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165" windowWidth="15720" windowHeight="12420" tabRatio="943" firstSheet="1" activeTab="1"/>
  </bookViews>
  <sheets>
    <sheet name="Rekapitulácia stavby" sheetId="1" r:id="rId1"/>
    <sheet name="SO01 - ASR" sheetId="2" r:id="rId2"/>
    <sheet name="SO01a - ZTI" sheetId="3" r:id="rId3"/>
    <sheet name="SO01b - UK" sheetId="4" r:id="rId4"/>
    <sheet name="SO01c - HSP" sheetId="5" r:id="rId5"/>
    <sheet name="SO01d - SKV" sheetId="6" r:id="rId6"/>
    <sheet name="SO01e - SPS" sheetId="7" r:id="rId7"/>
    <sheet name="SO01f - STA" sheetId="8" r:id="rId8"/>
    <sheet name="SO01g - MedPl" sheetId="9" r:id="rId9"/>
    <sheet name="SO01h - ELI" sheetId="10" r:id="rId10"/>
    <sheet name="SO01i - EL-Bl" sheetId="11" r:id="rId11"/>
    <sheet name="SO01j1 - VZT" sheetId="12" r:id="rId12"/>
    <sheet name="SO01j2 - VZT klima - opcia" sheetId="19" r:id="rId13"/>
    <sheet name="SO01k - EPS" sheetId="13" r:id="rId14"/>
    <sheet name="IO01 - Príprava územia" sheetId="14" r:id="rId15"/>
    <sheet name="IO02 - Komunikácie  a cho..." sheetId="15" r:id="rId16"/>
    <sheet name="IO03 - Sadové a terénne ú..." sheetId="16" r:id="rId17"/>
    <sheet name="IO04 - Areálový vodovod" sheetId="17" r:id="rId18"/>
    <sheet name="Zoznam figúr" sheetId="18" r:id="rId19"/>
  </sheets>
  <definedNames>
    <definedName name="_xlnm._FilterDatabase" localSheetId="14" hidden="1">'IO01 - Príprava územia'!$C$123:$K$301</definedName>
    <definedName name="_xlnm._FilterDatabase" localSheetId="15" hidden="1">'IO02 - Komunikácie  a cho...'!$C$122:$K$327</definedName>
    <definedName name="_xlnm._FilterDatabase" localSheetId="16" hidden="1">'IO03 - Sadové a terénne ú...'!$C$118:$K$246</definedName>
    <definedName name="_xlnm._FilterDatabase" localSheetId="17" hidden="1">'IO04 - Areálový vodovod'!$C$124:$K$180</definedName>
    <definedName name="_xlnm._FilterDatabase" localSheetId="1" hidden="1">'SO01 - ASR'!$C$145:$K$3228</definedName>
    <definedName name="_xlnm._FilterDatabase" localSheetId="2" hidden="1">'SO01a - ZTI'!$C$123:$K$269</definedName>
    <definedName name="_xlnm._FilterDatabase" localSheetId="3" hidden="1">'SO01b - UK'!$C$123:$K$217</definedName>
    <definedName name="_xlnm._FilterDatabase" localSheetId="4" hidden="1">'SO01c - HSP'!$C$121:$K$162</definedName>
    <definedName name="_xlnm._FilterDatabase" localSheetId="5" hidden="1">'SO01d - SKV'!$C$121:$K$159</definedName>
    <definedName name="_xlnm._FilterDatabase" localSheetId="6" hidden="1">'SO01e - SPS'!$C$120:$K$153</definedName>
    <definedName name="_xlnm._FilterDatabase" localSheetId="7" hidden="1">'SO01f - STA'!$C$120:$K$145</definedName>
    <definedName name="_xlnm._FilterDatabase" localSheetId="8" hidden="1">'SO01g - MedPl'!$C$118:$K$147</definedName>
    <definedName name="_xlnm._FilterDatabase" localSheetId="9" hidden="1">'SO01h - ELI'!$C$119:$K$221</definedName>
    <definedName name="_xlnm._FilterDatabase" localSheetId="10" hidden="1">'SO01i - EL-Bl'!$C$118:$K$163</definedName>
    <definedName name="_xlnm._FilterDatabase" localSheetId="11" hidden="1">'SO01j1 - VZT'!$C$135:$K$517</definedName>
    <definedName name="_xlnm._FilterDatabase" localSheetId="12" hidden="1">'SO01j2 - VZT klima - opcia'!$C$122:$K$199</definedName>
    <definedName name="_xlnm._FilterDatabase" localSheetId="13" hidden="1">'SO01k - EPS'!$C$120:$K$161</definedName>
    <definedName name="_xlnm.Print_Titles" localSheetId="14">'IO01 - Príprava územia'!$123:$123</definedName>
    <definedName name="_xlnm.Print_Titles" localSheetId="15">'IO02 - Komunikácie  a cho...'!$122:$122</definedName>
    <definedName name="_xlnm.Print_Titles" localSheetId="16">'IO03 - Sadové a terénne ú...'!$118:$118</definedName>
    <definedName name="_xlnm.Print_Titles" localSheetId="17">'IO04 - Areálový vodovod'!$124:$124</definedName>
    <definedName name="_xlnm.Print_Titles" localSheetId="0">'Rekapitulácia stavby'!$92:$92</definedName>
    <definedName name="_xlnm.Print_Titles" localSheetId="1">'SO01 - ASR'!$145:$145</definedName>
    <definedName name="_xlnm.Print_Titles" localSheetId="2">'SO01a - ZTI'!$123:$123</definedName>
    <definedName name="_xlnm.Print_Titles" localSheetId="3">'SO01b - UK'!$123:$123</definedName>
    <definedName name="_xlnm.Print_Titles" localSheetId="4">'SO01c - HSP'!$121:$121</definedName>
    <definedName name="_xlnm.Print_Titles" localSheetId="5">'SO01d - SKV'!$121:$121</definedName>
    <definedName name="_xlnm.Print_Titles" localSheetId="6">'SO01e - SPS'!$120:$120</definedName>
    <definedName name="_xlnm.Print_Titles" localSheetId="7">'SO01f - STA'!$120:$120</definedName>
    <definedName name="_xlnm.Print_Titles" localSheetId="8">'SO01g - MedPl'!$118:$118</definedName>
    <definedName name="_xlnm.Print_Titles" localSheetId="9">'SO01h - ELI'!$119:$119</definedName>
    <definedName name="_xlnm.Print_Titles" localSheetId="10">'SO01i - EL-Bl'!$118:$118</definedName>
    <definedName name="_xlnm.Print_Titles" localSheetId="11">'SO01j1 - VZT'!$135:$135</definedName>
    <definedName name="_xlnm.Print_Titles" localSheetId="12">'SO01j2 - VZT klima - opcia'!$122:$122</definedName>
    <definedName name="_xlnm.Print_Titles" localSheetId="13">'SO01k - EPS'!$120:$120</definedName>
    <definedName name="_xlnm.Print_Titles" localSheetId="18">'Zoznam figúr'!$9:$9</definedName>
    <definedName name="_xlnm.Print_Area" localSheetId="14">'IO01 - Príprava územia'!$C$4:$J$76,'IO01 - Príprava územia'!$C$82:$J$105,'IO01 - Príprava územia'!$C$111:$J$301</definedName>
    <definedName name="_xlnm.Print_Area" localSheetId="15">'IO02 - Komunikácie  a cho...'!$C$4:$J$76,'IO02 - Komunikácie  a cho...'!$C$82:$J$104,'IO02 - Komunikácie  a cho...'!$C$110:$J$327</definedName>
    <definedName name="_xlnm.Print_Area" localSheetId="16">'IO03 - Sadové a terénne ú...'!$C$4:$J$76,'IO03 - Sadové a terénne ú...'!$C$82:$J$100,'IO03 - Sadové a terénne ú...'!$C$106:$J$246</definedName>
    <definedName name="_xlnm.Print_Area" localSheetId="17">'IO04 - Areálový vodovod'!$C$4:$J$76,'IO04 - Areálový vodovod'!$C$82:$J$106,'IO04 - Areálový vodovod'!$C$112:$J$180</definedName>
    <definedName name="_xlnm.Print_Area" localSheetId="0">'Rekapitulácia stavby'!$D$4:$AO$76,'Rekapitulácia stavby'!$C$82:$AQ$112</definedName>
    <definedName name="_xlnm.Print_Area" localSheetId="1">'SO01 - ASR'!$C$4:$J$76,'SO01 - ASR'!$C$82:$J$127,'SO01 - ASR'!$C$133:$J$3228</definedName>
    <definedName name="_xlnm.Print_Area" localSheetId="2">'SO01a - ZTI'!$C$4:$J$76,'SO01a - ZTI'!$C$82:$J$105,'SO01a - ZTI'!$C$111:$J$269</definedName>
    <definedName name="_xlnm.Print_Area" localSheetId="3">'SO01b - UK'!$C$4:$J$76,'SO01b - UK'!$C$82:$J$105,'SO01b - UK'!$C$111:$J$217</definedName>
    <definedName name="_xlnm.Print_Area" localSheetId="4">'SO01c - HSP'!$C$4:$J$76,'SO01c - HSP'!$C$82:$J$103,'SO01c - HSP'!$C$109:$J$162</definedName>
    <definedName name="_xlnm.Print_Area" localSheetId="5">'SO01d - SKV'!$C$4:$J$76,'SO01d - SKV'!$C$82:$J$103,'SO01d - SKV'!$C$109:$J$159</definedName>
    <definedName name="_xlnm.Print_Area" localSheetId="6">'SO01e - SPS'!$C$4:$J$76,'SO01e - SPS'!$C$82:$J$102,'SO01e - SPS'!$C$108:$J$153</definedName>
    <definedName name="_xlnm.Print_Area" localSheetId="7">'SO01f - STA'!$C$4:$J$76,'SO01f - STA'!$C$82:$J$102,'SO01f - STA'!$C$108:$J$145</definedName>
    <definedName name="_xlnm.Print_Area" localSheetId="8">'SO01g - MedPl'!$C$4:$J$76,'SO01g - MedPl'!$C$82:$J$100,'SO01g - MedPl'!$C$106:$J$147</definedName>
    <definedName name="_xlnm.Print_Area" localSheetId="9">'SO01h - ELI'!$C$4:$J$76,'SO01h - ELI'!$C$82:$J$101,'SO01h - ELI'!$C$107:$J$221</definedName>
    <definedName name="_xlnm.Print_Area" localSheetId="10">'SO01i - EL-Bl'!$C$4:$J$76,'SO01i - EL-Bl'!$C$82:$J$100,'SO01i - EL-Bl'!$C$106:$J$163</definedName>
    <definedName name="_xlnm.Print_Area" localSheetId="11">'SO01j1 - VZT'!$C$4:$J$76,'SO01j1 - VZT'!$C$82:$J$117,'SO01j1 - VZT'!$C$123:$J$517</definedName>
    <definedName name="_xlnm.Print_Area" localSheetId="12">'SO01j2 - VZT klima - opcia'!$C$4:$J$76,'SO01j2 - VZT klima - opcia'!$C$82:$J$104,'SO01j2 - VZT klima - opcia'!$C$110:$J$199</definedName>
    <definedName name="_xlnm.Print_Area" localSheetId="13">'SO01k - EPS'!$C$4:$J$76,'SO01k - EPS'!$C$82:$J$102,'SO01k - EPS'!$C$108:$J$161</definedName>
    <definedName name="_xlnm.Print_Area" localSheetId="18">'Zoznam figúr'!$C$4:$G$2380</definedName>
  </definedNames>
  <calcPr calcId="125725"/>
</workbook>
</file>

<file path=xl/calcChain.xml><?xml version="1.0" encoding="utf-8"?>
<calcChain xmlns="http://schemas.openxmlformats.org/spreadsheetml/2006/main">
  <c r="J195" i="19"/>
  <c r="BF195" s="1"/>
  <c r="P195"/>
  <c r="R195"/>
  <c r="T195"/>
  <c r="BE195"/>
  <c r="BG195"/>
  <c r="BH195"/>
  <c r="BI195"/>
  <c r="BK195"/>
  <c r="BK199"/>
  <c r="BI199"/>
  <c r="BH199"/>
  <c r="BG199"/>
  <c r="BE199"/>
  <c r="T199"/>
  <c r="R199"/>
  <c r="P199"/>
  <c r="J199"/>
  <c r="BF199" s="1"/>
  <c r="BK198"/>
  <c r="BI198"/>
  <c r="BH198"/>
  <c r="BG198"/>
  <c r="BE198"/>
  <c r="T198"/>
  <c r="R198"/>
  <c r="P198"/>
  <c r="J198"/>
  <c r="BF198" s="1"/>
  <c r="BK197"/>
  <c r="BI197"/>
  <c r="BH197"/>
  <c r="BG197"/>
  <c r="BE197"/>
  <c r="T197"/>
  <c r="R197"/>
  <c r="P197"/>
  <c r="J197"/>
  <c r="BF197" s="1"/>
  <c r="BK193"/>
  <c r="BI193"/>
  <c r="BH193"/>
  <c r="BG193"/>
  <c r="BE193"/>
  <c r="T193"/>
  <c r="R193"/>
  <c r="P193"/>
  <c r="J193"/>
  <c r="BF193" s="1"/>
  <c r="BK192"/>
  <c r="BI192"/>
  <c r="BH192"/>
  <c r="BG192"/>
  <c r="BE192"/>
  <c r="T192"/>
  <c r="R192"/>
  <c r="P192"/>
  <c r="J192"/>
  <c r="BF192" s="1"/>
  <c r="BK191"/>
  <c r="BI191"/>
  <c r="BH191"/>
  <c r="BG191"/>
  <c r="BE191"/>
  <c r="T191"/>
  <c r="R191"/>
  <c r="P191"/>
  <c r="J191"/>
  <c r="BF191" s="1"/>
  <c r="BK190"/>
  <c r="BI190"/>
  <c r="BH190"/>
  <c r="BG190"/>
  <c r="BE190"/>
  <c r="T190"/>
  <c r="R190"/>
  <c r="P190"/>
  <c r="J190"/>
  <c r="BF190" s="1"/>
  <c r="BK189"/>
  <c r="BI189"/>
  <c r="BH189"/>
  <c r="BG189"/>
  <c r="BE189"/>
  <c r="T189"/>
  <c r="R189"/>
  <c r="P189"/>
  <c r="J189"/>
  <c r="BF189" s="1"/>
  <c r="BK188"/>
  <c r="BI188"/>
  <c r="BH188"/>
  <c r="BG188"/>
  <c r="BE188"/>
  <c r="T188"/>
  <c r="R188"/>
  <c r="P188"/>
  <c r="J188"/>
  <c r="BF188" s="1"/>
  <c r="BK187"/>
  <c r="BI187"/>
  <c r="BH187"/>
  <c r="BG187"/>
  <c r="BE187"/>
  <c r="T187"/>
  <c r="R187"/>
  <c r="P187"/>
  <c r="J187"/>
  <c r="BF187" s="1"/>
  <c r="BK186"/>
  <c r="BI186"/>
  <c r="BH186"/>
  <c r="BG186"/>
  <c r="BE186"/>
  <c r="T186"/>
  <c r="R186"/>
  <c r="P186"/>
  <c r="J186"/>
  <c r="BF186" s="1"/>
  <c r="BK185"/>
  <c r="BI185"/>
  <c r="BH185"/>
  <c r="BG185"/>
  <c r="BE185"/>
  <c r="T185"/>
  <c r="R185"/>
  <c r="P185"/>
  <c r="J185"/>
  <c r="BF185" s="1"/>
  <c r="BK184"/>
  <c r="BI184"/>
  <c r="BH184"/>
  <c r="BG184"/>
  <c r="BE184"/>
  <c r="T184"/>
  <c r="R184"/>
  <c r="P184"/>
  <c r="J184"/>
  <c r="BF184" s="1"/>
  <c r="BK183"/>
  <c r="BI183"/>
  <c r="BH183"/>
  <c r="BG183"/>
  <c r="BE183"/>
  <c r="T183"/>
  <c r="R183"/>
  <c r="P183"/>
  <c r="J183"/>
  <c r="BF183" s="1"/>
  <c r="BK182"/>
  <c r="BI182"/>
  <c r="BH182"/>
  <c r="BG182"/>
  <c r="BE182"/>
  <c r="T182"/>
  <c r="R182"/>
  <c r="P182"/>
  <c r="J182"/>
  <c r="BF182" s="1"/>
  <c r="BK181"/>
  <c r="BI181"/>
  <c r="BH181"/>
  <c r="BG181"/>
  <c r="BE181"/>
  <c r="T181"/>
  <c r="R181"/>
  <c r="P181"/>
  <c r="J181"/>
  <c r="BF181" s="1"/>
  <c r="BK180"/>
  <c r="BI180"/>
  <c r="BH180"/>
  <c r="BG180"/>
  <c r="BE180"/>
  <c r="T180"/>
  <c r="R180"/>
  <c r="P180"/>
  <c r="J180"/>
  <c r="BF180" s="1"/>
  <c r="BK179"/>
  <c r="BI179"/>
  <c r="BH179"/>
  <c r="BG179"/>
  <c r="BE179"/>
  <c r="T179"/>
  <c r="R179"/>
  <c r="P179"/>
  <c r="J179"/>
  <c r="BF179" s="1"/>
  <c r="BK178"/>
  <c r="BI178"/>
  <c r="BH178"/>
  <c r="BG178"/>
  <c r="BE178"/>
  <c r="T178"/>
  <c r="R178"/>
  <c r="P178"/>
  <c r="J178"/>
  <c r="BF178" s="1"/>
  <c r="BK177"/>
  <c r="BI177"/>
  <c r="BH177"/>
  <c r="BG177"/>
  <c r="BE177"/>
  <c r="T177"/>
  <c r="R177"/>
  <c r="P177"/>
  <c r="J177"/>
  <c r="BF177" s="1"/>
  <c r="BK176"/>
  <c r="BI176"/>
  <c r="BH176"/>
  <c r="BG176"/>
  <c r="BE176"/>
  <c r="T176"/>
  <c r="R176"/>
  <c r="P176"/>
  <c r="J176"/>
  <c r="BF176" s="1"/>
  <c r="BK175"/>
  <c r="BI175"/>
  <c r="BH175"/>
  <c r="BG175"/>
  <c r="BE175"/>
  <c r="T175"/>
  <c r="R175"/>
  <c r="P175"/>
  <c r="J175"/>
  <c r="BF175" s="1"/>
  <c r="BK174"/>
  <c r="BI174"/>
  <c r="BH174"/>
  <c r="BG174"/>
  <c r="BE174"/>
  <c r="T174"/>
  <c r="R174"/>
  <c r="P174"/>
  <c r="J174"/>
  <c r="BF174" s="1"/>
  <c r="BK173"/>
  <c r="BI173"/>
  <c r="BH173"/>
  <c r="BG173"/>
  <c r="BE173"/>
  <c r="T173"/>
  <c r="R173"/>
  <c r="P173"/>
  <c r="J173"/>
  <c r="BF173" s="1"/>
  <c r="BK171"/>
  <c r="BI171"/>
  <c r="BH171"/>
  <c r="BG171"/>
  <c r="BE171"/>
  <c r="T171"/>
  <c r="R171"/>
  <c r="P171"/>
  <c r="J171"/>
  <c r="BF171" s="1"/>
  <c r="BK170"/>
  <c r="BI170"/>
  <c r="BH170"/>
  <c r="BG170"/>
  <c r="BE170"/>
  <c r="T170"/>
  <c r="R170"/>
  <c r="P170"/>
  <c r="J170"/>
  <c r="BF170" s="1"/>
  <c r="BK169"/>
  <c r="BI169"/>
  <c r="BH169"/>
  <c r="BG169"/>
  <c r="BE169"/>
  <c r="T169"/>
  <c r="R169"/>
  <c r="P169"/>
  <c r="J169"/>
  <c r="BF169" s="1"/>
  <c r="BK168"/>
  <c r="BI168"/>
  <c r="BH168"/>
  <c r="BG168"/>
  <c r="BE168"/>
  <c r="T168"/>
  <c r="R168"/>
  <c r="P168"/>
  <c r="J168"/>
  <c r="BF168" s="1"/>
  <c r="BK167"/>
  <c r="BI167"/>
  <c r="BH167"/>
  <c r="BG167"/>
  <c r="BE167"/>
  <c r="T167"/>
  <c r="R167"/>
  <c r="P167"/>
  <c r="J167"/>
  <c r="BF167" s="1"/>
  <c r="BK166"/>
  <c r="BI166"/>
  <c r="BH166"/>
  <c r="BG166"/>
  <c r="BE166"/>
  <c r="T166"/>
  <c r="R166"/>
  <c r="P166"/>
  <c r="J166"/>
  <c r="BF166" s="1"/>
  <c r="BK165"/>
  <c r="BI165"/>
  <c r="BH165"/>
  <c r="BG165"/>
  <c r="BE165"/>
  <c r="T165"/>
  <c r="R165"/>
  <c r="P165"/>
  <c r="J165"/>
  <c r="BF165" s="1"/>
  <c r="BK164"/>
  <c r="BI164"/>
  <c r="BH164"/>
  <c r="BG164"/>
  <c r="BE164"/>
  <c r="T164"/>
  <c r="R164"/>
  <c r="P164"/>
  <c r="J164"/>
  <c r="BF164" s="1"/>
  <c r="BK163"/>
  <c r="BI163"/>
  <c r="BH163"/>
  <c r="BG163"/>
  <c r="BE163"/>
  <c r="T163"/>
  <c r="R163"/>
  <c r="P163"/>
  <c r="J163"/>
  <c r="BF163" s="1"/>
  <c r="BK162"/>
  <c r="BI162"/>
  <c r="BH162"/>
  <c r="BG162"/>
  <c r="BE162"/>
  <c r="T162"/>
  <c r="R162"/>
  <c r="P162"/>
  <c r="J162"/>
  <c r="BF162" s="1"/>
  <c r="BK161"/>
  <c r="BI161"/>
  <c r="BH161"/>
  <c r="BG161"/>
  <c r="BE161"/>
  <c r="T161"/>
  <c r="R161"/>
  <c r="P161"/>
  <c r="J161"/>
  <c r="BF161" s="1"/>
  <c r="BK160"/>
  <c r="BI160"/>
  <c r="BH160"/>
  <c r="BG160"/>
  <c r="BE160"/>
  <c r="T160"/>
  <c r="R160"/>
  <c r="P160"/>
  <c r="J160"/>
  <c r="BF160" s="1"/>
  <c r="BK159"/>
  <c r="BI159"/>
  <c r="BH159"/>
  <c r="BG159"/>
  <c r="BE159"/>
  <c r="T159"/>
  <c r="R159"/>
  <c r="P159"/>
  <c r="J159"/>
  <c r="BF159" s="1"/>
  <c r="BK158"/>
  <c r="BI158"/>
  <c r="BH158"/>
  <c r="BG158"/>
  <c r="BE158"/>
  <c r="T158"/>
  <c r="R158"/>
  <c r="P158"/>
  <c r="J158"/>
  <c r="BF158" s="1"/>
  <c r="BK157"/>
  <c r="BI157"/>
  <c r="BH157"/>
  <c r="BG157"/>
  <c r="BE157"/>
  <c r="T157"/>
  <c r="R157"/>
  <c r="P157"/>
  <c r="J157"/>
  <c r="BF157" s="1"/>
  <c r="BK156"/>
  <c r="BI156"/>
  <c r="BH156"/>
  <c r="BG156"/>
  <c r="BE156"/>
  <c r="T156"/>
  <c r="R156"/>
  <c r="P156"/>
  <c r="J156"/>
  <c r="BF156" s="1"/>
  <c r="BK155"/>
  <c r="BI155"/>
  <c r="BH155"/>
  <c r="BG155"/>
  <c r="BE155"/>
  <c r="T155"/>
  <c r="R155"/>
  <c r="P155"/>
  <c r="J155"/>
  <c r="BF155" s="1"/>
  <c r="BK154"/>
  <c r="BI154"/>
  <c r="BH154"/>
  <c r="BG154"/>
  <c r="BE154"/>
  <c r="T154"/>
  <c r="R154"/>
  <c r="P154"/>
  <c r="J154"/>
  <c r="BF154" s="1"/>
  <c r="BK153"/>
  <c r="BI153"/>
  <c r="BH153"/>
  <c r="BG153"/>
  <c r="BE153"/>
  <c r="T153"/>
  <c r="R153"/>
  <c r="P153"/>
  <c r="J153"/>
  <c r="BF153" s="1"/>
  <c r="BK152"/>
  <c r="BI152"/>
  <c r="BH152"/>
  <c r="BG152"/>
  <c r="BE152"/>
  <c r="T152"/>
  <c r="R152"/>
  <c r="P152"/>
  <c r="J152"/>
  <c r="BF152" s="1"/>
  <c r="BK151"/>
  <c r="BI151"/>
  <c r="BH151"/>
  <c r="BG151"/>
  <c r="BE151"/>
  <c r="T151"/>
  <c r="R151"/>
  <c r="P151"/>
  <c r="J151"/>
  <c r="BF151" s="1"/>
  <c r="BK150"/>
  <c r="BI150"/>
  <c r="BH150"/>
  <c r="BG150"/>
  <c r="BE150"/>
  <c r="T150"/>
  <c r="R150"/>
  <c r="P150"/>
  <c r="J150"/>
  <c r="BF150" s="1"/>
  <c r="BK148"/>
  <c r="BI148"/>
  <c r="BH148"/>
  <c r="BG148"/>
  <c r="BE148"/>
  <c r="T148"/>
  <c r="R148"/>
  <c r="P148"/>
  <c r="J148"/>
  <c r="BF148" s="1"/>
  <c r="BK147"/>
  <c r="BI147"/>
  <c r="BH147"/>
  <c r="BG147"/>
  <c r="BE147"/>
  <c r="T147"/>
  <c r="R147"/>
  <c r="P147"/>
  <c r="J147"/>
  <c r="BF147" s="1"/>
  <c r="BK146"/>
  <c r="BI146"/>
  <c r="BH146"/>
  <c r="BG146"/>
  <c r="BE146"/>
  <c r="T146"/>
  <c r="R146"/>
  <c r="P146"/>
  <c r="J146"/>
  <c r="BF146" s="1"/>
  <c r="BK145"/>
  <c r="BI145"/>
  <c r="BH145"/>
  <c r="BG145"/>
  <c r="BE145"/>
  <c r="T145"/>
  <c r="R145"/>
  <c r="P145"/>
  <c r="J145"/>
  <c r="BF145" s="1"/>
  <c r="BK144"/>
  <c r="BI144"/>
  <c r="BH144"/>
  <c r="BG144"/>
  <c r="BE144"/>
  <c r="T144"/>
  <c r="R144"/>
  <c r="P144"/>
  <c r="J144"/>
  <c r="BF144" s="1"/>
  <c r="BK143"/>
  <c r="BI143"/>
  <c r="BH143"/>
  <c r="BG143"/>
  <c r="BE143"/>
  <c r="T143"/>
  <c r="R143"/>
  <c r="P143"/>
  <c r="J143"/>
  <c r="BF143" s="1"/>
  <c r="BK142"/>
  <c r="BI142"/>
  <c r="BH142"/>
  <c r="BG142"/>
  <c r="BE142"/>
  <c r="T142"/>
  <c r="R142"/>
  <c r="P142"/>
  <c r="J142"/>
  <c r="BF142" s="1"/>
  <c r="BK141"/>
  <c r="BI141"/>
  <c r="BH141"/>
  <c r="BG141"/>
  <c r="BE141"/>
  <c r="T141"/>
  <c r="R141"/>
  <c r="P141"/>
  <c r="J141"/>
  <c r="BF141" s="1"/>
  <c r="BK140"/>
  <c r="BI140"/>
  <c r="BH140"/>
  <c r="BG140"/>
  <c r="BE140"/>
  <c r="T140"/>
  <c r="R140"/>
  <c r="P140"/>
  <c r="J140"/>
  <c r="BF140" s="1"/>
  <c r="BK139"/>
  <c r="BI139"/>
  <c r="BH139"/>
  <c r="BG139"/>
  <c r="BE139"/>
  <c r="T139"/>
  <c r="R139"/>
  <c r="P139"/>
  <c r="J139"/>
  <c r="BF139" s="1"/>
  <c r="BK138"/>
  <c r="BI138"/>
  <c r="BH138"/>
  <c r="BG138"/>
  <c r="BE138"/>
  <c r="T138"/>
  <c r="R138"/>
  <c r="P138"/>
  <c r="J138"/>
  <c r="BF138" s="1"/>
  <c r="BK137"/>
  <c r="BI137"/>
  <c r="BH137"/>
  <c r="BG137"/>
  <c r="BE137"/>
  <c r="T137"/>
  <c r="R137"/>
  <c r="P137"/>
  <c r="J137"/>
  <c r="BF137" s="1"/>
  <c r="BK136"/>
  <c r="BI136"/>
  <c r="BH136"/>
  <c r="BG136"/>
  <c r="BE136"/>
  <c r="T136"/>
  <c r="R136"/>
  <c r="P136"/>
  <c r="J136"/>
  <c r="BF136" s="1"/>
  <c r="BK135"/>
  <c r="BI135"/>
  <c r="BH135"/>
  <c r="BG135"/>
  <c r="BE135"/>
  <c r="T135"/>
  <c r="R135"/>
  <c r="P135"/>
  <c r="J135"/>
  <c r="BF135" s="1"/>
  <c r="BK134"/>
  <c r="BI134"/>
  <c r="BH134"/>
  <c r="BG134"/>
  <c r="BE134"/>
  <c r="T134"/>
  <c r="R134"/>
  <c r="P134"/>
  <c r="J134"/>
  <c r="BF134" s="1"/>
  <c r="BK133"/>
  <c r="BI133"/>
  <c r="BH133"/>
  <c r="BG133"/>
  <c r="BE133"/>
  <c r="T133"/>
  <c r="R133"/>
  <c r="P133"/>
  <c r="J133"/>
  <c r="BF133" s="1"/>
  <c r="BK132"/>
  <c r="BI132"/>
  <c r="BH132"/>
  <c r="BG132"/>
  <c r="BE132"/>
  <c r="T132"/>
  <c r="R132"/>
  <c r="P132"/>
  <c r="J132"/>
  <c r="BF132" s="1"/>
  <c r="BK131"/>
  <c r="BI131"/>
  <c r="BH131"/>
  <c r="BG131"/>
  <c r="BE131"/>
  <c r="T131"/>
  <c r="R131"/>
  <c r="P131"/>
  <c r="J131"/>
  <c r="BF131" s="1"/>
  <c r="BK130"/>
  <c r="BI130"/>
  <c r="BH130"/>
  <c r="BG130"/>
  <c r="BE130"/>
  <c r="T130"/>
  <c r="R130"/>
  <c r="P130"/>
  <c r="J130"/>
  <c r="BF130" s="1"/>
  <c r="BK129"/>
  <c r="BI129"/>
  <c r="BH129"/>
  <c r="BG129"/>
  <c r="BE129"/>
  <c r="T129"/>
  <c r="R129"/>
  <c r="P129"/>
  <c r="J129"/>
  <c r="BF129" s="1"/>
  <c r="BK128"/>
  <c r="BI128"/>
  <c r="BH128"/>
  <c r="BG128"/>
  <c r="BE128"/>
  <c r="T128"/>
  <c r="R128"/>
  <c r="P128"/>
  <c r="J128"/>
  <c r="BF128" s="1"/>
  <c r="BK127"/>
  <c r="BI127"/>
  <c r="BH127"/>
  <c r="BG127"/>
  <c r="BE127"/>
  <c r="T127"/>
  <c r="R127"/>
  <c r="P127"/>
  <c r="J127"/>
  <c r="BF127" s="1"/>
  <c r="F120"/>
  <c r="J119"/>
  <c r="F119"/>
  <c r="F117"/>
  <c r="E115"/>
  <c r="F92"/>
  <c r="J91"/>
  <c r="F91"/>
  <c r="F89"/>
  <c r="E87"/>
  <c r="J37"/>
  <c r="J36"/>
  <c r="J35"/>
  <c r="J24"/>
  <c r="E24"/>
  <c r="J120" s="1"/>
  <c r="J23"/>
  <c r="J12"/>
  <c r="J117" s="1"/>
  <c r="E7"/>
  <c r="E113" s="1"/>
  <c r="D7" i="18"/>
  <c r="J37" i="17"/>
  <c r="J36"/>
  <c r="AY111" i="1" s="1"/>
  <c r="J35" i="17"/>
  <c r="AX111" i="1"/>
  <c r="BI180" i="17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T175"/>
  <c r="R176"/>
  <c r="R175" s="1"/>
  <c r="P176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T145" s="1"/>
  <c r="R146"/>
  <c r="P146"/>
  <c r="BI144"/>
  <c r="BH144"/>
  <c r="BG144"/>
  <c r="BE144"/>
  <c r="T144"/>
  <c r="T143"/>
  <c r="R144"/>
  <c r="R143"/>
  <c r="P144"/>
  <c r="P143" s="1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F122"/>
  <c r="J121"/>
  <c r="F121"/>
  <c r="F119"/>
  <c r="E117"/>
  <c r="J92"/>
  <c r="F92"/>
  <c r="J91"/>
  <c r="F91"/>
  <c r="F89"/>
  <c r="E87"/>
  <c r="J12"/>
  <c r="J119" s="1"/>
  <c r="E7"/>
  <c r="E115" s="1"/>
  <c r="J37" i="16"/>
  <c r="J36"/>
  <c r="AY110" i="1"/>
  <c r="J35" i="16"/>
  <c r="AX110" i="1"/>
  <c r="BI246" i="16"/>
  <c r="BH246"/>
  <c r="BG246"/>
  <c r="BE246"/>
  <c r="T246"/>
  <c r="T245"/>
  <c r="R246"/>
  <c r="R245"/>
  <c r="P246"/>
  <c r="P245" s="1"/>
  <c r="BI242"/>
  <c r="BH242"/>
  <c r="BG242"/>
  <c r="BE242"/>
  <c r="T242"/>
  <c r="R242"/>
  <c r="P242"/>
  <c r="BI237"/>
  <c r="BH237"/>
  <c r="BG237"/>
  <c r="BE237"/>
  <c r="T237"/>
  <c r="R237"/>
  <c r="P237"/>
  <c r="BI234"/>
  <c r="BH234"/>
  <c r="BG234"/>
  <c r="BE234"/>
  <c r="T234"/>
  <c r="R234"/>
  <c r="P234"/>
  <c r="BI230"/>
  <c r="BH230"/>
  <c r="BG230"/>
  <c r="BE230"/>
  <c r="T230"/>
  <c r="R230"/>
  <c r="P230"/>
  <c r="BI226"/>
  <c r="BH226"/>
  <c r="BG226"/>
  <c r="BE226"/>
  <c r="T226"/>
  <c r="R226"/>
  <c r="P226"/>
  <c r="BI222"/>
  <c r="BH222"/>
  <c r="BG222"/>
  <c r="BE222"/>
  <c r="T222"/>
  <c r="R222"/>
  <c r="P222"/>
  <c r="BI219"/>
  <c r="BH219"/>
  <c r="BG219"/>
  <c r="BE219"/>
  <c r="T219"/>
  <c r="R219"/>
  <c r="P219"/>
  <c r="BI214"/>
  <c r="BH214"/>
  <c r="BG214"/>
  <c r="BE214"/>
  <c r="T214"/>
  <c r="R214"/>
  <c r="P214"/>
  <c r="BI210"/>
  <c r="BH210"/>
  <c r="BG210"/>
  <c r="BE210"/>
  <c r="T210"/>
  <c r="R210"/>
  <c r="P210"/>
  <c r="BI206"/>
  <c r="BH206"/>
  <c r="BG206"/>
  <c r="BE206"/>
  <c r="T206"/>
  <c r="R206"/>
  <c r="P206"/>
  <c r="BI203"/>
  <c r="BH203"/>
  <c r="BG203"/>
  <c r="BE203"/>
  <c r="T203"/>
  <c r="R203"/>
  <c r="P203"/>
  <c r="BI198"/>
  <c r="BH198"/>
  <c r="BG198"/>
  <c r="BE198"/>
  <c r="T198"/>
  <c r="R198"/>
  <c r="P198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4"/>
  <c r="BH174"/>
  <c r="BG174"/>
  <c r="BE174"/>
  <c r="T174"/>
  <c r="R174"/>
  <c r="P174"/>
  <c r="BI171"/>
  <c r="BH171"/>
  <c r="BG171"/>
  <c r="BE171"/>
  <c r="T171"/>
  <c r="R171"/>
  <c r="P171"/>
  <c r="BI167"/>
  <c r="BH167"/>
  <c r="BG167"/>
  <c r="BE167"/>
  <c r="T167"/>
  <c r="R167"/>
  <c r="P167"/>
  <c r="BI164"/>
  <c r="BH164"/>
  <c r="BG164"/>
  <c r="BE164"/>
  <c r="T164"/>
  <c r="R164"/>
  <c r="P164"/>
  <c r="BI160"/>
  <c r="BH160"/>
  <c r="BG160"/>
  <c r="BE160"/>
  <c r="T160"/>
  <c r="R160"/>
  <c r="P160"/>
  <c r="BI156"/>
  <c r="BH156"/>
  <c r="BG156"/>
  <c r="BE156"/>
  <c r="T156"/>
  <c r="R156"/>
  <c r="P156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43"/>
  <c r="BH143"/>
  <c r="BG143"/>
  <c r="BE143"/>
  <c r="T143"/>
  <c r="R143"/>
  <c r="P143"/>
  <c r="BI138"/>
  <c r="BH138"/>
  <c r="BG138"/>
  <c r="BE138"/>
  <c r="T138"/>
  <c r="R138"/>
  <c r="P138"/>
  <c r="BI132"/>
  <c r="BH132"/>
  <c r="BG132"/>
  <c r="BE132"/>
  <c r="T132"/>
  <c r="R132"/>
  <c r="P132"/>
  <c r="BI129"/>
  <c r="BH129"/>
  <c r="BG129"/>
  <c r="BE129"/>
  <c r="T129"/>
  <c r="R129"/>
  <c r="P129"/>
  <c r="BI125"/>
  <c r="BH125"/>
  <c r="BG125"/>
  <c r="BE125"/>
  <c r="T125"/>
  <c r="R125"/>
  <c r="P125"/>
  <c r="BI122"/>
  <c r="BH122"/>
  <c r="BG122"/>
  <c r="BE122"/>
  <c r="T122"/>
  <c r="R122"/>
  <c r="P122"/>
  <c r="J116"/>
  <c r="F116"/>
  <c r="J115"/>
  <c r="F115"/>
  <c r="F113"/>
  <c r="E111"/>
  <c r="J92"/>
  <c r="F92"/>
  <c r="J91"/>
  <c r="F91"/>
  <c r="F89"/>
  <c r="E87"/>
  <c r="J12"/>
  <c r="J113" s="1"/>
  <c r="E7"/>
  <c r="E109" s="1"/>
  <c r="J37" i="15"/>
  <c r="J36"/>
  <c r="AY109" i="1" s="1"/>
  <c r="J35" i="15"/>
  <c r="AX109" i="1"/>
  <c r="BI327" i="15"/>
  <c r="BH327"/>
  <c r="BG327"/>
  <c r="BE327"/>
  <c r="T327"/>
  <c r="T326" s="1"/>
  <c r="R327"/>
  <c r="R326" s="1"/>
  <c r="P327"/>
  <c r="P326" s="1"/>
  <c r="BI322"/>
  <c r="BH322"/>
  <c r="BG322"/>
  <c r="BE322"/>
  <c r="T322"/>
  <c r="R322"/>
  <c r="P322"/>
  <c r="BI319"/>
  <c r="BH319"/>
  <c r="BG319"/>
  <c r="BE319"/>
  <c r="T319"/>
  <c r="R319"/>
  <c r="P319"/>
  <c r="BI318"/>
  <c r="BH318"/>
  <c r="BG318"/>
  <c r="BE318"/>
  <c r="T318"/>
  <c r="R318"/>
  <c r="P318"/>
  <c r="BI313"/>
  <c r="BH313"/>
  <c r="BG313"/>
  <c r="BE313"/>
  <c r="T313"/>
  <c r="R313"/>
  <c r="P313"/>
  <c r="BI312"/>
  <c r="BH312"/>
  <c r="BG312"/>
  <c r="BE312"/>
  <c r="T312"/>
  <c r="R312"/>
  <c r="P312"/>
  <c r="BI306"/>
  <c r="BH306"/>
  <c r="BG306"/>
  <c r="BE306"/>
  <c r="T306"/>
  <c r="R306"/>
  <c r="P306"/>
  <c r="BI300"/>
  <c r="BH300"/>
  <c r="BG300"/>
  <c r="BE300"/>
  <c r="T300"/>
  <c r="R300"/>
  <c r="P300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2"/>
  <c r="BH292"/>
  <c r="BG292"/>
  <c r="BE292"/>
  <c r="T292"/>
  <c r="R292"/>
  <c r="P292"/>
  <c r="BI287"/>
  <c r="BH287"/>
  <c r="BG287"/>
  <c r="BE287"/>
  <c r="T287"/>
  <c r="R287"/>
  <c r="P287"/>
  <c r="BI284"/>
  <c r="BH284"/>
  <c r="BG284"/>
  <c r="BE284"/>
  <c r="T284"/>
  <c r="R284"/>
  <c r="P284"/>
  <c r="BI269"/>
  <c r="BH269"/>
  <c r="BG269"/>
  <c r="BE269"/>
  <c r="T269"/>
  <c r="R269"/>
  <c r="P269"/>
  <c r="BI266"/>
  <c r="BH266"/>
  <c r="BG266"/>
  <c r="BE266"/>
  <c r="T266"/>
  <c r="R266"/>
  <c r="P266"/>
  <c r="BI263"/>
  <c r="BH263"/>
  <c r="BG263"/>
  <c r="BE263"/>
  <c r="T263"/>
  <c r="R263"/>
  <c r="P263"/>
  <c r="BI257"/>
  <c r="BH257"/>
  <c r="BG257"/>
  <c r="BE257"/>
  <c r="T257"/>
  <c r="R257"/>
  <c r="P257"/>
  <c r="BI250"/>
  <c r="BH250"/>
  <c r="BG250"/>
  <c r="BE250"/>
  <c r="T250"/>
  <c r="R250"/>
  <c r="P250"/>
  <c r="BI247"/>
  <c r="BH247"/>
  <c r="BG247"/>
  <c r="BE247"/>
  <c r="T247"/>
  <c r="R247"/>
  <c r="P247"/>
  <c r="BI239"/>
  <c r="BH239"/>
  <c r="BG239"/>
  <c r="BE239"/>
  <c r="T239"/>
  <c r="R239"/>
  <c r="P239"/>
  <c r="BI236"/>
  <c r="BH236"/>
  <c r="BG236"/>
  <c r="BE236"/>
  <c r="T236"/>
  <c r="R236"/>
  <c r="P236"/>
  <c r="BI230"/>
  <c r="BH230"/>
  <c r="BG230"/>
  <c r="BE230"/>
  <c r="T230"/>
  <c r="R230"/>
  <c r="P230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2"/>
  <c r="BH212"/>
  <c r="BG212"/>
  <c r="BE212"/>
  <c r="T212"/>
  <c r="R212"/>
  <c r="P212"/>
  <c r="BI207"/>
  <c r="BH207"/>
  <c r="BG207"/>
  <c r="BE207"/>
  <c r="T207"/>
  <c r="R207"/>
  <c r="P207"/>
  <c r="BI200"/>
  <c r="BH200"/>
  <c r="BG200"/>
  <c r="BE200"/>
  <c r="T200"/>
  <c r="R200"/>
  <c r="P200"/>
  <c r="BI197"/>
  <c r="BH197"/>
  <c r="BG197"/>
  <c r="BE197"/>
  <c r="T197"/>
  <c r="R197"/>
  <c r="P197"/>
  <c r="BI193"/>
  <c r="BH193"/>
  <c r="BG193"/>
  <c r="BE193"/>
  <c r="T193"/>
  <c r="R193"/>
  <c r="P193"/>
  <c r="BI191"/>
  <c r="BH191"/>
  <c r="BG191"/>
  <c r="BE191"/>
  <c r="T191"/>
  <c r="R191"/>
  <c r="P191"/>
  <c r="BI185"/>
  <c r="BH185"/>
  <c r="BG185"/>
  <c r="BE185"/>
  <c r="T185"/>
  <c r="R185"/>
  <c r="P185"/>
  <c r="BI181"/>
  <c r="BH181"/>
  <c r="BG181"/>
  <c r="BE181"/>
  <c r="T181"/>
  <c r="R181"/>
  <c r="P181"/>
  <c r="BI175"/>
  <c r="BH175"/>
  <c r="BG175"/>
  <c r="BE175"/>
  <c r="T175"/>
  <c r="R175"/>
  <c r="P175"/>
  <c r="BI171"/>
  <c r="BH171"/>
  <c r="BG171"/>
  <c r="BE171"/>
  <c r="T171"/>
  <c r="R171"/>
  <c r="P171"/>
  <c r="BI168"/>
  <c r="BH168"/>
  <c r="BG168"/>
  <c r="BE168"/>
  <c r="T168"/>
  <c r="R168"/>
  <c r="P168"/>
  <c r="BI164"/>
  <c r="BH164"/>
  <c r="BG164"/>
  <c r="BE164"/>
  <c r="T164"/>
  <c r="R164"/>
  <c r="P164"/>
  <c r="BI159"/>
  <c r="BH159"/>
  <c r="BG159"/>
  <c r="BE159"/>
  <c r="T159"/>
  <c r="R159"/>
  <c r="P159"/>
  <c r="BI154"/>
  <c r="BH154"/>
  <c r="BG154"/>
  <c r="BE154"/>
  <c r="T154"/>
  <c r="R154"/>
  <c r="P154"/>
  <c r="BI149"/>
  <c r="BH149"/>
  <c r="BG149"/>
  <c r="BE149"/>
  <c r="T149"/>
  <c r="R149"/>
  <c r="P149"/>
  <c r="BI146"/>
  <c r="BH146"/>
  <c r="BG146"/>
  <c r="BE146"/>
  <c r="T146"/>
  <c r="R146"/>
  <c r="P146"/>
  <c r="BI142"/>
  <c r="BH142"/>
  <c r="BG142"/>
  <c r="BE142"/>
  <c r="T142"/>
  <c r="R142"/>
  <c r="P142"/>
  <c r="BI137"/>
  <c r="BH137"/>
  <c r="BG137"/>
  <c r="BE137"/>
  <c r="T137"/>
  <c r="R137"/>
  <c r="P137"/>
  <c r="BI134"/>
  <c r="BH134"/>
  <c r="BG134"/>
  <c r="BE134"/>
  <c r="T134"/>
  <c r="R134"/>
  <c r="P134"/>
  <c r="BI131"/>
  <c r="BH131"/>
  <c r="BG131"/>
  <c r="BE131"/>
  <c r="T131"/>
  <c r="R131"/>
  <c r="P131"/>
  <c r="BI126"/>
  <c r="BH126"/>
  <c r="BG126"/>
  <c r="BE126"/>
  <c r="T126"/>
  <c r="R126"/>
  <c r="P126"/>
  <c r="J120"/>
  <c r="F120"/>
  <c r="J119"/>
  <c r="F119"/>
  <c r="F117"/>
  <c r="E115"/>
  <c r="J92"/>
  <c r="F92"/>
  <c r="J91"/>
  <c r="F91"/>
  <c r="F89"/>
  <c r="E87"/>
  <c r="J12"/>
  <c r="J117" s="1"/>
  <c r="E7"/>
  <c r="E113" s="1"/>
  <c r="J37" i="14"/>
  <c r="J36"/>
  <c r="AY108" i="1" s="1"/>
  <c r="J35" i="14"/>
  <c r="AX108" i="1" s="1"/>
  <c r="BI301" i="14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6"/>
  <c r="BH296"/>
  <c r="BG296"/>
  <c r="BE296"/>
  <c r="T296"/>
  <c r="R296"/>
  <c r="P296"/>
  <c r="BI293"/>
  <c r="BH293"/>
  <c r="BG293"/>
  <c r="BE293"/>
  <c r="T293"/>
  <c r="T292"/>
  <c r="R293"/>
  <c r="R292" s="1"/>
  <c r="P293"/>
  <c r="P292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7"/>
  <c r="BH287"/>
  <c r="BG287"/>
  <c r="BE287"/>
  <c r="T287"/>
  <c r="R287"/>
  <c r="P287"/>
  <c r="BI283"/>
  <c r="BH283"/>
  <c r="BG283"/>
  <c r="BE283"/>
  <c r="T283"/>
  <c r="R283"/>
  <c r="P283"/>
  <c r="BI280"/>
  <c r="BH280"/>
  <c r="BG280"/>
  <c r="BE280"/>
  <c r="T280"/>
  <c r="R280"/>
  <c r="P280"/>
  <c r="BI279"/>
  <c r="BH279"/>
  <c r="BG279"/>
  <c r="BE279"/>
  <c r="T279"/>
  <c r="R279"/>
  <c r="P279"/>
  <c r="BI276"/>
  <c r="BH276"/>
  <c r="BG276"/>
  <c r="BE276"/>
  <c r="T276"/>
  <c r="R276"/>
  <c r="P276"/>
  <c r="BI272"/>
  <c r="BH272"/>
  <c r="BG272"/>
  <c r="BE272"/>
  <c r="T272"/>
  <c r="R272"/>
  <c r="P272"/>
  <c r="BI268"/>
  <c r="BH268"/>
  <c r="BG268"/>
  <c r="BE268"/>
  <c r="T268"/>
  <c r="R268"/>
  <c r="P268"/>
  <c r="BI264"/>
  <c r="BH264"/>
  <c r="BG264"/>
  <c r="BE264"/>
  <c r="T264"/>
  <c r="R264"/>
  <c r="P264"/>
  <c r="BI260"/>
  <c r="BH260"/>
  <c r="BG260"/>
  <c r="BE260"/>
  <c r="T260"/>
  <c r="R260"/>
  <c r="P260"/>
  <c r="BI256"/>
  <c r="BH256"/>
  <c r="BG256"/>
  <c r="BE256"/>
  <c r="T256"/>
  <c r="R256"/>
  <c r="P256"/>
  <c r="BI253"/>
  <c r="BH253"/>
  <c r="BG253"/>
  <c r="BE253"/>
  <c r="T253"/>
  <c r="R253"/>
  <c r="P253"/>
  <c r="BI250"/>
  <c r="BH250"/>
  <c r="BG250"/>
  <c r="BE250"/>
  <c r="T250"/>
  <c r="R250"/>
  <c r="P250"/>
  <c r="BI246"/>
  <c r="BH246"/>
  <c r="BG246"/>
  <c r="BE246"/>
  <c r="T246"/>
  <c r="R246"/>
  <c r="P246"/>
  <c r="BI245"/>
  <c r="BH245"/>
  <c r="BG245"/>
  <c r="BE245"/>
  <c r="T245"/>
  <c r="R245"/>
  <c r="P245"/>
  <c r="BI242"/>
  <c r="BH242"/>
  <c r="BG242"/>
  <c r="BE242"/>
  <c r="T242"/>
  <c r="R242"/>
  <c r="P242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8"/>
  <c r="BH228"/>
  <c r="BG228"/>
  <c r="BE228"/>
  <c r="T228"/>
  <c r="R228"/>
  <c r="P228"/>
  <c r="BI227"/>
  <c r="BH227"/>
  <c r="BG227"/>
  <c r="BE227"/>
  <c r="T227"/>
  <c r="R227"/>
  <c r="P227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3"/>
  <c r="BH213"/>
  <c r="BG213"/>
  <c r="BE213"/>
  <c r="T213"/>
  <c r="R213"/>
  <c r="P213"/>
  <c r="BI211"/>
  <c r="BH211"/>
  <c r="BG211"/>
  <c r="BE211"/>
  <c r="T211"/>
  <c r="R211"/>
  <c r="P211"/>
  <c r="BI209"/>
  <c r="BH209"/>
  <c r="BG209"/>
  <c r="BE209"/>
  <c r="T209"/>
  <c r="R209"/>
  <c r="P209"/>
  <c r="BI205"/>
  <c r="BH205"/>
  <c r="BG205"/>
  <c r="BE205"/>
  <c r="T205"/>
  <c r="R205"/>
  <c r="P205"/>
  <c r="BI200"/>
  <c r="BH200"/>
  <c r="BG200"/>
  <c r="BE200"/>
  <c r="T200"/>
  <c r="R200"/>
  <c r="P200"/>
  <c r="BI197"/>
  <c r="BH197"/>
  <c r="BG197"/>
  <c r="BE197"/>
  <c r="T197"/>
  <c r="R197"/>
  <c r="P197"/>
  <c r="BI193"/>
  <c r="BH193"/>
  <c r="BG193"/>
  <c r="BE193"/>
  <c r="T193"/>
  <c r="R193"/>
  <c r="P193"/>
  <c r="BI185"/>
  <c r="BH185"/>
  <c r="BG185"/>
  <c r="BE185"/>
  <c r="T185"/>
  <c r="R185"/>
  <c r="P185"/>
  <c r="BI181"/>
  <c r="BH181"/>
  <c r="BG181"/>
  <c r="BE181"/>
  <c r="T181"/>
  <c r="R181"/>
  <c r="P181"/>
  <c r="BI178"/>
  <c r="BH178"/>
  <c r="BG178"/>
  <c r="BE178"/>
  <c r="T178"/>
  <c r="R178"/>
  <c r="P178"/>
  <c r="BI171"/>
  <c r="BH171"/>
  <c r="BG171"/>
  <c r="BE171"/>
  <c r="T171"/>
  <c r="R171"/>
  <c r="P171"/>
  <c r="BI169"/>
  <c r="BH169"/>
  <c r="BG169"/>
  <c r="BE169"/>
  <c r="T169"/>
  <c r="R169"/>
  <c r="P169"/>
  <c r="BI162"/>
  <c r="BH162"/>
  <c r="BG162"/>
  <c r="BE162"/>
  <c r="T162"/>
  <c r="R162"/>
  <c r="P162"/>
  <c r="BI159"/>
  <c r="BH159"/>
  <c r="BG159"/>
  <c r="BE159"/>
  <c r="T159"/>
  <c r="R159"/>
  <c r="P159"/>
  <c r="BI152"/>
  <c r="BH152"/>
  <c r="BG152"/>
  <c r="BE152"/>
  <c r="T152"/>
  <c r="R152"/>
  <c r="P152"/>
  <c r="BI147"/>
  <c r="BH147"/>
  <c r="BG147"/>
  <c r="BE147"/>
  <c r="T147"/>
  <c r="R147"/>
  <c r="P147"/>
  <c r="BI142"/>
  <c r="BH142"/>
  <c r="BG142"/>
  <c r="BE142"/>
  <c r="T142"/>
  <c r="R142"/>
  <c r="P142"/>
  <c r="BI139"/>
  <c r="BH139"/>
  <c r="BG139"/>
  <c r="BE139"/>
  <c r="T139"/>
  <c r="R139"/>
  <c r="P139"/>
  <c r="BI136"/>
  <c r="BH136"/>
  <c r="BG136"/>
  <c r="BE136"/>
  <c r="T136"/>
  <c r="R136"/>
  <c r="P136"/>
  <c r="BI133"/>
  <c r="BH133"/>
  <c r="BG133"/>
  <c r="BE133"/>
  <c r="T133"/>
  <c r="R133"/>
  <c r="P133"/>
  <c r="BI130"/>
  <c r="BH130"/>
  <c r="BG130"/>
  <c r="BE130"/>
  <c r="T130"/>
  <c r="R130"/>
  <c r="P130"/>
  <c r="BI127"/>
  <c r="BH127"/>
  <c r="BG127"/>
  <c r="BE127"/>
  <c r="T127"/>
  <c r="R127"/>
  <c r="P127"/>
  <c r="J121"/>
  <c r="F121"/>
  <c r="J120"/>
  <c r="F120"/>
  <c r="F118"/>
  <c r="E116"/>
  <c r="J92"/>
  <c r="F92"/>
  <c r="J91"/>
  <c r="F91"/>
  <c r="F89"/>
  <c r="E87"/>
  <c r="J12"/>
  <c r="J89" s="1"/>
  <c r="E7"/>
  <c r="E114" s="1"/>
  <c r="J37" i="13"/>
  <c r="J36"/>
  <c r="AY107" i="1"/>
  <c r="J35" i="13"/>
  <c r="AX107" i="1"/>
  <c r="BI161" i="13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J117"/>
  <c r="F117"/>
  <c r="F115"/>
  <c r="E113"/>
  <c r="J92"/>
  <c r="F92"/>
  <c r="J91"/>
  <c r="F91"/>
  <c r="F89"/>
  <c r="E87"/>
  <c r="J12"/>
  <c r="J115" s="1"/>
  <c r="E7"/>
  <c r="E111" s="1"/>
  <c r="J37" i="12"/>
  <c r="J36"/>
  <c r="AY105" i="1" s="1"/>
  <c r="J35" i="12"/>
  <c r="AX105" i="1" s="1"/>
  <c r="BI517" i="12"/>
  <c r="BH517"/>
  <c r="BG517"/>
  <c r="BE517"/>
  <c r="T517"/>
  <c r="R517"/>
  <c r="P517"/>
  <c r="BI516"/>
  <c r="BH516"/>
  <c r="BG516"/>
  <c r="BE516"/>
  <c r="T516"/>
  <c r="R516"/>
  <c r="P516"/>
  <c r="BI515"/>
  <c r="BH515"/>
  <c r="BG515"/>
  <c r="BE515"/>
  <c r="T515"/>
  <c r="R515"/>
  <c r="P515"/>
  <c r="BI514"/>
  <c r="BH514"/>
  <c r="BG514"/>
  <c r="BE514"/>
  <c r="T514"/>
  <c r="R514"/>
  <c r="P514"/>
  <c r="BI512"/>
  <c r="BH512"/>
  <c r="BG512"/>
  <c r="BE512"/>
  <c r="T512"/>
  <c r="R512"/>
  <c r="P512"/>
  <c r="BI511"/>
  <c r="BH511"/>
  <c r="BG511"/>
  <c r="BE511"/>
  <c r="T511"/>
  <c r="R511"/>
  <c r="P511"/>
  <c r="BI510"/>
  <c r="BH510"/>
  <c r="BG510"/>
  <c r="BE510"/>
  <c r="T510"/>
  <c r="R510"/>
  <c r="P510"/>
  <c r="BI509"/>
  <c r="BH509"/>
  <c r="BG509"/>
  <c r="BE509"/>
  <c r="T509"/>
  <c r="R509"/>
  <c r="P509"/>
  <c r="BI508"/>
  <c r="BH508"/>
  <c r="BG508"/>
  <c r="BE508"/>
  <c r="T508"/>
  <c r="R508"/>
  <c r="P508"/>
  <c r="BI506"/>
  <c r="BH506"/>
  <c r="BG506"/>
  <c r="BE506"/>
  <c r="T506"/>
  <c r="R506"/>
  <c r="P506"/>
  <c r="BI505"/>
  <c r="BH505"/>
  <c r="BG505"/>
  <c r="BE505"/>
  <c r="T505"/>
  <c r="R505"/>
  <c r="P505"/>
  <c r="BI504"/>
  <c r="BH504"/>
  <c r="BG504"/>
  <c r="BE504"/>
  <c r="T504"/>
  <c r="R504"/>
  <c r="P504"/>
  <c r="BI503"/>
  <c r="BH503"/>
  <c r="BG503"/>
  <c r="BE503"/>
  <c r="T503"/>
  <c r="R503"/>
  <c r="P503"/>
  <c r="BI502"/>
  <c r="BH502"/>
  <c r="BG502"/>
  <c r="BE502"/>
  <c r="T502"/>
  <c r="R502"/>
  <c r="P502"/>
  <c r="BI500"/>
  <c r="BH500"/>
  <c r="BG500"/>
  <c r="BE500"/>
  <c r="T500"/>
  <c r="R500"/>
  <c r="P500"/>
  <c r="BI499"/>
  <c r="BH499"/>
  <c r="BG499"/>
  <c r="BE499"/>
  <c r="T499"/>
  <c r="R499"/>
  <c r="P499"/>
  <c r="BI498"/>
  <c r="BH498"/>
  <c r="BG498"/>
  <c r="BE498"/>
  <c r="T498"/>
  <c r="R498"/>
  <c r="P498"/>
  <c r="BI497"/>
  <c r="BH497"/>
  <c r="BG497"/>
  <c r="BE497"/>
  <c r="T497"/>
  <c r="R497"/>
  <c r="P497"/>
  <c r="BI496"/>
  <c r="BH496"/>
  <c r="BG496"/>
  <c r="BE496"/>
  <c r="T496"/>
  <c r="R496"/>
  <c r="P496"/>
  <c r="BI495"/>
  <c r="BH495"/>
  <c r="BG495"/>
  <c r="BE495"/>
  <c r="T495"/>
  <c r="R495"/>
  <c r="P495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6"/>
  <c r="BH486"/>
  <c r="BG486"/>
  <c r="BE486"/>
  <c r="T486"/>
  <c r="R486"/>
  <c r="P486"/>
  <c r="BI485"/>
  <c r="BH485"/>
  <c r="BG485"/>
  <c r="BE485"/>
  <c r="T485"/>
  <c r="R485"/>
  <c r="P485"/>
  <c r="BI484"/>
  <c r="BH484"/>
  <c r="BG484"/>
  <c r="BE484"/>
  <c r="T484"/>
  <c r="R484"/>
  <c r="P484"/>
  <c r="BI483"/>
  <c r="BH483"/>
  <c r="BG483"/>
  <c r="BE483"/>
  <c r="T483"/>
  <c r="R483"/>
  <c r="P483"/>
  <c r="BI482"/>
  <c r="BH482"/>
  <c r="BG482"/>
  <c r="BE482"/>
  <c r="T482"/>
  <c r="R482"/>
  <c r="P482"/>
  <c r="BI481"/>
  <c r="BH481"/>
  <c r="BG481"/>
  <c r="BE481"/>
  <c r="T481"/>
  <c r="R481"/>
  <c r="P481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5"/>
  <c r="BH475"/>
  <c r="BG475"/>
  <c r="BE475"/>
  <c r="T475"/>
  <c r="R475"/>
  <c r="P475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0"/>
  <c r="BH470"/>
  <c r="BG470"/>
  <c r="BE470"/>
  <c r="T470"/>
  <c r="R470"/>
  <c r="P470"/>
  <c r="BI469"/>
  <c r="BH469"/>
  <c r="BG469"/>
  <c r="BE469"/>
  <c r="T469"/>
  <c r="R469"/>
  <c r="P469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F133"/>
  <c r="J132"/>
  <c r="F132"/>
  <c r="F130"/>
  <c r="E128"/>
  <c r="F92"/>
  <c r="J91"/>
  <c r="F91"/>
  <c r="F89"/>
  <c r="E87"/>
  <c r="J24"/>
  <c r="E24"/>
  <c r="J92" s="1"/>
  <c r="J23"/>
  <c r="J12"/>
  <c r="J89" s="1"/>
  <c r="E7"/>
  <c r="E126" s="1"/>
  <c r="J37" i="11"/>
  <c r="J36"/>
  <c r="AY104" i="1" s="1"/>
  <c r="J35" i="11"/>
  <c r="AX104" i="1"/>
  <c r="BI163" i="11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F116"/>
  <c r="J115"/>
  <c r="F115"/>
  <c r="F113"/>
  <c r="E111"/>
  <c r="F92"/>
  <c r="J91"/>
  <c r="F91"/>
  <c r="F89"/>
  <c r="E87"/>
  <c r="J24"/>
  <c r="E24"/>
  <c r="J116" s="1"/>
  <c r="J23"/>
  <c r="J12"/>
  <c r="J113" s="1"/>
  <c r="E7"/>
  <c r="E109" s="1"/>
  <c r="J37" i="10"/>
  <c r="J36"/>
  <c r="AY103" i="1" s="1"/>
  <c r="J35" i="10"/>
  <c r="AX103" i="1" s="1"/>
  <c r="BI221" i="10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7"/>
  <c r="J116"/>
  <c r="F116"/>
  <c r="F114"/>
  <c r="E112"/>
  <c r="F92"/>
  <c r="J91"/>
  <c r="F91"/>
  <c r="F89"/>
  <c r="E87"/>
  <c r="J24"/>
  <c r="E24"/>
  <c r="J117" s="1"/>
  <c r="J23"/>
  <c r="J12"/>
  <c r="J114" s="1"/>
  <c r="E7"/>
  <c r="E85" s="1"/>
  <c r="J37" i="9"/>
  <c r="J36"/>
  <c r="AY102" i="1"/>
  <c r="J35" i="9"/>
  <c r="AX102" i="1"/>
  <c r="BI147" i="9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F116"/>
  <c r="J115"/>
  <c r="F115"/>
  <c r="F113"/>
  <c r="E111"/>
  <c r="F92"/>
  <c r="J91"/>
  <c r="F91"/>
  <c r="F89"/>
  <c r="E87"/>
  <c r="J24"/>
  <c r="E24"/>
  <c r="J116" s="1"/>
  <c r="J23"/>
  <c r="J12"/>
  <c r="J113" s="1"/>
  <c r="E7"/>
  <c r="E109" s="1"/>
  <c r="J37" i="8"/>
  <c r="J36"/>
  <c r="AY101" i="1" s="1"/>
  <c r="J35" i="8"/>
  <c r="AX101" i="1"/>
  <c r="BI145" i="8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8"/>
  <c r="J117"/>
  <c r="F117"/>
  <c r="F115"/>
  <c r="E113"/>
  <c r="F92"/>
  <c r="J91"/>
  <c r="F91"/>
  <c r="F89"/>
  <c r="E87"/>
  <c r="J24"/>
  <c r="E24"/>
  <c r="J92" s="1"/>
  <c r="J23"/>
  <c r="J12"/>
  <c r="J115" s="1"/>
  <c r="E7"/>
  <c r="E85" s="1"/>
  <c r="J37" i="7"/>
  <c r="J36"/>
  <c r="AY100" i="1" s="1"/>
  <c r="J35" i="7"/>
  <c r="AX100" i="1" s="1"/>
  <c r="BI153" i="7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8"/>
  <c r="J117"/>
  <c r="F117"/>
  <c r="F115"/>
  <c r="E113"/>
  <c r="F92"/>
  <c r="J91"/>
  <c r="F91"/>
  <c r="F89"/>
  <c r="E87"/>
  <c r="J24"/>
  <c r="E24"/>
  <c r="J118" s="1"/>
  <c r="J23"/>
  <c r="J12"/>
  <c r="J89" s="1"/>
  <c r="E7"/>
  <c r="E111" s="1"/>
  <c r="J37" i="6"/>
  <c r="J36"/>
  <c r="AY99" i="1" s="1"/>
  <c r="J35" i="6"/>
  <c r="AX99" i="1" s="1"/>
  <c r="BI159" i="6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9"/>
  <c r="J118"/>
  <c r="F118"/>
  <c r="F116"/>
  <c r="E114"/>
  <c r="F92"/>
  <c r="J91"/>
  <c r="F91"/>
  <c r="F89"/>
  <c r="E87"/>
  <c r="J24"/>
  <c r="E24"/>
  <c r="J119" s="1"/>
  <c r="J23"/>
  <c r="J12"/>
  <c r="J89" s="1"/>
  <c r="E7"/>
  <c r="E85" s="1"/>
  <c r="J37" i="5"/>
  <c r="J36"/>
  <c r="AY98" i="1"/>
  <c r="J35" i="5"/>
  <c r="AX98" i="1"/>
  <c r="BI162" i="5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9"/>
  <c r="J118"/>
  <c r="F118"/>
  <c r="F116"/>
  <c r="E114"/>
  <c r="F92"/>
  <c r="J91"/>
  <c r="F91"/>
  <c r="F89"/>
  <c r="E87"/>
  <c r="J24"/>
  <c r="E24"/>
  <c r="J92" s="1"/>
  <c r="J23"/>
  <c r="J12"/>
  <c r="J89" s="1"/>
  <c r="E7"/>
  <c r="E112" s="1"/>
  <c r="J37" i="4"/>
  <c r="J36"/>
  <c r="AY97" i="1" s="1"/>
  <c r="J35" i="4"/>
  <c r="AX97" i="1" s="1"/>
  <c r="BI217" i="4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21"/>
  <c r="J120"/>
  <c r="F120"/>
  <c r="F118"/>
  <c r="E116"/>
  <c r="F92"/>
  <c r="J91"/>
  <c r="F91"/>
  <c r="F89"/>
  <c r="E87"/>
  <c r="J24"/>
  <c r="E24"/>
  <c r="J121" s="1"/>
  <c r="J23"/>
  <c r="J12"/>
  <c r="J118" s="1"/>
  <c r="E7"/>
  <c r="E114" s="1"/>
  <c r="J37" i="3"/>
  <c r="J36"/>
  <c r="AY96" i="1" s="1"/>
  <c r="J35" i="3"/>
  <c r="AX96" i="1" s="1"/>
  <c r="BI269" i="3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F121"/>
  <c r="J120"/>
  <c r="F120"/>
  <c r="F118"/>
  <c r="E116"/>
  <c r="J92"/>
  <c r="F92"/>
  <c r="J91"/>
  <c r="F91"/>
  <c r="F89"/>
  <c r="E87"/>
  <c r="J12"/>
  <c r="J89" s="1"/>
  <c r="E7"/>
  <c r="E114" s="1"/>
  <c r="J37" i="2"/>
  <c r="J36"/>
  <c r="AY95" i="1"/>
  <c r="J35" i="2"/>
  <c r="AX95" i="1"/>
  <c r="BI3228" i="2"/>
  <c r="BH3228"/>
  <c r="BG3228"/>
  <c r="BE3228"/>
  <c r="T3228"/>
  <c r="T3227"/>
  <c r="R3228"/>
  <c r="R3227"/>
  <c r="P3228"/>
  <c r="P3227"/>
  <c r="BI3224"/>
  <c r="BH3224"/>
  <c r="BG3224"/>
  <c r="BE3224"/>
  <c r="T3224"/>
  <c r="R3224"/>
  <c r="P3224"/>
  <c r="BI3220"/>
  <c r="BH3220"/>
  <c r="BG3220"/>
  <c r="BE3220"/>
  <c r="T3220"/>
  <c r="R3220"/>
  <c r="P3220"/>
  <c r="BI3216"/>
  <c r="BH3216"/>
  <c r="BG3216"/>
  <c r="BE3216"/>
  <c r="T3216"/>
  <c r="R3216"/>
  <c r="P3216"/>
  <c r="BI3212"/>
  <c r="BH3212"/>
  <c r="BG3212"/>
  <c r="BE3212"/>
  <c r="T3212"/>
  <c r="R3212"/>
  <c r="P3212"/>
  <c r="BI3201"/>
  <c r="BH3201"/>
  <c r="BG3201"/>
  <c r="BE3201"/>
  <c r="T3201"/>
  <c r="R3201"/>
  <c r="P3201"/>
  <c r="BI3199"/>
  <c r="BH3199"/>
  <c r="BG3199"/>
  <c r="BE3199"/>
  <c r="T3199"/>
  <c r="T3198" s="1"/>
  <c r="R3199"/>
  <c r="R3198" s="1"/>
  <c r="P3199"/>
  <c r="P3198" s="1"/>
  <c r="BI3142"/>
  <c r="BH3142"/>
  <c r="BG3142"/>
  <c r="BE3142"/>
  <c r="T3142"/>
  <c r="R3142"/>
  <c r="P3142"/>
  <c r="BI3138"/>
  <c r="BH3138"/>
  <c r="BG3138"/>
  <c r="BE3138"/>
  <c r="T3138"/>
  <c r="R3138"/>
  <c r="P3138"/>
  <c r="BI3135"/>
  <c r="BH3135"/>
  <c r="BG3135"/>
  <c r="BE3135"/>
  <c r="T3135"/>
  <c r="R3135"/>
  <c r="P3135"/>
  <c r="BI3132"/>
  <c r="BH3132"/>
  <c r="BG3132"/>
  <c r="BE3132"/>
  <c r="T3132"/>
  <c r="R3132"/>
  <c r="P3132"/>
  <c r="BI3126"/>
  <c r="BH3126"/>
  <c r="BG3126"/>
  <c r="BE3126"/>
  <c r="T3126"/>
  <c r="R3126"/>
  <c r="P3126"/>
  <c r="BI3119"/>
  <c r="BH3119"/>
  <c r="BG3119"/>
  <c r="BE3119"/>
  <c r="T3119"/>
  <c r="R3119"/>
  <c r="P3119"/>
  <c r="BI3117"/>
  <c r="BH3117"/>
  <c r="BG3117"/>
  <c r="BE3117"/>
  <c r="T3117"/>
  <c r="R3117"/>
  <c r="P3117"/>
  <c r="BI3114"/>
  <c r="BH3114"/>
  <c r="BG3114"/>
  <c r="BE3114"/>
  <c r="T3114"/>
  <c r="R3114"/>
  <c r="P3114"/>
  <c r="BI3112"/>
  <c r="BH3112"/>
  <c r="BG3112"/>
  <c r="BE3112"/>
  <c r="T3112"/>
  <c r="R3112"/>
  <c r="P3112"/>
  <c r="BI3110"/>
  <c r="BH3110"/>
  <c r="BG3110"/>
  <c r="BE3110"/>
  <c r="T3110"/>
  <c r="R3110"/>
  <c r="P3110"/>
  <c r="BI3107"/>
  <c r="BH3107"/>
  <c r="BG3107"/>
  <c r="BE3107"/>
  <c r="T3107"/>
  <c r="R3107"/>
  <c r="P3107"/>
  <c r="BI3098"/>
  <c r="BH3098"/>
  <c r="BG3098"/>
  <c r="BE3098"/>
  <c r="T3098"/>
  <c r="R3098"/>
  <c r="P3098"/>
  <c r="BI3095"/>
  <c r="BH3095"/>
  <c r="BG3095"/>
  <c r="BE3095"/>
  <c r="T3095"/>
  <c r="R3095"/>
  <c r="P3095"/>
  <c r="BI3041"/>
  <c r="BH3041"/>
  <c r="BG3041"/>
  <c r="BE3041"/>
  <c r="T3041"/>
  <c r="R3041"/>
  <c r="P3041"/>
  <c r="BI3039"/>
  <c r="BH3039"/>
  <c r="BG3039"/>
  <c r="BE3039"/>
  <c r="T3039"/>
  <c r="R3039"/>
  <c r="P3039"/>
  <c r="BI3026"/>
  <c r="BH3026"/>
  <c r="BG3026"/>
  <c r="BE3026"/>
  <c r="T3026"/>
  <c r="R3026"/>
  <c r="P3026"/>
  <c r="BI3006"/>
  <c r="BH3006"/>
  <c r="BG3006"/>
  <c r="BE3006"/>
  <c r="T3006"/>
  <c r="R3006"/>
  <c r="P3006"/>
  <c r="BI2991"/>
  <c r="BH2991"/>
  <c r="BG2991"/>
  <c r="BE2991"/>
  <c r="T2991"/>
  <c r="R2991"/>
  <c r="P2991"/>
  <c r="BI2989"/>
  <c r="BH2989"/>
  <c r="BG2989"/>
  <c r="BE2989"/>
  <c r="T2989"/>
  <c r="R2989"/>
  <c r="P2989"/>
  <c r="BI2978"/>
  <c r="BH2978"/>
  <c r="BG2978"/>
  <c r="BE2978"/>
  <c r="T2978"/>
  <c r="R2978"/>
  <c r="P2978"/>
  <c r="BI2974"/>
  <c r="BH2974"/>
  <c r="BG2974"/>
  <c r="BE2974"/>
  <c r="T2974"/>
  <c r="R2974"/>
  <c r="P2974"/>
  <c r="BI2968"/>
  <c r="BH2968"/>
  <c r="BG2968"/>
  <c r="BE2968"/>
  <c r="T2968"/>
  <c r="R2968"/>
  <c r="P2968"/>
  <c r="BI2966"/>
  <c r="BH2966"/>
  <c r="BG2966"/>
  <c r="BE2966"/>
  <c r="T2966"/>
  <c r="R2966"/>
  <c r="P2966"/>
  <c r="BI2958"/>
  <c r="BH2958"/>
  <c r="BG2958"/>
  <c r="BE2958"/>
  <c r="T2958"/>
  <c r="R2958"/>
  <c r="P2958"/>
  <c r="BI2955"/>
  <c r="BH2955"/>
  <c r="BG2955"/>
  <c r="BE2955"/>
  <c r="T2955"/>
  <c r="R2955"/>
  <c r="P2955"/>
  <c r="BI2950"/>
  <c r="BH2950"/>
  <c r="BG2950"/>
  <c r="BE2950"/>
  <c r="T2950"/>
  <c r="R2950"/>
  <c r="P2950"/>
  <c r="BI2940"/>
  <c r="BH2940"/>
  <c r="BG2940"/>
  <c r="BE2940"/>
  <c r="T2940"/>
  <c r="R2940"/>
  <c r="P2940"/>
  <c r="BI2911"/>
  <c r="BH2911"/>
  <c r="BG2911"/>
  <c r="BE2911"/>
  <c r="T2911"/>
  <c r="R2911"/>
  <c r="P2911"/>
  <c r="BI2909"/>
  <c r="BH2909"/>
  <c r="BG2909"/>
  <c r="BE2909"/>
  <c r="T2909"/>
  <c r="R2909"/>
  <c r="P2909"/>
  <c r="BI2906"/>
  <c r="BH2906"/>
  <c r="BG2906"/>
  <c r="BE2906"/>
  <c r="T2906"/>
  <c r="R2906"/>
  <c r="P2906"/>
  <c r="BI2888"/>
  <c r="BH2888"/>
  <c r="BG2888"/>
  <c r="BE2888"/>
  <c r="T2888"/>
  <c r="R2888"/>
  <c r="P2888"/>
  <c r="BI2885"/>
  <c r="BH2885"/>
  <c r="BG2885"/>
  <c r="BE2885"/>
  <c r="T2885"/>
  <c r="R2885"/>
  <c r="P2885"/>
  <c r="BI2882"/>
  <c r="BH2882"/>
  <c r="BG2882"/>
  <c r="BE2882"/>
  <c r="T2882"/>
  <c r="R2882"/>
  <c r="P2882"/>
  <c r="BI2879"/>
  <c r="BH2879"/>
  <c r="BG2879"/>
  <c r="BE2879"/>
  <c r="T2879"/>
  <c r="R2879"/>
  <c r="P2879"/>
  <c r="BI2864"/>
  <c r="BH2864"/>
  <c r="BG2864"/>
  <c r="BE2864"/>
  <c r="T2864"/>
  <c r="R2864"/>
  <c r="P2864"/>
  <c r="BI2861"/>
  <c r="BH2861"/>
  <c r="BG2861"/>
  <c r="BE2861"/>
  <c r="T2861"/>
  <c r="R2861"/>
  <c r="P2861"/>
  <c r="BI2851"/>
  <c r="BH2851"/>
  <c r="BG2851"/>
  <c r="BE2851"/>
  <c r="T2851"/>
  <c r="R2851"/>
  <c r="P2851"/>
  <c r="BI2849"/>
  <c r="BH2849"/>
  <c r="BG2849"/>
  <c r="BE2849"/>
  <c r="T2849"/>
  <c r="R2849"/>
  <c r="P2849"/>
  <c r="BI2846"/>
  <c r="BH2846"/>
  <c r="BG2846"/>
  <c r="BE2846"/>
  <c r="T2846"/>
  <c r="R2846"/>
  <c r="P2846"/>
  <c r="BI2840"/>
  <c r="BH2840"/>
  <c r="BG2840"/>
  <c r="BE2840"/>
  <c r="T2840"/>
  <c r="R2840"/>
  <c r="P2840"/>
  <c r="BI2836"/>
  <c r="BH2836"/>
  <c r="BG2836"/>
  <c r="BE2836"/>
  <c r="T2836"/>
  <c r="R2836"/>
  <c r="P2836"/>
  <c r="BI2830"/>
  <c r="BH2830"/>
  <c r="BG2830"/>
  <c r="BE2830"/>
  <c r="T2830"/>
  <c r="R2830"/>
  <c r="P2830"/>
  <c r="BI2826"/>
  <c r="BH2826"/>
  <c r="BG2826"/>
  <c r="BE2826"/>
  <c r="T2826"/>
  <c r="R2826"/>
  <c r="P2826"/>
  <c r="BI2820"/>
  <c r="BH2820"/>
  <c r="BG2820"/>
  <c r="BE2820"/>
  <c r="T2820"/>
  <c r="R2820"/>
  <c r="P2820"/>
  <c r="BI2816"/>
  <c r="BH2816"/>
  <c r="BG2816"/>
  <c r="BE2816"/>
  <c r="T2816"/>
  <c r="R2816"/>
  <c r="P2816"/>
  <c r="BI2810"/>
  <c r="BH2810"/>
  <c r="BG2810"/>
  <c r="BE2810"/>
  <c r="T2810"/>
  <c r="R2810"/>
  <c r="P2810"/>
  <c r="BI2806"/>
  <c r="BH2806"/>
  <c r="BG2806"/>
  <c r="BE2806"/>
  <c r="T2806"/>
  <c r="R2806"/>
  <c r="P2806"/>
  <c r="BI2800"/>
  <c r="BH2800"/>
  <c r="BG2800"/>
  <c r="BE2800"/>
  <c r="T2800"/>
  <c r="R2800"/>
  <c r="P2800"/>
  <c r="BI2796"/>
  <c r="BH2796"/>
  <c r="BG2796"/>
  <c r="BE2796"/>
  <c r="T2796"/>
  <c r="R2796"/>
  <c r="P2796"/>
  <c r="BI2789"/>
  <c r="BH2789"/>
  <c r="BG2789"/>
  <c r="BE2789"/>
  <c r="T2789"/>
  <c r="R2789"/>
  <c r="P2789"/>
  <c r="BI2785"/>
  <c r="BH2785"/>
  <c r="BG2785"/>
  <c r="BE2785"/>
  <c r="T2785"/>
  <c r="R2785"/>
  <c r="P2785"/>
  <c r="BI2778"/>
  <c r="BH2778"/>
  <c r="BG2778"/>
  <c r="BE2778"/>
  <c r="T2778"/>
  <c r="R2778"/>
  <c r="P2778"/>
  <c r="BI2774"/>
  <c r="BH2774"/>
  <c r="BG2774"/>
  <c r="BE2774"/>
  <c r="T2774"/>
  <c r="R2774"/>
  <c r="P2774"/>
  <c r="BI2768"/>
  <c r="BH2768"/>
  <c r="BG2768"/>
  <c r="BE2768"/>
  <c r="T2768"/>
  <c r="R2768"/>
  <c r="P2768"/>
  <c r="BI2764"/>
  <c r="BH2764"/>
  <c r="BG2764"/>
  <c r="BE2764"/>
  <c r="T2764"/>
  <c r="R2764"/>
  <c r="P2764"/>
  <c r="BI2758"/>
  <c r="BH2758"/>
  <c r="BG2758"/>
  <c r="BE2758"/>
  <c r="T2758"/>
  <c r="R2758"/>
  <c r="P2758"/>
  <c r="BI2755"/>
  <c r="BH2755"/>
  <c r="BG2755"/>
  <c r="BE2755"/>
  <c r="T2755"/>
  <c r="R2755"/>
  <c r="P2755"/>
  <c r="BI2721"/>
  <c r="BH2721"/>
  <c r="BG2721"/>
  <c r="BE2721"/>
  <c r="T2721"/>
  <c r="R2721"/>
  <c r="P2721"/>
  <c r="BI2719"/>
  <c r="BH2719"/>
  <c r="BG2719"/>
  <c r="BE2719"/>
  <c r="T2719"/>
  <c r="R2719"/>
  <c r="P2719"/>
  <c r="BI2715"/>
  <c r="BH2715"/>
  <c r="BG2715"/>
  <c r="BE2715"/>
  <c r="T2715"/>
  <c r="R2715"/>
  <c r="P2715"/>
  <c r="BI2711"/>
  <c r="BH2711"/>
  <c r="BG2711"/>
  <c r="BE2711"/>
  <c r="T2711"/>
  <c r="R2711"/>
  <c r="P2711"/>
  <c r="BI2708"/>
  <c r="BH2708"/>
  <c r="BG2708"/>
  <c r="BE2708"/>
  <c r="T2708"/>
  <c r="R2708"/>
  <c r="P2708"/>
  <c r="BI2704"/>
  <c r="BH2704"/>
  <c r="BG2704"/>
  <c r="BE2704"/>
  <c r="T2704"/>
  <c r="R2704"/>
  <c r="P2704"/>
  <c r="BI2700"/>
  <c r="BH2700"/>
  <c r="BG2700"/>
  <c r="BE2700"/>
  <c r="T2700"/>
  <c r="R2700"/>
  <c r="P2700"/>
  <c r="BI2696"/>
  <c r="BH2696"/>
  <c r="BG2696"/>
  <c r="BE2696"/>
  <c r="T2696"/>
  <c r="R2696"/>
  <c r="P2696"/>
  <c r="BI2692"/>
  <c r="BH2692"/>
  <c r="BG2692"/>
  <c r="BE2692"/>
  <c r="T2692"/>
  <c r="R2692"/>
  <c r="P2692"/>
  <c r="BI2688"/>
  <c r="BH2688"/>
  <c r="BG2688"/>
  <c r="BE2688"/>
  <c r="T2688"/>
  <c r="R2688"/>
  <c r="P2688"/>
  <c r="BI2684"/>
  <c r="BH2684"/>
  <c r="BG2684"/>
  <c r="BE2684"/>
  <c r="T2684"/>
  <c r="R2684"/>
  <c r="P2684"/>
  <c r="BI2668"/>
  <c r="BH2668"/>
  <c r="BG2668"/>
  <c r="BE2668"/>
  <c r="T2668"/>
  <c r="R2668"/>
  <c r="P2668"/>
  <c r="BI2663"/>
  <c r="BH2663"/>
  <c r="BG2663"/>
  <c r="BE2663"/>
  <c r="T2663"/>
  <c r="R2663"/>
  <c r="P2663"/>
  <c r="BI2650"/>
  <c r="BH2650"/>
  <c r="BG2650"/>
  <c r="BE2650"/>
  <c r="T2650"/>
  <c r="R2650"/>
  <c r="P2650"/>
  <c r="BI2634"/>
  <c r="BH2634"/>
  <c r="BG2634"/>
  <c r="BE2634"/>
  <c r="T2634"/>
  <c r="R2634"/>
  <c r="P2634"/>
  <c r="BI2629"/>
  <c r="BH2629"/>
  <c r="BG2629"/>
  <c r="BE2629"/>
  <c r="T2629"/>
  <c r="R2629"/>
  <c r="P2629"/>
  <c r="BI2624"/>
  <c r="BH2624"/>
  <c r="BG2624"/>
  <c r="BE2624"/>
  <c r="T2624"/>
  <c r="R2624"/>
  <c r="P2624"/>
  <c r="BI2619"/>
  <c r="BH2619"/>
  <c r="BG2619"/>
  <c r="BE2619"/>
  <c r="T2619"/>
  <c r="R2619"/>
  <c r="P2619"/>
  <c r="BI2616"/>
  <c r="BH2616"/>
  <c r="BG2616"/>
  <c r="BE2616"/>
  <c r="T2616"/>
  <c r="R2616"/>
  <c r="P2616"/>
  <c r="BI2611"/>
  <c r="BH2611"/>
  <c r="BG2611"/>
  <c r="BE2611"/>
  <c r="T2611"/>
  <c r="R2611"/>
  <c r="P2611"/>
  <c r="BI2610"/>
  <c r="BH2610"/>
  <c r="BG2610"/>
  <c r="BE2610"/>
  <c r="T2610"/>
  <c r="R2610"/>
  <c r="P2610"/>
  <c r="BI2609"/>
  <c r="BH2609"/>
  <c r="BG2609"/>
  <c r="BE2609"/>
  <c r="T2609"/>
  <c r="R2609"/>
  <c r="P2609"/>
  <c r="BI2608"/>
  <c r="BH2608"/>
  <c r="BG2608"/>
  <c r="BE2608"/>
  <c r="T2608"/>
  <c r="R2608"/>
  <c r="P2608"/>
  <c r="BI2607"/>
  <c r="BH2607"/>
  <c r="BG2607"/>
  <c r="BE2607"/>
  <c r="T2607"/>
  <c r="R2607"/>
  <c r="P2607"/>
  <c r="BI2606"/>
  <c r="BH2606"/>
  <c r="BG2606"/>
  <c r="BE2606"/>
  <c r="T2606"/>
  <c r="R2606"/>
  <c r="P2606"/>
  <c r="BI2605"/>
  <c r="BH2605"/>
  <c r="BG2605"/>
  <c r="BE2605"/>
  <c r="T2605"/>
  <c r="R2605"/>
  <c r="P2605"/>
  <c r="BI2604"/>
  <c r="BH2604"/>
  <c r="BG2604"/>
  <c r="BE2604"/>
  <c r="T2604"/>
  <c r="R2604"/>
  <c r="P2604"/>
  <c r="BI2601"/>
  <c r="BH2601"/>
  <c r="BG2601"/>
  <c r="BE2601"/>
  <c r="T2601"/>
  <c r="R2601"/>
  <c r="P2601"/>
  <c r="BI2598"/>
  <c r="BH2598"/>
  <c r="BG2598"/>
  <c r="BE2598"/>
  <c r="T2598"/>
  <c r="R2598"/>
  <c r="P2598"/>
  <c r="BI2595"/>
  <c r="BH2595"/>
  <c r="BG2595"/>
  <c r="BE2595"/>
  <c r="T2595"/>
  <c r="R2595"/>
  <c r="P2595"/>
  <c r="BI2592"/>
  <c r="BH2592"/>
  <c r="BG2592"/>
  <c r="BE2592"/>
  <c r="T2592"/>
  <c r="R2592"/>
  <c r="P2592"/>
  <c r="BI2589"/>
  <c r="BH2589"/>
  <c r="BG2589"/>
  <c r="BE2589"/>
  <c r="T2589"/>
  <c r="R2589"/>
  <c r="P2589"/>
  <c r="BI2586"/>
  <c r="BH2586"/>
  <c r="BG2586"/>
  <c r="BE2586"/>
  <c r="T2586"/>
  <c r="R2586"/>
  <c r="P2586"/>
  <c r="BI2583"/>
  <c r="BH2583"/>
  <c r="BG2583"/>
  <c r="BE2583"/>
  <c r="T2583"/>
  <c r="R2583"/>
  <c r="P2583"/>
  <c r="BI2580"/>
  <c r="BH2580"/>
  <c r="BG2580"/>
  <c r="BE2580"/>
  <c r="T2580"/>
  <c r="R2580"/>
  <c r="P2580"/>
  <c r="BI2577"/>
  <c r="BH2577"/>
  <c r="BG2577"/>
  <c r="BE2577"/>
  <c r="T2577"/>
  <c r="R2577"/>
  <c r="P2577"/>
  <c r="BI2574"/>
  <c r="BH2574"/>
  <c r="BG2574"/>
  <c r="BE2574"/>
  <c r="T2574"/>
  <c r="R2574"/>
  <c r="P2574"/>
  <c r="BI2571"/>
  <c r="BH2571"/>
  <c r="BG2571"/>
  <c r="BE2571"/>
  <c r="T2571"/>
  <c r="R2571"/>
  <c r="P2571"/>
  <c r="BI2568"/>
  <c r="BH2568"/>
  <c r="BG2568"/>
  <c r="BE2568"/>
  <c r="T2568"/>
  <c r="R2568"/>
  <c r="P2568"/>
  <c r="BI2565"/>
  <c r="BH2565"/>
  <c r="BG2565"/>
  <c r="BE2565"/>
  <c r="T2565"/>
  <c r="R2565"/>
  <c r="P2565"/>
  <c r="BI2562"/>
  <c r="BH2562"/>
  <c r="BG2562"/>
  <c r="BE2562"/>
  <c r="T2562"/>
  <c r="R2562"/>
  <c r="P2562"/>
  <c r="BI2559"/>
  <c r="BH2559"/>
  <c r="BG2559"/>
  <c r="BE2559"/>
  <c r="T2559"/>
  <c r="R2559"/>
  <c r="P2559"/>
  <c r="BI2558"/>
  <c r="BH2558"/>
  <c r="BG2558"/>
  <c r="BE2558"/>
  <c r="T2558"/>
  <c r="R2558"/>
  <c r="P2558"/>
  <c r="BI2557"/>
  <c r="BH2557"/>
  <c r="BG2557"/>
  <c r="BE2557"/>
  <c r="T2557"/>
  <c r="R2557"/>
  <c r="P2557"/>
  <c r="BI2556"/>
  <c r="BH2556"/>
  <c r="BG2556"/>
  <c r="BE2556"/>
  <c r="T2556"/>
  <c r="R2556"/>
  <c r="P2556"/>
  <c r="BI2555"/>
  <c r="BH2555"/>
  <c r="BG2555"/>
  <c r="BE2555"/>
  <c r="T2555"/>
  <c r="R2555"/>
  <c r="P2555"/>
  <c r="BI2554"/>
  <c r="BH2554"/>
  <c r="BG2554"/>
  <c r="BE2554"/>
  <c r="T2554"/>
  <c r="R2554"/>
  <c r="P2554"/>
  <c r="BI2553"/>
  <c r="BH2553"/>
  <c r="BG2553"/>
  <c r="BE2553"/>
  <c r="T2553"/>
  <c r="R2553"/>
  <c r="P2553"/>
  <c r="BI2552"/>
  <c r="BH2552"/>
  <c r="BG2552"/>
  <c r="BE2552"/>
  <c r="T2552"/>
  <c r="R2552"/>
  <c r="P2552"/>
  <c r="BI2547"/>
  <c r="BH2547"/>
  <c r="BG2547"/>
  <c r="BE2547"/>
  <c r="T2547"/>
  <c r="R2547"/>
  <c r="P2547"/>
  <c r="BI2543"/>
  <c r="BH2543"/>
  <c r="BG2543"/>
  <c r="BE2543"/>
  <c r="T2543"/>
  <c r="R2543"/>
  <c r="P2543"/>
  <c r="BI2538"/>
  <c r="BH2538"/>
  <c r="BG2538"/>
  <c r="BE2538"/>
  <c r="T2538"/>
  <c r="R2538"/>
  <c r="P2538"/>
  <c r="BI2530"/>
  <c r="BH2530"/>
  <c r="BG2530"/>
  <c r="BE2530"/>
  <c r="T2530"/>
  <c r="R2530"/>
  <c r="P2530"/>
  <c r="BI2526"/>
  <c r="BH2526"/>
  <c r="BG2526"/>
  <c r="BE2526"/>
  <c r="T2526"/>
  <c r="R2526"/>
  <c r="P2526"/>
  <c r="BI2525"/>
  <c r="BH2525"/>
  <c r="BG2525"/>
  <c r="BE2525"/>
  <c r="T2525"/>
  <c r="R2525"/>
  <c r="P2525"/>
  <c r="BI2522"/>
  <c r="BH2522"/>
  <c r="BG2522"/>
  <c r="BE2522"/>
  <c r="T2522"/>
  <c r="R2522"/>
  <c r="P2522"/>
  <c r="BI2519"/>
  <c r="BH2519"/>
  <c r="BG2519"/>
  <c r="BE2519"/>
  <c r="T2519"/>
  <c r="R2519"/>
  <c r="P2519"/>
  <c r="BI2516"/>
  <c r="BH2516"/>
  <c r="BG2516"/>
  <c r="BE2516"/>
  <c r="T2516"/>
  <c r="R2516"/>
  <c r="P2516"/>
  <c r="BI2513"/>
  <c r="BH2513"/>
  <c r="BG2513"/>
  <c r="BE2513"/>
  <c r="T2513"/>
  <c r="R2513"/>
  <c r="P2513"/>
  <c r="BI2510"/>
  <c r="BH2510"/>
  <c r="BG2510"/>
  <c r="BE2510"/>
  <c r="T2510"/>
  <c r="R2510"/>
  <c r="P2510"/>
  <c r="BI2507"/>
  <c r="BH2507"/>
  <c r="BG2507"/>
  <c r="BE2507"/>
  <c r="T2507"/>
  <c r="R2507"/>
  <c r="P2507"/>
  <c r="BI2504"/>
  <c r="BH2504"/>
  <c r="BG2504"/>
  <c r="BE2504"/>
  <c r="T2504"/>
  <c r="R2504"/>
  <c r="P2504"/>
  <c r="BI2501"/>
  <c r="BH2501"/>
  <c r="BG2501"/>
  <c r="BE2501"/>
  <c r="T2501"/>
  <c r="R2501"/>
  <c r="P2501"/>
  <c r="BI2498"/>
  <c r="BH2498"/>
  <c r="BG2498"/>
  <c r="BE2498"/>
  <c r="T2498"/>
  <c r="R2498"/>
  <c r="P2498"/>
  <c r="BI2495"/>
  <c r="BH2495"/>
  <c r="BG2495"/>
  <c r="BE2495"/>
  <c r="T2495"/>
  <c r="R2495"/>
  <c r="P2495"/>
  <c r="BI2492"/>
  <c r="BH2492"/>
  <c r="BG2492"/>
  <c r="BE2492"/>
  <c r="T2492"/>
  <c r="R2492"/>
  <c r="P2492"/>
  <c r="BI2489"/>
  <c r="BH2489"/>
  <c r="BG2489"/>
  <c r="BE2489"/>
  <c r="T2489"/>
  <c r="R2489"/>
  <c r="P2489"/>
  <c r="BI2488"/>
  <c r="BH2488"/>
  <c r="BG2488"/>
  <c r="BE2488"/>
  <c r="T2488"/>
  <c r="R2488"/>
  <c r="P2488"/>
  <c r="BI2487"/>
  <c r="BH2487"/>
  <c r="BG2487"/>
  <c r="BE2487"/>
  <c r="T2487"/>
  <c r="R2487"/>
  <c r="P2487"/>
  <c r="BI2486"/>
  <c r="BH2486"/>
  <c r="BG2486"/>
  <c r="BE2486"/>
  <c r="T2486"/>
  <c r="R2486"/>
  <c r="P2486"/>
  <c r="BI2485"/>
  <c r="BH2485"/>
  <c r="BG2485"/>
  <c r="BE2485"/>
  <c r="T2485"/>
  <c r="R2485"/>
  <c r="P2485"/>
  <c r="BI2484"/>
  <c r="BH2484"/>
  <c r="BG2484"/>
  <c r="BE2484"/>
  <c r="T2484"/>
  <c r="R2484"/>
  <c r="P2484"/>
  <c r="BI2483"/>
  <c r="BH2483"/>
  <c r="BG2483"/>
  <c r="BE2483"/>
  <c r="T2483"/>
  <c r="R2483"/>
  <c r="P2483"/>
  <c r="BI2480"/>
  <c r="BH2480"/>
  <c r="BG2480"/>
  <c r="BE2480"/>
  <c r="T2480"/>
  <c r="R2480"/>
  <c r="P2480"/>
  <c r="BI2477"/>
  <c r="BH2477"/>
  <c r="BG2477"/>
  <c r="BE2477"/>
  <c r="T2477"/>
  <c r="R2477"/>
  <c r="P2477"/>
  <c r="BI2474"/>
  <c r="BH2474"/>
  <c r="BG2474"/>
  <c r="BE2474"/>
  <c r="T2474"/>
  <c r="R2474"/>
  <c r="P2474"/>
  <c r="BI2469"/>
  <c r="BH2469"/>
  <c r="BG2469"/>
  <c r="BE2469"/>
  <c r="T2469"/>
  <c r="R2469"/>
  <c r="P2469"/>
  <c r="BI2455"/>
  <c r="BH2455"/>
  <c r="BG2455"/>
  <c r="BE2455"/>
  <c r="T2455"/>
  <c r="R2455"/>
  <c r="P2455"/>
  <c r="BI2453"/>
  <c r="BH2453"/>
  <c r="BG2453"/>
  <c r="BE2453"/>
  <c r="T2453"/>
  <c r="R2453"/>
  <c r="P2453"/>
  <c r="BI2452"/>
  <c r="BH2452"/>
  <c r="BG2452"/>
  <c r="BE2452"/>
  <c r="T2452"/>
  <c r="R2452"/>
  <c r="P2452"/>
  <c r="BI2451"/>
  <c r="BH2451"/>
  <c r="BG2451"/>
  <c r="BE2451"/>
  <c r="T2451"/>
  <c r="R2451"/>
  <c r="P2451"/>
  <c r="BI2450"/>
  <c r="BH2450"/>
  <c r="BG2450"/>
  <c r="BE2450"/>
  <c r="T2450"/>
  <c r="R2450"/>
  <c r="P2450"/>
  <c r="BI2449"/>
  <c r="BH2449"/>
  <c r="BG2449"/>
  <c r="BE2449"/>
  <c r="T2449"/>
  <c r="R2449"/>
  <c r="P2449"/>
  <c r="BI2448"/>
  <c r="BH2448"/>
  <c r="BG2448"/>
  <c r="BE2448"/>
  <c r="T2448"/>
  <c r="R2448"/>
  <c r="P2448"/>
  <c r="BI2445"/>
  <c r="BH2445"/>
  <c r="BG2445"/>
  <c r="BE2445"/>
  <c r="T2445"/>
  <c r="R2445"/>
  <c r="P2445"/>
  <c r="BI2442"/>
  <c r="BH2442"/>
  <c r="BG2442"/>
  <c r="BE2442"/>
  <c r="T2442"/>
  <c r="R2442"/>
  <c r="P2442"/>
  <c r="BI2439"/>
  <c r="BH2439"/>
  <c r="BG2439"/>
  <c r="BE2439"/>
  <c r="T2439"/>
  <c r="R2439"/>
  <c r="P2439"/>
  <c r="BI2436"/>
  <c r="BH2436"/>
  <c r="BG2436"/>
  <c r="BE2436"/>
  <c r="T2436"/>
  <c r="R2436"/>
  <c r="P2436"/>
  <c r="BI2435"/>
  <c r="BH2435"/>
  <c r="BG2435"/>
  <c r="BE2435"/>
  <c r="T2435"/>
  <c r="R2435"/>
  <c r="P2435"/>
  <c r="BI2434"/>
  <c r="BH2434"/>
  <c r="BG2434"/>
  <c r="BE2434"/>
  <c r="T2434"/>
  <c r="R2434"/>
  <c r="P2434"/>
  <c r="BI2433"/>
  <c r="BH2433"/>
  <c r="BG2433"/>
  <c r="BE2433"/>
  <c r="T2433"/>
  <c r="R2433"/>
  <c r="P2433"/>
  <c r="BI2430"/>
  <c r="BH2430"/>
  <c r="BG2430"/>
  <c r="BE2430"/>
  <c r="T2430"/>
  <c r="R2430"/>
  <c r="P2430"/>
  <c r="BI2427"/>
  <c r="BH2427"/>
  <c r="BG2427"/>
  <c r="BE2427"/>
  <c r="T2427"/>
  <c r="R2427"/>
  <c r="P2427"/>
  <c r="BI2424"/>
  <c r="BH2424"/>
  <c r="BG2424"/>
  <c r="BE2424"/>
  <c r="T2424"/>
  <c r="R2424"/>
  <c r="P2424"/>
  <c r="BI2421"/>
  <c r="BH2421"/>
  <c r="BG2421"/>
  <c r="BE2421"/>
  <c r="T2421"/>
  <c r="R2421"/>
  <c r="P2421"/>
  <c r="BI2418"/>
  <c r="BH2418"/>
  <c r="BG2418"/>
  <c r="BE2418"/>
  <c r="T2418"/>
  <c r="R2418"/>
  <c r="P2418"/>
  <c r="BI2415"/>
  <c r="BH2415"/>
  <c r="BG2415"/>
  <c r="BE2415"/>
  <c r="T2415"/>
  <c r="R2415"/>
  <c r="P2415"/>
  <c r="BI2412"/>
  <c r="BH2412"/>
  <c r="BG2412"/>
  <c r="BE2412"/>
  <c r="T2412"/>
  <c r="R2412"/>
  <c r="P2412"/>
  <c r="BI2409"/>
  <c r="BH2409"/>
  <c r="BG2409"/>
  <c r="BE2409"/>
  <c r="T2409"/>
  <c r="R2409"/>
  <c r="P2409"/>
  <c r="BI2406"/>
  <c r="BH2406"/>
  <c r="BG2406"/>
  <c r="BE2406"/>
  <c r="T2406"/>
  <c r="R2406"/>
  <c r="P2406"/>
  <c r="BI2405"/>
  <c r="BH2405"/>
  <c r="BG2405"/>
  <c r="BE2405"/>
  <c r="T2405"/>
  <c r="R2405"/>
  <c r="P2405"/>
  <c r="BI2404"/>
  <c r="BH2404"/>
  <c r="BG2404"/>
  <c r="BE2404"/>
  <c r="T2404"/>
  <c r="R2404"/>
  <c r="P2404"/>
  <c r="BI2401"/>
  <c r="BH2401"/>
  <c r="BG2401"/>
  <c r="BE2401"/>
  <c r="T2401"/>
  <c r="R2401"/>
  <c r="P2401"/>
  <c r="BI2398"/>
  <c r="BH2398"/>
  <c r="BG2398"/>
  <c r="BE2398"/>
  <c r="T2398"/>
  <c r="R2398"/>
  <c r="P2398"/>
  <c r="BI2395"/>
  <c r="BH2395"/>
  <c r="BG2395"/>
  <c r="BE2395"/>
  <c r="T2395"/>
  <c r="R2395"/>
  <c r="P2395"/>
  <c r="BI2392"/>
  <c r="BH2392"/>
  <c r="BG2392"/>
  <c r="BE2392"/>
  <c r="T2392"/>
  <c r="R2392"/>
  <c r="P2392"/>
  <c r="BI2389"/>
  <c r="BH2389"/>
  <c r="BG2389"/>
  <c r="BE2389"/>
  <c r="T2389"/>
  <c r="R2389"/>
  <c r="P2389"/>
  <c r="BI2386"/>
  <c r="BH2386"/>
  <c r="BG2386"/>
  <c r="BE2386"/>
  <c r="T2386"/>
  <c r="R2386"/>
  <c r="P2386"/>
  <c r="BI2385"/>
  <c r="BH2385"/>
  <c r="BG2385"/>
  <c r="BE2385"/>
  <c r="T2385"/>
  <c r="R2385"/>
  <c r="P2385"/>
  <c r="BI2384"/>
  <c r="BH2384"/>
  <c r="BG2384"/>
  <c r="BE2384"/>
  <c r="T2384"/>
  <c r="R2384"/>
  <c r="P2384"/>
  <c r="BI2381"/>
  <c r="BH2381"/>
  <c r="BG2381"/>
  <c r="BE2381"/>
  <c r="T2381"/>
  <c r="R2381"/>
  <c r="P2381"/>
  <c r="BI2380"/>
  <c r="BH2380"/>
  <c r="BG2380"/>
  <c r="BE2380"/>
  <c r="T2380"/>
  <c r="R2380"/>
  <c r="P2380"/>
  <c r="BI2377"/>
  <c r="BH2377"/>
  <c r="BG2377"/>
  <c r="BE2377"/>
  <c r="T2377"/>
  <c r="R2377"/>
  <c r="P2377"/>
  <c r="BI2376"/>
  <c r="BH2376"/>
  <c r="BG2376"/>
  <c r="BE2376"/>
  <c r="T2376"/>
  <c r="R2376"/>
  <c r="P2376"/>
  <c r="BI2375"/>
  <c r="BH2375"/>
  <c r="BG2375"/>
  <c r="BE2375"/>
  <c r="T2375"/>
  <c r="R2375"/>
  <c r="P2375"/>
  <c r="BI2374"/>
  <c r="BH2374"/>
  <c r="BG2374"/>
  <c r="BE2374"/>
  <c r="T2374"/>
  <c r="R2374"/>
  <c r="P2374"/>
  <c r="BI2373"/>
  <c r="BH2373"/>
  <c r="BG2373"/>
  <c r="BE2373"/>
  <c r="T2373"/>
  <c r="R2373"/>
  <c r="P2373"/>
  <c r="BI2369"/>
  <c r="BH2369"/>
  <c r="BG2369"/>
  <c r="BE2369"/>
  <c r="T2369"/>
  <c r="R2369"/>
  <c r="P2369"/>
  <c r="BI2338"/>
  <c r="BH2338"/>
  <c r="BG2338"/>
  <c r="BE2338"/>
  <c r="T2338"/>
  <c r="R2338"/>
  <c r="P2338"/>
  <c r="BI2319"/>
  <c r="BH2319"/>
  <c r="BG2319"/>
  <c r="BE2319"/>
  <c r="T2319"/>
  <c r="R2319"/>
  <c r="P2319"/>
  <c r="BI2313"/>
  <c r="BH2313"/>
  <c r="BG2313"/>
  <c r="BE2313"/>
  <c r="T2313"/>
  <c r="R2313"/>
  <c r="P2313"/>
  <c r="BI2307"/>
  <c r="BH2307"/>
  <c r="BG2307"/>
  <c r="BE2307"/>
  <c r="T2307"/>
  <c r="R2307"/>
  <c r="P2307"/>
  <c r="BI2305"/>
  <c r="BH2305"/>
  <c r="BG2305"/>
  <c r="BE2305"/>
  <c r="T2305"/>
  <c r="R2305"/>
  <c r="P2305"/>
  <c r="BI2302"/>
  <c r="BH2302"/>
  <c r="BG2302"/>
  <c r="BE2302"/>
  <c r="T2302"/>
  <c r="R2302"/>
  <c r="P2302"/>
  <c r="BI2300"/>
  <c r="BH2300"/>
  <c r="BG2300"/>
  <c r="BE2300"/>
  <c r="T2300"/>
  <c r="R2300"/>
  <c r="P2300"/>
  <c r="BI2297"/>
  <c r="BH2297"/>
  <c r="BG2297"/>
  <c r="BE2297"/>
  <c r="T2297"/>
  <c r="R2297"/>
  <c r="P2297"/>
  <c r="BI2293"/>
  <c r="BH2293"/>
  <c r="BG2293"/>
  <c r="BE2293"/>
  <c r="T2293"/>
  <c r="R2293"/>
  <c r="P2293"/>
  <c r="BI2289"/>
  <c r="BH2289"/>
  <c r="BG2289"/>
  <c r="BE2289"/>
  <c r="T2289"/>
  <c r="R2289"/>
  <c r="P2289"/>
  <c r="BI2286"/>
  <c r="BH2286"/>
  <c r="BG2286"/>
  <c r="BE2286"/>
  <c r="T2286"/>
  <c r="R2286"/>
  <c r="P2286"/>
  <c r="BI2282"/>
  <c r="BH2282"/>
  <c r="BG2282"/>
  <c r="BE2282"/>
  <c r="T2282"/>
  <c r="R2282"/>
  <c r="P2282"/>
  <c r="BI2281"/>
  <c r="BH2281"/>
  <c r="BG2281"/>
  <c r="BE2281"/>
  <c r="T2281"/>
  <c r="R2281"/>
  <c r="P2281"/>
  <c r="BI2280"/>
  <c r="BH2280"/>
  <c r="BG2280"/>
  <c r="BE2280"/>
  <c r="T2280"/>
  <c r="R2280"/>
  <c r="P2280"/>
  <c r="BI2279"/>
  <c r="BH2279"/>
  <c r="BG2279"/>
  <c r="BE2279"/>
  <c r="T2279"/>
  <c r="R2279"/>
  <c r="P2279"/>
  <c r="BI2278"/>
  <c r="BH2278"/>
  <c r="BG2278"/>
  <c r="BE2278"/>
  <c r="T2278"/>
  <c r="R2278"/>
  <c r="P2278"/>
  <c r="BI2275"/>
  <c r="BH2275"/>
  <c r="BG2275"/>
  <c r="BE2275"/>
  <c r="T2275"/>
  <c r="R2275"/>
  <c r="P2275"/>
  <c r="BI2267"/>
  <c r="BH2267"/>
  <c r="BG2267"/>
  <c r="BE2267"/>
  <c r="T2267"/>
  <c r="R2267"/>
  <c r="P2267"/>
  <c r="BI2262"/>
  <c r="BH2262"/>
  <c r="BG2262"/>
  <c r="BE2262"/>
  <c r="T2262"/>
  <c r="R2262"/>
  <c r="P2262"/>
  <c r="BI2244"/>
  <c r="BH2244"/>
  <c r="BG2244"/>
  <c r="BE2244"/>
  <c r="T2244"/>
  <c r="R2244"/>
  <c r="P2244"/>
  <c r="BI2240"/>
  <c r="BH2240"/>
  <c r="BG2240"/>
  <c r="BE2240"/>
  <c r="T2240"/>
  <c r="R2240"/>
  <c r="P2240"/>
  <c r="BI2234"/>
  <c r="BH2234"/>
  <c r="BG2234"/>
  <c r="BE2234"/>
  <c r="T2234"/>
  <c r="R2234"/>
  <c r="P2234"/>
  <c r="BI2233"/>
  <c r="BH2233"/>
  <c r="BG2233"/>
  <c r="BE2233"/>
  <c r="T2233"/>
  <c r="R2233"/>
  <c r="P2233"/>
  <c r="BI2230"/>
  <c r="BH2230"/>
  <c r="BG2230"/>
  <c r="BE2230"/>
  <c r="T2230"/>
  <c r="R2230"/>
  <c r="P2230"/>
  <c r="BI2227"/>
  <c r="BH2227"/>
  <c r="BG2227"/>
  <c r="BE2227"/>
  <c r="T2227"/>
  <c r="R2227"/>
  <c r="P2227"/>
  <c r="BI2226"/>
  <c r="BH2226"/>
  <c r="BG2226"/>
  <c r="BE2226"/>
  <c r="T2226"/>
  <c r="R2226"/>
  <c r="P2226"/>
  <c r="BI2223"/>
  <c r="BH2223"/>
  <c r="BG2223"/>
  <c r="BE2223"/>
  <c r="T2223"/>
  <c r="R2223"/>
  <c r="P2223"/>
  <c r="BI2222"/>
  <c r="BH2222"/>
  <c r="BG2222"/>
  <c r="BE2222"/>
  <c r="T2222"/>
  <c r="R2222"/>
  <c r="P2222"/>
  <c r="BI2219"/>
  <c r="BH2219"/>
  <c r="BG2219"/>
  <c r="BE2219"/>
  <c r="T2219"/>
  <c r="R2219"/>
  <c r="P2219"/>
  <c r="BI2215"/>
  <c r="BH2215"/>
  <c r="BG2215"/>
  <c r="BE2215"/>
  <c r="T2215"/>
  <c r="R2215"/>
  <c r="P2215"/>
  <c r="BI2212"/>
  <c r="BH2212"/>
  <c r="BG2212"/>
  <c r="BE2212"/>
  <c r="T2212"/>
  <c r="R2212"/>
  <c r="P2212"/>
  <c r="BI2208"/>
  <c r="BH2208"/>
  <c r="BG2208"/>
  <c r="BE2208"/>
  <c r="T2208"/>
  <c r="R2208"/>
  <c r="P2208"/>
  <c r="BI2204"/>
  <c r="BH2204"/>
  <c r="BG2204"/>
  <c r="BE2204"/>
  <c r="T2204"/>
  <c r="R2204"/>
  <c r="P2204"/>
  <c r="BI2200"/>
  <c r="BH2200"/>
  <c r="BG2200"/>
  <c r="BE2200"/>
  <c r="T2200"/>
  <c r="R2200"/>
  <c r="P2200"/>
  <c r="BI2195"/>
  <c r="BH2195"/>
  <c r="BG2195"/>
  <c r="BE2195"/>
  <c r="T2195"/>
  <c r="R2195"/>
  <c r="P2195"/>
  <c r="BI2192"/>
  <c r="BH2192"/>
  <c r="BG2192"/>
  <c r="BE2192"/>
  <c r="T2192"/>
  <c r="R2192"/>
  <c r="P2192"/>
  <c r="BI2189"/>
  <c r="BH2189"/>
  <c r="BG2189"/>
  <c r="BE2189"/>
  <c r="T2189"/>
  <c r="R2189"/>
  <c r="P2189"/>
  <c r="BI2152"/>
  <c r="BH2152"/>
  <c r="BG2152"/>
  <c r="BE2152"/>
  <c r="T2152"/>
  <c r="R2152"/>
  <c r="P2152"/>
  <c r="BI2148"/>
  <c r="BH2148"/>
  <c r="BG2148"/>
  <c r="BE2148"/>
  <c r="T2148"/>
  <c r="R2148"/>
  <c r="P2148"/>
  <c r="BI2131"/>
  <c r="BH2131"/>
  <c r="BG2131"/>
  <c r="BE2131"/>
  <c r="T2131"/>
  <c r="R2131"/>
  <c r="P2131"/>
  <c r="BI2129"/>
  <c r="BH2129"/>
  <c r="BG2129"/>
  <c r="BE2129"/>
  <c r="T2129"/>
  <c r="R2129"/>
  <c r="P2129"/>
  <c r="BI2126"/>
  <c r="BH2126"/>
  <c r="BG2126"/>
  <c r="BE2126"/>
  <c r="T2126"/>
  <c r="R2126"/>
  <c r="P2126"/>
  <c r="BI2123"/>
  <c r="BH2123"/>
  <c r="BG2123"/>
  <c r="BE2123"/>
  <c r="T2123"/>
  <c r="R2123"/>
  <c r="P2123"/>
  <c r="BI2120"/>
  <c r="BH2120"/>
  <c r="BG2120"/>
  <c r="BE2120"/>
  <c r="T2120"/>
  <c r="R2120"/>
  <c r="P2120"/>
  <c r="BI2104"/>
  <c r="BH2104"/>
  <c r="BG2104"/>
  <c r="BE2104"/>
  <c r="T2104"/>
  <c r="R2104"/>
  <c r="P2104"/>
  <c r="BI2070"/>
  <c r="BH2070"/>
  <c r="BG2070"/>
  <c r="BE2070"/>
  <c r="T2070"/>
  <c r="R2070"/>
  <c r="P2070"/>
  <c r="BI2063"/>
  <c r="BH2063"/>
  <c r="BG2063"/>
  <c r="BE2063"/>
  <c r="T2063"/>
  <c r="R2063"/>
  <c r="P2063"/>
  <c r="BI2054"/>
  <c r="BH2054"/>
  <c r="BG2054"/>
  <c r="BE2054"/>
  <c r="T2054"/>
  <c r="R2054"/>
  <c r="P2054"/>
  <c r="BI2045"/>
  <c r="BH2045"/>
  <c r="BG2045"/>
  <c r="BE2045"/>
  <c r="T2045"/>
  <c r="R2045"/>
  <c r="P2045"/>
  <c r="BI2035"/>
  <c r="BH2035"/>
  <c r="BG2035"/>
  <c r="BE2035"/>
  <c r="T2035"/>
  <c r="R2035"/>
  <c r="P2035"/>
  <c r="BI2016"/>
  <c r="BH2016"/>
  <c r="BG2016"/>
  <c r="BE2016"/>
  <c r="T2016"/>
  <c r="R2016"/>
  <c r="P2016"/>
  <c r="BI2009"/>
  <c r="BH2009"/>
  <c r="BG2009"/>
  <c r="BE2009"/>
  <c r="T2009"/>
  <c r="R2009"/>
  <c r="P2009"/>
  <c r="BI1995"/>
  <c r="BH1995"/>
  <c r="BG1995"/>
  <c r="BE1995"/>
  <c r="T1995"/>
  <c r="R1995"/>
  <c r="P1995"/>
  <c r="BI1973"/>
  <c r="BH1973"/>
  <c r="BG1973"/>
  <c r="BE1973"/>
  <c r="T1973"/>
  <c r="R1973"/>
  <c r="P1973"/>
  <c r="BI1957"/>
  <c r="BH1957"/>
  <c r="BG1957"/>
  <c r="BE1957"/>
  <c r="T1957"/>
  <c r="R1957"/>
  <c r="P1957"/>
  <c r="BI1934"/>
  <c r="BH1934"/>
  <c r="BG1934"/>
  <c r="BE1934"/>
  <c r="T1934"/>
  <c r="R1934"/>
  <c r="P1934"/>
  <c r="BI1925"/>
  <c r="BH1925"/>
  <c r="BG1925"/>
  <c r="BE1925"/>
  <c r="T1925"/>
  <c r="R1925"/>
  <c r="P1925"/>
  <c r="BI1923"/>
  <c r="BH1923"/>
  <c r="BG1923"/>
  <c r="BE1923"/>
  <c r="T1923"/>
  <c r="R1923"/>
  <c r="P1923"/>
  <c r="BI1916"/>
  <c r="BH1916"/>
  <c r="BG1916"/>
  <c r="BE1916"/>
  <c r="T1916"/>
  <c r="R1916"/>
  <c r="P1916"/>
  <c r="BI1913"/>
  <c r="BH1913"/>
  <c r="BG1913"/>
  <c r="BE1913"/>
  <c r="T1913"/>
  <c r="R1913"/>
  <c r="P1913"/>
  <c r="BI1910"/>
  <c r="BH1910"/>
  <c r="BG1910"/>
  <c r="BE1910"/>
  <c r="T1910"/>
  <c r="R1910"/>
  <c r="P1910"/>
  <c r="BI1907"/>
  <c r="BH1907"/>
  <c r="BG1907"/>
  <c r="BE1907"/>
  <c r="T1907"/>
  <c r="R1907"/>
  <c r="P1907"/>
  <c r="BI1904"/>
  <c r="BH1904"/>
  <c r="BG1904"/>
  <c r="BE1904"/>
  <c r="T1904"/>
  <c r="R1904"/>
  <c r="P1904"/>
  <c r="BI1900"/>
  <c r="BH1900"/>
  <c r="BG1900"/>
  <c r="BE1900"/>
  <c r="T1900"/>
  <c r="R1900"/>
  <c r="P1900"/>
  <c r="BI1899"/>
  <c r="BH1899"/>
  <c r="BG1899"/>
  <c r="BE1899"/>
  <c r="T1899"/>
  <c r="R1899"/>
  <c r="P1899"/>
  <c r="BI1894"/>
  <c r="BH1894"/>
  <c r="BG1894"/>
  <c r="BE1894"/>
  <c r="T1894"/>
  <c r="R1894"/>
  <c r="P1894"/>
  <c r="BI1891"/>
  <c r="BH1891"/>
  <c r="BG1891"/>
  <c r="BE1891"/>
  <c r="T1891"/>
  <c r="R1891"/>
  <c r="P1891"/>
  <c r="BI1886"/>
  <c r="BH1886"/>
  <c r="BG1886"/>
  <c r="BE1886"/>
  <c r="T1886"/>
  <c r="R1886"/>
  <c r="P1886"/>
  <c r="BI1882"/>
  <c r="BH1882"/>
  <c r="BG1882"/>
  <c r="BE1882"/>
  <c r="T1882"/>
  <c r="R1882"/>
  <c r="P1882"/>
  <c r="BI1874"/>
  <c r="BH1874"/>
  <c r="BG1874"/>
  <c r="BE1874"/>
  <c r="T1874"/>
  <c r="R1874"/>
  <c r="P1874"/>
  <c r="BI1858"/>
  <c r="BH1858"/>
  <c r="BG1858"/>
  <c r="BE1858"/>
  <c r="T1858"/>
  <c r="R1858"/>
  <c r="P1858"/>
  <c r="BI1846"/>
  <c r="BH1846"/>
  <c r="BG1846"/>
  <c r="BE1846"/>
  <c r="T1846"/>
  <c r="R1846"/>
  <c r="P1846"/>
  <c r="BI1834"/>
  <c r="BH1834"/>
  <c r="BG1834"/>
  <c r="BE1834"/>
  <c r="T1834"/>
  <c r="R1834"/>
  <c r="P1834"/>
  <c r="BI1829"/>
  <c r="BH1829"/>
  <c r="BG1829"/>
  <c r="BE1829"/>
  <c r="T1829"/>
  <c r="R1829"/>
  <c r="P1829"/>
  <c r="BI1825"/>
  <c r="BH1825"/>
  <c r="BG1825"/>
  <c r="BE1825"/>
  <c r="T1825"/>
  <c r="R1825"/>
  <c r="P1825"/>
  <c r="BI1814"/>
  <c r="BH1814"/>
  <c r="BG1814"/>
  <c r="BE1814"/>
  <c r="T1814"/>
  <c r="R1814"/>
  <c r="P1814"/>
  <c r="BI1811"/>
  <c r="BH1811"/>
  <c r="BG1811"/>
  <c r="BE1811"/>
  <c r="T1811"/>
  <c r="R1811"/>
  <c r="P1811"/>
  <c r="BI1804"/>
  <c r="BH1804"/>
  <c r="BG1804"/>
  <c r="BE1804"/>
  <c r="T1804"/>
  <c r="R1804"/>
  <c r="P1804"/>
  <c r="BI1801"/>
  <c r="BH1801"/>
  <c r="BG1801"/>
  <c r="BE1801"/>
  <c r="T1801"/>
  <c r="R1801"/>
  <c r="P1801"/>
  <c r="BI1795"/>
  <c r="BH1795"/>
  <c r="BG1795"/>
  <c r="BE1795"/>
  <c r="T1795"/>
  <c r="R1795"/>
  <c r="P1795"/>
  <c r="BI1790"/>
  <c r="BH1790"/>
  <c r="BG1790"/>
  <c r="BE1790"/>
  <c r="T1790"/>
  <c r="R1790"/>
  <c r="P1790"/>
  <c r="BI1784"/>
  <c r="BH1784"/>
  <c r="BG1784"/>
  <c r="BE1784"/>
  <c r="T1784"/>
  <c r="R1784"/>
  <c r="P1784"/>
  <c r="BI1783"/>
  <c r="BH1783"/>
  <c r="BG1783"/>
  <c r="BE1783"/>
  <c r="T1783"/>
  <c r="R1783"/>
  <c r="P1783"/>
  <c r="BI1779"/>
  <c r="BH1779"/>
  <c r="BG1779"/>
  <c r="BE1779"/>
  <c r="T1779"/>
  <c r="R1779"/>
  <c r="P1779"/>
  <c r="BI1775"/>
  <c r="BH1775"/>
  <c r="BG1775"/>
  <c r="BE1775"/>
  <c r="T1775"/>
  <c r="R1775"/>
  <c r="P1775"/>
  <c r="BI1771"/>
  <c r="BH1771"/>
  <c r="BG1771"/>
  <c r="BE1771"/>
  <c r="T1771"/>
  <c r="R1771"/>
  <c r="P1771"/>
  <c r="BI1764"/>
  <c r="BH1764"/>
  <c r="BG1764"/>
  <c r="BE1764"/>
  <c r="T1764"/>
  <c r="R1764"/>
  <c r="P1764"/>
  <c r="BI1758"/>
  <c r="BH1758"/>
  <c r="BG1758"/>
  <c r="BE1758"/>
  <c r="T1758"/>
  <c r="R1758"/>
  <c r="P1758"/>
  <c r="BI1750"/>
  <c r="BH1750"/>
  <c r="BG1750"/>
  <c r="BE1750"/>
  <c r="T1750"/>
  <c r="R1750"/>
  <c r="P1750"/>
  <c r="BI1742"/>
  <c r="BH1742"/>
  <c r="BG1742"/>
  <c r="BE1742"/>
  <c r="T1742"/>
  <c r="R1742"/>
  <c r="P1742"/>
  <c r="BI1736"/>
  <c r="BH1736"/>
  <c r="BG1736"/>
  <c r="BE1736"/>
  <c r="T1736"/>
  <c r="R1736"/>
  <c r="P1736"/>
  <c r="BI1728"/>
  <c r="BH1728"/>
  <c r="BG1728"/>
  <c r="BE1728"/>
  <c r="T1728"/>
  <c r="R1728"/>
  <c r="P1728"/>
  <c r="BI1726"/>
  <c r="BH1726"/>
  <c r="BG1726"/>
  <c r="BE1726"/>
  <c r="T1726"/>
  <c r="R1726"/>
  <c r="P1726"/>
  <c r="BI1706"/>
  <c r="BH1706"/>
  <c r="BG1706"/>
  <c r="BE1706"/>
  <c r="T1706"/>
  <c r="R1706"/>
  <c r="P1706"/>
  <c r="BI1705"/>
  <c r="BH1705"/>
  <c r="BG1705"/>
  <c r="BE1705"/>
  <c r="T1705"/>
  <c r="R1705"/>
  <c r="P1705"/>
  <c r="BI1704"/>
  <c r="BH1704"/>
  <c r="BG1704"/>
  <c r="BE1704"/>
  <c r="T1704"/>
  <c r="R1704"/>
  <c r="P1704"/>
  <c r="BI1700"/>
  <c r="BH1700"/>
  <c r="BG1700"/>
  <c r="BE1700"/>
  <c r="T1700"/>
  <c r="R1700"/>
  <c r="P1700"/>
  <c r="BI1697"/>
  <c r="BH1697"/>
  <c r="BG1697"/>
  <c r="BE1697"/>
  <c r="T1697"/>
  <c r="R1697"/>
  <c r="P1697"/>
  <c r="BI1693"/>
  <c r="BH1693"/>
  <c r="BG1693"/>
  <c r="BE1693"/>
  <c r="T1693"/>
  <c r="R1693"/>
  <c r="P1693"/>
  <c r="BI1690"/>
  <c r="BH1690"/>
  <c r="BG1690"/>
  <c r="BE1690"/>
  <c r="T1690"/>
  <c r="R1690"/>
  <c r="P1690"/>
  <c r="BI1687"/>
  <c r="BH1687"/>
  <c r="BG1687"/>
  <c r="BE1687"/>
  <c r="T1687"/>
  <c r="R1687"/>
  <c r="P1687"/>
  <c r="BI1684"/>
  <c r="BH1684"/>
  <c r="BG1684"/>
  <c r="BE1684"/>
  <c r="T1684"/>
  <c r="R1684"/>
  <c r="P1684"/>
  <c r="BI1681"/>
  <c r="BH1681"/>
  <c r="BG1681"/>
  <c r="BE1681"/>
  <c r="T1681"/>
  <c r="R1681"/>
  <c r="P1681"/>
  <c r="BI1678"/>
  <c r="BH1678"/>
  <c r="BG1678"/>
  <c r="BE1678"/>
  <c r="T1678"/>
  <c r="R1678"/>
  <c r="P1678"/>
  <c r="BI1675"/>
  <c r="BH1675"/>
  <c r="BG1675"/>
  <c r="BE1675"/>
  <c r="T1675"/>
  <c r="R1675"/>
  <c r="P1675"/>
  <c r="BI1672"/>
  <c r="BH1672"/>
  <c r="BG1672"/>
  <c r="BE1672"/>
  <c r="T1672"/>
  <c r="R1672"/>
  <c r="P1672"/>
  <c r="BI1669"/>
  <c r="BH1669"/>
  <c r="BG1669"/>
  <c r="BE1669"/>
  <c r="T1669"/>
  <c r="R1669"/>
  <c r="P1669"/>
  <c r="BI1666"/>
  <c r="BH1666"/>
  <c r="BG1666"/>
  <c r="BE1666"/>
  <c r="T1666"/>
  <c r="R1666"/>
  <c r="P1666"/>
  <c r="BI1663"/>
  <c r="BH1663"/>
  <c r="BG1663"/>
  <c r="BE1663"/>
  <c r="T1663"/>
  <c r="R1663"/>
  <c r="P1663"/>
  <c r="BI1653"/>
  <c r="BH1653"/>
  <c r="BG1653"/>
  <c r="BE1653"/>
  <c r="T1653"/>
  <c r="R1653"/>
  <c r="P1653"/>
  <c r="BI1650"/>
  <c r="BH1650"/>
  <c r="BG1650"/>
  <c r="BE1650"/>
  <c r="T1650"/>
  <c r="R1650"/>
  <c r="P1650"/>
  <c r="BI1646"/>
  <c r="BH1646"/>
  <c r="BG1646"/>
  <c r="BE1646"/>
  <c r="T1646"/>
  <c r="R1646"/>
  <c r="P1646"/>
  <c r="BI1643"/>
  <c r="BH1643"/>
  <c r="BG1643"/>
  <c r="BE1643"/>
  <c r="T1643"/>
  <c r="R1643"/>
  <c r="P1643"/>
  <c r="BI1640"/>
  <c r="BH1640"/>
  <c r="BG1640"/>
  <c r="BE1640"/>
  <c r="T1640"/>
  <c r="R1640"/>
  <c r="P1640"/>
  <c r="BI1637"/>
  <c r="BH1637"/>
  <c r="BG1637"/>
  <c r="BE1637"/>
  <c r="T1637"/>
  <c r="R1637"/>
  <c r="P1637"/>
  <c r="BI1629"/>
  <c r="BH1629"/>
  <c r="BG1629"/>
  <c r="BE1629"/>
  <c r="T1629"/>
  <c r="R1629"/>
  <c r="P1629"/>
  <c r="BI1612"/>
  <c r="BH1612"/>
  <c r="BG1612"/>
  <c r="BE1612"/>
  <c r="T1612"/>
  <c r="R1612"/>
  <c r="P1612"/>
  <c r="BI1601"/>
  <c r="BH1601"/>
  <c r="BG1601"/>
  <c r="BE1601"/>
  <c r="T1601"/>
  <c r="R1601"/>
  <c r="P1601"/>
  <c r="BI1583"/>
  <c r="BH1583"/>
  <c r="BG1583"/>
  <c r="BE1583"/>
  <c r="T1583"/>
  <c r="R1583"/>
  <c r="P1583"/>
  <c r="BI1580"/>
  <c r="BH1580"/>
  <c r="BG1580"/>
  <c r="BE1580"/>
  <c r="T1580"/>
  <c r="R1580"/>
  <c r="P1580"/>
  <c r="BI1576"/>
  <c r="BH1576"/>
  <c r="BG1576"/>
  <c r="BE1576"/>
  <c r="T1576"/>
  <c r="R1576"/>
  <c r="P1576"/>
  <c r="BI1571"/>
  <c r="BH1571"/>
  <c r="BG1571"/>
  <c r="BE1571"/>
  <c r="T1571"/>
  <c r="R1571"/>
  <c r="P1571"/>
  <c r="BI1568"/>
  <c r="BH1568"/>
  <c r="BG1568"/>
  <c r="BE1568"/>
  <c r="T1568"/>
  <c r="R1568"/>
  <c r="P1568"/>
  <c r="BI1563"/>
  <c r="BH1563"/>
  <c r="BG1563"/>
  <c r="BE1563"/>
  <c r="T1563"/>
  <c r="R1563"/>
  <c r="P1563"/>
  <c r="BI1560"/>
  <c r="BH1560"/>
  <c r="BG1560"/>
  <c r="BE1560"/>
  <c r="T1560"/>
  <c r="R1560"/>
  <c r="P1560"/>
  <c r="BI1536"/>
  <c r="BH1536"/>
  <c r="BG1536"/>
  <c r="BE1536"/>
  <c r="T1536"/>
  <c r="R1536"/>
  <c r="P1536"/>
  <c r="BI1533"/>
  <c r="BH1533"/>
  <c r="BG1533"/>
  <c r="BE1533"/>
  <c r="T1533"/>
  <c r="R1533"/>
  <c r="P1533"/>
  <c r="BI1531"/>
  <c r="BH1531"/>
  <c r="BG1531"/>
  <c r="BE1531"/>
  <c r="T1531"/>
  <c r="R1531"/>
  <c r="P1531"/>
  <c r="BI1526"/>
  <c r="BH1526"/>
  <c r="BG1526"/>
  <c r="BE1526"/>
  <c r="T1526"/>
  <c r="R1526"/>
  <c r="P1526"/>
  <c r="BI1523"/>
  <c r="BH1523"/>
  <c r="BG1523"/>
  <c r="BE1523"/>
  <c r="T1523"/>
  <c r="R1523"/>
  <c r="P1523"/>
  <c r="BI1520"/>
  <c r="BH1520"/>
  <c r="BG1520"/>
  <c r="BE1520"/>
  <c r="T1520"/>
  <c r="R1520"/>
  <c r="P1520"/>
  <c r="BI1514"/>
  <c r="BH1514"/>
  <c r="BG1514"/>
  <c r="BE1514"/>
  <c r="T1514"/>
  <c r="R1514"/>
  <c r="P1514"/>
  <c r="BI1505"/>
  <c r="BH1505"/>
  <c r="BG1505"/>
  <c r="BE1505"/>
  <c r="T1505"/>
  <c r="R1505"/>
  <c r="P1505"/>
  <c r="BI1500"/>
  <c r="BH1500"/>
  <c r="BG1500"/>
  <c r="BE1500"/>
  <c r="T1500"/>
  <c r="R1500"/>
  <c r="P1500"/>
  <c r="BI1495"/>
  <c r="BH1495"/>
  <c r="BG1495"/>
  <c r="BE1495"/>
  <c r="T1495"/>
  <c r="R1495"/>
  <c r="P1495"/>
  <c r="BI1490"/>
  <c r="BH1490"/>
  <c r="BG1490"/>
  <c r="BE1490"/>
  <c r="T1490"/>
  <c r="R1490"/>
  <c r="P1490"/>
  <c r="BI1482"/>
  <c r="BH1482"/>
  <c r="BG1482"/>
  <c r="BE1482"/>
  <c r="T1482"/>
  <c r="R1482"/>
  <c r="P1482"/>
  <c r="BI1481"/>
  <c r="BH1481"/>
  <c r="BG1481"/>
  <c r="BE1481"/>
  <c r="T1481"/>
  <c r="R1481"/>
  <c r="P1481"/>
  <c r="BI1480"/>
  <c r="BH1480"/>
  <c r="BG1480"/>
  <c r="BE1480"/>
  <c r="T1480"/>
  <c r="R1480"/>
  <c r="P1480"/>
  <c r="BI1477"/>
  <c r="BH1477"/>
  <c r="BG1477"/>
  <c r="BE1477"/>
  <c r="T1477"/>
  <c r="R1477"/>
  <c r="P1477"/>
  <c r="BI1474"/>
  <c r="BH1474"/>
  <c r="BG1474"/>
  <c r="BE1474"/>
  <c r="T1474"/>
  <c r="R1474"/>
  <c r="P1474"/>
  <c r="BI1471"/>
  <c r="BH1471"/>
  <c r="BG1471"/>
  <c r="BE1471"/>
  <c r="T1471"/>
  <c r="R1471"/>
  <c r="P1471"/>
  <c r="BI1470"/>
  <c r="BH1470"/>
  <c r="BG1470"/>
  <c r="BE1470"/>
  <c r="T1470"/>
  <c r="R1470"/>
  <c r="P1470"/>
  <c r="BI1466"/>
  <c r="BH1466"/>
  <c r="BG1466"/>
  <c r="BE1466"/>
  <c r="T1466"/>
  <c r="R1466"/>
  <c r="P1466"/>
  <c r="BI1463"/>
  <c r="BH1463"/>
  <c r="BG1463"/>
  <c r="BE1463"/>
  <c r="T1463"/>
  <c r="R1463"/>
  <c r="P1463"/>
  <c r="BI1452"/>
  <c r="BH1452"/>
  <c r="BG1452"/>
  <c r="BE1452"/>
  <c r="T1452"/>
  <c r="R1452"/>
  <c r="P1452"/>
  <c r="BI1451"/>
  <c r="BH1451"/>
  <c r="BG1451"/>
  <c r="BE1451"/>
  <c r="T1451"/>
  <c r="R1451"/>
  <c r="P1451"/>
  <c r="BI1450"/>
  <c r="BH1450"/>
  <c r="BG1450"/>
  <c r="BE1450"/>
  <c r="T1450"/>
  <c r="R1450"/>
  <c r="P1450"/>
  <c r="BI1449"/>
  <c r="BH1449"/>
  <c r="BG1449"/>
  <c r="BE1449"/>
  <c r="T1449"/>
  <c r="R1449"/>
  <c r="P1449"/>
  <c r="BI1440"/>
  <c r="BH1440"/>
  <c r="BG1440"/>
  <c r="BE1440"/>
  <c r="T1440"/>
  <c r="R1440"/>
  <c r="P1440"/>
  <c r="BI1437"/>
  <c r="BH1437"/>
  <c r="BG1437"/>
  <c r="BE1437"/>
  <c r="T1437"/>
  <c r="R1437"/>
  <c r="P1437"/>
  <c r="BI1433"/>
  <c r="BH1433"/>
  <c r="BG1433"/>
  <c r="BE1433"/>
  <c r="T1433"/>
  <c r="R1433"/>
  <c r="P1433"/>
  <c r="BI1430"/>
  <c r="BH1430"/>
  <c r="BG1430"/>
  <c r="BE1430"/>
  <c r="T1430"/>
  <c r="R1430"/>
  <c r="P1430"/>
  <c r="BI1426"/>
  <c r="BH1426"/>
  <c r="BG1426"/>
  <c r="BE1426"/>
  <c r="T1426"/>
  <c r="R1426"/>
  <c r="P1426"/>
  <c r="BI1424"/>
  <c r="BH1424"/>
  <c r="BG1424"/>
  <c r="BE1424"/>
  <c r="T1424"/>
  <c r="R1424"/>
  <c r="P1424"/>
  <c r="BI1420"/>
  <c r="BH1420"/>
  <c r="BG1420"/>
  <c r="BE1420"/>
  <c r="T1420"/>
  <c r="R1420"/>
  <c r="P1420"/>
  <c r="BI1407"/>
  <c r="BH1407"/>
  <c r="BG1407"/>
  <c r="BE1407"/>
  <c r="T1407"/>
  <c r="R1407"/>
  <c r="P1407"/>
  <c r="BI1403"/>
  <c r="BH1403"/>
  <c r="BG1403"/>
  <c r="BE1403"/>
  <c r="T1403"/>
  <c r="R1403"/>
  <c r="P1403"/>
  <c r="BI1399"/>
  <c r="BH1399"/>
  <c r="BG1399"/>
  <c r="BE1399"/>
  <c r="T1399"/>
  <c r="R1399"/>
  <c r="P1399"/>
  <c r="BI1395"/>
  <c r="BH1395"/>
  <c r="BG1395"/>
  <c r="BE1395"/>
  <c r="T1395"/>
  <c r="R1395"/>
  <c r="P1395"/>
  <c r="BI1391"/>
  <c r="BH1391"/>
  <c r="BG1391"/>
  <c r="BE1391"/>
  <c r="T1391"/>
  <c r="R1391"/>
  <c r="P1391"/>
  <c r="BI1387"/>
  <c r="BH1387"/>
  <c r="BG1387"/>
  <c r="BE1387"/>
  <c r="T1387"/>
  <c r="R1387"/>
  <c r="P1387"/>
  <c r="BI1383"/>
  <c r="BH1383"/>
  <c r="BG1383"/>
  <c r="BE1383"/>
  <c r="T1383"/>
  <c r="R1383"/>
  <c r="P1383"/>
  <c r="BI1379"/>
  <c r="BH1379"/>
  <c r="BG1379"/>
  <c r="BE1379"/>
  <c r="T1379"/>
  <c r="R1379"/>
  <c r="P1379"/>
  <c r="BI1376"/>
  <c r="BH1376"/>
  <c r="BG1376"/>
  <c r="BE1376"/>
  <c r="T1376"/>
  <c r="T1375"/>
  <c r="R1376"/>
  <c r="R1375" s="1"/>
  <c r="P1376"/>
  <c r="P1375" s="1"/>
  <c r="BI1373"/>
  <c r="BH1373"/>
  <c r="BG1373"/>
  <c r="BE1373"/>
  <c r="T1373"/>
  <c r="R1373"/>
  <c r="P1373"/>
  <c r="BI1371"/>
  <c r="BH1371"/>
  <c r="BG1371"/>
  <c r="BE1371"/>
  <c r="T1371"/>
  <c r="R1371"/>
  <c r="P1371"/>
  <c r="BI1369"/>
  <c r="BH1369"/>
  <c r="BG1369"/>
  <c r="BE1369"/>
  <c r="T1369"/>
  <c r="R1369"/>
  <c r="P1369"/>
  <c r="BI1367"/>
  <c r="BH1367"/>
  <c r="BG1367"/>
  <c r="BE1367"/>
  <c r="T1367"/>
  <c r="R1367"/>
  <c r="P1367"/>
  <c r="BI1365"/>
  <c r="BH1365"/>
  <c r="BG1365"/>
  <c r="BE1365"/>
  <c r="T1365"/>
  <c r="R1365"/>
  <c r="P1365"/>
  <c r="BI1364"/>
  <c r="BH1364"/>
  <c r="BG1364"/>
  <c r="BE1364"/>
  <c r="T1364"/>
  <c r="R1364"/>
  <c r="P1364"/>
  <c r="BI1362"/>
  <c r="BH1362"/>
  <c r="BG1362"/>
  <c r="BE1362"/>
  <c r="T1362"/>
  <c r="R1362"/>
  <c r="P1362"/>
  <c r="BI1361"/>
  <c r="BH1361"/>
  <c r="BG1361"/>
  <c r="BE1361"/>
  <c r="T1361"/>
  <c r="R1361"/>
  <c r="P1361"/>
  <c r="BI1358"/>
  <c r="BH1358"/>
  <c r="BG1358"/>
  <c r="BE1358"/>
  <c r="T1358"/>
  <c r="R1358"/>
  <c r="P1358"/>
  <c r="BI1355"/>
  <c r="BH1355"/>
  <c r="BG1355"/>
  <c r="BE1355"/>
  <c r="T1355"/>
  <c r="R1355"/>
  <c r="P1355"/>
  <c r="BI1352"/>
  <c r="BH1352"/>
  <c r="BG1352"/>
  <c r="BE1352"/>
  <c r="T1352"/>
  <c r="R1352"/>
  <c r="P1352"/>
  <c r="BI1348"/>
  <c r="BH1348"/>
  <c r="BG1348"/>
  <c r="BE1348"/>
  <c r="T1348"/>
  <c r="R1348"/>
  <c r="P1348"/>
  <c r="BI1335"/>
  <c r="BH1335"/>
  <c r="BG1335"/>
  <c r="BE1335"/>
  <c r="T1335"/>
  <c r="R1335"/>
  <c r="P1335"/>
  <c r="BI1329"/>
  <c r="BH1329"/>
  <c r="BG1329"/>
  <c r="BE1329"/>
  <c r="T1329"/>
  <c r="R1329"/>
  <c r="P1329"/>
  <c r="BI1294"/>
  <c r="BH1294"/>
  <c r="BG1294"/>
  <c r="BE1294"/>
  <c r="T1294"/>
  <c r="R1294"/>
  <c r="P1294"/>
  <c r="BI1288"/>
  <c r="BH1288"/>
  <c r="BG1288"/>
  <c r="BE1288"/>
  <c r="T1288"/>
  <c r="R1288"/>
  <c r="P1288"/>
  <c r="BI1273"/>
  <c r="BH1273"/>
  <c r="BG1273"/>
  <c r="BE1273"/>
  <c r="T1273"/>
  <c r="R1273"/>
  <c r="P1273"/>
  <c r="BI1269"/>
  <c r="BH1269"/>
  <c r="BG1269"/>
  <c r="BE1269"/>
  <c r="T1269"/>
  <c r="R1269"/>
  <c r="P1269"/>
  <c r="BI1265"/>
  <c r="BH1265"/>
  <c r="BG1265"/>
  <c r="BE1265"/>
  <c r="T1265"/>
  <c r="R1265"/>
  <c r="P1265"/>
  <c r="BI1259"/>
  <c r="BH1259"/>
  <c r="BG1259"/>
  <c r="BE1259"/>
  <c r="T1259"/>
  <c r="R1259"/>
  <c r="P1259"/>
  <c r="BI1241"/>
  <c r="BH1241"/>
  <c r="BG1241"/>
  <c r="BE1241"/>
  <c r="T1241"/>
  <c r="R1241"/>
  <c r="P1241"/>
  <c r="BI1237"/>
  <c r="BH1237"/>
  <c r="BG1237"/>
  <c r="BE1237"/>
  <c r="T1237"/>
  <c r="R1237"/>
  <c r="P1237"/>
  <c r="BI1233"/>
  <c r="BH1233"/>
  <c r="BG1233"/>
  <c r="BE1233"/>
  <c r="T1233"/>
  <c r="R1233"/>
  <c r="P1233"/>
  <c r="BI1227"/>
  <c r="BH1227"/>
  <c r="BG1227"/>
  <c r="BE1227"/>
  <c r="T1227"/>
  <c r="R1227"/>
  <c r="P1227"/>
  <c r="BI1221"/>
  <c r="BH1221"/>
  <c r="BG1221"/>
  <c r="BE1221"/>
  <c r="T1221"/>
  <c r="R1221"/>
  <c r="P1221"/>
  <c r="BI1212"/>
  <c r="BH1212"/>
  <c r="BG1212"/>
  <c r="BE1212"/>
  <c r="T1212"/>
  <c r="R1212"/>
  <c r="P1212"/>
  <c r="BI1200"/>
  <c r="BH1200"/>
  <c r="BG1200"/>
  <c r="BE1200"/>
  <c r="T1200"/>
  <c r="R1200"/>
  <c r="P1200"/>
  <c r="BI1185"/>
  <c r="BH1185"/>
  <c r="BG1185"/>
  <c r="BE1185"/>
  <c r="T1185"/>
  <c r="R1185"/>
  <c r="P1185"/>
  <c r="BI1180"/>
  <c r="BH1180"/>
  <c r="BG1180"/>
  <c r="BE1180"/>
  <c r="T1180"/>
  <c r="R1180"/>
  <c r="P1180"/>
  <c r="BI1172"/>
  <c r="BH1172"/>
  <c r="BG1172"/>
  <c r="BE1172"/>
  <c r="T1172"/>
  <c r="R1172"/>
  <c r="P1172"/>
  <c r="BI1164"/>
  <c r="BH1164"/>
  <c r="BG1164"/>
  <c r="BE1164"/>
  <c r="T1164"/>
  <c r="R1164"/>
  <c r="P1164"/>
  <c r="BI1156"/>
  <c r="BH1156"/>
  <c r="BG1156"/>
  <c r="BE1156"/>
  <c r="T1156"/>
  <c r="R1156"/>
  <c r="P1156"/>
  <c r="BI1148"/>
  <c r="BH1148"/>
  <c r="BG1148"/>
  <c r="BE1148"/>
  <c r="T1148"/>
  <c r="R1148"/>
  <c r="P1148"/>
  <c r="BI1134"/>
  <c r="BH1134"/>
  <c r="BG1134"/>
  <c r="BE1134"/>
  <c r="T1134"/>
  <c r="R1134"/>
  <c r="P1134"/>
  <c r="BI1132"/>
  <c r="BH1132"/>
  <c r="BG1132"/>
  <c r="BE1132"/>
  <c r="T1132"/>
  <c r="R1132"/>
  <c r="P1132"/>
  <c r="BI1129"/>
  <c r="BH1129"/>
  <c r="BG1129"/>
  <c r="BE1129"/>
  <c r="T1129"/>
  <c r="R1129"/>
  <c r="P1129"/>
  <c r="BI1102"/>
  <c r="BH1102"/>
  <c r="BG1102"/>
  <c r="BE1102"/>
  <c r="T1102"/>
  <c r="R1102"/>
  <c r="P1102"/>
  <c r="BI1099"/>
  <c r="BH1099"/>
  <c r="BG1099"/>
  <c r="BE1099"/>
  <c r="T1099"/>
  <c r="R1099"/>
  <c r="P1099"/>
  <c r="BI1094"/>
  <c r="BH1094"/>
  <c r="BG1094"/>
  <c r="BE1094"/>
  <c r="T1094"/>
  <c r="R1094"/>
  <c r="P1094"/>
  <c r="BI1090"/>
  <c r="BH1090"/>
  <c r="BG1090"/>
  <c r="BE1090"/>
  <c r="T1090"/>
  <c r="R1090"/>
  <c r="P1090"/>
  <c r="BI1081"/>
  <c r="BH1081"/>
  <c r="BG1081"/>
  <c r="BE1081"/>
  <c r="T1081"/>
  <c r="R1081"/>
  <c r="P1081"/>
  <c r="BI1070"/>
  <c r="BH1070"/>
  <c r="BG1070"/>
  <c r="BE1070"/>
  <c r="T1070"/>
  <c r="R1070"/>
  <c r="P1070"/>
  <c r="BI1066"/>
  <c r="BH1066"/>
  <c r="BG1066"/>
  <c r="BE1066"/>
  <c r="T1066"/>
  <c r="R1066"/>
  <c r="P1066"/>
  <c r="BI1060"/>
  <c r="BH1060"/>
  <c r="BG1060"/>
  <c r="BE1060"/>
  <c r="T1060"/>
  <c r="R1060"/>
  <c r="P1060"/>
  <c r="BI1055"/>
  <c r="BH1055"/>
  <c r="BG1055"/>
  <c r="BE1055"/>
  <c r="T1055"/>
  <c r="R1055"/>
  <c r="P1055"/>
  <c r="BI994"/>
  <c r="BH994"/>
  <c r="BG994"/>
  <c r="BE994"/>
  <c r="T994"/>
  <c r="R994"/>
  <c r="P994"/>
  <c r="BI959"/>
  <c r="BH959"/>
  <c r="BG959"/>
  <c r="BE959"/>
  <c r="T959"/>
  <c r="R959"/>
  <c r="P959"/>
  <c r="BI946"/>
  <c r="BH946"/>
  <c r="BG946"/>
  <c r="BE946"/>
  <c r="T946"/>
  <c r="R946"/>
  <c r="P946"/>
  <c r="BI942"/>
  <c r="BH942"/>
  <c r="BG942"/>
  <c r="BE942"/>
  <c r="T942"/>
  <c r="R942"/>
  <c r="P942"/>
  <c r="BI938"/>
  <c r="BH938"/>
  <c r="BG938"/>
  <c r="BE938"/>
  <c r="T938"/>
  <c r="R938"/>
  <c r="P938"/>
  <c r="BI912"/>
  <c r="BH912"/>
  <c r="BG912"/>
  <c r="BE912"/>
  <c r="T912"/>
  <c r="R912"/>
  <c r="P912"/>
  <c r="BI908"/>
  <c r="BH908"/>
  <c r="BG908"/>
  <c r="BE908"/>
  <c r="T908"/>
  <c r="R908"/>
  <c r="P908"/>
  <c r="BI900"/>
  <c r="BH900"/>
  <c r="BG900"/>
  <c r="BE900"/>
  <c r="T900"/>
  <c r="R900"/>
  <c r="P900"/>
  <c r="BI898"/>
  <c r="BH898"/>
  <c r="BG898"/>
  <c r="BE898"/>
  <c r="T898"/>
  <c r="R898"/>
  <c r="P898"/>
  <c r="BI895"/>
  <c r="BH895"/>
  <c r="BG895"/>
  <c r="BE895"/>
  <c r="T895"/>
  <c r="R895"/>
  <c r="P895"/>
  <c r="BI892"/>
  <c r="BH892"/>
  <c r="BG892"/>
  <c r="BE892"/>
  <c r="T892"/>
  <c r="R892"/>
  <c r="P892"/>
  <c r="BI890"/>
  <c r="BH890"/>
  <c r="BG890"/>
  <c r="BE890"/>
  <c r="T890"/>
  <c r="R890"/>
  <c r="P890"/>
  <c r="BI887"/>
  <c r="BH887"/>
  <c r="BG887"/>
  <c r="BE887"/>
  <c r="T887"/>
  <c r="R887"/>
  <c r="P887"/>
  <c r="BI882"/>
  <c r="BH882"/>
  <c r="BG882"/>
  <c r="BE882"/>
  <c r="T882"/>
  <c r="R882"/>
  <c r="P882"/>
  <c r="BI870"/>
  <c r="BH870"/>
  <c r="BG870"/>
  <c r="BE870"/>
  <c r="T870"/>
  <c r="R870"/>
  <c r="P870"/>
  <c r="BI866"/>
  <c r="BH866"/>
  <c r="BG866"/>
  <c r="BE866"/>
  <c r="T866"/>
  <c r="R866"/>
  <c r="P866"/>
  <c r="BI863"/>
  <c r="BH863"/>
  <c r="BG863"/>
  <c r="BE863"/>
  <c r="T863"/>
  <c r="R863"/>
  <c r="P863"/>
  <c r="BI859"/>
  <c r="BH859"/>
  <c r="BG859"/>
  <c r="BE859"/>
  <c r="T859"/>
  <c r="R859"/>
  <c r="P859"/>
  <c r="BI856"/>
  <c r="BH856"/>
  <c r="BG856"/>
  <c r="BE856"/>
  <c r="T856"/>
  <c r="R856"/>
  <c r="P856"/>
  <c r="BI846"/>
  <c r="BH846"/>
  <c r="BG846"/>
  <c r="BE846"/>
  <c r="T846"/>
  <c r="R846"/>
  <c r="P846"/>
  <c r="BI838"/>
  <c r="BH838"/>
  <c r="BG838"/>
  <c r="BE838"/>
  <c r="T838"/>
  <c r="R838"/>
  <c r="P838"/>
  <c r="BI835"/>
  <c r="BH835"/>
  <c r="BG835"/>
  <c r="BE835"/>
  <c r="T835"/>
  <c r="R835"/>
  <c r="P835"/>
  <c r="BI832"/>
  <c r="BH832"/>
  <c r="BG832"/>
  <c r="BE832"/>
  <c r="T832"/>
  <c r="R832"/>
  <c r="P832"/>
  <c r="BI827"/>
  <c r="BH827"/>
  <c r="BG827"/>
  <c r="BE827"/>
  <c r="T827"/>
  <c r="R827"/>
  <c r="P827"/>
  <c r="BI826"/>
  <c r="BH826"/>
  <c r="BG826"/>
  <c r="BE826"/>
  <c r="T826"/>
  <c r="R826"/>
  <c r="P826"/>
  <c r="BI821"/>
  <c r="BH821"/>
  <c r="BG821"/>
  <c r="BE821"/>
  <c r="T821"/>
  <c r="R821"/>
  <c r="P821"/>
  <c r="BI819"/>
  <c r="BH819"/>
  <c r="BG819"/>
  <c r="BE819"/>
  <c r="T819"/>
  <c r="R819"/>
  <c r="P819"/>
  <c r="BI815"/>
  <c r="BH815"/>
  <c r="BG815"/>
  <c r="BE815"/>
  <c r="T815"/>
  <c r="R815"/>
  <c r="P815"/>
  <c r="BI812"/>
  <c r="BH812"/>
  <c r="BG812"/>
  <c r="BE812"/>
  <c r="T812"/>
  <c r="R812"/>
  <c r="P812"/>
  <c r="BI809"/>
  <c r="BH809"/>
  <c r="BG809"/>
  <c r="BE809"/>
  <c r="T809"/>
  <c r="R809"/>
  <c r="P809"/>
  <c r="BI806"/>
  <c r="BH806"/>
  <c r="BG806"/>
  <c r="BE806"/>
  <c r="T806"/>
  <c r="R806"/>
  <c r="P806"/>
  <c r="BI801"/>
  <c r="BH801"/>
  <c r="BG801"/>
  <c r="BE801"/>
  <c r="T801"/>
  <c r="R801"/>
  <c r="P801"/>
  <c r="BI796"/>
  <c r="BH796"/>
  <c r="BG796"/>
  <c r="BE796"/>
  <c r="T796"/>
  <c r="R796"/>
  <c r="P796"/>
  <c r="BI729"/>
  <c r="BH729"/>
  <c r="BG729"/>
  <c r="BE729"/>
  <c r="T729"/>
  <c r="R729"/>
  <c r="P729"/>
  <c r="BI725"/>
  <c r="BH725"/>
  <c r="BG725"/>
  <c r="BE725"/>
  <c r="T725"/>
  <c r="R725"/>
  <c r="P725"/>
  <c r="BI719"/>
  <c r="BH719"/>
  <c r="BG719"/>
  <c r="BE719"/>
  <c r="T719"/>
  <c r="R719"/>
  <c r="P719"/>
  <c r="BI715"/>
  <c r="BH715"/>
  <c r="BG715"/>
  <c r="BE715"/>
  <c r="T715"/>
  <c r="R715"/>
  <c r="P715"/>
  <c r="BI711"/>
  <c r="BH711"/>
  <c r="BG711"/>
  <c r="BE711"/>
  <c r="T711"/>
  <c r="R711"/>
  <c r="P711"/>
  <c r="BI707"/>
  <c r="BH707"/>
  <c r="BG707"/>
  <c r="BE707"/>
  <c r="T707"/>
  <c r="R707"/>
  <c r="P707"/>
  <c r="BI704"/>
  <c r="BH704"/>
  <c r="BG704"/>
  <c r="BE704"/>
  <c r="T704"/>
  <c r="R704"/>
  <c r="P704"/>
  <c r="BI700"/>
  <c r="BH700"/>
  <c r="BG700"/>
  <c r="BE700"/>
  <c r="T700"/>
  <c r="R700"/>
  <c r="P700"/>
  <c r="BI697"/>
  <c r="BH697"/>
  <c r="BG697"/>
  <c r="BE697"/>
  <c r="T697"/>
  <c r="R697"/>
  <c r="P697"/>
  <c r="BI690"/>
  <c r="BH690"/>
  <c r="BG690"/>
  <c r="BE690"/>
  <c r="T690"/>
  <c r="R690"/>
  <c r="P690"/>
  <c r="BI687"/>
  <c r="BH687"/>
  <c r="BG687"/>
  <c r="BE687"/>
  <c r="T687"/>
  <c r="R687"/>
  <c r="P687"/>
  <c r="BI684"/>
  <c r="BH684"/>
  <c r="BG684"/>
  <c r="BE684"/>
  <c r="T684"/>
  <c r="R684"/>
  <c r="P684"/>
  <c r="BI682"/>
  <c r="BH682"/>
  <c r="BG682"/>
  <c r="BE682"/>
  <c r="T682"/>
  <c r="R682"/>
  <c r="P682"/>
  <c r="BI679"/>
  <c r="BH679"/>
  <c r="BG679"/>
  <c r="BE679"/>
  <c r="T679"/>
  <c r="R679"/>
  <c r="P679"/>
  <c r="BI668"/>
  <c r="BH668"/>
  <c r="BG668"/>
  <c r="BE668"/>
  <c r="T668"/>
  <c r="R668"/>
  <c r="P668"/>
  <c r="BI665"/>
  <c r="BH665"/>
  <c r="BG665"/>
  <c r="BE665"/>
  <c r="T665"/>
  <c r="R665"/>
  <c r="P665"/>
  <c r="BI660"/>
  <c r="BH660"/>
  <c r="BG660"/>
  <c r="BE660"/>
  <c r="T660"/>
  <c r="R660"/>
  <c r="P660"/>
  <c r="BI655"/>
  <c r="BH655"/>
  <c r="BG655"/>
  <c r="BE655"/>
  <c r="T655"/>
  <c r="R655"/>
  <c r="P655"/>
  <c r="BI653"/>
  <c r="BH653"/>
  <c r="BG653"/>
  <c r="BE653"/>
  <c r="T653"/>
  <c r="R653"/>
  <c r="P653"/>
  <c r="BI646"/>
  <c r="BH646"/>
  <c r="BG646"/>
  <c r="BE646"/>
  <c r="T646"/>
  <c r="R646"/>
  <c r="P646"/>
  <c r="BI645"/>
  <c r="BH645"/>
  <c r="BG645"/>
  <c r="BE645"/>
  <c r="T645"/>
  <c r="R645"/>
  <c r="P645"/>
  <c r="BI641"/>
  <c r="BH641"/>
  <c r="BG641"/>
  <c r="BE641"/>
  <c r="T641"/>
  <c r="R641"/>
  <c r="P641"/>
  <c r="BI639"/>
  <c r="BH639"/>
  <c r="BG639"/>
  <c r="BE639"/>
  <c r="T639"/>
  <c r="R639"/>
  <c r="P639"/>
  <c r="BI632"/>
  <c r="BH632"/>
  <c r="BG632"/>
  <c r="BE632"/>
  <c r="T632"/>
  <c r="R632"/>
  <c r="P632"/>
  <c r="BI628"/>
  <c r="BH628"/>
  <c r="BG628"/>
  <c r="BE628"/>
  <c r="T628"/>
  <c r="R628"/>
  <c r="P628"/>
  <c r="BI615"/>
  <c r="BH615"/>
  <c r="BG615"/>
  <c r="BE615"/>
  <c r="T615"/>
  <c r="R615"/>
  <c r="P615"/>
  <c r="BI612"/>
  <c r="BH612"/>
  <c r="BG612"/>
  <c r="BE612"/>
  <c r="T612"/>
  <c r="R612"/>
  <c r="P612"/>
  <c r="BI609"/>
  <c r="BH609"/>
  <c r="BG609"/>
  <c r="BE609"/>
  <c r="T609"/>
  <c r="R609"/>
  <c r="P609"/>
  <c r="BI606"/>
  <c r="BH606"/>
  <c r="BG606"/>
  <c r="BE606"/>
  <c r="T606"/>
  <c r="R606"/>
  <c r="P606"/>
  <c r="BI595"/>
  <c r="BH595"/>
  <c r="BG595"/>
  <c r="BE595"/>
  <c r="T595"/>
  <c r="R595"/>
  <c r="P595"/>
  <c r="BI592"/>
  <c r="BH592"/>
  <c r="BG592"/>
  <c r="BE592"/>
  <c r="T592"/>
  <c r="R592"/>
  <c r="P592"/>
  <c r="BI587"/>
  <c r="BH587"/>
  <c r="BG587"/>
  <c r="BE587"/>
  <c r="T587"/>
  <c r="R587"/>
  <c r="P587"/>
  <c r="BI583"/>
  <c r="BH583"/>
  <c r="BG583"/>
  <c r="BE583"/>
  <c r="T583"/>
  <c r="R583"/>
  <c r="P583"/>
  <c r="BI579"/>
  <c r="BH579"/>
  <c r="BG579"/>
  <c r="BE579"/>
  <c r="T579"/>
  <c r="R579"/>
  <c r="P579"/>
  <c r="BI573"/>
  <c r="BH573"/>
  <c r="BG573"/>
  <c r="BE573"/>
  <c r="T573"/>
  <c r="R573"/>
  <c r="P573"/>
  <c r="BI544"/>
  <c r="BH544"/>
  <c r="BG544"/>
  <c r="BE544"/>
  <c r="T544"/>
  <c r="R544"/>
  <c r="P544"/>
  <c r="BI542"/>
  <c r="BH542"/>
  <c r="BG542"/>
  <c r="BE542"/>
  <c r="T542"/>
  <c r="R542"/>
  <c r="P542"/>
  <c r="BI537"/>
  <c r="BH537"/>
  <c r="BG537"/>
  <c r="BE537"/>
  <c r="T537"/>
  <c r="R537"/>
  <c r="P537"/>
  <c r="BI529"/>
  <c r="BH529"/>
  <c r="BG529"/>
  <c r="BE529"/>
  <c r="T529"/>
  <c r="R529"/>
  <c r="P529"/>
  <c r="BI512"/>
  <c r="BH512"/>
  <c r="BG512"/>
  <c r="BE512"/>
  <c r="T512"/>
  <c r="R512"/>
  <c r="P512"/>
  <c r="BI497"/>
  <c r="BH497"/>
  <c r="BG497"/>
  <c r="BE497"/>
  <c r="T497"/>
  <c r="R497"/>
  <c r="P497"/>
  <c r="BI478"/>
  <c r="BH478"/>
  <c r="BG478"/>
  <c r="BE478"/>
  <c r="T478"/>
  <c r="R478"/>
  <c r="P478"/>
  <c r="BI473"/>
  <c r="BH473"/>
  <c r="BG473"/>
  <c r="BE473"/>
  <c r="T473"/>
  <c r="R473"/>
  <c r="P473"/>
  <c r="BI469"/>
  <c r="BH469"/>
  <c r="BG469"/>
  <c r="BE469"/>
  <c r="T469"/>
  <c r="R469"/>
  <c r="P469"/>
  <c r="BI465"/>
  <c r="BH465"/>
  <c r="BG465"/>
  <c r="BE465"/>
  <c r="T465"/>
  <c r="R465"/>
  <c r="P465"/>
  <c r="BI456"/>
  <c r="BH456"/>
  <c r="BG456"/>
  <c r="BE456"/>
  <c r="T456"/>
  <c r="R456"/>
  <c r="P456"/>
  <c r="BI450"/>
  <c r="BH450"/>
  <c r="BG450"/>
  <c r="BE450"/>
  <c r="T450"/>
  <c r="R450"/>
  <c r="P450"/>
  <c r="BI446"/>
  <c r="BH446"/>
  <c r="BG446"/>
  <c r="BE446"/>
  <c r="T446"/>
  <c r="R446"/>
  <c r="P446"/>
  <c r="BI438"/>
  <c r="BH438"/>
  <c r="BG438"/>
  <c r="BE438"/>
  <c r="T438"/>
  <c r="R438"/>
  <c r="P438"/>
  <c r="BI433"/>
  <c r="BH433"/>
  <c r="BG433"/>
  <c r="BE433"/>
  <c r="T433"/>
  <c r="R433"/>
  <c r="P433"/>
  <c r="BI376"/>
  <c r="BH376"/>
  <c r="BG376"/>
  <c r="BE376"/>
  <c r="T376"/>
  <c r="R376"/>
  <c r="P376"/>
  <c r="BI372"/>
  <c r="BH372"/>
  <c r="BG372"/>
  <c r="BE372"/>
  <c r="T372"/>
  <c r="R372"/>
  <c r="P372"/>
  <c r="BI362"/>
  <c r="BH362"/>
  <c r="BG362"/>
  <c r="BE362"/>
  <c r="T362"/>
  <c r="R362"/>
  <c r="P362"/>
  <c r="BI338"/>
  <c r="BH338"/>
  <c r="BG338"/>
  <c r="BE338"/>
  <c r="T338"/>
  <c r="R338"/>
  <c r="P338"/>
  <c r="BI330"/>
  <c r="BH330"/>
  <c r="BG330"/>
  <c r="BE330"/>
  <c r="T330"/>
  <c r="R330"/>
  <c r="P330"/>
  <c r="BI322"/>
  <c r="BH322"/>
  <c r="BG322"/>
  <c r="BE322"/>
  <c r="T322"/>
  <c r="R322"/>
  <c r="P322"/>
  <c r="BI319"/>
  <c r="BH319"/>
  <c r="BG319"/>
  <c r="BE319"/>
  <c r="T319"/>
  <c r="R319"/>
  <c r="P319"/>
  <c r="BI311"/>
  <c r="BH311"/>
  <c r="BG311"/>
  <c r="BE311"/>
  <c r="T311"/>
  <c r="R311"/>
  <c r="P311"/>
  <c r="BI304"/>
  <c r="BH304"/>
  <c r="BG304"/>
  <c r="BE304"/>
  <c r="T304"/>
  <c r="R304"/>
  <c r="P304"/>
  <c r="BI300"/>
  <c r="BH300"/>
  <c r="BG300"/>
  <c r="BE300"/>
  <c r="T300"/>
  <c r="R300"/>
  <c r="P300"/>
  <c r="BI298"/>
  <c r="BH298"/>
  <c r="BG298"/>
  <c r="BE298"/>
  <c r="T298"/>
  <c r="R298"/>
  <c r="P298"/>
  <c r="BI293"/>
  <c r="BH293"/>
  <c r="BG293"/>
  <c r="BE293"/>
  <c r="T293"/>
  <c r="R293"/>
  <c r="P293"/>
  <c r="BI289"/>
  <c r="BH289"/>
  <c r="BG289"/>
  <c r="BE289"/>
  <c r="T289"/>
  <c r="R289"/>
  <c r="P289"/>
  <c r="BI286"/>
  <c r="BH286"/>
  <c r="BG286"/>
  <c r="BE286"/>
  <c r="T286"/>
  <c r="R286"/>
  <c r="P286"/>
  <c r="BI284"/>
  <c r="BH284"/>
  <c r="BG284"/>
  <c r="BE284"/>
  <c r="T284"/>
  <c r="R284"/>
  <c r="P284"/>
  <c r="BI271"/>
  <c r="BH271"/>
  <c r="BG271"/>
  <c r="BE271"/>
  <c r="T271"/>
  <c r="R271"/>
  <c r="P271"/>
  <c r="BI259"/>
  <c r="BH259"/>
  <c r="BG259"/>
  <c r="BE259"/>
  <c r="T259"/>
  <c r="R259"/>
  <c r="P259"/>
  <c r="BI255"/>
  <c r="BH255"/>
  <c r="BG255"/>
  <c r="BE255"/>
  <c r="T255"/>
  <c r="R255"/>
  <c r="P255"/>
  <c r="BI252"/>
  <c r="BH252"/>
  <c r="BG252"/>
  <c r="BE252"/>
  <c r="T252"/>
  <c r="R252"/>
  <c r="P252"/>
  <c r="BI250"/>
  <c r="BH250"/>
  <c r="BG250"/>
  <c r="BE250"/>
  <c r="T250"/>
  <c r="R250"/>
  <c r="P250"/>
  <c r="BI245"/>
  <c r="BH245"/>
  <c r="BG245"/>
  <c r="BE245"/>
  <c r="T245"/>
  <c r="R245"/>
  <c r="P245"/>
  <c r="BI240"/>
  <c r="BH240"/>
  <c r="BG240"/>
  <c r="BE240"/>
  <c r="T240"/>
  <c r="R240"/>
  <c r="P240"/>
  <c r="BI236"/>
  <c r="BH236"/>
  <c r="BG236"/>
  <c r="BE236"/>
  <c r="T236"/>
  <c r="R236"/>
  <c r="P236"/>
  <c r="BI231"/>
  <c r="BH231"/>
  <c r="BG231"/>
  <c r="BE231"/>
  <c r="T231"/>
  <c r="R231"/>
  <c r="P231"/>
  <c r="BI228"/>
  <c r="BH228"/>
  <c r="BG228"/>
  <c r="BE228"/>
  <c r="T228"/>
  <c r="R228"/>
  <c r="P228"/>
  <c r="BI223"/>
  <c r="BH223"/>
  <c r="BG223"/>
  <c r="BE223"/>
  <c r="T223"/>
  <c r="R223"/>
  <c r="P223"/>
  <c r="BI215"/>
  <c r="BH215"/>
  <c r="BG215"/>
  <c r="BE215"/>
  <c r="T215"/>
  <c r="R215"/>
  <c r="P215"/>
  <c r="BI203"/>
  <c r="BH203"/>
  <c r="BG203"/>
  <c r="BE203"/>
  <c r="T203"/>
  <c r="R203"/>
  <c r="P203"/>
  <c r="BI200"/>
  <c r="BH200"/>
  <c r="BG200"/>
  <c r="BE200"/>
  <c r="T200"/>
  <c r="R200"/>
  <c r="P200"/>
  <c r="BI196"/>
  <c r="BH196"/>
  <c r="BG196"/>
  <c r="BE196"/>
  <c r="T196"/>
  <c r="R196"/>
  <c r="P196"/>
  <c r="BI192"/>
  <c r="BH192"/>
  <c r="BG192"/>
  <c r="BE192"/>
  <c r="T192"/>
  <c r="R192"/>
  <c r="P192"/>
  <c r="BI188"/>
  <c r="BH188"/>
  <c r="BG188"/>
  <c r="BE188"/>
  <c r="T188"/>
  <c r="R188"/>
  <c r="P188"/>
  <c r="BI181"/>
  <c r="BH181"/>
  <c r="BG181"/>
  <c r="BE181"/>
  <c r="T181"/>
  <c r="R181"/>
  <c r="P181"/>
  <c r="BI175"/>
  <c r="BH175"/>
  <c r="BG175"/>
  <c r="BE175"/>
  <c r="T175"/>
  <c r="R175"/>
  <c r="P175"/>
  <c r="BI166"/>
  <c r="BH166"/>
  <c r="BG166"/>
  <c r="BE166"/>
  <c r="T166"/>
  <c r="R166"/>
  <c r="P166"/>
  <c r="BI149"/>
  <c r="BH149"/>
  <c r="BG149"/>
  <c r="BE149"/>
  <c r="T149"/>
  <c r="R149"/>
  <c r="P149"/>
  <c r="J143"/>
  <c r="F143"/>
  <c r="J142"/>
  <c r="F142"/>
  <c r="F140"/>
  <c r="E138"/>
  <c r="J92"/>
  <c r="F92"/>
  <c r="J91"/>
  <c r="F91"/>
  <c r="F89"/>
  <c r="E87"/>
  <c r="J12"/>
  <c r="J89" s="1"/>
  <c r="E7"/>
  <c r="E85" s="1"/>
  <c r="L90" i="1"/>
  <c r="AM90"/>
  <c r="AM89"/>
  <c r="L89"/>
  <c r="AM87"/>
  <c r="L87"/>
  <c r="L85"/>
  <c r="L84"/>
  <c r="BK3199" i="2"/>
  <c r="BK2864"/>
  <c r="BK2830"/>
  <c r="J2609"/>
  <c r="BK2606"/>
  <c r="J2555"/>
  <c r="BK2389"/>
  <c r="BK2381"/>
  <c r="BK2305"/>
  <c r="BK2234"/>
  <c r="J1825"/>
  <c r="BK1783"/>
  <c r="BK1697"/>
  <c r="J1681"/>
  <c r="BK1560"/>
  <c r="BK1466"/>
  <c r="BK1399"/>
  <c r="BK1376"/>
  <c r="BK1361"/>
  <c r="BK1156"/>
  <c r="BK1099"/>
  <c r="J826"/>
  <c r="BK711"/>
  <c r="BK641"/>
  <c r="BK595"/>
  <c r="BK456"/>
  <c r="BK330"/>
  <c r="BK231"/>
  <c r="J3201"/>
  <c r="J2629"/>
  <c r="J2611"/>
  <c r="BK2562"/>
  <c r="BK2483"/>
  <c r="BK2452"/>
  <c r="J2442"/>
  <c r="J2421"/>
  <c r="J2307"/>
  <c r="J2279"/>
  <c r="BK2204"/>
  <c r="BK2131"/>
  <c r="BK1973"/>
  <c r="J1894"/>
  <c r="J1784"/>
  <c r="BK1742"/>
  <c r="BK1690"/>
  <c r="BK1663"/>
  <c r="BK1514"/>
  <c r="BK1480"/>
  <c r="J1383"/>
  <c r="J1373"/>
  <c r="J1329"/>
  <c r="J1269"/>
  <c r="BK1148"/>
  <c r="BK1081"/>
  <c r="J908"/>
  <c r="J859"/>
  <c r="J815"/>
  <c r="J715"/>
  <c r="BK682"/>
  <c r="J612"/>
  <c r="BK537"/>
  <c r="J372"/>
  <c r="J298"/>
  <c r="BK245"/>
  <c r="BK223"/>
  <c r="J166"/>
  <c r="BK3117"/>
  <c r="BK3110"/>
  <c r="BK3095"/>
  <c r="J3006"/>
  <c r="BK2989"/>
  <c r="BK2966"/>
  <c r="J2906"/>
  <c r="J2864"/>
  <c r="J2849"/>
  <c r="J2836"/>
  <c r="J2806"/>
  <c r="BK2789"/>
  <c r="J2768"/>
  <c r="J2692"/>
  <c r="J2589"/>
  <c r="BK2559"/>
  <c r="BK2525"/>
  <c r="J2488"/>
  <c r="BK2469"/>
  <c r="BK2436"/>
  <c r="BK2421"/>
  <c r="J2384"/>
  <c r="J2289"/>
  <c r="J2230"/>
  <c r="J2204"/>
  <c r="J2035"/>
  <c r="J1916"/>
  <c r="J1811"/>
  <c r="BK1795"/>
  <c r="J1750"/>
  <c r="BK1643"/>
  <c r="BK1583"/>
  <c r="J1533"/>
  <c r="J1420"/>
  <c r="BK1358"/>
  <c r="J1294"/>
  <c r="BK1221"/>
  <c r="BK994"/>
  <c r="BK895"/>
  <c r="BK846"/>
  <c r="J806"/>
  <c r="BK687"/>
  <c r="BK632"/>
  <c r="BK587"/>
  <c r="J438"/>
  <c r="J330"/>
  <c r="BK228"/>
  <c r="BK181"/>
  <c r="J3224"/>
  <c r="BK3212"/>
  <c r="J2755"/>
  <c r="BK2595"/>
  <c r="J2559"/>
  <c r="BK2522"/>
  <c r="BK2513"/>
  <c r="BK2498"/>
  <c r="J2480"/>
  <c r="J2449"/>
  <c r="J2412"/>
  <c r="J2398"/>
  <c r="J2313"/>
  <c r="BK2262"/>
  <c r="J2195"/>
  <c r="J2054"/>
  <c r="BK1925"/>
  <c r="BK1834"/>
  <c r="J1804"/>
  <c r="J1700"/>
  <c r="BK1669"/>
  <c r="J1601"/>
  <c r="BK1505"/>
  <c r="BK1477"/>
  <c r="J1403"/>
  <c r="BK1387"/>
  <c r="BK1129"/>
  <c r="BK1070"/>
  <c r="BK938"/>
  <c r="BK838"/>
  <c r="J821"/>
  <c r="J796"/>
  <c r="J700"/>
  <c r="BK646"/>
  <c r="BK438"/>
  <c r="J2700"/>
  <c r="J2684"/>
  <c r="BK2609"/>
  <c r="J2605"/>
  <c r="BK2555"/>
  <c r="J2504"/>
  <c r="J2495"/>
  <c r="J2483"/>
  <c r="J2435"/>
  <c r="BK2412"/>
  <c r="J2377"/>
  <c r="J2297"/>
  <c r="J2192"/>
  <c r="J1834"/>
  <c r="J1742"/>
  <c r="J1728"/>
  <c r="J1669"/>
  <c r="J1640"/>
  <c r="J1463"/>
  <c r="J1450"/>
  <c r="J1348"/>
  <c r="J1227"/>
  <c r="J1070"/>
  <c r="J846"/>
  <c r="BK579"/>
  <c r="BK529"/>
  <c r="BK259"/>
  <c r="J188"/>
  <c r="J1705"/>
  <c r="J1687"/>
  <c r="J1643"/>
  <c r="J1563"/>
  <c r="J1520"/>
  <c r="BK1463"/>
  <c r="BK1437"/>
  <c r="BK1426"/>
  <c r="BK1367"/>
  <c r="J1352"/>
  <c r="J1200"/>
  <c r="BK1164"/>
  <c r="BK912"/>
  <c r="BK870"/>
  <c r="J819"/>
  <c r="BK725"/>
  <c r="BK660"/>
  <c r="J641"/>
  <c r="J615"/>
  <c r="BK542"/>
  <c r="BK322"/>
  <c r="J231"/>
  <c r="J3212"/>
  <c r="J2711"/>
  <c r="BK2668"/>
  <c r="BK2610"/>
  <c r="BK2574"/>
  <c r="BK2501"/>
  <c r="BK2488"/>
  <c r="BK2434"/>
  <c r="BK2409"/>
  <c r="J2386"/>
  <c r="J2293"/>
  <c r="J2233"/>
  <c r="BK2208"/>
  <c r="J2016"/>
  <c r="BK1923"/>
  <c r="J1874"/>
  <c r="J1583"/>
  <c r="J1571"/>
  <c r="J1482"/>
  <c r="J1471"/>
  <c r="BK1352"/>
  <c r="J1273"/>
  <c r="J1129"/>
  <c r="J912"/>
  <c r="BK859"/>
  <c r="J684"/>
  <c r="BK544"/>
  <c r="BK446"/>
  <c r="BK338"/>
  <c r="J289"/>
  <c r="BK200"/>
  <c r="J3138"/>
  <c r="J3119"/>
  <c r="J3110"/>
  <c r="BK3041"/>
  <c r="BK3006"/>
  <c r="J2966"/>
  <c r="BK2950"/>
  <c r="BK2911"/>
  <c r="BK2882"/>
  <c r="BK2836"/>
  <c r="BK2800"/>
  <c r="BK2778"/>
  <c r="BK2758"/>
  <c r="J2708"/>
  <c r="J2650"/>
  <c r="J2601"/>
  <c r="J2565"/>
  <c r="J2530"/>
  <c r="BK2519"/>
  <c r="J2474"/>
  <c r="BK2435"/>
  <c r="BK2377"/>
  <c r="J2280"/>
  <c r="BK2223"/>
  <c r="J2152"/>
  <c r="J1973"/>
  <c r="J1910"/>
  <c r="BK1886"/>
  <c r="BK264" i="3"/>
  <c r="J248"/>
  <c r="J240"/>
  <c r="BK231"/>
  <c r="J220"/>
  <c r="BK198"/>
  <c r="BK188"/>
  <c r="J182"/>
  <c r="BK170"/>
  <c r="BK159"/>
  <c r="BK147"/>
  <c r="J127"/>
  <c r="BK211"/>
  <c r="J185"/>
  <c r="J173"/>
  <c r="BK136"/>
  <c r="J264"/>
  <c r="J260"/>
  <c r="BK241"/>
  <c r="BK230"/>
  <c r="J215"/>
  <c r="BK204"/>
  <c r="J193"/>
  <c r="J181"/>
  <c r="BK177"/>
  <c r="BK168"/>
  <c r="J155"/>
  <c r="J147"/>
  <c r="J135"/>
  <c r="BK261"/>
  <c r="BK195"/>
  <c r="J152"/>
  <c r="BK143"/>
  <c r="BK127"/>
  <c r="J256"/>
  <c r="BK250"/>
  <c r="BK242"/>
  <c r="J230"/>
  <c r="BK221"/>
  <c r="BK217"/>
  <c r="BK206"/>
  <c r="BK192"/>
  <c r="J166"/>
  <c r="J148"/>
  <c r="J140"/>
  <c r="J129"/>
  <c r="BK258"/>
  <c r="J250"/>
  <c r="BK246"/>
  <c r="J223"/>
  <c r="J212"/>
  <c r="BK199"/>
  <c r="BK171"/>
  <c r="BK151"/>
  <c r="BK141"/>
  <c r="J132"/>
  <c r="J257"/>
  <c r="BK244"/>
  <c r="BK238"/>
  <c r="J227"/>
  <c r="BK207"/>
  <c r="J201"/>
  <c r="J196"/>
  <c r="BK189"/>
  <c r="BK178"/>
  <c r="BK161"/>
  <c r="BK155"/>
  <c r="J134"/>
  <c r="J199" i="4"/>
  <c r="J194"/>
  <c r="BK185"/>
  <c r="BK169"/>
  <c r="BK159"/>
  <c r="BK143"/>
  <c r="J136"/>
  <c r="BK213"/>
  <c r="BK207"/>
  <c r="J185"/>
  <c r="J174"/>
  <c r="J156"/>
  <c r="BK144"/>
  <c r="J133"/>
  <c r="BK210"/>
  <c r="BK195"/>
  <c r="J183"/>
  <c r="BK174"/>
  <c r="J164"/>
  <c r="J154"/>
  <c r="J142"/>
  <c r="BK136"/>
  <c r="J215"/>
  <c r="J206"/>
  <c r="J188"/>
  <c r="BK176"/>
  <c r="J171"/>
  <c r="J155"/>
  <c r="J144"/>
  <c r="J141"/>
  <c r="BK182"/>
  <c r="BK160"/>
  <c r="J217"/>
  <c r="BK209"/>
  <c r="J200"/>
  <c r="BK186"/>
  <c r="BK173"/>
  <c r="J157"/>
  <c r="BK153"/>
  <c r="BK142"/>
  <c r="BK131"/>
  <c r="J147" i="5"/>
  <c r="BK130"/>
  <c r="BK154"/>
  <c r="J137"/>
  <c r="BK161"/>
  <c r="BK148"/>
  <c r="BK133"/>
  <c r="BK127"/>
  <c r="J157"/>
  <c r="BK136"/>
  <c r="J153"/>
  <c r="BK142"/>
  <c r="BK159"/>
  <c r="J152"/>
  <c r="BK141"/>
  <c r="BK131"/>
  <c r="J154" i="6"/>
  <c r="BK140"/>
  <c r="J127"/>
  <c r="BK158"/>
  <c r="BK145"/>
  <c r="J140"/>
  <c r="BK144" i="8"/>
  <c r="J132"/>
  <c r="BK126"/>
  <c r="BK145"/>
  <c r="BK139"/>
  <c r="J136"/>
  <c r="BK137"/>
  <c r="BK133"/>
  <c r="J140"/>
  <c r="BK129"/>
  <c r="J147" i="9"/>
  <c r="J133"/>
  <c r="BK126"/>
  <c r="BK147"/>
  <c r="J139"/>
  <c r="BK131"/>
  <c r="BK127"/>
  <c r="BK140"/>
  <c r="BK136"/>
  <c r="BK124"/>
  <c r="BK134"/>
  <c r="J144"/>
  <c r="BK138"/>
  <c r="BK123"/>
  <c r="BK179" i="10"/>
  <c r="BK220"/>
  <c r="J206"/>
  <c r="J194"/>
  <c r="J157"/>
  <c r="J146"/>
  <c r="BK129"/>
  <c r="J124"/>
  <c r="J213"/>
  <c r="BK205"/>
  <c r="BK195"/>
  <c r="J183"/>
  <c r="J178"/>
  <c r="BK166"/>
  <c r="J153"/>
  <c r="J144"/>
  <c r="BK132"/>
  <c r="J128"/>
  <c r="BK190"/>
  <c r="J134"/>
  <c r="J211"/>
  <c r="BK202"/>
  <c r="BK188"/>
  <c r="BK176"/>
  <c r="J168"/>
  <c r="J160"/>
  <c r="J148"/>
  <c r="J130"/>
  <c r="J220"/>
  <c r="J216"/>
  <c r="J205"/>
  <c r="BK187"/>
  <c r="J174"/>
  <c r="J169"/>
  <c r="BK159"/>
  <c r="BK148"/>
  <c r="J139"/>
  <c r="J131"/>
  <c r="J202"/>
  <c r="J200"/>
  <c r="BK192"/>
  <c r="BK174"/>
  <c r="J171"/>
  <c r="J163"/>
  <c r="J152"/>
  <c r="BK147"/>
  <c r="J137"/>
  <c r="BK124"/>
  <c r="J159" i="11"/>
  <c r="BK137"/>
  <c r="BK133"/>
  <c r="J125"/>
  <c r="J154"/>
  <c r="J151"/>
  <c r="BK163"/>
  <c r="J155"/>
  <c r="BK144"/>
  <c r="J133"/>
  <c r="BK129"/>
  <c r="J150"/>
  <c r="J145"/>
  <c r="BK134"/>
  <c r="BK153"/>
  <c r="J122"/>
  <c r="BK145"/>
  <c r="J139"/>
  <c r="J131"/>
  <c r="BK125"/>
  <c r="BK445" i="12"/>
  <c r="BK306"/>
  <c r="BK268"/>
  <c r="J230"/>
  <c r="BK215"/>
  <c r="J157"/>
  <c r="BK499"/>
  <c r="J482"/>
  <c r="BK475"/>
  <c r="J461"/>
  <c r="BK456"/>
  <c r="J444"/>
  <c r="BK423"/>
  <c r="BK413"/>
  <c r="J408"/>
  <c r="BK394"/>
  <c r="J391"/>
  <c r="BK378"/>
  <c r="BK358"/>
  <c r="BK342"/>
  <c r="J336"/>
  <c r="BK326"/>
  <c r="J316"/>
  <c r="BK311"/>
  <c r="BK298"/>
  <c r="BK284"/>
  <c r="J272"/>
  <c r="BK261"/>
  <c r="BK253"/>
  <c r="BK252"/>
  <c r="BK238"/>
  <c r="J225"/>
  <c r="BK213"/>
  <c r="J209"/>
  <c r="BK195"/>
  <c r="J168"/>
  <c r="BK160"/>
  <c r="J148"/>
  <c r="J510"/>
  <c r="BK502"/>
  <c r="J493"/>
  <c r="J472"/>
  <c r="J466"/>
  <c r="BK447"/>
  <c r="J435"/>
  <c r="J432"/>
  <c r="J421"/>
  <c r="J413"/>
  <c r="BK403"/>
  <c r="J370"/>
  <c r="J350"/>
  <c r="BK336"/>
  <c r="J329"/>
  <c r="BK322"/>
  <c r="BK312"/>
  <c r="J300"/>
  <c r="BK290"/>
  <c r="J281"/>
  <c r="BK271"/>
  <c r="BK265"/>
  <c r="J248"/>
  <c r="BK242"/>
  <c r="J231"/>
  <c r="BK226"/>
  <c r="BK217"/>
  <c r="BK206"/>
  <c r="J194"/>
  <c r="BK188"/>
  <c r="BK173"/>
  <c r="BK163"/>
  <c r="BK153"/>
  <c r="J146"/>
  <c r="BK454"/>
  <c r="BK424"/>
  <c r="J381"/>
  <c r="BK354"/>
  <c r="BK287"/>
  <c r="BK248"/>
  <c r="BK236"/>
  <c r="BK191"/>
  <c r="J180"/>
  <c r="J313"/>
  <c r="J308"/>
  <c r="J305"/>
  <c r="J294"/>
  <c r="BK277"/>
  <c r="J266"/>
  <c r="J254"/>
  <c r="J235"/>
  <c r="BK228"/>
  <c r="BK203"/>
  <c r="J195"/>
  <c r="J183"/>
  <c r="BK181"/>
  <c r="BK172"/>
  <c r="BK165"/>
  <c r="BK149"/>
  <c r="BK144"/>
  <c r="J512"/>
  <c r="J508"/>
  <c r="BK500"/>
  <c r="BK492"/>
  <c r="BK479"/>
  <c r="J465"/>
  <c r="BK462"/>
  <c r="J443"/>
  <c r="J424"/>
  <c r="BK418"/>
  <c r="J406"/>
  <c r="BK377"/>
  <c r="BK370"/>
  <c r="J364"/>
  <c r="J354"/>
  <c r="J348"/>
  <c r="BK343"/>
  <c r="BK315"/>
  <c r="BK299"/>
  <c r="J270"/>
  <c r="BK232"/>
  <c r="BK208"/>
  <c r="J175"/>
  <c r="J496"/>
  <c r="BK486"/>
  <c r="J462"/>
  <c r="J452"/>
  <c r="BK435"/>
  <c r="BK427"/>
  <c r="BK422"/>
  <c r="BK408"/>
  <c r="J404"/>
  <c r="BK391"/>
  <c r="J389"/>
  <c r="J378"/>
  <c r="J375"/>
  <c r="BK361"/>
  <c r="J352"/>
  <c r="J343"/>
  <c r="J332"/>
  <c r="BK330"/>
  <c r="BK325"/>
  <c r="J320"/>
  <c r="J304"/>
  <c r="BK295"/>
  <c r="J286"/>
  <c r="J275"/>
  <c r="J259"/>
  <c r="BK251"/>
  <c r="J244"/>
  <c r="BK231"/>
  <c r="J220"/>
  <c r="BK218"/>
  <c r="J200"/>
  <c r="J196"/>
  <c r="BK184"/>
  <c r="J177"/>
  <c r="J159"/>
  <c r="J153"/>
  <c r="BK143"/>
  <c r="BK515"/>
  <c r="J511"/>
  <c r="J500"/>
  <c r="J492"/>
  <c r="BK483"/>
  <c r="BK472"/>
  <c r="J467"/>
  <c r="J453"/>
  <c r="J445"/>
  <c r="J422"/>
  <c r="BK399"/>
  <c r="J395"/>
  <c r="J383"/>
  <c r="BK379"/>
  <c r="J373"/>
  <c r="J365"/>
  <c r="BK344"/>
  <c r="J161" i="13"/>
  <c r="BK146"/>
  <c r="BK135"/>
  <c r="J159"/>
  <c r="J152"/>
  <c r="J146"/>
  <c r="BK130"/>
  <c r="BK161"/>
  <c r="BK155"/>
  <c r="BK138"/>
  <c r="J135"/>
  <c r="J139"/>
  <c r="BK156"/>
  <c r="BK142"/>
  <c r="J137"/>
  <c r="BK132"/>
  <c r="BK268" i="14"/>
  <c r="BK178"/>
  <c r="J211"/>
  <c r="J133"/>
  <c r="BK293"/>
  <c r="BK279"/>
  <c r="J231"/>
  <c r="BK223"/>
  <c r="J185"/>
  <c r="BK291"/>
  <c r="BK283"/>
  <c r="J256"/>
  <c r="BK242"/>
  <c r="J220"/>
  <c r="BK152"/>
  <c r="J213"/>
  <c r="J279"/>
  <c r="BK142"/>
  <c r="J296"/>
  <c r="J260"/>
  <c r="BK228"/>
  <c r="J181"/>
  <c r="J159"/>
  <c r="J130"/>
  <c r="J295" i="15"/>
  <c r="BK200"/>
  <c r="BK171"/>
  <c r="BK134"/>
  <c r="BK296"/>
  <c r="J212"/>
  <c r="BK159"/>
  <c r="BK269"/>
  <c r="J159"/>
  <c r="J287"/>
  <c r="BK222"/>
  <c r="J200"/>
  <c r="BK168"/>
  <c r="BK300"/>
  <c r="J137"/>
  <c r="J297"/>
  <c r="J236"/>
  <c r="BK212"/>
  <c r="J185"/>
  <c r="BK149"/>
  <c r="BK234" i="16"/>
  <c r="J191"/>
  <c r="BK171"/>
  <c r="BK129"/>
  <c r="BK206"/>
  <c r="BK184"/>
  <c r="BK242"/>
  <c r="BK222"/>
  <c r="J184"/>
  <c r="BK156"/>
  <c r="J132"/>
  <c r="J242"/>
  <c r="J210"/>
  <c r="J156"/>
  <c r="BK152" i="17"/>
  <c r="BK170"/>
  <c r="J161"/>
  <c r="J146"/>
  <c r="BK136"/>
  <c r="BK163"/>
  <c r="J159"/>
  <c r="J148"/>
  <c r="J128"/>
  <c r="J139"/>
  <c r="BK133"/>
  <c r="J165"/>
  <c r="BK130"/>
  <c r="BK164"/>
  <c r="BK129"/>
  <c r="BK174"/>
  <c r="J155"/>
  <c r="BK146"/>
  <c r="BK134"/>
  <c r="J2882" i="2"/>
  <c r="J2610"/>
  <c r="BK2450"/>
  <c r="BK2240"/>
  <c r="BK1764"/>
  <c r="BK1646"/>
  <c r="BK1450"/>
  <c r="J1265"/>
  <c r="BK1060"/>
  <c r="BK639"/>
  <c r="J512"/>
  <c r="J245"/>
  <c r="BK2684"/>
  <c r="BK2557"/>
  <c r="BK2455"/>
  <c r="J2427"/>
  <c r="J2302"/>
  <c r="J2189"/>
  <c r="J1900"/>
  <c r="J1779"/>
  <c r="BK1681"/>
  <c r="J1449"/>
  <c r="J1241"/>
  <c r="J1055"/>
  <c r="BK863"/>
  <c r="J809"/>
  <c r="J606"/>
  <c r="J450"/>
  <c r="BK255"/>
  <c r="BK188"/>
  <c r="BK3114"/>
  <c r="BK2978"/>
  <c r="BK2885"/>
  <c r="J2840"/>
  <c r="J2796"/>
  <c r="BK2711"/>
  <c r="BK2565"/>
  <c r="BK2486"/>
  <c r="BK2439"/>
  <c r="BK2405"/>
  <c r="J2286"/>
  <c r="J2009"/>
  <c r="BK1874"/>
  <c r="BK1637"/>
  <c r="BK1520"/>
  <c r="BK1373"/>
  <c r="J1185"/>
  <c r="BK815"/>
  <c r="J660"/>
  <c r="J465"/>
  <c r="J252"/>
  <c r="BK3224"/>
  <c r="BK2721"/>
  <c r="BK2556"/>
  <c r="J2486"/>
  <c r="BK2401"/>
  <c r="BK2307"/>
  <c r="BK2226"/>
  <c r="BK1916"/>
  <c r="J1775"/>
  <c r="BK1666"/>
  <c r="J1466"/>
  <c r="J1365"/>
  <c r="J890"/>
  <c r="BK801"/>
  <c r="J579"/>
  <c r="J2634"/>
  <c r="J2522"/>
  <c r="BK2485"/>
  <c r="BK2319"/>
  <c r="BK2152"/>
  <c r="BK1829"/>
  <c r="BK1672"/>
  <c r="BK1526"/>
  <c r="BK1371"/>
  <c r="BK1132"/>
  <c r="J595"/>
  <c r="J286"/>
  <c r="BK1629"/>
  <c r="J1477"/>
  <c r="J1407"/>
  <c r="BK1227"/>
  <c r="J938"/>
  <c r="J832"/>
  <c r="BK715"/>
  <c r="J592"/>
  <c r="J311"/>
  <c r="BK175"/>
  <c r="BK2688"/>
  <c r="BK2530"/>
  <c r="BK2484"/>
  <c r="J2305"/>
  <c r="BK2227"/>
  <c r="BK2123"/>
  <c r="J1899"/>
  <c r="BK1726"/>
  <c r="BK1495"/>
  <c r="BK1403"/>
  <c r="BK1055"/>
  <c r="BK653"/>
  <c r="BK473"/>
  <c r="BK284"/>
  <c r="BK3135"/>
  <c r="J3095"/>
  <c r="J2968"/>
  <c r="J2885"/>
  <c r="BK2826"/>
  <c r="BK2755"/>
  <c r="BK2583"/>
  <c r="BK2489"/>
  <c r="J2409"/>
  <c r="J2275"/>
  <c r="J2070"/>
  <c r="BK269" i="3"/>
  <c r="BK245"/>
  <c r="BK229"/>
  <c r="BK191"/>
  <c r="BK175"/>
  <c r="J151"/>
  <c r="J224"/>
  <c r="J179"/>
  <c r="J266"/>
  <c r="BK249"/>
  <c r="J225"/>
  <c r="J207"/>
  <c r="BK182"/>
  <c r="BK167"/>
  <c r="BK145"/>
  <c r="BK194"/>
  <c r="BK243"/>
  <c r="J243"/>
  <c r="J229"/>
  <c r="BK200"/>
  <c r="J164"/>
  <c r="BK139"/>
  <c r="BK265"/>
  <c r="BK227"/>
  <c r="J189"/>
  <c r="J161"/>
  <c r="J133"/>
  <c r="J242"/>
  <c r="BK213"/>
  <c r="J199"/>
  <c r="J184"/>
  <c r="J167"/>
  <c r="J136"/>
  <c r="J190" i="4"/>
  <c r="J165"/>
  <c r="BK134"/>
  <c r="J203"/>
  <c r="J184"/>
  <c r="BK146"/>
  <c r="J201"/>
  <c r="BK172"/>
  <c r="BK137"/>
  <c r="BK212"/>
  <c r="J192"/>
  <c r="J172"/>
  <c r="J150"/>
  <c r="BK165"/>
  <c r="J210"/>
  <c r="J195"/>
  <c r="J162"/>
  <c r="J139"/>
  <c r="J159" i="5"/>
  <c r="J127"/>
  <c r="BK151"/>
  <c r="BK128"/>
  <c r="BK145"/>
  <c r="BK134"/>
  <c r="J143"/>
  <c r="BK142" i="6"/>
  <c r="BK154"/>
  <c r="J135"/>
  <c r="J152" i="7"/>
  <c r="J139"/>
  <c r="J127"/>
  <c r="BK149"/>
  <c r="BK142"/>
  <c r="BK138"/>
  <c r="BK131"/>
  <c r="J126"/>
  <c r="BK135"/>
  <c r="BK152"/>
  <c r="BK147"/>
  <c r="J135"/>
  <c r="BK126"/>
  <c r="BK140"/>
  <c r="BK145"/>
  <c r="BK151"/>
  <c r="BK144"/>
  <c r="J131" i="8"/>
  <c r="BK141"/>
  <c r="BK142"/>
  <c r="J142"/>
  <c r="J134" i="9"/>
  <c r="BK141"/>
  <c r="BK145"/>
  <c r="BK122"/>
  <c r="J129"/>
  <c r="J221" i="10"/>
  <c r="BK184"/>
  <c r="BK133"/>
  <c r="BK214"/>
  <c r="BK197"/>
  <c r="J167"/>
  <c r="J145"/>
  <c r="J123"/>
  <c r="J142"/>
  <c r="J203"/>
  <c r="BK186"/>
  <c r="J155"/>
  <c r="BK123"/>
  <c r="BK206"/>
  <c r="J177"/>
  <c r="BK154"/>
  <c r="J133"/>
  <c r="BK194"/>
  <c r="BK172"/>
  <c r="BK156"/>
  <c r="BK131"/>
  <c r="BK152" i="11"/>
  <c r="BK130"/>
  <c r="BK123"/>
  <c r="J138"/>
  <c r="J160"/>
  <c r="BK138"/>
  <c r="J124"/>
  <c r="BK155"/>
  <c r="J127"/>
  <c r="BK294" i="12"/>
  <c r="J247"/>
  <c r="BK176"/>
  <c r="J484"/>
  <c r="J463"/>
  <c r="BK438"/>
  <c r="J425"/>
  <c r="J401"/>
  <c r="J361"/>
  <c r="J325"/>
  <c r="J310"/>
  <c r="BK281"/>
  <c r="BK260"/>
  <c r="J241"/>
  <c r="BK205"/>
  <c r="BK175"/>
  <c r="J162"/>
  <c r="J509"/>
  <c r="J488"/>
  <c r="J456"/>
  <c r="BK414"/>
  <c r="J388"/>
  <c r="J340"/>
  <c r="BK324"/>
  <c r="BK303"/>
  <c r="J285"/>
  <c r="J263"/>
  <c r="BK243"/>
  <c r="BK210"/>
  <c r="BK197"/>
  <c r="BK169"/>
  <c r="BK155"/>
  <c r="BK437"/>
  <c r="BK431"/>
  <c r="J291"/>
  <c r="BK185"/>
  <c r="J307"/>
  <c r="BK280"/>
  <c r="BK259"/>
  <c r="BK225"/>
  <c r="BK194"/>
  <c r="J171"/>
  <c r="J155"/>
  <c r="J506"/>
  <c r="J483"/>
  <c r="BK459"/>
  <c r="J410"/>
  <c r="J374"/>
  <c r="BK352"/>
  <c r="BK304"/>
  <c r="J271"/>
  <c r="J491"/>
  <c r="J449"/>
  <c r="J428"/>
  <c r="BK409"/>
  <c r="J399"/>
  <c r="BK385"/>
  <c r="J372"/>
  <c r="J339"/>
  <c r="J323"/>
  <c r="J299"/>
  <c r="J274"/>
  <c r="J250"/>
  <c r="J226"/>
  <c r="BK199"/>
  <c r="J188"/>
  <c r="J176"/>
  <c r="J156"/>
  <c r="BK495"/>
  <c r="BK484"/>
  <c r="BK478"/>
  <c r="J473"/>
  <c r="BK460"/>
  <c r="BK446"/>
  <c r="J437"/>
  <c r="J431"/>
  <c r="BK411"/>
  <c r="BK387"/>
  <c r="J355"/>
  <c r="BK341"/>
  <c r="J148" i="13"/>
  <c r="J134"/>
  <c r="BK154"/>
  <c r="BK141"/>
  <c r="J141"/>
  <c r="J130"/>
  <c r="BK125"/>
  <c r="J150"/>
  <c r="BK126"/>
  <c r="BK129"/>
  <c r="BK159" i="14"/>
  <c r="J169"/>
  <c r="BK299"/>
  <c r="J246"/>
  <c r="J200"/>
  <c r="BK162"/>
  <c r="J268"/>
  <c r="BK246"/>
  <c r="BK237"/>
  <c r="BK209"/>
  <c r="J193"/>
  <c r="BK139"/>
  <c r="BK185"/>
  <c r="BK290"/>
  <c r="BK250"/>
  <c r="BK234"/>
  <c r="BK220"/>
  <c r="J152"/>
  <c r="BK312" i="15"/>
  <c r="BK142"/>
  <c r="J318"/>
  <c r="BK236"/>
  <c r="BK131"/>
  <c r="J247"/>
  <c r="BK318"/>
  <c r="J230"/>
  <c r="J175"/>
  <c r="BK284"/>
  <c r="J313"/>
  <c r="BK306"/>
  <c r="J263"/>
  <c r="J222"/>
  <c r="J191"/>
  <c r="J154"/>
  <c r="BK230" i="16"/>
  <c r="J198"/>
  <c r="J189"/>
  <c r="BK143"/>
  <c r="BK192"/>
  <c r="BK160"/>
  <c r="BK237"/>
  <c r="BK193"/>
  <c r="J178"/>
  <c r="BK152"/>
  <c r="J129"/>
  <c r="BK125"/>
  <c r="J237"/>
  <c r="BK191"/>
  <c r="BK149"/>
  <c r="BK159" i="17"/>
  <c r="BK176"/>
  <c r="BK167"/>
  <c r="BK156"/>
  <c r="J142"/>
  <c r="BK131"/>
  <c r="BK160"/>
  <c r="J140"/>
  <c r="BK168"/>
  <c r="BK137"/>
  <c r="BK171"/>
  <c r="J174"/>
  <c r="BK161"/>
  <c r="BK144"/>
  <c r="BK179"/>
  <c r="BK157"/>
  <c r="J152"/>
  <c r="J136"/>
  <c r="J2911" i="2"/>
  <c r="BK2607"/>
  <c r="BK2384"/>
  <c r="BK1693"/>
  <c r="J1505"/>
  <c r="J1212"/>
  <c r="BK809"/>
  <c r="J319"/>
  <c r="J2624"/>
  <c r="BK2538"/>
  <c r="BK2395"/>
  <c r="BK2267"/>
  <c r="BK1811"/>
  <c r="J1650"/>
  <c r="J1379"/>
  <c r="J1132"/>
  <c r="BK890"/>
  <c r="J704"/>
  <c r="BK250"/>
  <c r="J3228"/>
  <c r="BK3026"/>
  <c r="BK2888"/>
  <c r="J2810"/>
  <c r="BK2708"/>
  <c r="J2558"/>
  <c r="BK2424"/>
  <c r="BK2293"/>
  <c r="J2200"/>
  <c r="BK1910"/>
  <c r="J1771"/>
  <c r="BK1490"/>
  <c r="J1288"/>
  <c r="J838"/>
  <c r="J682"/>
  <c r="J446"/>
  <c r="J192"/>
  <c r="BK2624"/>
  <c r="BK2526"/>
  <c r="BK2418"/>
  <c r="BK2230"/>
  <c r="BK1995"/>
  <c r="J1726"/>
  <c r="J1495"/>
  <c r="J1395"/>
  <c r="J942"/>
  <c r="J729"/>
  <c r="BK376"/>
  <c r="J2583"/>
  <c r="BK2451"/>
  <c r="J2226"/>
  <c r="BK1784"/>
  <c r="BK1563"/>
  <c r="J1221"/>
  <c r="BK478"/>
  <c r="BK1678"/>
  <c r="BK1348"/>
  <c r="J892"/>
  <c r="J655"/>
  <c r="BK450"/>
  <c r="J200"/>
  <c r="BK2704"/>
  <c r="J2439"/>
  <c r="BK2376"/>
  <c r="BK2045"/>
  <c r="BK1728"/>
  <c r="BK1481"/>
  <c r="BK1294"/>
  <c r="J882"/>
  <c r="J478"/>
  <c r="J203"/>
  <c r="J3117"/>
  <c r="BK2974"/>
  <c r="J2851"/>
  <c r="BK2768"/>
  <c r="J2604"/>
  <c r="J2501"/>
  <c r="J2281"/>
  <c r="BK2120"/>
  <c r="BK1858"/>
  <c r="J244" i="3"/>
  <c r="BK215"/>
  <c r="BK166"/>
  <c r="BK134"/>
  <c r="J146"/>
  <c r="BK237"/>
  <c r="BK203"/>
  <c r="J171"/>
  <c r="BK152"/>
  <c r="J252"/>
  <c r="J139"/>
  <c r="BK235"/>
  <c r="BK212"/>
  <c r="J169"/>
  <c r="J142"/>
  <c r="BK233"/>
  <c r="J211"/>
  <c r="BK169"/>
  <c r="BK251"/>
  <c r="J226"/>
  <c r="J198"/>
  <c r="J176"/>
  <c r="BK146"/>
  <c r="BK198" i="4"/>
  <c r="J161"/>
  <c r="J129"/>
  <c r="J177"/>
  <c r="BK145"/>
  <c r="BK179"/>
  <c r="J158"/>
  <c r="BK217"/>
  <c r="BK168"/>
  <c r="J137"/>
  <c r="BK152"/>
  <c r="BK192"/>
  <c r="BK171"/>
  <c r="J160" i="5"/>
  <c r="BK162"/>
  <c r="J126"/>
  <c r="J136"/>
  <c r="J158"/>
  <c r="J146"/>
  <c r="J149"/>
  <c r="BK128" i="6"/>
  <c r="BK136"/>
  <c r="J130" i="8"/>
  <c r="J127"/>
  <c r="J142" i="9"/>
  <c r="BK129"/>
  <c r="BK125"/>
  <c r="J159" i="10"/>
  <c r="BK204"/>
  <c r="J136"/>
  <c r="BK203"/>
  <c r="J162"/>
  <c r="J138"/>
  <c r="BK164"/>
  <c r="BK182"/>
  <c r="BK145"/>
  <c r="BK189"/>
  <c r="J156"/>
  <c r="BK135"/>
  <c r="J190"/>
  <c r="BK138"/>
  <c r="J143" i="11"/>
  <c r="J157"/>
  <c r="BK157"/>
  <c r="BK122"/>
  <c r="J132"/>
  <c r="BK141"/>
  <c r="BK126"/>
  <c r="BK389" i="12"/>
  <c r="BK269"/>
  <c r="J502"/>
  <c r="J476"/>
  <c r="BK453"/>
  <c r="J407"/>
  <c r="J349"/>
  <c r="J330"/>
  <c r="BK293"/>
  <c r="BK258"/>
  <c r="J224"/>
  <c r="BK174"/>
  <c r="J151"/>
  <c r="J498"/>
  <c r="J423"/>
  <c r="J397"/>
  <c r="BK348"/>
  <c r="J298"/>
  <c r="J256"/>
  <c r="J228"/>
  <c r="BK193"/>
  <c r="BK162"/>
  <c r="J479"/>
  <c r="BK400"/>
  <c r="BK254"/>
  <c r="BK189"/>
  <c r="J283"/>
  <c r="BK256"/>
  <c r="J216"/>
  <c r="BK180"/>
  <c r="J154"/>
  <c r="BK505"/>
  <c r="J468"/>
  <c r="J419"/>
  <c r="BK381"/>
  <c r="BK367"/>
  <c r="J346"/>
  <c r="BK283"/>
  <c r="BK202"/>
  <c r="BK461"/>
  <c r="BK398"/>
  <c r="BK365"/>
  <c r="BK335"/>
  <c r="BK308"/>
  <c r="J282"/>
  <c r="BK234"/>
  <c r="J217"/>
  <c r="J193"/>
  <c r="J178"/>
  <c r="J145"/>
  <c r="J516"/>
  <c r="J503"/>
  <c r="BK488"/>
  <c r="BK442"/>
  <c r="BK421"/>
  <c r="J398"/>
  <c r="BK338"/>
  <c r="BK144" i="13"/>
  <c r="J149"/>
  <c r="J125"/>
  <c r="BK149"/>
  <c r="BK159"/>
  <c r="BK300" i="14"/>
  <c r="J301"/>
  <c r="BK276"/>
  <c r="J178"/>
  <c r="J287"/>
  <c r="J205"/>
  <c r="BK181"/>
  <c r="BK287"/>
  <c r="BK301"/>
  <c r="BK256"/>
  <c r="BK233"/>
  <c r="BK313" i="15"/>
  <c r="BK185"/>
  <c r="J327"/>
  <c r="J164"/>
  <c r="J306"/>
  <c r="J284"/>
  <c r="J146"/>
  <c r="J2955" i="2"/>
  <c r="BK2849"/>
  <c r="J2789"/>
  <c r="J2608"/>
  <c r="J2592"/>
  <c r="J2392"/>
  <c r="BK2373"/>
  <c r="BK2297"/>
  <c r="BK2192"/>
  <c r="J1790"/>
  <c r="J1758"/>
  <c r="J1684"/>
  <c r="J1653"/>
  <c r="J1531"/>
  <c r="BK1452"/>
  <c r="BK1379"/>
  <c r="J1364"/>
  <c r="J1233"/>
  <c r="J1148"/>
  <c r="J1090"/>
  <c r="BK684"/>
  <c r="BK628"/>
  <c r="J573"/>
  <c r="BK372"/>
  <c r="BK311"/>
  <c r="J228"/>
  <c r="BK2700"/>
  <c r="BK2650"/>
  <c r="BK2580"/>
  <c r="J2553"/>
  <c r="J2492"/>
  <c r="BK2453"/>
  <c r="J2436"/>
  <c r="J2406"/>
  <c r="J2319"/>
  <c r="J2282"/>
  <c r="BK2233"/>
  <c r="BK2200"/>
  <c r="J2045"/>
  <c r="BK1907"/>
  <c r="BK1801"/>
  <c r="J1783"/>
  <c r="BK1700"/>
  <c r="J1675"/>
  <c r="J1637"/>
  <c r="J1523"/>
  <c r="J1481"/>
  <c r="J1391"/>
  <c r="J1376"/>
  <c r="BK1273"/>
  <c r="BK1200"/>
  <c r="J1102"/>
  <c r="J1060"/>
  <c r="J994"/>
  <c r="J900"/>
  <c r="J887"/>
  <c r="BK827"/>
  <c r="BK729"/>
  <c r="J679"/>
  <c r="J544"/>
  <c r="BK497"/>
  <c r="J322"/>
  <c r="BK293"/>
  <c r="BK236"/>
  <c r="J196"/>
  <c r="BK3228"/>
  <c r="BK3126"/>
  <c r="J3112"/>
  <c r="J3041"/>
  <c r="J2991"/>
  <c r="J2974"/>
  <c r="BK2958"/>
  <c r="BK2909"/>
  <c r="J2879"/>
  <c r="J2846"/>
  <c r="BK2820"/>
  <c r="J2800"/>
  <c r="BK2774"/>
  <c r="BK2764"/>
  <c r="BK2611"/>
  <c r="J2586"/>
  <c r="J2568"/>
  <c r="J2554"/>
  <c r="BK2495"/>
  <c r="J2451"/>
  <c r="J2434"/>
  <c r="J2401"/>
  <c r="BK2380"/>
  <c r="BK2338"/>
  <c r="BK2275"/>
  <c r="J2215"/>
  <c r="J2104"/>
  <c r="BK1957"/>
  <c r="J1904"/>
  <c r="BK1804"/>
  <c r="BK1790"/>
  <c r="BK1675"/>
  <c r="J1629"/>
  <c r="J1536"/>
  <c r="BK1424"/>
  <c r="BK1391"/>
  <c r="J1355"/>
  <c r="J1237"/>
  <c r="BK1090"/>
  <c r="BK942"/>
  <c r="J870"/>
  <c r="BK821"/>
  <c r="BK700"/>
  <c r="J639"/>
  <c r="BK606"/>
  <c r="J376"/>
  <c r="BK286"/>
  <c r="BK203"/>
  <c r="J175"/>
  <c r="J3220"/>
  <c r="J2758"/>
  <c r="BK2604"/>
  <c r="BK2571"/>
  <c r="J2552"/>
  <c r="BK2507"/>
  <c r="J2485"/>
  <c r="J2452"/>
  <c r="J2405"/>
  <c r="J2375"/>
  <c r="J2338"/>
  <c r="BK2279"/>
  <c r="BK2222"/>
  <c r="J2131"/>
  <c r="BK2016"/>
  <c r="BK1904"/>
  <c r="J1814"/>
  <c r="BK1750"/>
  <c r="J1678"/>
  <c r="BK1640"/>
  <c r="BK1576"/>
  <c r="J1490"/>
  <c r="BK1474"/>
  <c r="J1424"/>
  <c r="J1164"/>
  <c r="BK1094"/>
  <c r="BK946"/>
  <c r="BK908"/>
  <c r="BK856"/>
  <c r="BK835"/>
  <c r="BK697"/>
  <c r="J687"/>
  <c r="BK573"/>
  <c r="J2721"/>
  <c r="J2688"/>
  <c r="BK2619"/>
  <c r="J2607"/>
  <c r="BK2558"/>
  <c r="J2538"/>
  <c r="J2498"/>
  <c r="J2489"/>
  <c r="J2477"/>
  <c r="BK2433"/>
  <c r="J2381"/>
  <c r="J2300"/>
  <c r="BK2212"/>
  <c r="BK2009"/>
  <c r="BK1891"/>
  <c r="BK1758"/>
  <c r="J1697"/>
  <c r="J1663"/>
  <c r="BK1650"/>
  <c r="BK1523"/>
  <c r="J1452"/>
  <c r="J1433"/>
  <c r="BK1369"/>
  <c r="J1358"/>
  <c r="BK1329"/>
  <c r="BK1212"/>
  <c r="BK887"/>
  <c r="BK655"/>
  <c r="J542"/>
  <c r="BK271"/>
  <c r="BK252"/>
  <c r="AS94" i="1"/>
  <c r="J1172" i="2"/>
  <c r="J1066"/>
  <c r="BK900"/>
  <c r="J835"/>
  <c r="J801"/>
  <c r="BK719"/>
  <c r="J645"/>
  <c r="J628"/>
  <c r="J473"/>
  <c r="BK319"/>
  <c r="J255"/>
  <c r="BK192"/>
  <c r="BK2719"/>
  <c r="J2663"/>
  <c r="BK2605"/>
  <c r="J2543"/>
  <c r="J2510"/>
  <c r="BK2492"/>
  <c r="BK2480"/>
  <c r="BK2404"/>
  <c r="J2380"/>
  <c r="BK2300"/>
  <c r="BK2286"/>
  <c r="J2219"/>
  <c r="J2212"/>
  <c r="J2063"/>
  <c r="J1576"/>
  <c r="J1568"/>
  <c r="J1474"/>
  <c r="J1426"/>
  <c r="BK1288"/>
  <c r="J1156"/>
  <c r="BK892"/>
  <c r="J697"/>
  <c r="BK609"/>
  <c r="J497"/>
  <c r="BK469"/>
  <c r="BK300"/>
  <c r="J259"/>
  <c r="BK215"/>
  <c r="BK3138"/>
  <c r="J3135"/>
  <c r="J3114"/>
  <c r="BK3098"/>
  <c r="J3026"/>
  <c r="J2978"/>
  <c r="BK2955"/>
  <c r="BK2906"/>
  <c r="BK2879"/>
  <c r="BK2846"/>
  <c r="BK2806"/>
  <c r="BK2785"/>
  <c r="J2774"/>
  <c r="BK2715"/>
  <c r="BK2663"/>
  <c r="J2606"/>
  <c r="BK2568"/>
  <c r="J2556"/>
  <c r="J2526"/>
  <c r="BK2477"/>
  <c r="BK2442"/>
  <c r="J2373"/>
  <c r="J2267"/>
  <c r="BK2195"/>
  <c r="J2148"/>
  <c r="BK2063"/>
  <c r="J1907"/>
  <c r="BK1882"/>
  <c r="BK252" i="3"/>
  <c r="J247"/>
  <c r="BK236"/>
  <c r="J232"/>
  <c r="J217"/>
  <c r="J194"/>
  <c r="J187"/>
  <c r="BK176"/>
  <c r="BK164"/>
  <c r="J157"/>
  <c r="BK140"/>
  <c r="J237"/>
  <c r="BK208"/>
  <c r="J154"/>
  <c r="J267"/>
  <c r="J261"/>
  <c r="J236"/>
  <c r="J219"/>
  <c r="BK216"/>
  <c r="J209"/>
  <c r="BK196"/>
  <c r="BK187"/>
  <c r="J180"/>
  <c r="J175"/>
  <c r="BK156"/>
  <c r="BK154"/>
  <c r="BK142"/>
  <c r="J128"/>
  <c r="BK247"/>
  <c r="BK153"/>
  <c r="BK148"/>
  <c r="J138"/>
  <c r="J265"/>
  <c r="BK254"/>
  <c r="J238"/>
  <c r="BK219"/>
  <c r="J213"/>
  <c r="J203"/>
  <c r="BK173"/>
  <c r="J168"/>
  <c r="J165"/>
  <c r="J145"/>
  <c r="BK133"/>
  <c r="BK267"/>
  <c r="BK256"/>
  <c r="BK253"/>
  <c r="J241"/>
  <c r="BK225"/>
  <c r="BK218"/>
  <c r="J191"/>
  <c r="BK179"/>
  <c r="BK162"/>
  <c r="J143"/>
  <c r="BK137"/>
  <c r="BK131"/>
  <c r="J246"/>
  <c r="J228"/>
  <c r="BK210"/>
  <c r="J204"/>
  <c r="J200"/>
  <c r="J195"/>
  <c r="BK180"/>
  <c r="BK174"/>
  <c r="J162"/>
  <c r="J160"/>
  <c r="BK135"/>
  <c r="J211" i="4"/>
  <c r="BK196"/>
  <c r="J189"/>
  <c r="J182"/>
  <c r="BK157"/>
  <c r="BK148"/>
  <c r="BK138"/>
  <c r="BK211"/>
  <c r="BK204"/>
  <c r="J198"/>
  <c r="BK191"/>
  <c r="J173"/>
  <c r="J148"/>
  <c r="BK141"/>
  <c r="J213"/>
  <c r="BK203"/>
  <c r="J191"/>
  <c r="J178"/>
  <c r="J159"/>
  <c r="J153"/>
  <c r="J138"/>
  <c r="BK132"/>
  <c r="J207"/>
  <c r="BK199"/>
  <c r="J181"/>
  <c r="BK175"/>
  <c r="BK158"/>
  <c r="J145"/>
  <c r="J130"/>
  <c r="BK183"/>
  <c r="J176"/>
  <c r="J212"/>
  <c r="BK206"/>
  <c r="BK197"/>
  <c r="BK181"/>
  <c r="J179"/>
  <c r="J170"/>
  <c r="BK150"/>
  <c r="J140"/>
  <c r="BK129"/>
  <c r="BK143" i="5"/>
  <c r="J133"/>
  <c r="BK156"/>
  <c r="J131"/>
  <c r="J155"/>
  <c r="BK146"/>
  <c r="J134"/>
  <c r="BK132"/>
  <c r="BK160"/>
  <c r="J154"/>
  <c r="BK155"/>
  <c r="BK149"/>
  <c r="BK138"/>
  <c r="J156"/>
  <c r="BK147"/>
  <c r="BK139"/>
  <c r="BK155" i="6"/>
  <c r="BK149"/>
  <c r="J134"/>
  <c r="J129"/>
  <c r="J157"/>
  <c r="BK143"/>
  <c r="BK141"/>
  <c r="J134" i="7"/>
  <c r="BK136" i="8"/>
  <c r="J141"/>
  <c r="BK125"/>
  <c r="BK143"/>
  <c r="J137"/>
  <c r="BK140"/>
  <c r="J129"/>
  <c r="J139"/>
  <c r="J126"/>
  <c r="J140" i="9"/>
  <c r="J131"/>
  <c r="J123"/>
  <c r="BK135"/>
  <c r="J130"/>
  <c r="J122"/>
  <c r="J137"/>
  <c r="J132"/>
  <c r="J145"/>
  <c r="BK128"/>
  <c r="J143"/>
  <c r="J128"/>
  <c r="BK198" i="10"/>
  <c r="BK157"/>
  <c r="BK208"/>
  <c r="J195"/>
  <c r="BK169"/>
  <c r="J154"/>
  <c r="BK140"/>
  <c r="J127"/>
  <c r="J217"/>
  <c r="BK211"/>
  <c r="BK201"/>
  <c r="J196"/>
  <c r="J182"/>
  <c r="J175"/>
  <c r="BK163"/>
  <c r="J147"/>
  <c r="BK141"/>
  <c r="J129"/>
  <c r="BK209"/>
  <c r="BK177"/>
  <c r="BK221"/>
  <c r="J209"/>
  <c r="J193"/>
  <c r="J187"/>
  <c r="J173"/>
  <c r="J166"/>
  <c r="BK151"/>
  <c r="J140"/>
  <c r="BK125"/>
  <c r="J219"/>
  <c r="J207"/>
  <c r="BK191"/>
  <c r="BK175"/>
  <c r="J170"/>
  <c r="BK150"/>
  <c r="J141"/>
  <c r="BK137"/>
  <c r="BK207"/>
  <c r="J201"/>
  <c r="J198"/>
  <c r="J191"/>
  <c r="J184"/>
  <c r="BK173"/>
  <c r="J164"/>
  <c r="BK155"/>
  <c r="J150"/>
  <c r="BK139"/>
  <c r="J125"/>
  <c r="J162" i="11"/>
  <c r="J149"/>
  <c r="J135"/>
  <c r="J128"/>
  <c r="J153"/>
  <c r="BK143"/>
  <c r="BK162"/>
  <c r="BK148"/>
  <c r="J134"/>
  <c r="J130"/>
  <c r="BK124"/>
  <c r="J147"/>
  <c r="BK142"/>
  <c r="BK156"/>
  <c r="J142"/>
  <c r="BK160"/>
  <c r="J144"/>
  <c r="J137"/>
  <c r="BK132"/>
  <c r="J123"/>
  <c r="J442" i="12"/>
  <c r="BK368"/>
  <c r="BK285"/>
  <c r="BK264"/>
  <c r="BK224"/>
  <c r="BK200"/>
  <c r="BK512"/>
  <c r="BK494"/>
  <c r="J477"/>
  <c r="BK467"/>
  <c r="J459"/>
  <c r="J454"/>
  <c r="J426"/>
  <c r="BK416"/>
  <c r="BK410"/>
  <c r="J402"/>
  <c r="J393"/>
  <c r="BK366"/>
  <c r="J353"/>
  <c r="BK346"/>
  <c r="BK339"/>
  <c r="BK329"/>
  <c r="BK313"/>
  <c r="BK307"/>
  <c r="BK291"/>
  <c r="BK286"/>
  <c r="BK266"/>
  <c r="J257"/>
  <c r="BK245"/>
  <c r="J236"/>
  <c r="BK216"/>
  <c r="J198"/>
  <c r="BK190"/>
  <c r="BK171"/>
  <c r="J164"/>
  <c r="BK156"/>
  <c r="J143"/>
  <c r="BK506"/>
  <c r="J499"/>
  <c r="BK476"/>
  <c r="BK469"/>
  <c r="BK449"/>
  <c r="BK436"/>
  <c r="J427"/>
  <c r="BK420"/>
  <c r="BK407"/>
  <c r="J394"/>
  <c r="BK384"/>
  <c r="J366"/>
  <c r="BK333"/>
  <c r="BK328"/>
  <c r="J315"/>
  <c r="BK310"/>
  <c r="J296"/>
  <c r="J288"/>
  <c r="J280"/>
  <c r="BK270"/>
  <c r="J261"/>
  <c r="J251"/>
  <c r="J245"/>
  <c r="J232"/>
  <c r="J229"/>
  <c r="BK220"/>
  <c r="J214"/>
  <c r="J203"/>
  <c r="J199"/>
  <c r="J192"/>
  <c r="J185"/>
  <c r="J167"/>
  <c r="BK161"/>
  <c r="BK152"/>
  <c r="BK141"/>
  <c r="BK450"/>
  <c r="J412"/>
  <c r="BK360"/>
  <c r="J322"/>
  <c r="J289"/>
  <c r="BK247"/>
  <c r="J204"/>
  <c r="BK151"/>
  <c r="J319"/>
  <c r="J311"/>
  <c r="J306"/>
  <c r="BK302"/>
  <c r="BK292"/>
  <c r="BK276"/>
  <c r="BK263"/>
  <c r="BK255"/>
  <c r="J237"/>
  <c r="BK230"/>
  <c r="BK214"/>
  <c r="J201"/>
  <c r="J184"/>
  <c r="J182"/>
  <c r="BK177"/>
  <c r="BK168"/>
  <c r="J161"/>
  <c r="BK148"/>
  <c r="BK514"/>
  <c r="BK510"/>
  <c r="J504"/>
  <c r="J485"/>
  <c r="J478"/>
  <c r="J464"/>
  <c r="J447"/>
  <c r="J438"/>
  <c r="J411"/>
  <c r="J387"/>
  <c r="J379"/>
  <c r="BK372"/>
  <c r="J368"/>
  <c r="J362"/>
  <c r="BK349"/>
  <c r="BK345"/>
  <c r="J338"/>
  <c r="J309"/>
  <c r="BK272"/>
  <c r="J242"/>
  <c r="BK221"/>
  <c r="BK201"/>
  <c r="J497"/>
  <c r="BK490"/>
  <c r="BK466"/>
  <c r="J458"/>
  <c r="BK448"/>
  <c r="J434"/>
  <c r="BK425"/>
  <c r="J415"/>
  <c r="J405"/>
  <c r="BK401"/>
  <c r="BK395"/>
  <c r="BK388"/>
  <c r="J377"/>
  <c r="J376"/>
  <c r="BK362"/>
  <c r="J358"/>
  <c r="J344"/>
  <c r="BK331"/>
  <c r="J328"/>
  <c r="BK321"/>
  <c r="J317"/>
  <c r="J297"/>
  <c r="BK289"/>
  <c r="J278"/>
  <c r="J260"/>
  <c r="J258"/>
  <c r="BK246"/>
  <c r="BK237"/>
  <c r="J222"/>
  <c r="J213"/>
  <c r="J197"/>
  <c r="J187"/>
  <c r="J181"/>
  <c r="J172"/>
  <c r="BK158"/>
  <c r="J147"/>
  <c r="J140"/>
  <c r="BK517"/>
  <c r="J515"/>
  <c r="BK508"/>
  <c r="BK504"/>
  <c r="BK493"/>
  <c r="BK491"/>
  <c r="J474"/>
  <c r="J469"/>
  <c r="BK451"/>
  <c r="BK443"/>
  <c r="J436"/>
  <c r="J430"/>
  <c r="J409"/>
  <c r="BK396"/>
  <c r="BK359"/>
  <c r="J347"/>
  <c r="BK334"/>
  <c r="J147" i="13"/>
  <c r="BK139"/>
  <c r="J160"/>
  <c r="BK153"/>
  <c r="J145"/>
  <c r="J132"/>
  <c r="J158"/>
  <c r="J151"/>
  <c r="BK134"/>
  <c r="BK133"/>
  <c r="BK157"/>
  <c r="BK148"/>
  <c r="J140"/>
  <c r="J153"/>
  <c r="J280" i="14"/>
  <c r="J233"/>
  <c r="BK217"/>
  <c r="BK130"/>
  <c r="BK280"/>
  <c r="J250"/>
  <c r="J228"/>
  <c r="BK197"/>
  <c r="J136"/>
  <c r="J290"/>
  <c r="BK272"/>
  <c r="J253"/>
  <c r="J239"/>
  <c r="J232"/>
  <c r="BK213"/>
  <c r="J127"/>
  <c r="BK296"/>
  <c r="J242"/>
  <c r="BK127"/>
  <c r="J276"/>
  <c r="J217"/>
  <c r="BK169"/>
  <c r="J319" i="15"/>
  <c r="J257"/>
  <c r="BK175"/>
  <c r="BK137"/>
  <c r="J269"/>
  <c r="BK193"/>
  <c r="BK327"/>
  <c r="BK263"/>
  <c r="BK322"/>
  <c r="J300"/>
  <c r="BK219"/>
  <c r="J197"/>
  <c r="J149"/>
  <c r="J239"/>
  <c r="J322"/>
  <c r="J292"/>
  <c r="J193"/>
  <c r="J126"/>
  <c r="J203" i="16"/>
  <c r="J164"/>
  <c r="BK174"/>
  <c r="BK226"/>
  <c r="J171"/>
  <c r="J149"/>
  <c r="J122"/>
  <c r="J174"/>
  <c r="J132" i="17"/>
  <c r="J147"/>
  <c r="J176"/>
  <c r="BK151"/>
  <c r="J157"/>
  <c r="J129"/>
  <c r="J171"/>
  <c r="BK180"/>
  <c r="BK154"/>
  <c r="BK135"/>
  <c r="BK2386" i="2"/>
  <c r="BK2104"/>
  <c r="J1672"/>
  <c r="BK1430"/>
  <c r="BK1185"/>
  <c r="J646"/>
  <c r="J271"/>
  <c r="J2668"/>
  <c r="BK2543"/>
  <c r="BK2313"/>
  <c r="J1934"/>
  <c r="BK1531"/>
  <c r="J1367"/>
  <c r="J959"/>
  <c r="J812"/>
  <c r="J456"/>
  <c r="J181"/>
  <c r="BK3107"/>
  <c r="J2950"/>
  <c r="BK2816"/>
  <c r="J2598"/>
  <c r="J2557"/>
  <c r="BK2449"/>
  <c r="J2376"/>
  <c r="J1925"/>
  <c r="BK1775"/>
  <c r="BK1471"/>
  <c r="BK1233"/>
  <c r="BK826"/>
  <c r="J668"/>
  <c r="J250"/>
  <c r="BK3220"/>
  <c r="J2580"/>
  <c r="BK2487"/>
  <c r="J2404"/>
  <c r="J2278"/>
  <c r="BK2070"/>
  <c r="BK1771"/>
  <c r="J1526"/>
  <c r="J1399"/>
  <c r="J898"/>
  <c r="BK615"/>
  <c r="J2616"/>
  <c r="J2519"/>
  <c r="BK2427"/>
  <c r="BK2244"/>
  <c r="J1913"/>
  <c r="J1706"/>
  <c r="J1560"/>
  <c r="BK1335"/>
  <c r="BK812"/>
  <c r="BK1706"/>
  <c r="BK1601"/>
  <c r="BK1449"/>
  <c r="J1362"/>
  <c r="J863"/>
  <c r="BK668"/>
  <c r="J469"/>
  <c r="BK3201"/>
  <c r="BK2552"/>
  <c r="BK2415"/>
  <c r="BK2278"/>
  <c r="J2120"/>
  <c r="BK1814"/>
  <c r="BK1470"/>
  <c r="BK1241"/>
  <c r="J690"/>
  <c r="J433"/>
  <c r="J236"/>
  <c r="BK3112"/>
  <c r="BK2991"/>
  <c r="J2909"/>
  <c r="J2816"/>
  <c r="BK2629"/>
  <c r="BK2553"/>
  <c r="BK2430"/>
  <c r="J2262"/>
  <c r="BK1934"/>
  <c r="BK257" i="3"/>
  <c r="J221"/>
  <c r="J183"/>
  <c r="BK160"/>
  <c r="BK248"/>
  <c r="J144"/>
  <c r="BK239"/>
  <c r="J192"/>
  <c r="BK165"/>
  <c r="J253"/>
  <c r="BK129"/>
  <c r="J239"/>
  <c r="J197"/>
  <c r="J141"/>
  <c r="BK266"/>
  <c r="J231"/>
  <c r="BK185"/>
  <c r="BK138"/>
  <c r="J214"/>
  <c r="BK190"/>
  <c r="J163"/>
  <c r="J204" i="4"/>
  <c r="J187"/>
  <c r="BK154"/>
  <c r="BK216"/>
  <c r="J167"/>
  <c r="J132"/>
  <c r="BK166"/>
  <c r="J197"/>
  <c r="BK167"/>
  <c r="J127"/>
  <c r="BK187"/>
  <c r="J160"/>
  <c r="BK127"/>
  <c r="BK126" i="5"/>
  <c r="J162"/>
  <c r="J130"/>
  <c r="J132"/>
  <c r="BK153"/>
  <c r="BK126" i="6"/>
  <c r="J139"/>
  <c r="BK132" i="8"/>
  <c r="BK134"/>
  <c r="BK143" i="9"/>
  <c r="BK137"/>
  <c r="J138"/>
  <c r="BK142"/>
  <c r="J126"/>
  <c r="BK219" i="10"/>
  <c r="BK144"/>
  <c r="BK200"/>
  <c r="BK180"/>
  <c r="BK158"/>
  <c r="BK130"/>
  <c r="BK212"/>
  <c r="BK178"/>
  <c r="J158"/>
  <c r="BK196"/>
  <c r="BK171"/>
  <c r="BK146"/>
  <c r="J204"/>
  <c r="BK181"/>
  <c r="BK162"/>
  <c r="J132"/>
  <c r="BK139" i="11"/>
  <c r="J152"/>
  <c r="BK146"/>
  <c r="BK151"/>
  <c r="BK159"/>
  <c r="BK136"/>
  <c r="BK267" i="12"/>
  <c r="BK503"/>
  <c r="BK473"/>
  <c r="J451"/>
  <c r="J386"/>
  <c r="J335"/>
  <c r="BK297"/>
  <c r="J264"/>
  <c r="BK250"/>
  <c r="J210"/>
  <c r="BK183"/>
  <c r="BK159"/>
  <c r="J494"/>
  <c r="BK452"/>
  <c r="BK415"/>
  <c r="BK357"/>
  <c r="J321"/>
  <c r="J287"/>
  <c r="J268"/>
  <c r="J246"/>
  <c r="J202"/>
  <c r="J179"/>
  <c r="J149"/>
  <c r="J414"/>
  <c r="BK317"/>
  <c r="J211"/>
  <c r="BK316"/>
  <c r="BK288"/>
  <c r="J243"/>
  <c r="BK209"/>
  <c r="J174"/>
  <c r="BK511"/>
  <c r="J486"/>
  <c r="J441"/>
  <c r="BK428"/>
  <c r="J384"/>
  <c r="BK355"/>
  <c r="BK340"/>
  <c r="J277"/>
  <c r="BK223"/>
  <c r="BK482"/>
  <c r="BK426"/>
  <c r="BK380"/>
  <c r="J359"/>
  <c r="J327"/>
  <c r="J284"/>
  <c r="J249"/>
  <c r="BK211"/>
  <c r="J190"/>
  <c r="J169"/>
  <c r="BK150"/>
  <c r="J517"/>
  <c r="BK509"/>
  <c r="J481"/>
  <c r="BK465"/>
  <c r="BK441"/>
  <c r="J385"/>
  <c r="BK376"/>
  <c r="J357"/>
  <c r="BK152" i="13"/>
  <c r="J133"/>
  <c r="BK150"/>
  <c r="J144"/>
  <c r="BK160"/>
  <c r="BK145"/>
  <c r="J131"/>
  <c r="BK227" i="14"/>
  <c r="J300"/>
  <c r="BK205"/>
  <c r="J147"/>
  <c r="J264"/>
  <c r="J235"/>
  <c r="BK200"/>
  <c r="BK235"/>
  <c r="J291"/>
  <c r="BK211"/>
  <c r="BK136"/>
  <c r="BK191" i="15"/>
  <c r="J131"/>
  <c r="J207"/>
  <c r="BK250"/>
  <c r="BK266"/>
  <c r="BK154"/>
  <c r="BK297"/>
  <c r="J222" i="16"/>
  <c r="J152"/>
  <c r="J181"/>
  <c r="BK210"/>
  <c r="BK214"/>
  <c r="J143"/>
  <c r="J168" i="17"/>
  <c r="J144"/>
  <c r="J179"/>
  <c r="J154"/>
  <c r="J173"/>
  <c r="BK162"/>
  <c r="BK166"/>
  <c r="J3199" i="2"/>
  <c r="J2820"/>
  <c r="J2469"/>
  <c r="J2369"/>
  <c r="J1846"/>
  <c r="J1514"/>
  <c r="J1387"/>
  <c r="J1094"/>
  <c r="J653"/>
  <c r="J149"/>
  <c r="BK2592"/>
  <c r="BK2474"/>
  <c r="J2433"/>
  <c r="BK2369"/>
  <c r="J2129"/>
  <c r="BK1825"/>
  <c r="BK1684"/>
  <c r="BK1571"/>
  <c r="J1440"/>
  <c r="BK1365"/>
  <c r="J1099"/>
  <c r="J856"/>
  <c r="BK806"/>
  <c r="BK665"/>
  <c r="J338"/>
  <c r="BK3132"/>
  <c r="J3098"/>
  <c r="BK2968"/>
  <c r="BK2851"/>
  <c r="J2830"/>
  <c r="J2785"/>
  <c r="BK2634"/>
  <c r="J2571"/>
  <c r="J2487"/>
  <c r="J2445"/>
  <c r="J2389"/>
  <c r="BK2282"/>
  <c r="J2126"/>
  <c r="J1886"/>
  <c r="BK1779"/>
  <c r="J1612"/>
  <c r="J1480"/>
  <c r="BK1362"/>
  <c r="BK1172"/>
  <c r="BK866"/>
  <c r="J707"/>
  <c r="J609"/>
  <c r="BK362"/>
  <c r="J223"/>
  <c r="J3216"/>
  <c r="BK2589"/>
  <c r="BK2516"/>
  <c r="BK2445"/>
  <c r="BK2392"/>
  <c r="J2240"/>
  <c r="BK2148"/>
  <c r="BK1899"/>
  <c r="J1704"/>
  <c r="BK1568"/>
  <c r="BK1440"/>
  <c r="J1134"/>
  <c r="J895"/>
  <c r="J725"/>
  <c r="J587"/>
  <c r="J2704"/>
  <c r="BK2608"/>
  <c r="BK2554"/>
  <c r="J2484"/>
  <c r="BK2302"/>
  <c r="J2123"/>
  <c r="J1801"/>
  <c r="J1693"/>
  <c r="BK1536"/>
  <c r="BK1395"/>
  <c r="BK1237"/>
  <c r="BK612"/>
  <c r="J284"/>
  <c r="BK149"/>
  <c r="J1646"/>
  <c r="J1470"/>
  <c r="BK1420"/>
  <c r="J1361"/>
  <c r="BK1102"/>
  <c r="J866"/>
  <c r="J665"/>
  <c r="J537"/>
  <c r="BK298"/>
  <c r="J2715"/>
  <c r="J2595"/>
  <c r="J2507"/>
  <c r="J2424"/>
  <c r="BK2375"/>
  <c r="J2234"/>
  <c r="BK2129"/>
  <c r="J1891"/>
  <c r="BK1687"/>
  <c r="BK1500"/>
  <c r="BK1355"/>
  <c r="BK707"/>
  <c r="BK512"/>
  <c r="J362"/>
  <c r="BK3142"/>
  <c r="J3126"/>
  <c r="BK3039"/>
  <c r="J2958"/>
  <c r="J2888"/>
  <c r="BK2796"/>
  <c r="J2719"/>
  <c r="BK2586"/>
  <c r="J2525"/>
  <c r="J2415"/>
  <c r="BK2189"/>
  <c r="BK1913"/>
  <c r="BK268" i="3"/>
  <c r="J235"/>
  <c r="BK223"/>
  <c r="J190"/>
  <c r="J174"/>
  <c r="BK149"/>
  <c r="J216"/>
  <c r="J269"/>
  <c r="BK255"/>
  <c r="BK228"/>
  <c r="BK214"/>
  <c r="BK186"/>
  <c r="J170"/>
  <c r="J150"/>
  <c r="BK193"/>
  <c r="J255"/>
  <c r="J233"/>
  <c r="BK201"/>
  <c r="J149"/>
  <c r="BK132"/>
  <c r="BK260"/>
  <c r="BK220"/>
  <c r="BK184"/>
  <c r="J159"/>
  <c r="BK130"/>
  <c r="BK240"/>
  <c r="BK209"/>
  <c r="J186"/>
  <c r="BK172"/>
  <c r="BK215" i="4"/>
  <c r="J193"/>
  <c r="J175"/>
  <c r="J152"/>
  <c r="J131"/>
  <c r="BK200"/>
  <c r="BK162"/>
  <c r="J216"/>
  <c r="J196"/>
  <c r="BK170"/>
  <c r="BK149"/>
  <c r="BK130"/>
  <c r="BK193"/>
  <c r="BK164"/>
  <c r="BK139"/>
  <c r="BK155"/>
  <c r="J208"/>
  <c r="BK190"/>
  <c r="BK156"/>
  <c r="BK133"/>
  <c r="J142" i="5"/>
  <c r="BK158"/>
  <c r="J129"/>
  <c r="J144"/>
  <c r="J161"/>
  <c r="BK144"/>
  <c r="J128"/>
  <c r="J145"/>
  <c r="BK129"/>
  <c r="J137" i="6"/>
  <c r="J152"/>
  <c r="J130"/>
  <c r="J144" i="7"/>
  <c r="J151"/>
  <c r="J146"/>
  <c r="BK139"/>
  <c r="J132"/>
  <c r="J147"/>
  <c r="BK130"/>
  <c r="J148"/>
  <c r="J143"/>
  <c r="BK132"/>
  <c r="J145"/>
  <c r="J137"/>
  <c r="BK133"/>
  <c r="BK146"/>
  <c r="J138"/>
  <c r="J143" i="8"/>
  <c r="BK130"/>
  <c r="J144"/>
  <c r="BK131"/>
  <c r="J145"/>
  <c r="J125"/>
  <c r="BK130" i="9"/>
  <c r="BK132"/>
  <c r="BK144"/>
  <c r="BK133"/>
  <c r="J181" i="10"/>
  <c r="J218"/>
  <c r="BK168"/>
  <c r="BK126"/>
  <c r="J212"/>
  <c r="BK193"/>
  <c r="BK170"/>
  <c r="J151"/>
  <c r="BK127"/>
  <c r="J186"/>
  <c r="BK213"/>
  <c r="J192"/>
  <c r="J161"/>
  <c r="J135"/>
  <c r="BK217"/>
  <c r="J180"/>
  <c r="J165"/>
  <c r="BK143"/>
  <c r="BK128"/>
  <c r="BK199"/>
  <c r="BK185"/>
  <c r="BK167"/>
  <c r="BK142"/>
  <c r="BK149"/>
  <c r="BK150" i="11"/>
  <c r="J129"/>
  <c r="BK147"/>
  <c r="J158"/>
  <c r="J126"/>
  <c r="J141"/>
  <c r="BK127"/>
  <c r="BK140"/>
  <c r="J140"/>
  <c r="J345" i="12"/>
  <c r="BK235"/>
  <c r="BK192"/>
  <c r="J489"/>
  <c r="BK470"/>
  <c r="J420"/>
  <c r="BK406"/>
  <c r="BK363"/>
  <c r="J341"/>
  <c r="BK323"/>
  <c r="BK300"/>
  <c r="BK279"/>
  <c r="J255"/>
  <c r="BK229"/>
  <c r="BK196"/>
  <c r="BK167"/>
  <c r="BK154"/>
  <c r="BK489"/>
  <c r="J455"/>
  <c r="BK434"/>
  <c r="BK419"/>
  <c r="BK390"/>
  <c r="BK332"/>
  <c r="BK314"/>
  <c r="J295"/>
  <c r="BK278"/>
  <c r="J253"/>
  <c r="BK240"/>
  <c r="J218"/>
  <c r="J205"/>
  <c r="BK187"/>
  <c r="J158"/>
  <c r="BK140"/>
  <c r="BK375"/>
  <c r="J279"/>
  <c r="BK182"/>
  <c r="J312"/>
  <c r="J303"/>
  <c r="J269"/>
  <c r="J234"/>
  <c r="J207"/>
  <c r="BK186"/>
  <c r="BK164"/>
  <c r="BK146"/>
  <c r="BK498"/>
  <c r="BK474"/>
  <c r="BK458"/>
  <c r="J417"/>
  <c r="BK369"/>
  <c r="BK350"/>
  <c r="J333"/>
  <c r="J273"/>
  <c r="BK241"/>
  <c r="J152"/>
  <c r="BK480"/>
  <c r="BK440"/>
  <c r="BK417"/>
  <c r="BK402"/>
  <c r="BK386"/>
  <c r="BK371"/>
  <c r="BK351"/>
  <c r="J326"/>
  <c r="BK319"/>
  <c r="J292"/>
  <c r="J267"/>
  <c r="J240"/>
  <c r="J219"/>
  <c r="J206"/>
  <c r="J189"/>
  <c r="J173"/>
  <c r="BK157"/>
  <c r="J144"/>
  <c r="BK516"/>
  <c r="J514"/>
  <c r="J505"/>
  <c r="J475"/>
  <c r="BK464"/>
  <c r="J440"/>
  <c r="BK429"/>
  <c r="BK405"/>
  <c r="BK393"/>
  <c r="J380"/>
  <c r="J371"/>
  <c r="BK364"/>
  <c r="BK158" i="13"/>
  <c r="BK137"/>
  <c r="BK128"/>
  <c r="BK151"/>
  <c r="BK140"/>
  <c r="J128"/>
  <c r="J129"/>
  <c r="BK127"/>
  <c r="J155"/>
  <c r="BK131"/>
  <c r="J237" i="14"/>
  <c r="J223"/>
  <c r="J288"/>
  <c r="J234"/>
  <c r="J227"/>
  <c r="BK193"/>
  <c r="BK133"/>
  <c r="BK260"/>
  <c r="J197"/>
  <c r="BK147"/>
  <c r="J299"/>
  <c r="BK239"/>
  <c r="J272"/>
  <c r="BK232"/>
  <c r="J171"/>
  <c r="J142"/>
  <c r="BK287" i="15"/>
  <c r="BK181"/>
  <c r="BK126"/>
  <c r="J250"/>
  <c r="J296"/>
  <c r="BK319"/>
  <c r="BK292"/>
  <c r="BK247"/>
  <c r="BK207"/>
  <c r="J142"/>
  <c r="BK216"/>
  <c r="BK164"/>
  <c r="J246" i="16"/>
  <c r="J206"/>
  <c r="J147"/>
  <c r="J188"/>
  <c r="BK246"/>
  <c r="J230"/>
  <c r="J190"/>
  <c r="J167"/>
  <c r="BK189"/>
  <c r="J219"/>
  <c r="BK167"/>
  <c r="J133" i="17"/>
  <c r="J169"/>
  <c r="BK150"/>
  <c r="J135"/>
  <c r="BK173"/>
  <c r="J137"/>
  <c r="BK141"/>
  <c r="J130"/>
  <c r="BK148"/>
  <c r="J167"/>
  <c r="BK139"/>
  <c r="J158"/>
  <c r="BK142"/>
  <c r="BK2840" i="2"/>
  <c r="J2574"/>
  <c r="BK2385"/>
  <c r="J2244"/>
  <c r="BK1846"/>
  <c r="BK1736"/>
  <c r="J1580"/>
  <c r="J1437"/>
  <c r="J1369"/>
  <c r="J1180"/>
  <c r="BK898"/>
  <c r="BK645"/>
  <c r="BK583"/>
  <c r="BK240"/>
  <c r="BK2692"/>
  <c r="BK2601"/>
  <c r="J2547"/>
  <c r="BK2448"/>
  <c r="J2385"/>
  <c r="BK2280"/>
  <c r="J2223"/>
  <c r="J1995"/>
  <c r="J1829"/>
  <c r="J1764"/>
  <c r="J1666"/>
  <c r="J1500"/>
  <c r="J1430"/>
  <c r="J1335"/>
  <c r="BK1180"/>
  <c r="BK1066"/>
  <c r="J946"/>
  <c r="BK819"/>
  <c r="J711"/>
  <c r="J529"/>
  <c r="J300"/>
  <c r="J215"/>
  <c r="BK3119"/>
  <c r="J3039"/>
  <c r="BK2940"/>
  <c r="BK2861"/>
  <c r="J2826"/>
  <c r="J2778"/>
  <c r="J2619"/>
  <c r="J2577"/>
  <c r="BK2504"/>
  <c r="J2450"/>
  <c r="J2430"/>
  <c r="BK2374"/>
  <c r="BK2219"/>
  <c r="BK2054"/>
  <c r="BK1900"/>
  <c r="J1795"/>
  <c r="J1690"/>
  <c r="BK1580"/>
  <c r="BK1407"/>
  <c r="BK1259"/>
  <c r="J1081"/>
  <c r="BK832"/>
  <c r="BK704"/>
  <c r="J583"/>
  <c r="BK304"/>
  <c r="J240"/>
  <c r="BK166"/>
  <c r="J2764"/>
  <c r="J2562"/>
  <c r="BK2510"/>
  <c r="BK2406"/>
  <c r="J2374"/>
  <c r="BK2281"/>
  <c r="J2208"/>
  <c r="J1957"/>
  <c r="J1882"/>
  <c r="BK1705"/>
  <c r="BK1612"/>
  <c r="BK1482"/>
  <c r="BK1433"/>
  <c r="J1371"/>
  <c r="BK959"/>
  <c r="BK882"/>
  <c r="J719"/>
  <c r="BK592"/>
  <c r="BK433"/>
  <c r="J2696"/>
  <c r="BK2577"/>
  <c r="J2516"/>
  <c r="J2455"/>
  <c r="J2418"/>
  <c r="J2222"/>
  <c r="J1923"/>
  <c r="J1736"/>
  <c r="BK1653"/>
  <c r="J1451"/>
  <c r="BK1364"/>
  <c r="BK1265"/>
  <c r="BK679"/>
  <c r="BK289"/>
  <c r="BK196"/>
  <c r="BK1704"/>
  <c r="BK1533"/>
  <c r="BK1451"/>
  <c r="BK1383"/>
  <c r="J1259"/>
  <c r="BK1134"/>
  <c r="J827"/>
  <c r="BK690"/>
  <c r="J632"/>
  <c r="J304"/>
  <c r="BK3216"/>
  <c r="BK2616"/>
  <c r="J2513"/>
  <c r="J2448"/>
  <c r="BK2398"/>
  <c r="BK2289"/>
  <c r="BK2215"/>
  <c r="BK2035"/>
  <c r="J1858"/>
  <c r="BK1269"/>
  <c r="BK796"/>
  <c r="BK465"/>
  <c r="J293"/>
  <c r="J3142"/>
  <c r="J3132"/>
  <c r="J3107"/>
  <c r="J2989"/>
  <c r="J2940"/>
  <c r="J2861"/>
  <c r="BK2810"/>
  <c r="BK2696"/>
  <c r="BK2598"/>
  <c r="BK2547"/>
  <c r="J2453"/>
  <c r="J2395"/>
  <c r="J2227"/>
  <c r="BK2126"/>
  <c r="BK1894"/>
  <c r="J251" i="3"/>
  <c r="BK234"/>
  <c r="J206"/>
  <c r="BK181"/>
  <c r="BK163"/>
  <c r="J137"/>
  <c r="BK183"/>
  <c r="BK128"/>
  <c r="J258"/>
  <c r="BK232"/>
  <c r="J218"/>
  <c r="J202"/>
  <c r="J178"/>
  <c r="J153"/>
  <c r="J130"/>
  <c r="BK197"/>
  <c r="BK144"/>
  <c r="J268"/>
  <c r="J245"/>
  <c r="BK226"/>
  <c r="J208"/>
  <c r="J172"/>
  <c r="J156"/>
  <c r="J131"/>
  <c r="J254"/>
  <c r="BK224"/>
  <c r="J210"/>
  <c r="J177"/>
  <c r="BK150"/>
  <c r="J249"/>
  <c r="J234"/>
  <c r="BK202"/>
  <c r="J188"/>
  <c r="BK157"/>
  <c r="J209" i="4"/>
  <c r="BK188"/>
  <c r="J166"/>
  <c r="BK140"/>
  <c r="BK208"/>
  <c r="BK194"/>
  <c r="BK178"/>
  <c r="J149"/>
  <c r="J134"/>
  <c r="BK205"/>
  <c r="BK189"/>
  <c r="J168"/>
  <c r="J147"/>
  <c r="BK128"/>
  <c r="J205"/>
  <c r="BK177"/>
  <c r="BK161"/>
  <c r="J143"/>
  <c r="J186"/>
  <c r="J146"/>
  <c r="BK201"/>
  <c r="BK184"/>
  <c r="J169"/>
  <c r="BK147"/>
  <c r="J128"/>
  <c r="J141" i="5"/>
  <c r="J139"/>
  <c r="BK152"/>
  <c r="J138"/>
  <c r="J148"/>
  <c r="J151"/>
  <c r="BK157"/>
  <c r="BK137"/>
  <c r="J150" i="6"/>
  <c r="BK132"/>
  <c r="BK134"/>
  <c r="BK129"/>
  <c r="BK127"/>
  <c r="J158"/>
  <c r="BK156"/>
  <c r="J153"/>
  <c r="BK150"/>
  <c r="J149"/>
  <c r="J148"/>
  <c r="BK139"/>
  <c r="BK137"/>
  <c r="BK133"/>
  <c r="J126"/>
  <c r="J159"/>
  <c r="BK157"/>
  <c r="BK153"/>
  <c r="BK152"/>
  <c r="J151"/>
  <c r="J146"/>
  <c r="J145"/>
  <c r="J144"/>
  <c r="J143"/>
  <c r="J141"/>
  <c r="J136"/>
  <c r="J133"/>
  <c r="BK130"/>
  <c r="J128"/>
  <c r="BK151"/>
  <c r="BK159"/>
  <c r="J156"/>
  <c r="J155"/>
  <c r="BK148"/>
  <c r="BK146"/>
  <c r="BK144"/>
  <c r="BK135"/>
  <c r="J132"/>
  <c r="J142"/>
  <c r="BK150" i="7"/>
  <c r="J133"/>
  <c r="J153"/>
  <c r="J150"/>
  <c r="BK143"/>
  <c r="J140"/>
  <c r="BK134"/>
  <c r="BK128"/>
  <c r="BK127"/>
  <c r="J136"/>
  <c r="BK153"/>
  <c r="J149"/>
  <c r="BK136"/>
  <c r="J131"/>
  <c r="BK148"/>
  <c r="J142"/>
  <c r="BK125"/>
  <c r="J130"/>
  <c r="J128"/>
  <c r="J125"/>
  <c r="BK137"/>
  <c r="J134" i="8"/>
  <c r="BK127"/>
  <c r="J138"/>
  <c r="J133"/>
  <c r="BK138"/>
  <c r="J141" i="9"/>
  <c r="J124"/>
  <c r="J136"/>
  <c r="J125"/>
  <c r="J135"/>
  <c r="BK139"/>
  <c r="J127"/>
  <c r="J149" i="10"/>
  <c r="J189"/>
  <c r="BK153"/>
  <c r="BK218"/>
  <c r="J208"/>
  <c r="J185"/>
  <c r="J172"/>
  <c r="BK152"/>
  <c r="BK134"/>
  <c r="J188"/>
  <c r="BK216"/>
  <c r="J199"/>
  <c r="J179"/>
  <c r="BK165"/>
  <c r="J143"/>
  <c r="J214"/>
  <c r="BK183"/>
  <c r="BK160"/>
  <c r="J126"/>
  <c r="J197"/>
  <c r="J176"/>
  <c r="BK161"/>
  <c r="BK136"/>
  <c r="J156" i="11"/>
  <c r="J136"/>
  <c r="BK158"/>
  <c r="J148"/>
  <c r="BK154"/>
  <c r="BK131"/>
  <c r="J163"/>
  <c r="J146"/>
  <c r="BK128"/>
  <c r="BK149"/>
  <c r="BK135"/>
  <c r="J480" i="12"/>
  <c r="BK383"/>
  <c r="BK275"/>
  <c r="J223"/>
  <c r="BK145"/>
  <c r="J460"/>
  <c r="J448"/>
  <c r="J418"/>
  <c r="BK404"/>
  <c r="J390"/>
  <c r="J351"/>
  <c r="J334"/>
  <c r="BK320"/>
  <c r="J302"/>
  <c r="BK274"/>
  <c r="BK249"/>
  <c r="BK219"/>
  <c r="BK204"/>
  <c r="BK179"/>
  <c r="BK166"/>
  <c r="J141"/>
  <c r="J490"/>
  <c r="BK468"/>
  <c r="J446"/>
  <c r="BK430"/>
  <c r="J416"/>
  <c r="J396"/>
  <c r="J367"/>
  <c r="BK327"/>
  <c r="BK305"/>
  <c r="BK282"/>
  <c r="J276"/>
  <c r="J252"/>
  <c r="J239"/>
  <c r="J221"/>
  <c r="BK207"/>
  <c r="J191"/>
  <c r="J165"/>
  <c r="J150"/>
  <c r="J369"/>
  <c r="BK296"/>
  <c r="J215"/>
  <c r="BK147"/>
  <c r="BK309"/>
  <c r="J293"/>
  <c r="BK273"/>
  <c r="J238"/>
  <c r="BK227"/>
  <c r="BK198"/>
  <c r="BK178"/>
  <c r="J166"/>
  <c r="J160"/>
  <c r="J142"/>
  <c r="BK496"/>
  <c r="BK481"/>
  <c r="BK455"/>
  <c r="J429"/>
  <c r="BK397"/>
  <c r="BK373"/>
  <c r="J363"/>
  <c r="BK347"/>
  <c r="J331"/>
  <c r="BK244"/>
  <c r="BK222"/>
  <c r="J495"/>
  <c r="BK463"/>
  <c r="BK444"/>
  <c r="BK432"/>
  <c r="BK412"/>
  <c r="J400"/>
  <c r="J382"/>
  <c r="J360"/>
  <c r="J342"/>
  <c r="J324"/>
  <c r="J314"/>
  <c r="J290"/>
  <c r="J265"/>
  <c r="BK257"/>
  <c r="BK239"/>
  <c r="J227"/>
  <c r="J208"/>
  <c r="J186"/>
  <c r="J163"/>
  <c r="BK142"/>
  <c r="BK497"/>
  <c r="BK485"/>
  <c r="BK477"/>
  <c r="J470"/>
  <c r="J450"/>
  <c r="J403"/>
  <c r="BK382"/>
  <c r="BK374"/>
  <c r="BK353"/>
  <c r="J142" i="13"/>
  <c r="J157"/>
  <c r="BK147"/>
  <c r="J138"/>
  <c r="J156"/>
  <c r="J126"/>
  <c r="J127"/>
  <c r="J154"/>
  <c r="BK253" i="14"/>
  <c r="J139"/>
  <c r="J209"/>
  <c r="J283"/>
  <c r="BK171"/>
  <c r="BK288"/>
  <c r="BK264"/>
  <c r="J245"/>
  <c r="J293"/>
  <c r="BK245"/>
  <c r="BK231"/>
  <c r="J162"/>
  <c r="J216" i="15"/>
  <c r="BK146"/>
  <c r="BK257"/>
  <c r="J181"/>
  <c r="J219"/>
  <c r="BK295"/>
  <c r="J171"/>
  <c r="BK239"/>
  <c r="J312"/>
  <c r="J266"/>
  <c r="BK230"/>
  <c r="BK197"/>
  <c r="J168"/>
  <c r="J134"/>
  <c r="J226" i="16"/>
  <c r="J193"/>
  <c r="BK178"/>
  <c r="J138"/>
  <c r="J192"/>
  <c r="J187"/>
  <c r="BK187"/>
  <c r="J234"/>
  <c r="BK219"/>
  <c r="BK188"/>
  <c r="J160"/>
  <c r="BK147"/>
  <c r="BK132"/>
  <c r="BK203"/>
  <c r="BK164"/>
  <c r="J125"/>
  <c r="BK158" i="17"/>
  <c r="J151"/>
  <c r="J141"/>
  <c r="J134"/>
  <c r="J166"/>
  <c r="BK155"/>
  <c r="BK132"/>
  <c r="BK165"/>
  <c r="BK138"/>
  <c r="BK128"/>
  <c r="J131"/>
  <c r="BK169"/>
  <c r="BK147"/>
  <c r="J180"/>
  <c r="J160"/>
  <c r="J153"/>
  <c r="BK140"/>
  <c r="BK181" i="16"/>
  <c r="BK138"/>
  <c r="J214"/>
  <c r="BK190"/>
  <c r="BK198"/>
  <c r="BK122"/>
  <c r="J162" i="17"/>
  <c r="J138"/>
  <c r="BK153"/>
  <c r="J163"/>
  <c r="J164"/>
  <c r="J156"/>
  <c r="J170"/>
  <c r="J150"/>
  <c r="J33" i="19" l="1"/>
  <c r="BK196"/>
  <c r="J196" s="1"/>
  <c r="J103" s="1"/>
  <c r="P194"/>
  <c r="R194"/>
  <c r="T194"/>
  <c r="T149"/>
  <c r="BK194"/>
  <c r="J194" s="1"/>
  <c r="J102" s="1"/>
  <c r="P172"/>
  <c r="BK172"/>
  <c r="J172" s="1"/>
  <c r="J101" s="1"/>
  <c r="R126"/>
  <c r="F35"/>
  <c r="R149"/>
  <c r="P126"/>
  <c r="BK126"/>
  <c r="J126" s="1"/>
  <c r="P196"/>
  <c r="E85"/>
  <c r="F33"/>
  <c r="F37"/>
  <c r="F36"/>
  <c r="P149"/>
  <c r="R172"/>
  <c r="R196"/>
  <c r="BK149"/>
  <c r="J149" s="1"/>
  <c r="J100" s="1"/>
  <c r="T172"/>
  <c r="T126"/>
  <c r="T196"/>
  <c r="J89"/>
  <c r="J92"/>
  <c r="R148" i="2"/>
  <c r="T214"/>
  <c r="R528"/>
  <c r="R659"/>
  <c r="P1378"/>
  <c r="R1425"/>
  <c r="BK1924"/>
  <c r="J1924" s="1"/>
  <c r="J111" s="1"/>
  <c r="R2454"/>
  <c r="BK2910"/>
  <c r="J2910" s="1"/>
  <c r="J118" s="1"/>
  <c r="P2990"/>
  <c r="P3125"/>
  <c r="T126" i="3"/>
  <c r="P205"/>
  <c r="BK259"/>
  <c r="J259" s="1"/>
  <c r="J102" s="1"/>
  <c r="R151" i="4"/>
  <c r="BK202"/>
  <c r="J202" s="1"/>
  <c r="J103" s="1"/>
  <c r="T150" i="5"/>
  <c r="R138" i="6"/>
  <c r="P141" i="7"/>
  <c r="R128" i="8"/>
  <c r="T121" i="9"/>
  <c r="T120"/>
  <c r="T119" s="1"/>
  <c r="BK122" i="10"/>
  <c r="J122" s="1"/>
  <c r="J98" s="1"/>
  <c r="T215"/>
  <c r="BK121" i="11"/>
  <c r="J121" s="1"/>
  <c r="J98" s="1"/>
  <c r="R161"/>
  <c r="R139" i="12"/>
  <c r="R233"/>
  <c r="BK356"/>
  <c r="J356" s="1"/>
  <c r="J107" s="1"/>
  <c r="BK439"/>
  <c r="J439" s="1"/>
  <c r="J110" s="1"/>
  <c r="P487"/>
  <c r="T513"/>
  <c r="T136" i="13"/>
  <c r="P126" i="14"/>
  <c r="R204"/>
  <c r="BK126" i="3"/>
  <c r="J126" s="1"/>
  <c r="J98" s="1"/>
  <c r="R126"/>
  <c r="BK205"/>
  <c r="J205" s="1"/>
  <c r="J100" s="1"/>
  <c r="R222"/>
  <c r="R259"/>
  <c r="R263"/>
  <c r="R262"/>
  <c r="BK126" i="4"/>
  <c r="J126" s="1"/>
  <c r="J98" s="1"/>
  <c r="P135"/>
  <c r="P151"/>
  <c r="P163"/>
  <c r="T180"/>
  <c r="T202"/>
  <c r="P125" i="5"/>
  <c r="BK135"/>
  <c r="J135" s="1"/>
  <c r="J100" s="1"/>
  <c r="R135"/>
  <c r="BK150"/>
  <c r="J150" s="1"/>
  <c r="J102" s="1"/>
  <c r="R125" i="6"/>
  <c r="P131"/>
  <c r="P138"/>
  <c r="T147"/>
  <c r="P124" i="7"/>
  <c r="P129"/>
  <c r="BK141"/>
  <c r="J141" s="1"/>
  <c r="J101" s="1"/>
  <c r="P124" i="8"/>
  <c r="P128"/>
  <c r="BK135"/>
  <c r="J135" s="1"/>
  <c r="J101" s="1"/>
  <c r="R121" i="9"/>
  <c r="R120"/>
  <c r="R119" s="1"/>
  <c r="P122" i="10"/>
  <c r="R210"/>
  <c r="BK215"/>
  <c r="J215" s="1"/>
  <c r="J100" s="1"/>
  <c r="P121" i="11"/>
  <c r="BK161"/>
  <c r="J161" s="1"/>
  <c r="J99" s="1"/>
  <c r="T170" i="12"/>
  <c r="T233"/>
  <c r="T301"/>
  <c r="R356"/>
  <c r="P433"/>
  <c r="P457"/>
  <c r="T487"/>
  <c r="P507"/>
  <c r="P124" i="13"/>
  <c r="P136"/>
  <c r="T126" i="14"/>
  <c r="P204"/>
  <c r="T204"/>
  <c r="T259"/>
  <c r="P125" i="15"/>
  <c r="BK158"/>
  <c r="J158" s="1"/>
  <c r="J99" s="1"/>
  <c r="BK174"/>
  <c r="J174" s="1"/>
  <c r="J100" s="1"/>
  <c r="T174"/>
  <c r="BK256"/>
  <c r="J256" s="1"/>
  <c r="J102" s="1"/>
  <c r="P121" i="16"/>
  <c r="P120" s="1"/>
  <c r="P119" s="1"/>
  <c r="AU110" i="1" s="1"/>
  <c r="R127" i="17"/>
  <c r="R145"/>
  <c r="R214" i="2"/>
  <c r="BK659"/>
  <c r="J659" s="1"/>
  <c r="J102" s="1"/>
  <c r="T659"/>
  <c r="P1532"/>
  <c r="T1794"/>
  <c r="P2454"/>
  <c r="BK2850"/>
  <c r="J2850" s="1"/>
  <c r="J117" s="1"/>
  <c r="R3040"/>
  <c r="T3200"/>
  <c r="T3197" s="1"/>
  <c r="P126" i="3"/>
  <c r="P222"/>
  <c r="T263"/>
  <c r="T262" s="1"/>
  <c r="R126" i="4"/>
  <c r="R180"/>
  <c r="P140" i="5"/>
  <c r="BK125" i="6"/>
  <c r="J125" s="1"/>
  <c r="J99" s="1"/>
  <c r="BK147"/>
  <c r="J147" s="1"/>
  <c r="J102" s="1"/>
  <c r="R124" i="7"/>
  <c r="T124" i="8"/>
  <c r="BK121" i="9"/>
  <c r="J121"/>
  <c r="J98" s="1"/>
  <c r="P210" i="10"/>
  <c r="T161" i="11"/>
  <c r="P170" i="12"/>
  <c r="R262"/>
  <c r="BK392"/>
  <c r="J392" s="1"/>
  <c r="J108" s="1"/>
  <c r="R433"/>
  <c r="P471"/>
  <c r="R513"/>
  <c r="BK143" i="13"/>
  <c r="J143" s="1"/>
  <c r="J101" s="1"/>
  <c r="T212" i="14"/>
  <c r="BK295"/>
  <c r="J295" s="1"/>
  <c r="J104" s="1"/>
  <c r="R196" i="15"/>
  <c r="BK121" i="16"/>
  <c r="J121" s="1"/>
  <c r="J98" s="1"/>
  <c r="BK303" i="2"/>
  <c r="J303" s="1"/>
  <c r="J100" s="1"/>
  <c r="T528"/>
  <c r="P659"/>
  <c r="R1532"/>
  <c r="P1794"/>
  <c r="R2130"/>
  <c r="BK2301"/>
  <c r="J2301" s="1"/>
  <c r="J113" s="1"/>
  <c r="P2301"/>
  <c r="R2301"/>
  <c r="T2301"/>
  <c r="BK2720"/>
  <c r="J2720" s="1"/>
  <c r="J116" s="1"/>
  <c r="T2850"/>
  <c r="R2990"/>
  <c r="T3125"/>
  <c r="R158" i="3"/>
  <c r="T205"/>
  <c r="P263"/>
  <c r="P262" s="1"/>
  <c r="BK135" i="4"/>
  <c r="J135" s="1"/>
  <c r="J99" s="1"/>
  <c r="P180"/>
  <c r="T214"/>
  <c r="P150" i="5"/>
  <c r="P125" i="6"/>
  <c r="R147"/>
  <c r="T124" i="7"/>
  <c r="T128" i="8"/>
  <c r="P139" i="12"/>
  <c r="BK233"/>
  <c r="J233" s="1"/>
  <c r="J102" s="1"/>
  <c r="R301"/>
  <c r="T337"/>
  <c r="P439"/>
  <c r="R487"/>
  <c r="T507"/>
  <c r="P143" i="13"/>
  <c r="P196" i="15"/>
  <c r="BK149" i="17"/>
  <c r="J149" s="1"/>
  <c r="J101" s="1"/>
  <c r="BK148" i="2"/>
  <c r="J148" s="1"/>
  <c r="J98" s="1"/>
  <c r="P214"/>
  <c r="R303"/>
  <c r="P528"/>
  <c r="T881"/>
  <c r="BK1425"/>
  <c r="J1425" s="1"/>
  <c r="J107" s="1"/>
  <c r="BK1532"/>
  <c r="J1532" s="1"/>
  <c r="J108" s="1"/>
  <c r="P1727"/>
  <c r="T1727"/>
  <c r="R1794"/>
  <c r="BK2130"/>
  <c r="J2130" s="1"/>
  <c r="J112" s="1"/>
  <c r="P2130"/>
  <c r="BK2306"/>
  <c r="J2306" s="1"/>
  <c r="J114" s="1"/>
  <c r="T2306"/>
  <c r="T2720"/>
  <c r="P2910"/>
  <c r="BK2990"/>
  <c r="J2990" s="1"/>
  <c r="J119" s="1"/>
  <c r="BK3040"/>
  <c r="J3040" s="1"/>
  <c r="J120" s="1"/>
  <c r="BK3111"/>
  <c r="J3111" s="1"/>
  <c r="J121" s="1"/>
  <c r="BK3125"/>
  <c r="J3125" s="1"/>
  <c r="J122" s="1"/>
  <c r="R3200"/>
  <c r="R3197"/>
  <c r="T158" i="3"/>
  <c r="T222"/>
  <c r="T259"/>
  <c r="P126" i="4"/>
  <c r="T135"/>
  <c r="BK163"/>
  <c r="J163" s="1"/>
  <c r="J101" s="1"/>
  <c r="BK180"/>
  <c r="J180"/>
  <c r="J102" s="1"/>
  <c r="R202"/>
  <c r="BK214"/>
  <c r="J214" s="1"/>
  <c r="J104" s="1"/>
  <c r="R125" i="5"/>
  <c r="P135"/>
  <c r="T135"/>
  <c r="R150"/>
  <c r="BK131" i="6"/>
  <c r="J131" s="1"/>
  <c r="J100" s="1"/>
  <c r="T131"/>
  <c r="T138"/>
  <c r="BK124" i="7"/>
  <c r="R129"/>
  <c r="R141"/>
  <c r="BK124" i="8"/>
  <c r="J124" s="1"/>
  <c r="J99" s="1"/>
  <c r="BK128"/>
  <c r="J128" s="1"/>
  <c r="J100" s="1"/>
  <c r="R135"/>
  <c r="R122" i="10"/>
  <c r="R121"/>
  <c r="R120" s="1"/>
  <c r="T210"/>
  <c r="R215"/>
  <c r="R121" i="11"/>
  <c r="R120" s="1"/>
  <c r="R119" s="1"/>
  <c r="P161"/>
  <c r="BK139" i="12"/>
  <c r="J139" s="1"/>
  <c r="J99" s="1"/>
  <c r="BK170"/>
  <c r="J170" s="1"/>
  <c r="J100" s="1"/>
  <c r="R212"/>
  <c r="BK262"/>
  <c r="J262" s="1"/>
  <c r="J103" s="1"/>
  <c r="BK301"/>
  <c r="J301" s="1"/>
  <c r="J104" s="1"/>
  <c r="P318"/>
  <c r="BK337"/>
  <c r="J337" s="1"/>
  <c r="J106" s="1"/>
  <c r="T356"/>
  <c r="R392"/>
  <c r="BK433"/>
  <c r="J433" s="1"/>
  <c r="J109" s="1"/>
  <c r="T433"/>
  <c r="BK457"/>
  <c r="J457" s="1"/>
  <c r="J111" s="1"/>
  <c r="BK471"/>
  <c r="J471" s="1"/>
  <c r="J112" s="1"/>
  <c r="BK487"/>
  <c r="J487" s="1"/>
  <c r="J113" s="1"/>
  <c r="R501"/>
  <c r="R507"/>
  <c r="BK124" i="13"/>
  <c r="J124" s="1"/>
  <c r="J99" s="1"/>
  <c r="BK136"/>
  <c r="J136"/>
  <c r="J100" s="1"/>
  <c r="R136"/>
  <c r="BK126" i="14"/>
  <c r="J126" s="1"/>
  <c r="J98" s="1"/>
  <c r="BK212"/>
  <c r="J212" s="1"/>
  <c r="J100" s="1"/>
  <c r="P259"/>
  <c r="P295"/>
  <c r="P294" s="1"/>
  <c r="T125" i="15"/>
  <c r="R158"/>
  <c r="BK196"/>
  <c r="J196" s="1"/>
  <c r="J101" s="1"/>
  <c r="T256"/>
  <c r="T121" i="16"/>
  <c r="T120" s="1"/>
  <c r="T119" s="1"/>
  <c r="BK127" i="17"/>
  <c r="J127" s="1"/>
  <c r="J98" s="1"/>
  <c r="BK145"/>
  <c r="J145" s="1"/>
  <c r="J100" s="1"/>
  <c r="T149"/>
  <c r="P172"/>
  <c r="BK178"/>
  <c r="J178" s="1"/>
  <c r="J105" s="1"/>
  <c r="BK214" i="2"/>
  <c r="J214" s="1"/>
  <c r="J99" s="1"/>
  <c r="T303"/>
  <c r="P881"/>
  <c r="R1378"/>
  <c r="T1425"/>
  <c r="R1727"/>
  <c r="R1924"/>
  <c r="BK2454"/>
  <c r="J2454" s="1"/>
  <c r="J115" s="1"/>
  <c r="R2720"/>
  <c r="R2910"/>
  <c r="T2990"/>
  <c r="R3125"/>
  <c r="P158" i="3"/>
  <c r="R205"/>
  <c r="P259"/>
  <c r="R135" i="4"/>
  <c r="T163"/>
  <c r="P214"/>
  <c r="R140" i="5"/>
  <c r="BK138" i="6"/>
  <c r="J138" s="1"/>
  <c r="J101" s="1"/>
  <c r="T141" i="7"/>
  <c r="T135" i="8"/>
  <c r="T121" i="11"/>
  <c r="T120" s="1"/>
  <c r="T119" s="1"/>
  <c r="P212" i="14"/>
  <c r="R259"/>
  <c r="R125" i="15"/>
  <c r="P158"/>
  <c r="P174"/>
  <c r="R174"/>
  <c r="P256"/>
  <c r="R149" i="17"/>
  <c r="R172"/>
  <c r="P178"/>
  <c r="P177" s="1"/>
  <c r="T148" i="2"/>
  <c r="T147" s="1"/>
  <c r="BK881"/>
  <c r="J881" s="1"/>
  <c r="J103" s="1"/>
  <c r="P1425"/>
  <c r="BK1727"/>
  <c r="J1727" s="1"/>
  <c r="J109" s="1"/>
  <c r="P1924"/>
  <c r="T2454"/>
  <c r="P2850"/>
  <c r="P3040"/>
  <c r="P3200"/>
  <c r="P3197"/>
  <c r="T122" i="10"/>
  <c r="T121"/>
  <c r="T120" s="1"/>
  <c r="R170" i="12"/>
  <c r="P212"/>
  <c r="P233"/>
  <c r="T262"/>
  <c r="BK318"/>
  <c r="J318" s="1"/>
  <c r="J105" s="1"/>
  <c r="T318"/>
  <c r="P356"/>
  <c r="T392"/>
  <c r="T439"/>
  <c r="R457"/>
  <c r="T471"/>
  <c r="BK501"/>
  <c r="J501" s="1"/>
  <c r="J114" s="1"/>
  <c r="T501"/>
  <c r="BK513"/>
  <c r="J513" s="1"/>
  <c r="J116" s="1"/>
  <c r="T124" i="13"/>
  <c r="T143"/>
  <c r="R212" i="14"/>
  <c r="T295"/>
  <c r="T294"/>
  <c r="T196" i="15"/>
  <c r="P127" i="17"/>
  <c r="P145"/>
  <c r="BK172"/>
  <c r="J172" s="1"/>
  <c r="J102" s="1"/>
  <c r="R178"/>
  <c r="R177"/>
  <c r="P148" i="2"/>
  <c r="P303"/>
  <c r="BK528"/>
  <c r="J528" s="1"/>
  <c r="J101" s="1"/>
  <c r="R881"/>
  <c r="BK1378"/>
  <c r="J1378" s="1"/>
  <c r="J106" s="1"/>
  <c r="T1378"/>
  <c r="T1532"/>
  <c r="BK1794"/>
  <c r="J1794" s="1"/>
  <c r="J110" s="1"/>
  <c r="T1924"/>
  <c r="T2130"/>
  <c r="P2306"/>
  <c r="R2306"/>
  <c r="P2720"/>
  <c r="R2850"/>
  <c r="T2910"/>
  <c r="T3040"/>
  <c r="P3111"/>
  <c r="R3111"/>
  <c r="T3111"/>
  <c r="BK3200"/>
  <c r="BK158" i="3"/>
  <c r="J158" s="1"/>
  <c r="J99" s="1"/>
  <c r="BK222"/>
  <c r="J222" s="1"/>
  <c r="J101" s="1"/>
  <c r="BK263"/>
  <c r="J263"/>
  <c r="J104" s="1"/>
  <c r="T126" i="4"/>
  <c r="BK151"/>
  <c r="J151" s="1"/>
  <c r="J100" s="1"/>
  <c r="T151"/>
  <c r="R163"/>
  <c r="P202"/>
  <c r="R214"/>
  <c r="BK125" i="5"/>
  <c r="T125"/>
  <c r="T124"/>
  <c r="T123" s="1"/>
  <c r="T122" s="1"/>
  <c r="BK140"/>
  <c r="J140" s="1"/>
  <c r="J101" s="1"/>
  <c r="T140"/>
  <c r="T125" i="6"/>
  <c r="T124"/>
  <c r="T123" s="1"/>
  <c r="T122" s="1"/>
  <c r="R131"/>
  <c r="R124"/>
  <c r="R123" s="1"/>
  <c r="R122" s="1"/>
  <c r="P147"/>
  <c r="BK129" i="7"/>
  <c r="J129" s="1"/>
  <c r="J100" s="1"/>
  <c r="T129"/>
  <c r="R124" i="8"/>
  <c r="P135"/>
  <c r="P121" i="9"/>
  <c r="P120" s="1"/>
  <c r="P119" s="1"/>
  <c r="AU102" i="1" s="1"/>
  <c r="BK210" i="10"/>
  <c r="J210" s="1"/>
  <c r="J99" s="1"/>
  <c r="P215"/>
  <c r="T139" i="12"/>
  <c r="BK212"/>
  <c r="J212" s="1"/>
  <c r="J101" s="1"/>
  <c r="T212"/>
  <c r="P262"/>
  <c r="P301"/>
  <c r="R318"/>
  <c r="P337"/>
  <c r="R337"/>
  <c r="P392"/>
  <c r="R439"/>
  <c r="T457"/>
  <c r="R471"/>
  <c r="P501"/>
  <c r="BK507"/>
  <c r="J507" s="1"/>
  <c r="P513"/>
  <c r="R124" i="13"/>
  <c r="R143"/>
  <c r="R126" i="14"/>
  <c r="R125" s="1"/>
  <c r="R124" s="1"/>
  <c r="BK204"/>
  <c r="J204" s="1"/>
  <c r="J99" s="1"/>
  <c r="BK259"/>
  <c r="J259" s="1"/>
  <c r="J101" s="1"/>
  <c r="R295"/>
  <c r="R294"/>
  <c r="BK125" i="15"/>
  <c r="J125"/>
  <c r="J98" s="1"/>
  <c r="T158"/>
  <c r="R256"/>
  <c r="R121" i="16"/>
  <c r="R120" s="1"/>
  <c r="R119" s="1"/>
  <c r="T127" i="17"/>
  <c r="T126"/>
  <c r="T125" s="1"/>
  <c r="P149"/>
  <c r="T172"/>
  <c r="T178"/>
  <c r="T177" s="1"/>
  <c r="BK175"/>
  <c r="J175" s="1"/>
  <c r="J103" s="1"/>
  <c r="BK146" i="9"/>
  <c r="J146"/>
  <c r="J99" s="1"/>
  <c r="BK245" i="16"/>
  <c r="J245" s="1"/>
  <c r="J99" s="1"/>
  <c r="BK143" i="17"/>
  <c r="J143" s="1"/>
  <c r="J99" s="1"/>
  <c r="BK1375" i="2"/>
  <c r="J1375" s="1"/>
  <c r="J104" s="1"/>
  <c r="BK3198"/>
  <c r="J3198" s="1"/>
  <c r="J124" s="1"/>
  <c r="BK292" i="14"/>
  <c r="J292" s="1"/>
  <c r="J102" s="1"/>
  <c r="BK326" i="15"/>
  <c r="J326" s="1"/>
  <c r="J103" s="1"/>
  <c r="BK3227" i="2"/>
  <c r="J3227" s="1"/>
  <c r="J126" s="1"/>
  <c r="BF129" i="17"/>
  <c r="BF153"/>
  <c r="BF163"/>
  <c r="BF180"/>
  <c r="BF130"/>
  <c r="BF132"/>
  <c r="BF134"/>
  <c r="BF137"/>
  <c r="BF138"/>
  <c r="BF146"/>
  <c r="BF148"/>
  <c r="BF150"/>
  <c r="BF151"/>
  <c r="BF160"/>
  <c r="BF179"/>
  <c r="BF128"/>
  <c r="BF139"/>
  <c r="BF140"/>
  <c r="BF142"/>
  <c r="BF157"/>
  <c r="BF159"/>
  <c r="BF161"/>
  <c r="BF167"/>
  <c r="BF168"/>
  <c r="BF174"/>
  <c r="E85"/>
  <c r="BF136"/>
  <c r="BF147"/>
  <c r="BF155"/>
  <c r="BF156"/>
  <c r="BF165"/>
  <c r="BF170"/>
  <c r="BF173"/>
  <c r="BF176"/>
  <c r="J89"/>
  <c r="BF131"/>
  <c r="BF144"/>
  <c r="BF152"/>
  <c r="BF154"/>
  <c r="BF162"/>
  <c r="BF171"/>
  <c r="BF169"/>
  <c r="BF133"/>
  <c r="BF158"/>
  <c r="BF164"/>
  <c r="BF135"/>
  <c r="BF141"/>
  <c r="BF166"/>
  <c r="BF122" i="16"/>
  <c r="BF125"/>
  <c r="BF143"/>
  <c r="BF156"/>
  <c r="BF174"/>
  <c r="BF181"/>
  <c r="BF187"/>
  <c r="BF192"/>
  <c r="BF193"/>
  <c r="BF198"/>
  <c r="BF210"/>
  <c r="BF219"/>
  <c r="BF234"/>
  <c r="E85"/>
  <c r="BF149"/>
  <c r="BF178"/>
  <c r="BF203"/>
  <c r="BF226"/>
  <c r="BF132"/>
  <c r="BF147"/>
  <c r="BF167"/>
  <c r="BF189"/>
  <c r="BF191"/>
  <c r="BF214"/>
  <c r="BF230"/>
  <c r="BF237"/>
  <c r="BF242"/>
  <c r="BF160"/>
  <c r="BF190"/>
  <c r="J89"/>
  <c r="BF138"/>
  <c r="BF171"/>
  <c r="BF129"/>
  <c r="BF152"/>
  <c r="BF188"/>
  <c r="BF222"/>
  <c r="BF164"/>
  <c r="BF184"/>
  <c r="BF206"/>
  <c r="BF246"/>
  <c r="BK294" i="14"/>
  <c r="J294" s="1"/>
  <c r="J103" s="1"/>
  <c r="J89" i="15"/>
  <c r="BF159"/>
  <c r="BF222"/>
  <c r="BF296"/>
  <c r="BF319"/>
  <c r="BF168"/>
  <c r="BF193"/>
  <c r="BF164"/>
  <c r="BF200"/>
  <c r="BF212"/>
  <c r="BF230"/>
  <c r="BF266"/>
  <c r="BF134"/>
  <c r="BF146"/>
  <c r="BF149"/>
  <c r="BF197"/>
  <c r="BF216"/>
  <c r="BF287"/>
  <c r="BF297"/>
  <c r="BF300"/>
  <c r="BF312"/>
  <c r="BF313"/>
  <c r="BF327"/>
  <c r="BF137"/>
  <c r="BF142"/>
  <c r="BF175"/>
  <c r="BF181"/>
  <c r="BF185"/>
  <c r="BF207"/>
  <c r="BF257"/>
  <c r="BF292"/>
  <c r="BF126"/>
  <c r="BF171"/>
  <c r="BF191"/>
  <c r="BF247"/>
  <c r="BF250"/>
  <c r="BF263"/>
  <c r="BF269"/>
  <c r="BF295"/>
  <c r="BF322"/>
  <c r="E85"/>
  <c r="BF131"/>
  <c r="BF154"/>
  <c r="BF219"/>
  <c r="BF236"/>
  <c r="BF239"/>
  <c r="BF284"/>
  <c r="BF306"/>
  <c r="BF318"/>
  <c r="BF127" i="14"/>
  <c r="BF133"/>
  <c r="BF147"/>
  <c r="BF162"/>
  <c r="BF209"/>
  <c r="BF217"/>
  <c r="BF232"/>
  <c r="BF242"/>
  <c r="BF246"/>
  <c r="BF256"/>
  <c r="BF272"/>
  <c r="BF276"/>
  <c r="BF291"/>
  <c r="BF300"/>
  <c r="E85"/>
  <c r="J118"/>
  <c r="BF171"/>
  <c r="BF211"/>
  <c r="BF213"/>
  <c r="BF231"/>
  <c r="BF234"/>
  <c r="BF235"/>
  <c r="BF268"/>
  <c r="BF279"/>
  <c r="BF280"/>
  <c r="BF178"/>
  <c r="BF193"/>
  <c r="BF197"/>
  <c r="BF205"/>
  <c r="BF220"/>
  <c r="BF239"/>
  <c r="BF250"/>
  <c r="BF253"/>
  <c r="BF287"/>
  <c r="BF288"/>
  <c r="BF290"/>
  <c r="BF301"/>
  <c r="BK123" i="13"/>
  <c r="BK122" s="1"/>
  <c r="BK121" s="1"/>
  <c r="J121" s="1"/>
  <c r="J30" s="1"/>
  <c r="BF130" i="14"/>
  <c r="BF136"/>
  <c r="BF142"/>
  <c r="BF181"/>
  <c r="BF185"/>
  <c r="BF200"/>
  <c r="BF223"/>
  <c r="BF228"/>
  <c r="BF233"/>
  <c r="BF237"/>
  <c r="BF245"/>
  <c r="BF264"/>
  <c r="BF293"/>
  <c r="BF299"/>
  <c r="BF139"/>
  <c r="BF152"/>
  <c r="BF159"/>
  <c r="BF227"/>
  <c r="BF260"/>
  <c r="BF283"/>
  <c r="BF296"/>
  <c r="BF169"/>
  <c r="BF125" i="13"/>
  <c r="BF126"/>
  <c r="BF134"/>
  <c r="BF137"/>
  <c r="BF139"/>
  <c r="BF150"/>
  <c r="BF155"/>
  <c r="BF157"/>
  <c r="BF160"/>
  <c r="BF130"/>
  <c r="BF132"/>
  <c r="BF141"/>
  <c r="BF142"/>
  <c r="BF147"/>
  <c r="BF154"/>
  <c r="BF158"/>
  <c r="BF128"/>
  <c r="BF135"/>
  <c r="BF153"/>
  <c r="E85"/>
  <c r="BF133"/>
  <c r="BF148"/>
  <c r="BF159"/>
  <c r="BF127"/>
  <c r="BF129"/>
  <c r="BF140"/>
  <c r="BF144"/>
  <c r="BF145"/>
  <c r="BF146"/>
  <c r="BF149"/>
  <c r="BF151"/>
  <c r="BF152"/>
  <c r="BF156"/>
  <c r="BF161"/>
  <c r="J89"/>
  <c r="BF131"/>
  <c r="BF138"/>
  <c r="BF336" i="12"/>
  <c r="BF349"/>
  <c r="BF353"/>
  <c r="BF363"/>
  <c r="BF367"/>
  <c r="BF372"/>
  <c r="BF389"/>
  <c r="BF391"/>
  <c r="BF395"/>
  <c r="BF400"/>
  <c r="BF401"/>
  <c r="BF408"/>
  <c r="BF410"/>
  <c r="BF420"/>
  <c r="BF428"/>
  <c r="BF432"/>
  <c r="BF437"/>
  <c r="BF440"/>
  <c r="BF441"/>
  <c r="BF442"/>
  <c r="BF446"/>
  <c r="BF452"/>
  <c r="BF455"/>
  <c r="BF459"/>
  <c r="BF463"/>
  <c r="BF464"/>
  <c r="BF466"/>
  <c r="BF476"/>
  <c r="BF478"/>
  <c r="BF483"/>
  <c r="BF484"/>
  <c r="BF485"/>
  <c r="BF490"/>
  <c r="BF492"/>
  <c r="BF499"/>
  <c r="BF502"/>
  <c r="BF504"/>
  <c r="BF509"/>
  <c r="BF511"/>
  <c r="BF512"/>
  <c r="BF514"/>
  <c r="BF515"/>
  <c r="BF516"/>
  <c r="BF517"/>
  <c r="E85"/>
  <c r="BF144"/>
  <c r="BF155"/>
  <c r="BF165"/>
  <c r="BF183"/>
  <c r="BF185"/>
  <c r="BF190"/>
  <c r="BF207"/>
  <c r="BF214"/>
  <c r="BF220"/>
  <c r="BF221"/>
  <c r="BF235"/>
  <c r="BF238"/>
  <c r="BF239"/>
  <c r="BF252"/>
  <c r="BF253"/>
  <c r="BF264"/>
  <c r="BF272"/>
  <c r="BF273"/>
  <c r="BF281"/>
  <c r="BF283"/>
  <c r="BF285"/>
  <c r="BF288"/>
  <c r="BF291"/>
  <c r="BF293"/>
  <c r="BF294"/>
  <c r="BF298"/>
  <c r="BF316"/>
  <c r="BF325"/>
  <c r="BF327"/>
  <c r="BF334"/>
  <c r="BF344"/>
  <c r="BF357"/>
  <c r="BF370"/>
  <c r="BF374"/>
  <c r="BF380"/>
  <c r="BF382"/>
  <c r="BF386"/>
  <c r="BF387"/>
  <c r="BF390"/>
  <c r="BF394"/>
  <c r="BF397"/>
  <c r="BF407"/>
  <c r="BF411"/>
  <c r="BF417"/>
  <c r="BF421"/>
  <c r="BF423"/>
  <c r="BF424"/>
  <c r="BF436"/>
  <c r="BF438"/>
  <c r="BF447"/>
  <c r="BF470"/>
  <c r="BF473"/>
  <c r="BF481"/>
  <c r="BF489"/>
  <c r="BF494"/>
  <c r="BF496"/>
  <c r="J130"/>
  <c r="BF146"/>
  <c r="BF150"/>
  <c r="BF156"/>
  <c r="BF161"/>
  <c r="BF173"/>
  <c r="BF180"/>
  <c r="BF182"/>
  <c r="BF187"/>
  <c r="BF192"/>
  <c r="BF205"/>
  <c r="BF224"/>
  <c r="BF227"/>
  <c r="BF230"/>
  <c r="BF236"/>
  <c r="BF263"/>
  <c r="BF274"/>
  <c r="BF284"/>
  <c r="BF305"/>
  <c r="BF310"/>
  <c r="BF339"/>
  <c r="BF342"/>
  <c r="BF351"/>
  <c r="BF361"/>
  <c r="BF366"/>
  <c r="BF375"/>
  <c r="BF376"/>
  <c r="BF384"/>
  <c r="BF413"/>
  <c r="BF415"/>
  <c r="BF416"/>
  <c r="BF444"/>
  <c r="BF445"/>
  <c r="BF451"/>
  <c r="BF453"/>
  <c r="BF454"/>
  <c r="BF461"/>
  <c r="BF479"/>
  <c r="BF480"/>
  <c r="BF482"/>
  <c r="BF491"/>
  <c r="BF495"/>
  <c r="BF503"/>
  <c r="J133"/>
  <c r="BF157"/>
  <c r="BF159"/>
  <c r="BF163"/>
  <c r="BF167"/>
  <c r="BF169"/>
  <c r="BF174"/>
  <c r="BF175"/>
  <c r="BF176"/>
  <c r="BF179"/>
  <c r="BF193"/>
  <c r="BF200"/>
  <c r="BF202"/>
  <c r="BF208"/>
  <c r="BF213"/>
  <c r="BF222"/>
  <c r="BF229"/>
  <c r="BF240"/>
  <c r="BF246"/>
  <c r="BF247"/>
  <c r="BF258"/>
  <c r="BF260"/>
  <c r="BF267"/>
  <c r="BF268"/>
  <c r="BF276"/>
  <c r="BF279"/>
  <c r="BF282"/>
  <c r="BF287"/>
  <c r="BF317"/>
  <c r="BF149"/>
  <c r="BF158"/>
  <c r="BF160"/>
  <c r="BF172"/>
  <c r="BF231"/>
  <c r="BF242"/>
  <c r="BF275"/>
  <c r="BF303"/>
  <c r="BF307"/>
  <c r="BF314"/>
  <c r="BF358"/>
  <c r="BF362"/>
  <c r="BF371"/>
  <c r="BF379"/>
  <c r="BF402"/>
  <c r="BF435"/>
  <c r="BF460"/>
  <c r="BF465"/>
  <c r="BF143"/>
  <c r="BF148"/>
  <c r="BF154"/>
  <c r="BF168"/>
  <c r="BF177"/>
  <c r="BF178"/>
  <c r="BF181"/>
  <c r="BF184"/>
  <c r="BF189"/>
  <c r="BF191"/>
  <c r="BF196"/>
  <c r="BF198"/>
  <c r="BF201"/>
  <c r="BF203"/>
  <c r="BF216"/>
  <c r="BF219"/>
  <c r="BF225"/>
  <c r="BF232"/>
  <c r="BF249"/>
  <c r="BF255"/>
  <c r="BF261"/>
  <c r="BF266"/>
  <c r="BF269"/>
  <c r="BF270"/>
  <c r="BF286"/>
  <c r="BF295"/>
  <c r="BF300"/>
  <c r="BF304"/>
  <c r="BF308"/>
  <c r="BF309"/>
  <c r="BF311"/>
  <c r="BF320"/>
  <c r="BF321"/>
  <c r="BF322"/>
  <c r="BF323"/>
  <c r="BF328"/>
  <c r="BF333"/>
  <c r="BF335"/>
  <c r="BF343"/>
  <c r="BF347"/>
  <c r="BF355"/>
  <c r="BF360"/>
  <c r="BF368"/>
  <c r="BF369"/>
  <c r="BF378"/>
  <c r="BF383"/>
  <c r="BF385"/>
  <c r="BF388"/>
  <c r="BF393"/>
  <c r="BF404"/>
  <c r="BF405"/>
  <c r="BF406"/>
  <c r="BF412"/>
  <c r="BF426"/>
  <c r="BF429"/>
  <c r="BF448"/>
  <c r="BF458"/>
  <c r="BF475"/>
  <c r="BF486"/>
  <c r="BF497"/>
  <c r="BF498"/>
  <c r="BF508"/>
  <c r="BK120" i="11"/>
  <c r="BK119" s="1"/>
  <c r="J119" s="1"/>
  <c r="J96" s="1"/>
  <c r="BF140" i="12"/>
  <c r="BF142"/>
  <c r="BF145"/>
  <c r="BF151"/>
  <c r="BF152"/>
  <c r="BF153"/>
  <c r="BF164"/>
  <c r="BF186"/>
  <c r="BF188"/>
  <c r="BF195"/>
  <c r="BF197"/>
  <c r="BF199"/>
  <c r="BF210"/>
  <c r="BF211"/>
  <c r="BF215"/>
  <c r="BF217"/>
  <c r="BF218"/>
  <c r="BF223"/>
  <c r="BF228"/>
  <c r="BF234"/>
  <c r="BF243"/>
  <c r="BF244"/>
  <c r="BF245"/>
  <c r="BF248"/>
  <c r="BF250"/>
  <c r="BF251"/>
  <c r="BF254"/>
  <c r="BF257"/>
  <c r="BF259"/>
  <c r="BF271"/>
  <c r="BF278"/>
  <c r="BF290"/>
  <c r="BF292"/>
  <c r="BF296"/>
  <c r="BF299"/>
  <c r="BF306"/>
  <c r="BF312"/>
  <c r="BF315"/>
  <c r="BF319"/>
  <c r="BF324"/>
  <c r="BF329"/>
  <c r="BF330"/>
  <c r="BF331"/>
  <c r="BF332"/>
  <c r="BF341"/>
  <c r="BF345"/>
  <c r="BF346"/>
  <c r="BF350"/>
  <c r="BF352"/>
  <c r="BF359"/>
  <c r="BF364"/>
  <c r="BF373"/>
  <c r="BF377"/>
  <c r="BF398"/>
  <c r="BF399"/>
  <c r="BF403"/>
  <c r="BF409"/>
  <c r="BF414"/>
  <c r="BF418"/>
  <c r="BF419"/>
  <c r="BF422"/>
  <c r="BF430"/>
  <c r="BF431"/>
  <c r="BF434"/>
  <c r="BF443"/>
  <c r="BF449"/>
  <c r="BF450"/>
  <c r="BF456"/>
  <c r="BF462"/>
  <c r="BF468"/>
  <c r="BF469"/>
  <c r="BF472"/>
  <c r="BF474"/>
  <c r="BF488"/>
  <c r="BF493"/>
  <c r="BF500"/>
  <c r="BF505"/>
  <c r="BF506"/>
  <c r="BF510"/>
  <c r="BF141"/>
  <c r="BF147"/>
  <c r="BF162"/>
  <c r="BF166"/>
  <c r="BF171"/>
  <c r="BF194"/>
  <c r="BF204"/>
  <c r="BF206"/>
  <c r="BF209"/>
  <c r="BF226"/>
  <c r="BF237"/>
  <c r="BF241"/>
  <c r="BF256"/>
  <c r="BF265"/>
  <c r="BF277"/>
  <c r="BF280"/>
  <c r="BF289"/>
  <c r="BF297"/>
  <c r="BF302"/>
  <c r="BF313"/>
  <c r="BF326"/>
  <c r="BF338"/>
  <c r="BF340"/>
  <c r="BF348"/>
  <c r="BF354"/>
  <c r="BF365"/>
  <c r="BF381"/>
  <c r="BF396"/>
  <c r="BF425"/>
  <c r="BF427"/>
  <c r="BF467"/>
  <c r="BF477"/>
  <c r="J89" i="11"/>
  <c r="BF127"/>
  <c r="BF155"/>
  <c r="BF148"/>
  <c r="BF158"/>
  <c r="E85"/>
  <c r="BF123"/>
  <c r="BF131"/>
  <c r="BF134"/>
  <c r="BF140"/>
  <c r="BF144"/>
  <c r="BF149"/>
  <c r="BF150"/>
  <c r="BF154"/>
  <c r="BF162"/>
  <c r="BK121" i="10"/>
  <c r="BK120" s="1"/>
  <c r="J120" s="1"/>
  <c r="J30" s="1"/>
  <c r="BF137" i="11"/>
  <c r="BF151"/>
  <c r="J92"/>
  <c r="BF124"/>
  <c r="BF133"/>
  <c r="BF138"/>
  <c r="BF142"/>
  <c r="BF143"/>
  <c r="BF152"/>
  <c r="BF156"/>
  <c r="BF157"/>
  <c r="BF159"/>
  <c r="BF128"/>
  <c r="BF141"/>
  <c r="BF147"/>
  <c r="BF153"/>
  <c r="BF126"/>
  <c r="BF129"/>
  <c r="BF130"/>
  <c r="BF135"/>
  <c r="BF136"/>
  <c r="BF139"/>
  <c r="BF146"/>
  <c r="BF163"/>
  <c r="BF122"/>
  <c r="BF125"/>
  <c r="BF132"/>
  <c r="BF145"/>
  <c r="BF160"/>
  <c r="J92" i="10"/>
  <c r="BF123"/>
  <c r="BF136"/>
  <c r="BF140"/>
  <c r="BF144"/>
  <c r="BK120" i="9"/>
  <c r="J120" s="1"/>
  <c r="J97" s="1"/>
  <c r="J89" i="10"/>
  <c r="E110"/>
  <c r="BF127"/>
  <c r="BF129"/>
  <c r="BF130"/>
  <c r="BF135"/>
  <c r="BF149"/>
  <c r="BF156"/>
  <c r="BF164"/>
  <c r="BF166"/>
  <c r="BF168"/>
  <c r="BF175"/>
  <c r="BF176"/>
  <c r="BF190"/>
  <c r="BF205"/>
  <c r="BF133"/>
  <c r="BF134"/>
  <c r="BF141"/>
  <c r="BF142"/>
  <c r="BF148"/>
  <c r="BF153"/>
  <c r="BF158"/>
  <c r="BF162"/>
  <c r="BF165"/>
  <c r="BF171"/>
  <c r="BF178"/>
  <c r="BF179"/>
  <c r="BF184"/>
  <c r="BF185"/>
  <c r="BF186"/>
  <c r="BF193"/>
  <c r="BF195"/>
  <c r="BF202"/>
  <c r="BF212"/>
  <c r="BF219"/>
  <c r="BF124"/>
  <c r="BF150"/>
  <c r="BF157"/>
  <c r="BF167"/>
  <c r="BF169"/>
  <c r="BF172"/>
  <c r="BF177"/>
  <c r="BF181"/>
  <c r="BF197"/>
  <c r="BF198"/>
  <c r="BF208"/>
  <c r="BF216"/>
  <c r="BF217"/>
  <c r="BF218"/>
  <c r="BF221"/>
  <c r="BF143"/>
  <c r="BF147"/>
  <c r="BF151"/>
  <c r="BF213"/>
  <c r="BF126"/>
  <c r="BF131"/>
  <c r="BF145"/>
  <c r="BF146"/>
  <c r="BF155"/>
  <c r="BF161"/>
  <c r="BF174"/>
  <c r="BF180"/>
  <c r="BF189"/>
  <c r="BF191"/>
  <c r="BF194"/>
  <c r="BF203"/>
  <c r="BF204"/>
  <c r="BF207"/>
  <c r="BF209"/>
  <c r="BF211"/>
  <c r="BF214"/>
  <c r="BF125"/>
  <c r="BF128"/>
  <c r="BF132"/>
  <c r="BF137"/>
  <c r="BF138"/>
  <c r="BF139"/>
  <c r="BF152"/>
  <c r="BF154"/>
  <c r="BF159"/>
  <c r="BF160"/>
  <c r="BF163"/>
  <c r="BF170"/>
  <c r="BF173"/>
  <c r="BF182"/>
  <c r="BF183"/>
  <c r="BF187"/>
  <c r="BF192"/>
  <c r="BF199"/>
  <c r="BF200"/>
  <c r="BF201"/>
  <c r="BF220"/>
  <c r="BF188"/>
  <c r="BF196"/>
  <c r="BF206"/>
  <c r="J92" i="9"/>
  <c r="BF126"/>
  <c r="BF137"/>
  <c r="BF141"/>
  <c r="BF142"/>
  <c r="E85"/>
  <c r="BF123"/>
  <c r="BF125"/>
  <c r="BF128"/>
  <c r="BF130"/>
  <c r="BF131"/>
  <c r="BF133"/>
  <c r="BF135"/>
  <c r="J89"/>
  <c r="BF134"/>
  <c r="BF143"/>
  <c r="BF144"/>
  <c r="BF147"/>
  <c r="BF124"/>
  <c r="BF136"/>
  <c r="BF138"/>
  <c r="BF140"/>
  <c r="BF122"/>
  <c r="BF127"/>
  <c r="BF129"/>
  <c r="BF132"/>
  <c r="BF139"/>
  <c r="BF145"/>
  <c r="BF126" i="8"/>
  <c r="BF137"/>
  <c r="BF141"/>
  <c r="BF125"/>
  <c r="BF127"/>
  <c r="BF129"/>
  <c r="BF143"/>
  <c r="J124" i="7"/>
  <c r="J99"/>
  <c r="J89" i="8"/>
  <c r="E111"/>
  <c r="BF132"/>
  <c r="BF138"/>
  <c r="BF144"/>
  <c r="BF145"/>
  <c r="J118"/>
  <c r="BF139"/>
  <c r="BF133"/>
  <c r="BF136"/>
  <c r="BF130"/>
  <c r="BF131"/>
  <c r="BF134"/>
  <c r="BF140"/>
  <c r="BF142"/>
  <c r="E85" i="7"/>
  <c r="J115"/>
  <c r="BF126"/>
  <c r="BF130"/>
  <c r="BF135"/>
  <c r="BF132"/>
  <c r="BF136"/>
  <c r="BF142"/>
  <c r="J92"/>
  <c r="BF134"/>
  <c r="BF128"/>
  <c r="BF138"/>
  <c r="BF143"/>
  <c r="BF144"/>
  <c r="BF146"/>
  <c r="BF125"/>
  <c r="BF137"/>
  <c r="BF140"/>
  <c r="BF127"/>
  <c r="BF133"/>
  <c r="BF139"/>
  <c r="BF145"/>
  <c r="BF148"/>
  <c r="BF149"/>
  <c r="BF150"/>
  <c r="BF131"/>
  <c r="BF147"/>
  <c r="BF151"/>
  <c r="BF152"/>
  <c r="BF153"/>
  <c r="BF144" i="6"/>
  <c r="J116"/>
  <c r="BF133"/>
  <c r="BF149"/>
  <c r="E112"/>
  <c r="BF127"/>
  <c r="BF156"/>
  <c r="BF158"/>
  <c r="J125" i="5"/>
  <c r="J99" s="1"/>
  <c r="BF137" i="6"/>
  <c r="BF145"/>
  <c r="BF152"/>
  <c r="BF154"/>
  <c r="BF155"/>
  <c r="BF134"/>
  <c r="BF143"/>
  <c r="BF151"/>
  <c r="BF159"/>
  <c r="BF129"/>
  <c r="BF130"/>
  <c r="BF132"/>
  <c r="BF136"/>
  <c r="BF141"/>
  <c r="BF157"/>
  <c r="J92"/>
  <c r="BF126"/>
  <c r="BF128"/>
  <c r="BF140"/>
  <c r="BF142"/>
  <c r="BF135"/>
  <c r="BF139"/>
  <c r="BF146"/>
  <c r="BF148"/>
  <c r="BF150"/>
  <c r="BF153"/>
  <c r="BF127" i="5"/>
  <c r="BF129"/>
  <c r="BF130"/>
  <c r="BF142"/>
  <c r="BF146"/>
  <c r="BF149"/>
  <c r="BF151"/>
  <c r="BF155"/>
  <c r="BF156"/>
  <c r="BF158"/>
  <c r="E85"/>
  <c r="BF133"/>
  <c r="BF136"/>
  <c r="BF131"/>
  <c r="BF137"/>
  <c r="BF141"/>
  <c r="BF143"/>
  <c r="BF152"/>
  <c r="BF161"/>
  <c r="J119"/>
  <c r="BF126"/>
  <c r="BF132"/>
  <c r="BF134"/>
  <c r="BF139"/>
  <c r="BF147"/>
  <c r="BF148"/>
  <c r="BF160"/>
  <c r="J116"/>
  <c r="BF128"/>
  <c r="BF138"/>
  <c r="BF145"/>
  <c r="BF153"/>
  <c r="BF154"/>
  <c r="BF157"/>
  <c r="BF159"/>
  <c r="BF144"/>
  <c r="BF162"/>
  <c r="BK262" i="3"/>
  <c r="J262" s="1"/>
  <c r="J103" s="1"/>
  <c r="J89" i="4"/>
  <c r="J92"/>
  <c r="BF134"/>
  <c r="BF136"/>
  <c r="BF146"/>
  <c r="BF149"/>
  <c r="BF162"/>
  <c r="BF164"/>
  <c r="BF165"/>
  <c r="BF172"/>
  <c r="BF175"/>
  <c r="BF191"/>
  <c r="BF195"/>
  <c r="BF196"/>
  <c r="BF205"/>
  <c r="BF207"/>
  <c r="BF143"/>
  <c r="BF170"/>
  <c r="BK125" i="3"/>
  <c r="BK124" s="1"/>
  <c r="J124" s="1"/>
  <c r="J96" s="1"/>
  <c r="BF127" i="4"/>
  <c r="BF137"/>
  <c r="BF140"/>
  <c r="BF145"/>
  <c r="BF156"/>
  <c r="BF161"/>
  <c r="BF169"/>
  <c r="BF174"/>
  <c r="BF184"/>
  <c r="BF189"/>
  <c r="BF192"/>
  <c r="BF197"/>
  <c r="BF200"/>
  <c r="BF201"/>
  <c r="BF208"/>
  <c r="BF210"/>
  <c r="BF216"/>
  <c r="BF132"/>
  <c r="BF133"/>
  <c r="BF138"/>
  <c r="BF141"/>
  <c r="BF142"/>
  <c r="BF148"/>
  <c r="BF160"/>
  <c r="BF177"/>
  <c r="BF185"/>
  <c r="BF187"/>
  <c r="BF198"/>
  <c r="BF204"/>
  <c r="BF209"/>
  <c r="BF213"/>
  <c r="BF217"/>
  <c r="BF128"/>
  <c r="BF131"/>
  <c r="BF144"/>
  <c r="BF150"/>
  <c r="BF152"/>
  <c r="BF157"/>
  <c r="BF167"/>
  <c r="BF171"/>
  <c r="BF173"/>
  <c r="BF176"/>
  <c r="BF179"/>
  <c r="BF188"/>
  <c r="BF194"/>
  <c r="BF212"/>
  <c r="BF139"/>
  <c r="BF154"/>
  <c r="BF155"/>
  <c r="BF159"/>
  <c r="BF178"/>
  <c r="BF181"/>
  <c r="BF182"/>
  <c r="BF183"/>
  <c r="BF190"/>
  <c r="BF193"/>
  <c r="BF199"/>
  <c r="BF203"/>
  <c r="BF206"/>
  <c r="E85"/>
  <c r="BF129"/>
  <c r="BF130"/>
  <c r="BF147"/>
  <c r="BF153"/>
  <c r="BF158"/>
  <c r="BF166"/>
  <c r="BF168"/>
  <c r="BF186"/>
  <c r="BF211"/>
  <c r="BF215"/>
  <c r="BF156" i="3"/>
  <c r="BF160"/>
  <c r="BF173"/>
  <c r="BF175"/>
  <c r="BF179"/>
  <c r="BF184"/>
  <c r="BF204"/>
  <c r="BF211"/>
  <c r="BF218"/>
  <c r="BF220"/>
  <c r="BF223"/>
  <c r="BF234"/>
  <c r="BF237"/>
  <c r="BF241"/>
  <c r="BF252"/>
  <c r="BF256"/>
  <c r="J3200" i="2"/>
  <c r="J125" s="1"/>
  <c r="J118" i="3"/>
  <c r="BF128"/>
  <c r="BF130"/>
  <c r="BF134"/>
  <c r="BF136"/>
  <c r="BF145"/>
  <c r="BF153"/>
  <c r="BF157"/>
  <c r="BF168"/>
  <c r="BF181"/>
  <c r="BF182"/>
  <c r="BF190"/>
  <c r="BF203"/>
  <c r="BF221"/>
  <c r="BF247"/>
  <c r="BF261"/>
  <c r="BF264"/>
  <c r="BF266"/>
  <c r="BF127"/>
  <c r="BF129"/>
  <c r="BF137"/>
  <c r="BF143"/>
  <c r="BF151"/>
  <c r="BF152"/>
  <c r="BF154"/>
  <c r="BF174"/>
  <c r="BF186"/>
  <c r="BF196"/>
  <c r="BF209"/>
  <c r="BF210"/>
  <c r="BF214"/>
  <c r="BF216"/>
  <c r="BF232"/>
  <c r="BF236"/>
  <c r="BF244"/>
  <c r="BF248"/>
  <c r="BF260"/>
  <c r="BF267"/>
  <c r="BF245"/>
  <c r="BF141"/>
  <c r="BF149"/>
  <c r="BF159"/>
  <c r="BF162"/>
  <c r="BF167"/>
  <c r="BF169"/>
  <c r="BF183"/>
  <c r="BF188"/>
  <c r="BF198"/>
  <c r="BF207"/>
  <c r="BF208"/>
  <c r="BF217"/>
  <c r="BF219"/>
  <c r="BF226"/>
  <c r="BF239"/>
  <c r="BF243"/>
  <c r="BF255"/>
  <c r="BF257"/>
  <c r="BF258"/>
  <c r="E85"/>
  <c r="BF132"/>
  <c r="BF139"/>
  <c r="BF144"/>
  <c r="BF147"/>
  <c r="BF148"/>
  <c r="BF164"/>
  <c r="BF166"/>
  <c r="BF170"/>
  <c r="BF172"/>
  <c r="BF176"/>
  <c r="BF192"/>
  <c r="BF193"/>
  <c r="BF201"/>
  <c r="BF213"/>
  <c r="BF229"/>
  <c r="BF242"/>
  <c r="BF250"/>
  <c r="BF253"/>
  <c r="BF254"/>
  <c r="BF265"/>
  <c r="BF140"/>
  <c r="BF142"/>
  <c r="BF150"/>
  <c r="BF171"/>
  <c r="BF187"/>
  <c r="BF191"/>
  <c r="BF202"/>
  <c r="BF206"/>
  <c r="BF231"/>
  <c r="BF233"/>
  <c r="BF240"/>
  <c r="BF251"/>
  <c r="BF131"/>
  <c r="BF133"/>
  <c r="BF135"/>
  <c r="BF138"/>
  <c r="BF146"/>
  <c r="BF155"/>
  <c r="BF161"/>
  <c r="BF163"/>
  <c r="BF165"/>
  <c r="BF177"/>
  <c r="BF178"/>
  <c r="BF180"/>
  <c r="BF185"/>
  <c r="BF189"/>
  <c r="BF194"/>
  <c r="BF195"/>
  <c r="BF197"/>
  <c r="BF199"/>
  <c r="BF200"/>
  <c r="BF212"/>
  <c r="BF215"/>
  <c r="BF224"/>
  <c r="BF225"/>
  <c r="BF227"/>
  <c r="BF228"/>
  <c r="BF230"/>
  <c r="BF235"/>
  <c r="BF238"/>
  <c r="BF246"/>
  <c r="BF249"/>
  <c r="BF268"/>
  <c r="BF269"/>
  <c r="BF1923" i="2"/>
  <c r="BF1995"/>
  <c r="BF2009"/>
  <c r="BF2219"/>
  <c r="BF2222"/>
  <c r="BF2230"/>
  <c r="BF2234"/>
  <c r="BF2240"/>
  <c r="BF2286"/>
  <c r="BF2289"/>
  <c r="BF2293"/>
  <c r="BF2300"/>
  <c r="BF2369"/>
  <c r="BF2406"/>
  <c r="BF2421"/>
  <c r="BF2445"/>
  <c r="BF2449"/>
  <c r="BF2455"/>
  <c r="BF2483"/>
  <c r="BF2485"/>
  <c r="BF2486"/>
  <c r="BF2510"/>
  <c r="BF2513"/>
  <c r="BF2554"/>
  <c r="BF2571"/>
  <c r="BF2574"/>
  <c r="BF2580"/>
  <c r="BF2611"/>
  <c r="BF2616"/>
  <c r="BF2684"/>
  <c r="BF2721"/>
  <c r="BF2778"/>
  <c r="BF2789"/>
  <c r="BF2806"/>
  <c r="BF2810"/>
  <c r="BF2820"/>
  <c r="BF2830"/>
  <c r="BF2840"/>
  <c r="BF2846"/>
  <c r="BF2851"/>
  <c r="BF2861"/>
  <c r="BF2864"/>
  <c r="BF2882"/>
  <c r="BF2909"/>
  <c r="BF2911"/>
  <c r="BF2955"/>
  <c r="BF2966"/>
  <c r="BF2968"/>
  <c r="BF2978"/>
  <c r="BF2989"/>
  <c r="BF3039"/>
  <c r="BF3107"/>
  <c r="BF3110"/>
  <c r="BF3114"/>
  <c r="BF3126"/>
  <c r="BF3132"/>
  <c r="BF3135"/>
  <c r="BF3138"/>
  <c r="BF3142"/>
  <c r="BF3224"/>
  <c r="BF149"/>
  <c r="BF228"/>
  <c r="BF231"/>
  <c r="BF240"/>
  <c r="BF271"/>
  <c r="BF304"/>
  <c r="BF438"/>
  <c r="BF537"/>
  <c r="BF612"/>
  <c r="BF655"/>
  <c r="BF700"/>
  <c r="BF835"/>
  <c r="BF895"/>
  <c r="BF942"/>
  <c r="BF1132"/>
  <c r="BF1164"/>
  <c r="BF1221"/>
  <c r="BF1259"/>
  <c r="BF1329"/>
  <c r="BF1361"/>
  <c r="BF1364"/>
  <c r="BF1367"/>
  <c r="BF1407"/>
  <c r="BF1430"/>
  <c r="BF1526"/>
  <c r="BF1560"/>
  <c r="BF1663"/>
  <c r="BF1672"/>
  <c r="BF1690"/>
  <c r="BF1700"/>
  <c r="BF1736"/>
  <c r="BF1771"/>
  <c r="BF1795"/>
  <c r="BF1904"/>
  <c r="BF1910"/>
  <c r="BF1913"/>
  <c r="BF1916"/>
  <c r="BF1925"/>
  <c r="BF2070"/>
  <c r="BF2131"/>
  <c r="BF2148"/>
  <c r="BF2192"/>
  <c r="BF2223"/>
  <c r="BF2267"/>
  <c r="BF2282"/>
  <c r="BF2307"/>
  <c r="BF2319"/>
  <c r="BF2427"/>
  <c r="BF2433"/>
  <c r="BF2450"/>
  <c r="BF2452"/>
  <c r="BF2453"/>
  <c r="BF2469"/>
  <c r="BF2522"/>
  <c r="BF2547"/>
  <c r="BF2553"/>
  <c r="BF2555"/>
  <c r="BF2556"/>
  <c r="BF2557"/>
  <c r="BF2558"/>
  <c r="BF2583"/>
  <c r="BF2586"/>
  <c r="BF2589"/>
  <c r="BF2624"/>
  <c r="BF2629"/>
  <c r="BF2634"/>
  <c r="BF2696"/>
  <c r="BF2715"/>
  <c r="BF2755"/>
  <c r="BF286"/>
  <c r="BF293"/>
  <c r="BF456"/>
  <c r="BF573"/>
  <c r="BF579"/>
  <c r="BF583"/>
  <c r="BF592"/>
  <c r="BF595"/>
  <c r="BF645"/>
  <c r="BF679"/>
  <c r="BF684"/>
  <c r="BF687"/>
  <c r="BF806"/>
  <c r="BF821"/>
  <c r="BF838"/>
  <c r="BF887"/>
  <c r="BF1066"/>
  <c r="BF1070"/>
  <c r="BF1090"/>
  <c r="BF1094"/>
  <c r="BF1099"/>
  <c r="BF1129"/>
  <c r="BF1156"/>
  <c r="BF1212"/>
  <c r="BF1335"/>
  <c r="BF1348"/>
  <c r="BF1424"/>
  <c r="BF1451"/>
  <c r="BF1452"/>
  <c r="BF1471"/>
  <c r="BF1500"/>
  <c r="BF1523"/>
  <c r="BF1533"/>
  <c r="BF1563"/>
  <c r="BF1568"/>
  <c r="BF1612"/>
  <c r="BF1650"/>
  <c r="BF1669"/>
  <c r="BF1697"/>
  <c r="E136"/>
  <c r="BF175"/>
  <c r="BF215"/>
  <c r="BF223"/>
  <c r="BF245"/>
  <c r="BF298"/>
  <c r="BF311"/>
  <c r="BF372"/>
  <c r="BF433"/>
  <c r="BF469"/>
  <c r="BF497"/>
  <c r="BF606"/>
  <c r="BF615"/>
  <c r="BF632"/>
  <c r="BF682"/>
  <c r="BF819"/>
  <c r="BF898"/>
  <c r="BF1102"/>
  <c r="BF1134"/>
  <c r="BF1269"/>
  <c r="BF1273"/>
  <c r="BF1294"/>
  <c r="BF1365"/>
  <c r="BF1373"/>
  <c r="BF1379"/>
  <c r="BF1387"/>
  <c r="BF1403"/>
  <c r="BF1426"/>
  <c r="BF1437"/>
  <c r="BF1474"/>
  <c r="BF1480"/>
  <c r="BF1490"/>
  <c r="BF1514"/>
  <c r="BF1531"/>
  <c r="BF1571"/>
  <c r="BF1576"/>
  <c r="BF1580"/>
  <c r="BF1629"/>
  <c r="BF1646"/>
  <c r="BF1675"/>
  <c r="BF1684"/>
  <c r="BF1687"/>
  <c r="BF1742"/>
  <c r="BF1750"/>
  <c r="BF1764"/>
  <c r="BF1783"/>
  <c r="BF1894"/>
  <c r="BF1899"/>
  <c r="BF1900"/>
  <c r="BF1934"/>
  <c r="BF1957"/>
  <c r="BF2035"/>
  <c r="BF2200"/>
  <c r="BF2204"/>
  <c r="BF2278"/>
  <c r="BF2279"/>
  <c r="BF2313"/>
  <c r="BF2384"/>
  <c r="BF2386"/>
  <c r="BF2430"/>
  <c r="BF2442"/>
  <c r="BF2488"/>
  <c r="BF2525"/>
  <c r="BF2552"/>
  <c r="BF2559"/>
  <c r="BF2562"/>
  <c r="BF2565"/>
  <c r="BF2592"/>
  <c r="BF2595"/>
  <c r="BF2598"/>
  <c r="BF2601"/>
  <c r="BF3201"/>
  <c r="BF3216"/>
  <c r="BF166"/>
  <c r="BF250"/>
  <c r="BF255"/>
  <c r="BF319"/>
  <c r="BF330"/>
  <c r="BF544"/>
  <c r="BF609"/>
  <c r="BF668"/>
  <c r="BF704"/>
  <c r="BF711"/>
  <c r="BF715"/>
  <c r="BF809"/>
  <c r="BF812"/>
  <c r="BF815"/>
  <c r="BF826"/>
  <c r="BF1060"/>
  <c r="BF1081"/>
  <c r="BF1148"/>
  <c r="BF1180"/>
  <c r="BF1185"/>
  <c r="BF1200"/>
  <c r="BF1369"/>
  <c r="BF1376"/>
  <c r="BF1391"/>
  <c r="BF1481"/>
  <c r="BF1637"/>
  <c r="BF1681"/>
  <c r="BF1728"/>
  <c r="BF1779"/>
  <c r="BF1790"/>
  <c r="BF1811"/>
  <c r="BF1825"/>
  <c r="BF1886"/>
  <c r="BF1891"/>
  <c r="BF2104"/>
  <c r="BF2129"/>
  <c r="BF2189"/>
  <c r="BF2212"/>
  <c r="BF2227"/>
  <c r="BF2233"/>
  <c r="BF2376"/>
  <c r="BF2380"/>
  <c r="BF2381"/>
  <c r="BF2385"/>
  <c r="BF2415"/>
  <c r="BF2424"/>
  <c r="BF2434"/>
  <c r="BF2435"/>
  <c r="BF2436"/>
  <c r="BF2439"/>
  <c r="BF2474"/>
  <c r="BF2495"/>
  <c r="BF2538"/>
  <c r="BF2543"/>
  <c r="BF2619"/>
  <c r="BF2688"/>
  <c r="BF2692"/>
  <c r="BF2704"/>
  <c r="BF2708"/>
  <c r="BF2711"/>
  <c r="BF2719"/>
  <c r="BF2774"/>
  <c r="BF3212"/>
  <c r="BF3220"/>
  <c r="J140"/>
  <c r="BF338"/>
  <c r="BF450"/>
  <c r="BF512"/>
  <c r="BF542"/>
  <c r="BF628"/>
  <c r="BF641"/>
  <c r="BF646"/>
  <c r="BF653"/>
  <c r="BF665"/>
  <c r="BF697"/>
  <c r="BF719"/>
  <c r="BF856"/>
  <c r="BF890"/>
  <c r="BF908"/>
  <c r="BF946"/>
  <c r="BF1227"/>
  <c r="BF1241"/>
  <c r="BF1383"/>
  <c r="BF1440"/>
  <c r="BF1449"/>
  <c r="BF1450"/>
  <c r="BF1482"/>
  <c r="BF1505"/>
  <c r="BF1653"/>
  <c r="BF1678"/>
  <c r="BF1693"/>
  <c r="BF1704"/>
  <c r="BF1705"/>
  <c r="BF1706"/>
  <c r="BF1801"/>
  <c r="BF1834"/>
  <c r="BF1846"/>
  <c r="BF1907"/>
  <c r="BF2045"/>
  <c r="BF2208"/>
  <c r="BF2280"/>
  <c r="BF2281"/>
  <c r="BF2302"/>
  <c r="BF2305"/>
  <c r="BF2373"/>
  <c r="BF2392"/>
  <c r="BF2418"/>
  <c r="BF2484"/>
  <c r="BF2489"/>
  <c r="BF2492"/>
  <c r="BF2507"/>
  <c r="BF2516"/>
  <c r="BF2607"/>
  <c r="BF2610"/>
  <c r="BF2650"/>
  <c r="BF2663"/>
  <c r="BF2668"/>
  <c r="BF2700"/>
  <c r="BF2758"/>
  <c r="BF2849"/>
  <c r="BF2879"/>
  <c r="BF2888"/>
  <c r="BF2991"/>
  <c r="BF3006"/>
  <c r="BF3026"/>
  <c r="BF3041"/>
  <c r="BF3095"/>
  <c r="BF3098"/>
  <c r="BF3112"/>
  <c r="BF3117"/>
  <c r="BF3119"/>
  <c r="BF200"/>
  <c r="BF203"/>
  <c r="BF259"/>
  <c r="BF284"/>
  <c r="BF289"/>
  <c r="BF362"/>
  <c r="BF376"/>
  <c r="BF473"/>
  <c r="BF478"/>
  <c r="BF529"/>
  <c r="BF587"/>
  <c r="BF639"/>
  <c r="BF660"/>
  <c r="BF690"/>
  <c r="BF796"/>
  <c r="BF801"/>
  <c r="BF832"/>
  <c r="BF892"/>
  <c r="BF912"/>
  <c r="BF938"/>
  <c r="BF1233"/>
  <c r="BF1237"/>
  <c r="BF1265"/>
  <c r="BF1362"/>
  <c r="BF1371"/>
  <c r="BF1399"/>
  <c r="BF1433"/>
  <c r="BF1463"/>
  <c r="BF1466"/>
  <c r="BF1470"/>
  <c r="BF1477"/>
  <c r="BF1536"/>
  <c r="BF1583"/>
  <c r="BF1601"/>
  <c r="BF1726"/>
  <c r="BF1758"/>
  <c r="BF1804"/>
  <c r="BF1874"/>
  <c r="BF1882"/>
  <c r="BF2016"/>
  <c r="BF2054"/>
  <c r="BF2063"/>
  <c r="BF2123"/>
  <c r="BF2226"/>
  <c r="BF2244"/>
  <c r="BF2262"/>
  <c r="BF2297"/>
  <c r="BF2338"/>
  <c r="BF2374"/>
  <c r="BF2375"/>
  <c r="BF2389"/>
  <c r="BF2398"/>
  <c r="BF2401"/>
  <c r="BF2404"/>
  <c r="BF2405"/>
  <c r="BF2409"/>
  <c r="BF2477"/>
  <c r="BF2480"/>
  <c r="BF2487"/>
  <c r="BF2498"/>
  <c r="BF2501"/>
  <c r="BF2504"/>
  <c r="BF2530"/>
  <c r="BF2605"/>
  <c r="BF2606"/>
  <c r="BF2608"/>
  <c r="BF2609"/>
  <c r="BF3199"/>
  <c r="BF3228"/>
  <c r="BF181"/>
  <c r="BF188"/>
  <c r="BF192"/>
  <c r="BF196"/>
  <c r="BF236"/>
  <c r="BF252"/>
  <c r="BF300"/>
  <c r="BF322"/>
  <c r="BF446"/>
  <c r="BF465"/>
  <c r="BF707"/>
  <c r="BF725"/>
  <c r="BF729"/>
  <c r="BF827"/>
  <c r="BF846"/>
  <c r="BF859"/>
  <c r="BF863"/>
  <c r="BF866"/>
  <c r="BF870"/>
  <c r="BF882"/>
  <c r="BF900"/>
  <c r="BF959"/>
  <c r="BF994"/>
  <c r="BF1055"/>
  <c r="BF1172"/>
  <c r="BF1288"/>
  <c r="BF1352"/>
  <c r="BF1355"/>
  <c r="BF1358"/>
  <c r="BF1395"/>
  <c r="BF1420"/>
  <c r="BF1495"/>
  <c r="BF1520"/>
  <c r="BF1640"/>
  <c r="BF1643"/>
  <c r="BF1666"/>
  <c r="BF1775"/>
  <c r="BF1784"/>
  <c r="BF1814"/>
  <c r="BF1829"/>
  <c r="BF1858"/>
  <c r="BF1973"/>
  <c r="BF2120"/>
  <c r="BF2126"/>
  <c r="BF2152"/>
  <c r="BF2195"/>
  <c r="BF2215"/>
  <c r="BF2275"/>
  <c r="BF2377"/>
  <c r="BF2395"/>
  <c r="BF2412"/>
  <c r="BF2448"/>
  <c r="BF2451"/>
  <c r="BF2519"/>
  <c r="BF2526"/>
  <c r="BF2568"/>
  <c r="BF2577"/>
  <c r="BF2604"/>
  <c r="BF2764"/>
  <c r="BF2768"/>
  <c r="BF2785"/>
  <c r="BF2796"/>
  <c r="BF2800"/>
  <c r="BF2816"/>
  <c r="BF2826"/>
  <c r="BF2836"/>
  <c r="BF2885"/>
  <c r="BF2906"/>
  <c r="BF2940"/>
  <c r="BF2950"/>
  <c r="BF2958"/>
  <c r="BF2974"/>
  <c r="F36"/>
  <c r="BC95" i="1" s="1"/>
  <c r="F33" i="13"/>
  <c r="AZ107" i="1" s="1"/>
  <c r="F36" i="13"/>
  <c r="BC107" i="1"/>
  <c r="F35" i="14"/>
  <c r="BB108" i="1" s="1"/>
  <c r="F33" i="15"/>
  <c r="AZ109" i="1" s="1"/>
  <c r="F36" i="15"/>
  <c r="BC109" i="1" s="1"/>
  <c r="F33" i="16"/>
  <c r="AZ110" i="1" s="1"/>
  <c r="F35" i="16"/>
  <c r="BB110" i="1" s="1"/>
  <c r="J33" i="17"/>
  <c r="AV111" i="1" s="1"/>
  <c r="F33" i="3"/>
  <c r="AZ96" i="1" s="1"/>
  <c r="F36" i="3"/>
  <c r="BC96" i="1" s="1"/>
  <c r="J33" i="4"/>
  <c r="AV97" i="1" s="1"/>
  <c r="F36" i="4"/>
  <c r="BC97" i="1" s="1"/>
  <c r="F33" i="5"/>
  <c r="AZ98" i="1" s="1"/>
  <c r="J33" i="5"/>
  <c r="AV98" i="1" s="1"/>
  <c r="F37" i="5"/>
  <c r="BD98" i="1"/>
  <c r="J33" i="6"/>
  <c r="AV99" i="1" s="1"/>
  <c r="F35" i="6"/>
  <c r="BB99" i="1" s="1"/>
  <c r="J33" i="7"/>
  <c r="AV100" i="1" s="1"/>
  <c r="F36" i="7"/>
  <c r="BC100" i="1"/>
  <c r="F33" i="8"/>
  <c r="AZ101" i="1" s="1"/>
  <c r="J33" i="8"/>
  <c r="AV101" i="1" s="1"/>
  <c r="F37" i="8"/>
  <c r="BD101" i="1" s="1"/>
  <c r="F33" i="9"/>
  <c r="AZ102" i="1" s="1"/>
  <c r="F37" i="9"/>
  <c r="BD102" i="1" s="1"/>
  <c r="F37" i="10"/>
  <c r="BD103" i="1" s="1"/>
  <c r="F33" i="10"/>
  <c r="AZ103" i="1" s="1"/>
  <c r="F36" i="10"/>
  <c r="BC103" i="1" s="1"/>
  <c r="F35" i="11"/>
  <c r="BB104" i="1" s="1"/>
  <c r="J33" i="12"/>
  <c r="AV105" i="1" s="1"/>
  <c r="J33" i="2"/>
  <c r="AV95" i="1" s="1"/>
  <c r="F37" i="13"/>
  <c r="BD107" i="1" s="1"/>
  <c r="F33" i="14"/>
  <c r="AZ108" i="1" s="1"/>
  <c r="F36" i="14"/>
  <c r="BC108" i="1" s="1"/>
  <c r="F37" i="15"/>
  <c r="BD109" i="1" s="1"/>
  <c r="F36" i="16"/>
  <c r="BC110" i="1" s="1"/>
  <c r="F36" i="17"/>
  <c r="BC111" i="1" s="1"/>
  <c r="F37" i="2"/>
  <c r="BD95" i="1" s="1"/>
  <c r="J33" i="13"/>
  <c r="AV107" i="1" s="1"/>
  <c r="F35" i="13"/>
  <c r="BB107" i="1"/>
  <c r="J33" i="14"/>
  <c r="AV108" i="1" s="1"/>
  <c r="F37" i="14"/>
  <c r="BD108" i="1" s="1"/>
  <c r="J33" i="15"/>
  <c r="AV109" i="1" s="1"/>
  <c r="F35" i="15"/>
  <c r="BB109" i="1" s="1"/>
  <c r="F37" i="16"/>
  <c r="BD110" i="1" s="1"/>
  <c r="F37" i="17"/>
  <c r="BD111" i="1" s="1"/>
  <c r="F33" i="2"/>
  <c r="AZ95" i="1" s="1"/>
  <c r="F35" i="12"/>
  <c r="BB105" i="1" s="1"/>
  <c r="J33" i="16"/>
  <c r="AV110" i="1" s="1"/>
  <c r="F33" i="17"/>
  <c r="AZ111" i="1" s="1"/>
  <c r="F35" i="17"/>
  <c r="BB111" i="1" s="1"/>
  <c r="F35" i="2"/>
  <c r="BB95" i="1" s="1"/>
  <c r="F36" i="12"/>
  <c r="BC105" i="1" s="1"/>
  <c r="J33" i="3"/>
  <c r="AV96" i="1" s="1"/>
  <c r="F37" i="3"/>
  <c r="BD96" i="1" s="1"/>
  <c r="F37" i="4"/>
  <c r="BD97" i="1" s="1"/>
  <c r="F35" i="5"/>
  <c r="BB98" i="1" s="1"/>
  <c r="F33" i="6"/>
  <c r="AZ99" i="1" s="1"/>
  <c r="F36" i="6"/>
  <c r="BC99" i="1"/>
  <c r="F37" i="7"/>
  <c r="BD100" i="1" s="1"/>
  <c r="F35" i="8"/>
  <c r="BB101" i="1"/>
  <c r="J33" i="9"/>
  <c r="AV102" i="1" s="1"/>
  <c r="F36" i="9"/>
  <c r="BC102" i="1" s="1"/>
  <c r="F35" i="10"/>
  <c r="BB103" i="1" s="1"/>
  <c r="F36" i="11"/>
  <c r="BC104" i="1"/>
  <c r="F37" i="11"/>
  <c r="BD104" i="1" s="1"/>
  <c r="F37" i="12"/>
  <c r="BD105" i="1" s="1"/>
  <c r="F35" i="3"/>
  <c r="BB96" i="1" s="1"/>
  <c r="F33" i="4"/>
  <c r="AZ97" i="1" s="1"/>
  <c r="F35" i="4"/>
  <c r="BB97" i="1" s="1"/>
  <c r="F36" i="5"/>
  <c r="BC98" i="1" s="1"/>
  <c r="F37" i="6"/>
  <c r="BD99" i="1" s="1"/>
  <c r="F33" i="7"/>
  <c r="AZ100" i="1" s="1"/>
  <c r="F35" i="7"/>
  <c r="BB100" i="1" s="1"/>
  <c r="F36" i="8"/>
  <c r="BC101" i="1" s="1"/>
  <c r="F35" i="9"/>
  <c r="BB102" i="1" s="1"/>
  <c r="J33" i="10"/>
  <c r="AV103" i="1" s="1"/>
  <c r="F33" i="11"/>
  <c r="AZ104" i="1" s="1"/>
  <c r="J33" i="11"/>
  <c r="AV104" i="1" s="1"/>
  <c r="F33" i="12"/>
  <c r="AZ105" i="1" s="1"/>
  <c r="BK124" i="15" l="1"/>
  <c r="J124" s="1"/>
  <c r="J97" s="1"/>
  <c r="J125" i="19"/>
  <c r="J98" s="1"/>
  <c r="J34" i="12"/>
  <c r="BK124" i="5"/>
  <c r="BK123" s="1"/>
  <c r="J115" i="12"/>
  <c r="J138"/>
  <c r="J137" s="1"/>
  <c r="J136" s="1"/>
  <c r="R125" i="19"/>
  <c r="R124" s="1"/>
  <c r="R123" s="1"/>
  <c r="J99"/>
  <c r="P125"/>
  <c r="P124" s="1"/>
  <c r="P123" s="1"/>
  <c r="BK125"/>
  <c r="BK124" s="1"/>
  <c r="BK123" s="1"/>
  <c r="T125"/>
  <c r="T124" s="1"/>
  <c r="T123" s="1"/>
  <c r="BK125" i="4"/>
  <c r="BK124" s="1"/>
  <c r="J124" s="1"/>
  <c r="J30" s="1"/>
  <c r="AG97" i="1" s="1"/>
  <c r="AN97" s="1"/>
  <c r="BK147" i="2"/>
  <c r="J147" s="1"/>
  <c r="J97" s="1"/>
  <c r="J124" i="5"/>
  <c r="J98" s="1"/>
  <c r="BK120" i="16"/>
  <c r="BK119" s="1"/>
  <c r="J119" s="1"/>
  <c r="J96" s="1"/>
  <c r="T125" i="4"/>
  <c r="T124"/>
  <c r="P124" i="5"/>
  <c r="P123"/>
  <c r="P122" s="1"/>
  <c r="AU98" i="1" s="1"/>
  <c r="BK3197" i="2"/>
  <c r="J3197" s="1"/>
  <c r="J123" s="1"/>
  <c r="T1377"/>
  <c r="T146" s="1"/>
  <c r="R124" i="15"/>
  <c r="R123" s="1"/>
  <c r="R1377" i="2"/>
  <c r="T124" i="15"/>
  <c r="T123"/>
  <c r="R124" i="5"/>
  <c r="R123"/>
  <c r="R122" s="1"/>
  <c r="P120" i="11"/>
  <c r="P119" s="1"/>
  <c r="AU104" i="1" s="1"/>
  <c r="P123" i="8"/>
  <c r="P122"/>
  <c r="P121" s="1"/>
  <c r="AU101" i="1" s="1"/>
  <c r="P126" i="17"/>
  <c r="P125"/>
  <c r="AU111" i="1" s="1"/>
  <c r="T123" i="13"/>
  <c r="T122" s="1"/>
  <c r="T121" s="1"/>
  <c r="T123" i="7"/>
  <c r="T122"/>
  <c r="T121" s="1"/>
  <c r="P125" i="4"/>
  <c r="P124" s="1"/>
  <c r="AU97" i="1" s="1"/>
  <c r="P124" i="6"/>
  <c r="P123"/>
  <c r="P122" s="1"/>
  <c r="AU99" i="1" s="1"/>
  <c r="T123" i="8"/>
  <c r="T122"/>
  <c r="T121" s="1"/>
  <c r="P125" i="3"/>
  <c r="P124" s="1"/>
  <c r="AU96" i="1" s="1"/>
  <c r="T125" i="14"/>
  <c r="T124"/>
  <c r="P121" i="10"/>
  <c r="P120"/>
  <c r="AU103" i="1" s="1"/>
  <c r="P147" i="2"/>
  <c r="P1377"/>
  <c r="BK125" i="14"/>
  <c r="J125" s="1"/>
  <c r="J97" s="1"/>
  <c r="BK138" i="12"/>
  <c r="BK137" s="1"/>
  <c r="BK136" s="1"/>
  <c r="J30" s="1"/>
  <c r="AG105" i="1" s="1"/>
  <c r="AN105" s="1"/>
  <c r="R123" i="7"/>
  <c r="R122"/>
  <c r="R121" s="1"/>
  <c r="P138" i="12"/>
  <c r="P137" s="1"/>
  <c r="P136" s="1"/>
  <c r="AU105" i="1" s="1"/>
  <c r="R125" i="4"/>
  <c r="R124" s="1"/>
  <c r="P123" i="13"/>
  <c r="P122" s="1"/>
  <c r="P121" s="1"/>
  <c r="AU107" i="1" s="1"/>
  <c r="T138" i="12"/>
  <c r="T137" s="1"/>
  <c r="T136" s="1"/>
  <c r="P124" i="15"/>
  <c r="P123"/>
  <c r="AU109" i="1" s="1"/>
  <c r="R125" i="3"/>
  <c r="R124" s="1"/>
  <c r="R138" i="12"/>
  <c r="R137" s="1"/>
  <c r="R136" s="1"/>
  <c r="R123" i="8"/>
  <c r="R122"/>
  <c r="R121" s="1"/>
  <c r="R123" i="13"/>
  <c r="R122" s="1"/>
  <c r="R121" s="1"/>
  <c r="BK123" i="7"/>
  <c r="J123" s="1"/>
  <c r="J98" s="1"/>
  <c r="R126" i="17"/>
  <c r="R125" s="1"/>
  <c r="P123" i="7"/>
  <c r="P122" s="1"/>
  <c r="P121" s="1"/>
  <c r="AU100" i="1" s="1"/>
  <c r="P125" i="14"/>
  <c r="P124" s="1"/>
  <c r="AU108" i="1" s="1"/>
  <c r="T125" i="3"/>
  <c r="T124"/>
  <c r="R147" i="2"/>
  <c r="BK124" i="6"/>
  <c r="J124" s="1"/>
  <c r="J98" s="1"/>
  <c r="BK123" i="8"/>
  <c r="BK122" s="1"/>
  <c r="J122" s="1"/>
  <c r="J97" s="1"/>
  <c r="BK177" i="17"/>
  <c r="J177" s="1"/>
  <c r="J104" s="1"/>
  <c r="BK1377" i="2"/>
  <c r="J1377" s="1"/>
  <c r="J105" s="1"/>
  <c r="BK126" i="17"/>
  <c r="J126" s="1"/>
  <c r="J97" s="1"/>
  <c r="J120" i="16"/>
  <c r="J97" s="1"/>
  <c r="BK123" i="15"/>
  <c r="J123" s="1"/>
  <c r="J30" s="1"/>
  <c r="AG109" i="1" s="1"/>
  <c r="AN109" s="1"/>
  <c r="AG107"/>
  <c r="AN107" s="1"/>
  <c r="J96" i="13"/>
  <c r="J122"/>
  <c r="J97" s="1"/>
  <c r="J123"/>
  <c r="J98" s="1"/>
  <c r="J120" i="11"/>
  <c r="J97" s="1"/>
  <c r="AG103" i="1"/>
  <c r="AN103" s="1"/>
  <c r="J96" i="10"/>
  <c r="J121"/>
  <c r="J97" s="1"/>
  <c r="BK119" i="9"/>
  <c r="J119" s="1"/>
  <c r="J30" s="1"/>
  <c r="AG102" i="1" s="1"/>
  <c r="AN102" s="1"/>
  <c r="J125" i="3"/>
  <c r="J97" s="1"/>
  <c r="J34"/>
  <c r="AW96" i="1" s="1"/>
  <c r="AT96" s="1"/>
  <c r="F34" i="8"/>
  <c r="BA101" i="1" s="1"/>
  <c r="F34" i="11"/>
  <c r="BA104" i="1" s="1"/>
  <c r="J34" i="13"/>
  <c r="AW107" i="1" s="1"/>
  <c r="AT107" s="1"/>
  <c r="F34" i="14"/>
  <c r="BA108" i="1" s="1"/>
  <c r="J34" i="16"/>
  <c r="AW110" i="1" s="1"/>
  <c r="AT110" s="1"/>
  <c r="BB94"/>
  <c r="W31" s="1"/>
  <c r="J30" i="3"/>
  <c r="AG96" i="1" s="1"/>
  <c r="AN96" s="1"/>
  <c r="F34" i="5"/>
  <c r="BA98" i="1" s="1"/>
  <c r="J34" i="5"/>
  <c r="AW98" i="1"/>
  <c r="AT98" s="1"/>
  <c r="F34" i="6"/>
  <c r="BA99" i="1" s="1"/>
  <c r="J34" i="8"/>
  <c r="AW101" i="1" s="1"/>
  <c r="AT101" s="1"/>
  <c r="F34" i="12"/>
  <c r="BA105" i="1" s="1"/>
  <c r="J34" i="6"/>
  <c r="AW99" i="1"/>
  <c r="AT99" s="1"/>
  <c r="F34" i="10"/>
  <c r="BA103" i="1" s="1"/>
  <c r="F34" i="16"/>
  <c r="BA110" i="1" s="1"/>
  <c r="F34" i="3"/>
  <c r="BA96" i="1" s="1"/>
  <c r="F34" i="7"/>
  <c r="BA100" i="1" s="1"/>
  <c r="J34" i="9"/>
  <c r="AW102" i="1"/>
  <c r="AT102" s="1"/>
  <c r="J34" i="11"/>
  <c r="AW104" i="1"/>
  <c r="AT104" s="1"/>
  <c r="F34" i="13"/>
  <c r="BA107" i="1" s="1"/>
  <c r="J34" i="14"/>
  <c r="AW108" i="1" s="1"/>
  <c r="AT108" s="1"/>
  <c r="J34" i="15"/>
  <c r="AW109" i="1" s="1"/>
  <c r="AT109" s="1"/>
  <c r="F34" i="17"/>
  <c r="BA111" i="1" s="1"/>
  <c r="BD94"/>
  <c r="W33" s="1"/>
  <c r="AZ94"/>
  <c r="W29" s="1"/>
  <c r="J34" i="4"/>
  <c r="AW97" i="1" s="1"/>
  <c r="AT97" s="1"/>
  <c r="J34" i="7"/>
  <c r="AW100" i="1" s="1"/>
  <c r="AT100" s="1"/>
  <c r="J34" i="10"/>
  <c r="AW103" i="1" s="1"/>
  <c r="AT103" s="1"/>
  <c r="F34" i="15"/>
  <c r="BA109" i="1" s="1"/>
  <c r="J30" i="16"/>
  <c r="AG110" i="1" s="1"/>
  <c r="AN110" s="1"/>
  <c r="J34" i="17"/>
  <c r="AW111" i="1" s="1"/>
  <c r="AT111" s="1"/>
  <c r="BC94"/>
  <c r="AY94" s="1"/>
  <c r="F34" i="4"/>
  <c r="BA97" i="1" s="1"/>
  <c r="F34" i="9"/>
  <c r="BA102" i="1"/>
  <c r="J30" i="11"/>
  <c r="AG104" i="1" s="1"/>
  <c r="AN104" s="1"/>
  <c r="AW105"/>
  <c r="AT105" s="1"/>
  <c r="F34" i="2"/>
  <c r="BA95" i="1" s="1"/>
  <c r="J34" i="2"/>
  <c r="AW95" i="1" s="1"/>
  <c r="AT95" s="1"/>
  <c r="R146" i="2" l="1"/>
  <c r="J124" i="19"/>
  <c r="J97" s="1"/>
  <c r="J39" i="12"/>
  <c r="J96" i="4"/>
  <c r="J125"/>
  <c r="J97" s="1"/>
  <c r="BK122" i="5"/>
  <c r="J122" s="1"/>
  <c r="J123"/>
  <c r="J97" s="1"/>
  <c r="P146" i="2"/>
  <c r="AU95" i="1" s="1"/>
  <c r="AU94" s="1"/>
  <c r="J97" i="12"/>
  <c r="J123" i="8"/>
  <c r="J98" s="1"/>
  <c r="BK121"/>
  <c r="J121" s="1"/>
  <c r="J30" s="1"/>
  <c r="AG101" i="1" s="1"/>
  <c r="AN101" s="1"/>
  <c r="BK123" i="6"/>
  <c r="J123" s="1"/>
  <c r="J97" s="1"/>
  <c r="J98" i="12"/>
  <c r="J96"/>
  <c r="BK125" i="17"/>
  <c r="J125" s="1"/>
  <c r="J96" s="1"/>
  <c r="BK122" i="7"/>
  <c r="J122"/>
  <c r="J97" s="1"/>
  <c r="BK146" i="2"/>
  <c r="J146" s="1"/>
  <c r="J30" s="1"/>
  <c r="AG95" i="1" s="1"/>
  <c r="AN95" s="1"/>
  <c r="BK124" i="14"/>
  <c r="J124" s="1"/>
  <c r="J96" s="1"/>
  <c r="J39" i="16"/>
  <c r="J96" i="15"/>
  <c r="J39"/>
  <c r="J39" i="13"/>
  <c r="J39" i="11"/>
  <c r="J39" i="10"/>
  <c r="J96" i="9"/>
  <c r="J39"/>
  <c r="J39" i="4"/>
  <c r="J39" i="3"/>
  <c r="AX94" i="1"/>
  <c r="W32"/>
  <c r="BA94"/>
  <c r="AW94" s="1"/>
  <c r="AV94"/>
  <c r="AK29" s="1"/>
  <c r="J123" i="19" l="1"/>
  <c r="J96" s="1"/>
  <c r="J30" i="5"/>
  <c r="J96"/>
  <c r="J39" i="8"/>
  <c r="J39" i="2"/>
  <c r="BK121" i="7"/>
  <c r="J121" s="1"/>
  <c r="J30" s="1"/>
  <c r="AG100" i="1" s="1"/>
  <c r="AN100" s="1"/>
  <c r="BK122" i="6"/>
  <c r="J122" s="1"/>
  <c r="J30" s="1"/>
  <c r="AG99" i="1" s="1"/>
  <c r="AN99" s="1"/>
  <c r="J96" i="2"/>
  <c r="J96" i="8"/>
  <c r="J30" i="17"/>
  <c r="AG111" i="1" s="1"/>
  <c r="AN111" s="1"/>
  <c r="J30" i="14"/>
  <c r="AG108" i="1" s="1"/>
  <c r="AN108" s="1"/>
  <c r="AT94"/>
  <c r="J30" i="19" l="1"/>
  <c r="J39" s="1"/>
  <c r="F34"/>
  <c r="J34" s="1"/>
  <c r="AG106" i="1"/>
  <c r="AN106" s="1"/>
  <c r="AG98"/>
  <c r="AN98" s="1"/>
  <c r="J39" i="5"/>
  <c r="J39" i="17"/>
  <c r="J39" i="14"/>
  <c r="J96" i="7"/>
  <c r="J96" i="6"/>
  <c r="J39"/>
  <c r="J39" i="7"/>
  <c r="AN94" i="1" l="1"/>
  <c r="AG94"/>
  <c r="AK26" s="1"/>
  <c r="W30" l="1"/>
  <c r="AK30" s="1"/>
  <c r="AK35" s="1"/>
</calcChain>
</file>

<file path=xl/sharedStrings.xml><?xml version="1.0" encoding="utf-8"?>
<sst xmlns="http://schemas.openxmlformats.org/spreadsheetml/2006/main" count="60677" uniqueCount="7256">
  <si>
    <t>Export Komplet</t>
  </si>
  <si>
    <t/>
  </si>
  <si>
    <t>2.0</t>
  </si>
  <si>
    <t>False</t>
  </si>
  <si>
    <t>{5ed3eb34-a1de-4752-be84-8ac15fb9cdd0}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</si>
  <si>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</si>
  <si>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</si>
  <si>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</si>
  <si>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</si>
  <si>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</si>
  <si>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</si>
  <si>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</si>
  <si>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23047</t>
  </si>
  <si>
    <t>Stavba:</t>
  </si>
  <si>
    <t>Rekonštrukcia objektu - II. Psychiatrická klinika SZU Cesta k nemocnici</t>
  </si>
  <si>
    <t>JKSO:</t>
  </si>
  <si>
    <t>KS:</t>
  </si>
  <si>
    <t>Miesto:</t>
  </si>
  <si>
    <t>Banská Bystrica</t>
  </si>
  <si>
    <t>Dátum:</t>
  </si>
  <si>
    <t>17. 6. 2023</t>
  </si>
  <si>
    <t>Objednávateľ:</t>
  </si>
  <si>
    <t>IČO:</t>
  </si>
  <si>
    <t>Fakultná nemocnica s poliklinikou F.D.Roosevelta</t>
  </si>
  <si>
    <t>IČ DPH:</t>
  </si>
  <si>
    <t>Zhotoviteľ:</t>
  </si>
  <si>
    <t>určený výberom</t>
  </si>
  <si>
    <t>Projektant:</t>
  </si>
  <si>
    <t>Ing.Arch. Peter Žalman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</si>
  <si>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</si>
  <si>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</si>
  <si>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</si>
  <si>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</si>
  <si>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</si>
  <si>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</si>
  <si>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</si>
  <si>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</si>
  <si>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</si>
  <si>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</si>
  <si>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</si>
  <si>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</si>
  <si>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</si>
  <si>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</si>
  <si>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</si>
  <si>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</si>
  <si>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</si>
  <si>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</si>
  <si>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</si>
  <si>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</si>
  <si>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</si>
  <si>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</si>
  <si>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</si>
  <si>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</si>
  <si>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</si>
  <si>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</si>
  <si>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</si>
  <si>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</si>
  <si>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</si>
  <si>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</si>
  <si>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</si>
  <si>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</si>
  <si>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</si>
  <si>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</si>
  <si>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</si>
  <si>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</si>
  <si>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</si>
  <si>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</si>
  <si>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</si>
  <si>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</si>
  <si>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</si>
  <si>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</si>
  <si>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</si>
  <si>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</si>
  <si>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</si>
  <si>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</si>
  <si>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</si>
  <si>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</si>
  <si>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</si>
  <si>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</si>
  <si>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Rekonštrukcia objektu II. Psychiatrickej kliniky - ASR</t>
  </si>
  <si>
    <t>STA</t>
  </si>
  <si>
    <t>1</t>
  </si>
  <si>
    <t>{7672540b-68b3-4fd3-82dd-19c0fc535242}</t>
  </si>
  <si>
    <t>SO01a</t>
  </si>
  <si>
    <t>Rekonštrukcia objektu II. Psychiatrickej kliniky- Zdravotechnika</t>
  </si>
  <si>
    <t>{552bc06e-67b6-4c72-820e-d7d48360508c}</t>
  </si>
  <si>
    <t>SO01b</t>
  </si>
  <si>
    <t>Rekonštrukcia objektu II. Psychiatrickej kliniky - UK</t>
  </si>
  <si>
    <t>{70b4d9a8-65d1-46a8-a2ff-783ddb7d2cb7}</t>
  </si>
  <si>
    <t>SO01c</t>
  </si>
  <si>
    <t>Rekonštrukcia objektu II. Psychiatrickej kliniky - HSP</t>
  </si>
  <si>
    <t>{ba7355aa-3448-4e08-b74b-2d843c639126}</t>
  </si>
  <si>
    <t>SO01d</t>
  </si>
  <si>
    <t>Rekonštrukcia objektu II. Psychiatrickej kliniky - štrukturovaná kabeláž a SKV</t>
  </si>
  <si>
    <t>{6a6f6c2d-f518-4a4d-87ce-8faf02e3b7da}</t>
  </si>
  <si>
    <t>SO01e</t>
  </si>
  <si>
    <t>Rekonštrukcia objektu II. Psychiatrickej kliniky - SPS</t>
  </si>
  <si>
    <t>{11a3e673-342e-4dc9-949c-bf1968cd016a}</t>
  </si>
  <si>
    <t>SO01f</t>
  </si>
  <si>
    <t>Rekonštrukcia objektu II. Psychiatrickej kliniky - STA</t>
  </si>
  <si>
    <t>{acb05b86-c8f9-4835-995e-56c461ec9ef9}</t>
  </si>
  <si>
    <t>SO01g</t>
  </si>
  <si>
    <t>Rekonštrukcia objektu II. Psychiatrickej kliniky - medicinálne plyny</t>
  </si>
  <si>
    <t>{81e7dfb7-b09f-4ea8-b1fe-59d0b510e30f}</t>
  </si>
  <si>
    <t>SO01h</t>
  </si>
  <si>
    <t>Rekonštrukcia objektu II. Psychiatrickej kliniky - elektroinštalácia</t>
  </si>
  <si>
    <t>{af4b408d-1a3d-4f1f-a564-ab74b54f6e00}</t>
  </si>
  <si>
    <t>SO01i</t>
  </si>
  <si>
    <t>Rekonštrukcia objektu II. Psychiatrickej kliniky - bleskozvod</t>
  </si>
  <si>
    <t>{92918b24-d093-4a35-b5a2-4b590d9040ac}</t>
  </si>
  <si>
    <t>Rekonštrukcia objektu II. Psychiatrickej kliniky - Vzduchotechnika</t>
  </si>
  <si>
    <t>{948976ee-1d15-429e-ba6e-0ba521d33560}</t>
  </si>
  <si>
    <t>SO01k</t>
  </si>
  <si>
    <t>Rekonštrukcia objektu II. Psychiatrickej kliniky - EPS</t>
  </si>
  <si>
    <t>{c7bfe1d8-3384-45b1-a237-0b5f7bf67aec}</t>
  </si>
  <si>
    <t>IO01</t>
  </si>
  <si>
    <t>Príprava územia</t>
  </si>
  <si>
    <t>{192b27b1-d9ca-4ca8-bf9c-b263ccb51be0}</t>
  </si>
  <si>
    <t>IO02</t>
  </si>
  <si>
    <t>Komunikácie  a chodníky</t>
  </si>
  <si>
    <t>{36112581-a95b-4e13-a049-af3f57988dc5}</t>
  </si>
  <si>
    <t>IO03</t>
  </si>
  <si>
    <t>Sadové a terénne úpravy</t>
  </si>
  <si>
    <t>{0d6d7c9e-4702-4c26-a119-13913a8197da}</t>
  </si>
  <si>
    <t>IO04</t>
  </si>
  <si>
    <t>Areálový vodovod</t>
  </si>
  <si>
    <t>{7aa4e1e8-ae5f-45d1-a467-6c48fa23f51a}</t>
  </si>
  <si>
    <t>dfeal</t>
  </si>
  <si>
    <t>152,84</t>
  </si>
  <si>
    <t>2</t>
  </si>
  <si>
    <t>vm1</t>
  </si>
  <si>
    <t>35,507</t>
  </si>
  <si>
    <t>KRYCÍ LIST ROZPOČTU</t>
  </si>
  <si>
    <t>n</t>
  </si>
  <si>
    <t>688,852</t>
  </si>
  <si>
    <t>vkp</t>
  </si>
  <si>
    <t>294,89</t>
  </si>
  <si>
    <t>dr</t>
  </si>
  <si>
    <t>49,898</t>
  </si>
  <si>
    <t>vkd</t>
  </si>
  <si>
    <t>113,5</t>
  </si>
  <si>
    <t>Objekt:</t>
  </si>
  <si>
    <t>vstrecha</t>
  </si>
  <si>
    <t>1944,685</t>
  </si>
  <si>
    <t>SO01 - Rekonštrukcia objektu II. Psychiatrickej kliniky - ASR</t>
  </si>
  <si>
    <t>rv</t>
  </si>
  <si>
    <t>1468,869</t>
  </si>
  <si>
    <t>vv</t>
  </si>
  <si>
    <t>18,56</t>
  </si>
  <si>
    <t>zásyp</t>
  </si>
  <si>
    <t>243,836</t>
  </si>
  <si>
    <t>zbytok</t>
  </si>
  <si>
    <t>1243,593</t>
  </si>
  <si>
    <t>xps10</t>
  </si>
  <si>
    <t>211,764</t>
  </si>
  <si>
    <t>xps20</t>
  </si>
  <si>
    <t>410,43</t>
  </si>
  <si>
    <t>tt</t>
  </si>
  <si>
    <t>958,771</t>
  </si>
  <si>
    <t>k1</t>
  </si>
  <si>
    <t>239,53</t>
  </si>
  <si>
    <t>k2</t>
  </si>
  <si>
    <t>363,646</t>
  </si>
  <si>
    <t>t100</t>
  </si>
  <si>
    <t>1,51</t>
  </si>
  <si>
    <t>hea140</t>
  </si>
  <si>
    <t>19,903</t>
  </si>
  <si>
    <t>hea180</t>
  </si>
  <si>
    <t>0,195</t>
  </si>
  <si>
    <t>u200</t>
  </si>
  <si>
    <t>4,769</t>
  </si>
  <si>
    <t>trap50</t>
  </si>
  <si>
    <t>1055,421</t>
  </si>
  <si>
    <t>nt</t>
  </si>
  <si>
    <t>1404,841</t>
  </si>
  <si>
    <t>Ing Peter Lukačovič</t>
  </si>
  <si>
    <t>st1</t>
  </si>
  <si>
    <t>1833,32</t>
  </si>
  <si>
    <t>st2</t>
  </si>
  <si>
    <t>93,99</t>
  </si>
  <si>
    <t>osb25</t>
  </si>
  <si>
    <t>1927,31</t>
  </si>
  <si>
    <t>lata1</t>
  </si>
  <si>
    <t>1818,232</t>
  </si>
  <si>
    <t>s2</t>
  </si>
  <si>
    <t>538,759</t>
  </si>
  <si>
    <t>s1</t>
  </si>
  <si>
    <t>936,314</t>
  </si>
  <si>
    <t>s2i</t>
  </si>
  <si>
    <t>76,28</t>
  </si>
  <si>
    <t>s1i</t>
  </si>
  <si>
    <t>72,391</t>
  </si>
  <si>
    <t>malba</t>
  </si>
  <si>
    <t>11757,052</t>
  </si>
  <si>
    <t>h1</t>
  </si>
  <si>
    <t>87,1</t>
  </si>
  <si>
    <t>osbvo</t>
  </si>
  <si>
    <t>57,075</t>
  </si>
  <si>
    <t>osbvn</t>
  </si>
  <si>
    <t>40,85</t>
  </si>
  <si>
    <t>lata2</t>
  </si>
  <si>
    <t>277,55</t>
  </si>
  <si>
    <t>skto</t>
  </si>
  <si>
    <t>51,824</t>
  </si>
  <si>
    <t>p5</t>
  </si>
  <si>
    <t>18,05</t>
  </si>
  <si>
    <t>visp5</t>
  </si>
  <si>
    <t>18,424</t>
  </si>
  <si>
    <t>zisp5</t>
  </si>
  <si>
    <t>8,652</t>
  </si>
  <si>
    <t>kutp5</t>
  </si>
  <si>
    <t>21,63</t>
  </si>
  <si>
    <t>p4</t>
  </si>
  <si>
    <t>913,06</t>
  </si>
  <si>
    <t>zd</t>
  </si>
  <si>
    <t>5,338</t>
  </si>
  <si>
    <t>dzd</t>
  </si>
  <si>
    <t>6,858</t>
  </si>
  <si>
    <t>bzp</t>
  </si>
  <si>
    <t>6,164</t>
  </si>
  <si>
    <t>dzp</t>
  </si>
  <si>
    <t>36,2</t>
  </si>
  <si>
    <t>bstena</t>
  </si>
  <si>
    <t>6,882</t>
  </si>
  <si>
    <t>dstena</t>
  </si>
  <si>
    <t>59,765</t>
  </si>
  <si>
    <t>bsch</t>
  </si>
  <si>
    <t>4,824</t>
  </si>
  <si>
    <t>dsch</t>
  </si>
  <si>
    <t>20,946</t>
  </si>
  <si>
    <t>dst</t>
  </si>
  <si>
    <t>6,667</t>
  </si>
  <si>
    <t>dpätka</t>
  </si>
  <si>
    <t>2,56</t>
  </si>
  <si>
    <t>viss2</t>
  </si>
  <si>
    <t>33,003</t>
  </si>
  <si>
    <t>ziss2</t>
  </si>
  <si>
    <t>5,895</t>
  </si>
  <si>
    <t>kuts2</t>
  </si>
  <si>
    <t>19,65</t>
  </si>
  <si>
    <t>y150</t>
  </si>
  <si>
    <t>311,694</t>
  </si>
  <si>
    <t>y300</t>
  </si>
  <si>
    <t>29,48</t>
  </si>
  <si>
    <t>y250</t>
  </si>
  <si>
    <t>6,16</t>
  </si>
  <si>
    <t>vn1</t>
  </si>
  <si>
    <t>2,012</t>
  </si>
  <si>
    <t>vn2</t>
  </si>
  <si>
    <t>2,364</t>
  </si>
  <si>
    <t>omalba</t>
  </si>
  <si>
    <t>389,808</t>
  </si>
  <si>
    <t>si55a</t>
  </si>
  <si>
    <t>1160,199</t>
  </si>
  <si>
    <t>si55b</t>
  </si>
  <si>
    <t>169,273</t>
  </si>
  <si>
    <t>p7jsch</t>
  </si>
  <si>
    <t>202,55</t>
  </si>
  <si>
    <t>P7J</t>
  </si>
  <si>
    <t>54,104</t>
  </si>
  <si>
    <t>sokp7j</t>
  </si>
  <si>
    <t>138,595</t>
  </si>
  <si>
    <t>p2a</t>
  </si>
  <si>
    <t>124,09</t>
  </si>
  <si>
    <t>sokp2a</t>
  </si>
  <si>
    <t>124,13</t>
  </si>
  <si>
    <t>pef</t>
  </si>
  <si>
    <t>4271,907</t>
  </si>
  <si>
    <t>p1a</t>
  </si>
  <si>
    <t>237,33</t>
  </si>
  <si>
    <t>sokp1a</t>
  </si>
  <si>
    <t>329</t>
  </si>
  <si>
    <t>p6d</t>
  </si>
  <si>
    <t>65,91</t>
  </si>
  <si>
    <t>sokp6d</t>
  </si>
  <si>
    <t>4,79</t>
  </si>
  <si>
    <t>maz1</t>
  </si>
  <si>
    <t>4,614</t>
  </si>
  <si>
    <t>p4b</t>
  </si>
  <si>
    <t>50,5</t>
  </si>
  <si>
    <t>sokp4b</t>
  </si>
  <si>
    <t>53,2</t>
  </si>
  <si>
    <t>p1e</t>
  </si>
  <si>
    <t>14,55</t>
  </si>
  <si>
    <t>sokp1e</t>
  </si>
  <si>
    <t>37,2</t>
  </si>
  <si>
    <t>p3e</t>
  </si>
  <si>
    <t>178,3</t>
  </si>
  <si>
    <t>sokp3e</t>
  </si>
  <si>
    <t>168,1</t>
  </si>
  <si>
    <t>p3b</t>
  </si>
  <si>
    <t>285,44</t>
  </si>
  <si>
    <t>REKAPITULÁCIA ROZPOČTU</t>
  </si>
  <si>
    <t>sokp3b</t>
  </si>
  <si>
    <t>279,8</t>
  </si>
  <si>
    <t>p3i</t>
  </si>
  <si>
    <t>723,65</t>
  </si>
  <si>
    <t>sokp3i</t>
  </si>
  <si>
    <t>703,685</t>
  </si>
  <si>
    <t>p1b</t>
  </si>
  <si>
    <t>56,59</t>
  </si>
  <si>
    <t>sokp1b</t>
  </si>
  <si>
    <t>128,8</t>
  </si>
  <si>
    <t>p1g</t>
  </si>
  <si>
    <t>82,32</t>
  </si>
  <si>
    <t>sokp1g</t>
  </si>
  <si>
    <t>208,7</t>
  </si>
  <si>
    <t>p2b</t>
  </si>
  <si>
    <t>144,84</t>
  </si>
  <si>
    <t>w112</t>
  </si>
  <si>
    <t>40,448</t>
  </si>
  <si>
    <t>ov</t>
  </si>
  <si>
    <t>3393,078</t>
  </si>
  <si>
    <t>zn</t>
  </si>
  <si>
    <t>172,5</t>
  </si>
  <si>
    <t>rp</t>
  </si>
  <si>
    <t>19,565</t>
  </si>
  <si>
    <t>Kód dielu - Popis</t>
  </si>
  <si>
    <t>Cena celkom [EUR]</t>
  </si>
  <si>
    <t>dstrop</t>
  </si>
  <si>
    <t>4,4</t>
  </si>
  <si>
    <t>bst</t>
  </si>
  <si>
    <t>5,94</t>
  </si>
  <si>
    <t>Náklady z rozpočtu</t>
  </si>
  <si>
    <t>-1</t>
  </si>
  <si>
    <t>dste</t>
  </si>
  <si>
    <t>40,5</t>
  </si>
  <si>
    <t>HSV - Práce a dodávky HSV</t>
  </si>
  <si>
    <t>bsch2</t>
  </si>
  <si>
    <t>1,525</t>
  </si>
  <si>
    <t xml:space="preserve">    1 - Zemné práce</t>
  </si>
  <si>
    <t>sokp2b</t>
  </si>
  <si>
    <t>129,2</t>
  </si>
  <si>
    <t xml:space="preserve">    2 - Zakladanie</t>
  </si>
  <si>
    <t>p2e</t>
  </si>
  <si>
    <t>227,475</t>
  </si>
  <si>
    <t xml:space="preserve">    3 - Zvislé a kompletné konštrukcie</t>
  </si>
  <si>
    <t>sokp2e</t>
  </si>
  <si>
    <t>229,885</t>
  </si>
  <si>
    <t xml:space="preserve">    4 - Vodorovné konštrukcie</t>
  </si>
  <si>
    <t>p6b</t>
  </si>
  <si>
    <t>12,74</t>
  </si>
  <si>
    <t xml:space="preserve">    6 - Úpravy povrchov, podlahy, osadenie</t>
  </si>
  <si>
    <t>sokp6b</t>
  </si>
  <si>
    <t>1,57</t>
  </si>
  <si>
    <t xml:space="preserve">    9 - Ostatné konštrukcie a práce-búranie</t>
  </si>
  <si>
    <t>p4e</t>
  </si>
  <si>
    <t>18,99</t>
  </si>
  <si>
    <t xml:space="preserve">    99 - Presun hmôt HSV</t>
  </si>
  <si>
    <t>sokp4e</t>
  </si>
  <si>
    <t>18,7</t>
  </si>
  <si>
    <t>PSV - Práce a dodávky PSV</t>
  </si>
  <si>
    <t>p2i</t>
  </si>
  <si>
    <t>32,96</t>
  </si>
  <si>
    <t xml:space="preserve">    711 - Izolácie proti vode a vlhkosti</t>
  </si>
  <si>
    <t>sokp2i</t>
  </si>
  <si>
    <t>41,4</t>
  </si>
  <si>
    <t xml:space="preserve">    712 - Izolácie striech, povlakové krytiny</t>
  </si>
  <si>
    <t>p4i</t>
  </si>
  <si>
    <t>52,45</t>
  </si>
  <si>
    <t xml:space="preserve">    713 - Izolácie tepelné</t>
  </si>
  <si>
    <t>sokp4i</t>
  </si>
  <si>
    <t>55</t>
  </si>
  <si>
    <t xml:space="preserve">    725 - Zdravotechnika - zariaďovacie predmety</t>
  </si>
  <si>
    <t>p8k</t>
  </si>
  <si>
    <t xml:space="preserve">    762 - Konštrukcie tesárske</t>
  </si>
  <si>
    <t>sokp8k</t>
  </si>
  <si>
    <t xml:space="preserve">    763 - Konštrukcie - drevostavby</t>
  </si>
  <si>
    <t>p3c</t>
  </si>
  <si>
    <t>629,603</t>
  </si>
  <si>
    <t xml:space="preserve">    764 - Konštrukcie klampiarske</t>
  </si>
  <si>
    <t>sokp3c</t>
  </si>
  <si>
    <t>536,616</t>
  </si>
  <si>
    <t xml:space="preserve">    765 - Konštrukcie - krytiny tvrdé</t>
  </si>
  <si>
    <t>p1f</t>
  </si>
  <si>
    <t>61,07</t>
  </si>
  <si>
    <t xml:space="preserve">    766 - Konštrukcie stolárske</t>
  </si>
  <si>
    <t>sokp1f</t>
  </si>
  <si>
    <t>147,26</t>
  </si>
  <si>
    <t xml:space="preserve">    767 - Konštrukcie doplnkové kovové</t>
  </si>
  <si>
    <t>p5c</t>
  </si>
  <si>
    <t>138,57</t>
  </si>
  <si>
    <t xml:space="preserve">    771 - Podlahy z dlaždíc</t>
  </si>
  <si>
    <t>sokp5c</t>
  </si>
  <si>
    <t>160,1</t>
  </si>
  <si>
    <t xml:space="preserve">    772 - Podlahy z prírodného a konglomerovaného kameňa</t>
  </si>
  <si>
    <t>p4c</t>
  </si>
  <si>
    <t>18,04</t>
  </si>
  <si>
    <t xml:space="preserve">    776 - Podlahy povlakové</t>
  </si>
  <si>
    <t>sokp4c</t>
  </si>
  <si>
    <t>17</t>
  </si>
  <si>
    <t xml:space="preserve">    777 - Podlahy syntetické</t>
  </si>
  <si>
    <t>č</t>
  </si>
  <si>
    <t>4208,483</t>
  </si>
  <si>
    <t xml:space="preserve">    781 - Obklady</t>
  </si>
  <si>
    <t>wta</t>
  </si>
  <si>
    <t>770,289</t>
  </si>
  <si>
    <t xml:space="preserve">    783 - Nátery</t>
  </si>
  <si>
    <t>ostrop1pp</t>
  </si>
  <si>
    <t>194,904</t>
  </si>
  <si>
    <t xml:space="preserve">    784 - Maľby</t>
  </si>
  <si>
    <t>ostenasadr</t>
  </si>
  <si>
    <t>724,551</t>
  </si>
  <si>
    <t>M - Práce a dodávky M</t>
  </si>
  <si>
    <t>ko</t>
  </si>
  <si>
    <t>1221,57</t>
  </si>
  <si>
    <t xml:space="preserve">    21-M - Elektromontáže</t>
  </si>
  <si>
    <t>rohs</t>
  </si>
  <si>
    <t>28</t>
  </si>
  <si>
    <t xml:space="preserve">    25-M - Povrchová úprava strojov a zariadení</t>
  </si>
  <si>
    <t>p8kn</t>
  </si>
  <si>
    <t>117,55</t>
  </si>
  <si>
    <t xml:space="preserve">    33-M - Montáže dopravných zariadení, skladových zariadení a váh</t>
  </si>
  <si>
    <t>sokp8kn</t>
  </si>
  <si>
    <t>32,48</t>
  </si>
  <si>
    <t>kut8</t>
  </si>
  <si>
    <t>81,2</t>
  </si>
  <si>
    <t>f1a</t>
  </si>
  <si>
    <t>1048,477</t>
  </si>
  <si>
    <t>f1b</t>
  </si>
  <si>
    <t>989,293</t>
  </si>
  <si>
    <t>f1c</t>
  </si>
  <si>
    <t>60,462</t>
  </si>
  <si>
    <t>f1d</t>
  </si>
  <si>
    <t>99,909</t>
  </si>
  <si>
    <t>f2</t>
  </si>
  <si>
    <t>191,529</t>
  </si>
  <si>
    <t>ROZPOČET</t>
  </si>
  <si>
    <t>hea</t>
  </si>
  <si>
    <t>19162,834</t>
  </si>
  <si>
    <t>leš</t>
  </si>
  <si>
    <t>3467,58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</si>
  <si>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</si>
  <si>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</si>
  <si>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</si>
  <si>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</si>
  <si>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</si>
  <si>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</si>
  <si>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</si>
  <si>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</si>
  <si>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</si>
  <si>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</si>
  <si>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</si>
  <si>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</si>
  <si>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</si>
  <si>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</si>
  <si>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</si>
  <si>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</si>
  <si>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</si>
  <si>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>Výkop jamy a ryhy v obmedzenom priestore horn. tr.3 ručne</t>
  </si>
  <si>
    <t>m3</t>
  </si>
  <si>
    <t>4</t>
  </si>
  <si>
    <t>1224647336</t>
  </si>
  <si>
    <t>VV</t>
  </si>
  <si>
    <t>"západné krídlo"</t>
  </si>
  <si>
    <t>(0,7+1,315)/2*0,6*(7,35+14,08+27,9+8,515)</t>
  </si>
  <si>
    <t>"východné krídlo"</t>
  </si>
  <si>
    <t>(0,7+1,315)/2*0,6*(6,644+13,8+27,9+8,34)</t>
  </si>
  <si>
    <t>"pred vstupom"</t>
  </si>
  <si>
    <t>(0,7+2,55)/2*3,15*3,6*(31,5+2,0*2)</t>
  </si>
  <si>
    <t>"fig 4 -3,7"</t>
  </si>
  <si>
    <t>2,5*1,1*6,5</t>
  </si>
  <si>
    <t>"fig5 -4,4"</t>
  </si>
  <si>
    <t>3,2*0,5*6,5</t>
  </si>
  <si>
    <t>(0,615+1,65)/2*2,0*6,5</t>
  </si>
  <si>
    <t>"severná časť"</t>
  </si>
  <si>
    <t>(0,7+1,315)/2*0,6*(7,5+7,6)</t>
  </si>
  <si>
    <t>(0,7+2,55)/2*3,15*3,6*(6,8+0,95+4,625+2,82+2,8*2+4,53+3,8+3,6+4,9)</t>
  </si>
  <si>
    <t>Medzisúčet</t>
  </si>
  <si>
    <t>3</t>
  </si>
  <si>
    <t>Súčet</t>
  </si>
  <si>
    <t>139711101.S</t>
  </si>
  <si>
    <t>Výkop v uzavretých priestoroch s naložením výkopu na dopravný prostriedok v hornine 1 až 4</t>
  </si>
  <si>
    <t>835230113</t>
  </si>
  <si>
    <t>"fig 1 výťah"</t>
  </si>
  <si>
    <t>1,55*2,53*4,33</t>
  </si>
  <si>
    <t>"fig 2 základ schodisko"</t>
  </si>
  <si>
    <t>1,0*0,4*1,2</t>
  </si>
  <si>
    <t>"fig 3 nové schodisko"</t>
  </si>
  <si>
    <t>1,0*0,4*2,75</t>
  </si>
  <si>
    <t>162301121.S</t>
  </si>
  <si>
    <t>Vodorovné premiestnenie výkopku po spevnenej ceste z horniny tr.1-4, nad 100 do 1000 m3 na vzdialenosť nad 50 do 500 m</t>
  </si>
  <si>
    <t>2062339389</t>
  </si>
  <si>
    <t>"na medziskladku"</t>
  </si>
  <si>
    <t>"z medziskladky"</t>
  </si>
  <si>
    <t>162501123.S1</t>
  </si>
  <si>
    <t xml:space="preserve">Vodorovné premiestnenie výkopku po spevnenej ceste z horniny tr.1-4, nad 100 do 1000 m3, na vzdialenosť do 25 km </t>
  </si>
  <si>
    <t>-1220081166</t>
  </si>
  <si>
    <t>"odvoz na riadenú skladku"</t>
  </si>
  <si>
    <t>-zásyp</t>
  </si>
  <si>
    <t>5</t>
  </si>
  <si>
    <t>167101100.S</t>
  </si>
  <si>
    <t>Nakladanie výkopku tr.1-4 ručne</t>
  </si>
  <si>
    <t>996827996</t>
  </si>
  <si>
    <t>6</t>
  </si>
  <si>
    <t>167101102.S</t>
  </si>
  <si>
    <t>Nakladanie neuľahnutého výkopku z hornín tr.1-4 nad 100 do 1000 m3</t>
  </si>
  <si>
    <t>-260241408</t>
  </si>
  <si>
    <t>"na medziskladke"</t>
  </si>
  <si>
    <t>7</t>
  </si>
  <si>
    <t>171201202.S</t>
  </si>
  <si>
    <t>Uloženie sypaniny na skládky nad 100 do 1000 m3</t>
  </si>
  <si>
    <t>1444472336</t>
  </si>
  <si>
    <t>"medziskladka"</t>
  </si>
  <si>
    <t>8</t>
  </si>
  <si>
    <t>171209002.S</t>
  </si>
  <si>
    <t>Poplatok za skládku - zemina a kamenivo (17 05) ostatné</t>
  </si>
  <si>
    <t>t</t>
  </si>
  <si>
    <t>-1220245749</t>
  </si>
  <si>
    <t>zbytok*1,7</t>
  </si>
  <si>
    <t>9</t>
  </si>
  <si>
    <t>174101002.S</t>
  </si>
  <si>
    <t>Zásyp sypaninou so zhutnením jám, šachiet, rýh, zárezov alebo okolo objektov nad 100 do 1000 m3</t>
  </si>
  <si>
    <t>858531568</t>
  </si>
  <si>
    <t>"spätný zásyp objektu"</t>
  </si>
  <si>
    <t>2,757*(31,5+2,0*2)</t>
  </si>
  <si>
    <t>3,013*(6,8+0,95+4,625+2,82+2,8*2+4,53+3,8+3,6+4,9)</t>
  </si>
  <si>
    <t>Zakladanie</t>
  </si>
  <si>
    <t>10</t>
  </si>
  <si>
    <t>211571111.S</t>
  </si>
  <si>
    <t>Výplň odvodňovacieho rebra alebo trativodu do rýh s úpravou povrchu výplne štrkopieskom</t>
  </si>
  <si>
    <t>1527954873</t>
  </si>
  <si>
    <t>"okolo budovy"</t>
  </si>
  <si>
    <t>-0,1*xps10</t>
  </si>
  <si>
    <t>-0,2*xps20*0,7</t>
  </si>
  <si>
    <t>zásypštrk</t>
  </si>
  <si>
    <t>11</t>
  </si>
  <si>
    <t>211971121.S</t>
  </si>
  <si>
    <t>Zhotov. oplášt. výplne z geotext. v ryhe alebo v záreze pri rozvinutej šírke oplášt. od 0 do 2, 5 m</t>
  </si>
  <si>
    <t>m2</t>
  </si>
  <si>
    <t>-396952339</t>
  </si>
  <si>
    <t>(2,5+0,6+1,4+1,84)*(4,15*2+0,95*2+38+2,0*2+2,65*2+2,675*2+3,0*2+2,8*2+2,1)</t>
  </si>
  <si>
    <t>(0,9+0,95+0,3+0,7+0,6)*(9,9*2+11,25*2+27,9*2+7,1+6,83+12,5+12,7)</t>
  </si>
  <si>
    <t>12</t>
  </si>
  <si>
    <t>M</t>
  </si>
  <si>
    <t>693110004500.S</t>
  </si>
  <si>
    <t>Geotextília polypropylénová netkaná 300 g/m2</t>
  </si>
  <si>
    <t>-918673238</t>
  </si>
  <si>
    <t>tt*1,15</t>
  </si>
  <si>
    <t>13</t>
  </si>
  <si>
    <t>212752125.S</t>
  </si>
  <si>
    <t>Trativody z flexodrenážnych rúr DN 100</t>
  </si>
  <si>
    <t>m</t>
  </si>
  <si>
    <t>-1579936385</t>
  </si>
  <si>
    <t>2*(61,6+9,9+2,0+29,2+0,95+4,8)</t>
  </si>
  <si>
    <t>dren</t>
  </si>
  <si>
    <t>14</t>
  </si>
  <si>
    <t>273313611.S</t>
  </si>
  <si>
    <t>Betón základových dosiek, prostý tr. C 16/20</t>
  </si>
  <si>
    <t>-1917878295</t>
  </si>
  <si>
    <t>"podkladný pod zaklad výťahu"</t>
  </si>
  <si>
    <t>0,1*2,533*4,325</t>
  </si>
  <si>
    <t>15</t>
  </si>
  <si>
    <t>273321411.S</t>
  </si>
  <si>
    <t>Betón základových dosiek, železový (bez výstuže), tr. C 25/30</t>
  </si>
  <si>
    <t>458916170</t>
  </si>
  <si>
    <t>"základ pod nový výťah"</t>
  </si>
  <si>
    <t>0,4*2,533+4,325</t>
  </si>
  <si>
    <t>16</t>
  </si>
  <si>
    <t>273351217.S</t>
  </si>
  <si>
    <t>Debnenie stien základových dosiek, zhotovenie-tradičné</t>
  </si>
  <si>
    <t>-593392837</t>
  </si>
  <si>
    <t>"základ pod výťah"</t>
  </si>
  <si>
    <t>(0,1+0,4)*2*(2,533+4,325)</t>
  </si>
  <si>
    <t>273351218.S</t>
  </si>
  <si>
    <t>Debnenie stien základových dosiek, odstránenie-tradičné</t>
  </si>
  <si>
    <t>1223965082</t>
  </si>
  <si>
    <t>18</t>
  </si>
  <si>
    <t>273361821.S</t>
  </si>
  <si>
    <t>Výstuž základových dosiek z ocele B500 (10505)</t>
  </si>
  <si>
    <t>1027794508</t>
  </si>
  <si>
    <t>zd*0,12</t>
  </si>
  <si>
    <t>19</t>
  </si>
  <si>
    <t>273362021.S</t>
  </si>
  <si>
    <t>Výstuž základových dosiek zo zvár. sietí KARI</t>
  </si>
  <si>
    <t>178872287</t>
  </si>
  <si>
    <t>1,1*2,533*4,325</t>
  </si>
  <si>
    <t>274321411.S</t>
  </si>
  <si>
    <t>Betón základových pásov, železový (bez výstuže), tr. C 25/30</t>
  </si>
  <si>
    <t>23236885</t>
  </si>
  <si>
    <t>"základ schodiska pri výťahu"</t>
  </si>
  <si>
    <t>"vedlajšie schodisko"</t>
  </si>
  <si>
    <t>1,0*0,4*2,55</t>
  </si>
  <si>
    <t>"pod vonkajšou rampou"</t>
  </si>
  <si>
    <t>0,8*0,6*2,0*3</t>
  </si>
  <si>
    <t>0,8*0,6*2,25</t>
  </si>
  <si>
    <t>"základ pod vonkajšie schody"</t>
  </si>
  <si>
    <t>0,8*0,4*2,2</t>
  </si>
  <si>
    <t>21</t>
  </si>
  <si>
    <t>274351217.S</t>
  </si>
  <si>
    <t>Debnenie stien základových pásov, zhotovenie-tradičné</t>
  </si>
  <si>
    <t>1912038881</t>
  </si>
  <si>
    <t>2*1,0*(0,4+1,2)</t>
  </si>
  <si>
    <t>2*1,0*(0,4+2,55)</t>
  </si>
  <si>
    <t>2*0,8*(0,6+2,0)*3</t>
  </si>
  <si>
    <t>2*0,8*(0,6+2,25)</t>
  </si>
  <si>
    <t>2*0,8*(0,4+2,2)</t>
  </si>
  <si>
    <t>22</t>
  </si>
  <si>
    <t>274351218.S</t>
  </si>
  <si>
    <t>Debnenie stien základových pásov, odstránenie-tradičné</t>
  </si>
  <si>
    <t>1744760806</t>
  </si>
  <si>
    <t>23</t>
  </si>
  <si>
    <t>274361821.S</t>
  </si>
  <si>
    <t>Výstuž základových pásov z ocele B500 (10505)</t>
  </si>
  <si>
    <t>-821548269</t>
  </si>
  <si>
    <t>bzp*0,12</t>
  </si>
  <si>
    <t>24</t>
  </si>
  <si>
    <t>275313711.S</t>
  </si>
  <si>
    <t>Betón základových pätiek, prostý tr. C 25/30</t>
  </si>
  <si>
    <t>1392282555</t>
  </si>
  <si>
    <t>"vonkajšie schody"</t>
  </si>
  <si>
    <t>0,8*0,4*0,4*2</t>
  </si>
  <si>
    <t>25</t>
  </si>
  <si>
    <t>275351217.S</t>
  </si>
  <si>
    <t>Debnenie stien základových pätiek, zhotovenie-tradičné</t>
  </si>
  <si>
    <t>842747906</t>
  </si>
  <si>
    <t>0,8*4*0,4*2</t>
  </si>
  <si>
    <t>26</t>
  </si>
  <si>
    <t>275351218.S</t>
  </si>
  <si>
    <t>Debnenie stien základových pätiek, odstránenie-tradičné</t>
  </si>
  <si>
    <t>366199426</t>
  </si>
  <si>
    <t>27</t>
  </si>
  <si>
    <t>289904122.S</t>
  </si>
  <si>
    <t>Vysekanie spoj. hmoty hĺbky do 30mm z lomového kameňa stredn.,  -0,01800t</t>
  </si>
  <si>
    <t>-2083168554</t>
  </si>
  <si>
    <t>Zvislé a kompletné konštrukcie</t>
  </si>
  <si>
    <t>311208456.S</t>
  </si>
  <si>
    <t>Dodatočná izolácia vlhkého muriva tlakovou injektážou kremičitým roztokom pre hrúbku muriva do 500 mm</t>
  </si>
  <si>
    <t>-2145398156</t>
  </si>
  <si>
    <t>"SH6"</t>
  </si>
  <si>
    <t>"1PP vnutorne"</t>
  </si>
  <si>
    <t>6,1+12,4</t>
  </si>
  <si>
    <t>"1NP vonkajšie"</t>
  </si>
  <si>
    <t>7,1*2+27,9*2+11,25*2+9,7*2+12,6*2</t>
  </si>
  <si>
    <t>29</t>
  </si>
  <si>
    <t>311208457.S</t>
  </si>
  <si>
    <t>Dodatočná izolácia vlhkého muriva tlakovou injektážou kremičitým roztokom pre hrúbku muriva do 600 mm</t>
  </si>
  <si>
    <t>281189786</t>
  </si>
  <si>
    <t>"obvodové murivo"</t>
  </si>
  <si>
    <t>"1PP"</t>
  </si>
  <si>
    <t>46,25*2+18,0*2+2,15*2+8,15*2+6,9*2</t>
  </si>
  <si>
    <t>"vnutorne 1PP"</t>
  </si>
  <si>
    <t>38,0+12,4+17,8*2+3,6*2+6,4*2</t>
  </si>
  <si>
    <t>30</t>
  </si>
  <si>
    <t>311209110.S</t>
  </si>
  <si>
    <t>Vysušovanie vlhkého muriva elektroosmózou, pôdorysná plocha stavby do 1225 m2</t>
  </si>
  <si>
    <t>súb.</t>
  </si>
  <si>
    <t>-1955557357</t>
  </si>
  <si>
    <t>31</t>
  </si>
  <si>
    <t>317165122</t>
  </si>
  <si>
    <t>Prekladový trámec YTONG šírky 150 mm, výšky 124 mm, dĺžky 1250 mm</t>
  </si>
  <si>
    <t>ks</t>
  </si>
  <si>
    <t>-1780659439</t>
  </si>
  <si>
    <t>"1NP"</t>
  </si>
  <si>
    <t>"2NP"</t>
  </si>
  <si>
    <t>32</t>
  </si>
  <si>
    <t>317165123</t>
  </si>
  <si>
    <t>Prekladový trámec YTONG šírky 150 mm, výšky 124 mm, dĺžky 1500 mm</t>
  </si>
  <si>
    <t>-1115189898</t>
  </si>
  <si>
    <t>33</t>
  </si>
  <si>
    <t>317944311.S</t>
  </si>
  <si>
    <t>Valcované nosníky dodatočne osadzované do pripravených otvorov bez zamurovania hláv do č.12</t>
  </si>
  <si>
    <t>476691828</t>
  </si>
  <si>
    <t>"U100"</t>
  </si>
  <si>
    <t>10,6*(1,6*4+1,55*4+1,4*3+0,9*4)*0,001*1,1</t>
  </si>
  <si>
    <t>10,6*1,65*9*0,001*1,1</t>
  </si>
  <si>
    <t>10,6*1,7*13*0,001*1,1</t>
  </si>
  <si>
    <t>10,6*1,9*2*0,001*1,1</t>
  </si>
  <si>
    <t>"U120"</t>
  </si>
  <si>
    <t>13,3*2,0*4*3*0,001*1,1</t>
  </si>
  <si>
    <t>13,3*2,05*4*0,001*1,1</t>
  </si>
  <si>
    <t>10,6*1,6*13*0,001*1,1</t>
  </si>
  <si>
    <t>10,6*1,8*4*0,001*1,1</t>
  </si>
  <si>
    <t>10,6*2,0*4*0,001*1,1</t>
  </si>
  <si>
    <t>13,3*2,56*4*0,001*1,1</t>
  </si>
  <si>
    <t>34</t>
  </si>
  <si>
    <t>317944313.S</t>
  </si>
  <si>
    <t>Valcované nosníky dodatočne osadzované do pripravených otvorov bez zamurovania hláv č.14 až 22</t>
  </si>
  <si>
    <t>181095062</t>
  </si>
  <si>
    <t>"ocelové preklady"</t>
  </si>
  <si>
    <t>"U140"</t>
  </si>
  <si>
    <t>16,0*(2,1*4*3+2,2*4+2,7*4+2,9*4+2,26*4+2,2*4+2,2*4+2,5*4+2,55*4)*0,001*1,1</t>
  </si>
  <si>
    <t>"2NP U140"</t>
  </si>
  <si>
    <t>16,0*(2,775*4+2,5*4*2)*0,001*1,1</t>
  </si>
  <si>
    <t>35</t>
  </si>
  <si>
    <t>319201311.S</t>
  </si>
  <si>
    <t>Vyrovnanie nerovného povrchu bez odsekania tehál hr.do 30 mm</t>
  </si>
  <si>
    <t>1823453412</t>
  </si>
  <si>
    <t>"pod U nosníky"</t>
  </si>
  <si>
    <t>u200*1000/25,3*0,1</t>
  </si>
  <si>
    <t>36</t>
  </si>
  <si>
    <t>340001001.S1</t>
  </si>
  <si>
    <t>Rezanie tehlového muriva hr. od 500 do 600 mm</t>
  </si>
  <si>
    <t>-1000760341</t>
  </si>
  <si>
    <t>0,3*2*(2,15+1,5)</t>
  </si>
  <si>
    <t>2*(0,624+2,12)</t>
  </si>
  <si>
    <t>2*(1,0+2,12)</t>
  </si>
  <si>
    <t>"rozširenie otvorov dverí"</t>
  </si>
  <si>
    <t>2*(1,65+2,7)</t>
  </si>
  <si>
    <t>2*(1,3+2,35)*2</t>
  </si>
  <si>
    <t>2*(1,65+2,4)</t>
  </si>
  <si>
    <t>2*(1,7+2,7)</t>
  </si>
  <si>
    <t>2*(1,75+2,7)</t>
  </si>
  <si>
    <t>2*(1,2+2,35)</t>
  </si>
  <si>
    <t>2*(1,25+2,35)</t>
  </si>
  <si>
    <t>2*(1,6+2,4)*3</t>
  </si>
  <si>
    <t>2*(1,2+2,65)</t>
  </si>
  <si>
    <t>2*(1,9+2,7)</t>
  </si>
  <si>
    <t>2*(2,6+2,7)</t>
  </si>
  <si>
    <t>2*(1,315+2,65)</t>
  </si>
  <si>
    <t>2*(1,3+2,35+1,4*2+2,35*2)</t>
  </si>
  <si>
    <t>2*(0,9+2,05+1,3*3+2,35*3+2,417+3,22)</t>
  </si>
  <si>
    <t>2*(2,156+3,22)</t>
  </si>
  <si>
    <t>2*(1,3*4+2,35*4+1,41+2,35)</t>
  </si>
  <si>
    <t>2*(1,5+2,35)*4</t>
  </si>
  <si>
    <t>2*(2,15+2,7)</t>
  </si>
  <si>
    <t>(1,3+2,3)*2</t>
  </si>
  <si>
    <t>2*(1,85+2,7)</t>
  </si>
  <si>
    <t>2*(1,1+2,35+1,5+2,7)</t>
  </si>
  <si>
    <t>2*(1,3+2,35)*4</t>
  </si>
  <si>
    <t>2*(2,47+2,7)</t>
  </si>
  <si>
    <t>2*(1,0+2,35)</t>
  </si>
  <si>
    <t>2*(1,1+2,35)</t>
  </si>
  <si>
    <t>2*(1,3+2,35)*5</t>
  </si>
  <si>
    <t>2*(1,21+2,25)</t>
  </si>
  <si>
    <t>2*(1,9+3,0)</t>
  </si>
  <si>
    <t>2*(1,3+2,65)</t>
  </si>
  <si>
    <t>2*(1,3+2,35)</t>
  </si>
  <si>
    <t>2*(1,3*2+2,35*2)</t>
  </si>
  <si>
    <t>2*(2,4+2,05)</t>
  </si>
  <si>
    <t>2*(1,25+2,65)</t>
  </si>
  <si>
    <t>2*(1,3+2,3)</t>
  </si>
  <si>
    <t>2*(0,75+2,15)</t>
  </si>
  <si>
    <t>2*(1,3*5+2,35*5)</t>
  </si>
  <si>
    <t>2*(1,5+2,7+1,0+2,35)</t>
  </si>
  <si>
    <t>2*(1,3+2,35)*6</t>
  </si>
  <si>
    <t>37</t>
  </si>
  <si>
    <t>340239237</t>
  </si>
  <si>
    <t>Zamurovanie otvorov plochy nad 1 do 4 m2 tvárnicami YTONG (250x499x249)</t>
  </si>
  <si>
    <t>651384816</t>
  </si>
  <si>
    <t>2*1,4*2,2</t>
  </si>
  <si>
    <t>38</t>
  </si>
  <si>
    <t>340239238</t>
  </si>
  <si>
    <t>Zamurovanie otvorov plochy nad 1 do 4 m2 tvárnicami YTONG (300x499x249)</t>
  </si>
  <si>
    <t>-1642633853</t>
  </si>
  <si>
    <t>2*(1,5*2,2+1,4*2,2+1,1*2,2*2)</t>
  </si>
  <si>
    <t>1,0*2,2+1,1*2,2*2</t>
  </si>
  <si>
    <t>39</t>
  </si>
  <si>
    <t>341321410.S</t>
  </si>
  <si>
    <t>Betón stien a priečok, železový (bez výstuže) tr. C 25/30</t>
  </si>
  <si>
    <t>-1381073075</t>
  </si>
  <si>
    <t>"stena bočného schodiska do 1PP"</t>
  </si>
  <si>
    <t>0,3*3,0*6,6</t>
  </si>
  <si>
    <t>40</t>
  </si>
  <si>
    <t>341321610.S</t>
  </si>
  <si>
    <t>Betón stien a priečok, železový (bez výstuže) tr. C 30/37</t>
  </si>
  <si>
    <t>1783913502</t>
  </si>
  <si>
    <t>"výťah"</t>
  </si>
  <si>
    <t>0,25*4,7*(4,325+2,033)</t>
  </si>
  <si>
    <t>-0,25*1,15*2,05</t>
  </si>
  <si>
    <t>41</t>
  </si>
  <si>
    <t>341351105.S</t>
  </si>
  <si>
    <t>Debnenie stien a priečok obojstranné zhotovenie-dielce</t>
  </si>
  <si>
    <t>1191678620</t>
  </si>
  <si>
    <t>2*4,7*(4,325+2,033)</t>
  </si>
  <si>
    <t>2*3,0*6,6</t>
  </si>
  <si>
    <t>0,3*3,0</t>
  </si>
  <si>
    <t>42</t>
  </si>
  <si>
    <t>341351106.S</t>
  </si>
  <si>
    <t>Debnenie stien a priečok obojstranné odstránenie-dielce</t>
  </si>
  <si>
    <t>820052523</t>
  </si>
  <si>
    <t>43</t>
  </si>
  <si>
    <t>341361821.S</t>
  </si>
  <si>
    <t>Výstuž stien a priečok B500 (10505)</t>
  </si>
  <si>
    <t>-704447824</t>
  </si>
  <si>
    <t>bst*0,14</t>
  </si>
  <si>
    <t>bstena*0,15</t>
  </si>
  <si>
    <t>44</t>
  </si>
  <si>
    <t>341941001.S</t>
  </si>
  <si>
    <t>Nosné alebo spojovacie zvary stenových a priečkových dielcov okrem betonárskej ocele, hrúbky zvaru do 10 mm</t>
  </si>
  <si>
    <t>421089933</t>
  </si>
  <si>
    <t>"zvary ocelových nosníkov dodatočne vložených"</t>
  </si>
  <si>
    <t>vn1*1000/12*0,1*2*3</t>
  </si>
  <si>
    <t>vn2*1000/16*0,1*2*3</t>
  </si>
  <si>
    <t>45</t>
  </si>
  <si>
    <t>342272104</t>
  </si>
  <si>
    <t>Priečky z tvárnic YTONG hr. 150 mm P2-500 hladkých, na MVC a maltu YTONG (150x249x599)</t>
  </si>
  <si>
    <t>-1451139959</t>
  </si>
  <si>
    <t>3,19*(2,8*3+2,8*2+1,0*2+0,47*2+1,3*2+2,26+5,83+1,995+0,3*2+1,3*3+5,0*2+2,9)</t>
  </si>
  <si>
    <t>2,46*(3,5*3)</t>
  </si>
  <si>
    <t>2,8*(2,4+3,5*3+2,0+1,9+1,7*2+1,4*4+1,9+1,22*4)</t>
  </si>
  <si>
    <t>-(1,1*2,0*10+0,8*2,0*2+0,9*2,0*5+0,6*2,0*10)</t>
  </si>
  <si>
    <t>1,3*2,2+1,65*2,2+1,4*2,2*16+1,5*2,2*3+1,2*2,2</t>
  </si>
  <si>
    <t>3,79*2,8</t>
  </si>
  <si>
    <t>-(1,0*2,0*2+0,6*2,0*2+0,9*2,0*2+1,1*2,0*13)</t>
  </si>
  <si>
    <t>2,2*(1,4*17+1,1+1,3*2+1,46)</t>
  </si>
  <si>
    <t>3,79*(1,317+2,74)</t>
  </si>
  <si>
    <t>2,3*(2,5*2+2,4)</t>
  </si>
  <si>
    <t>-(1,0*2,0*7+0,8*2,0+1,1*2,0*9+0,9*2,0*3+0,6*2,0+1,2*1,5*2)</t>
  </si>
  <si>
    <t>46</t>
  </si>
  <si>
    <t>342948111.S</t>
  </si>
  <si>
    <t>Ukotvenie priečok k murovaným konštrukciám priklincovaním spojky do ložnej škáry počas murovania</t>
  </si>
  <si>
    <t>-51170389</t>
  </si>
  <si>
    <t>3,19*26</t>
  </si>
  <si>
    <t>2,5*6</t>
  </si>
  <si>
    <t>2,8*26</t>
  </si>
  <si>
    <t>2,2*19*2</t>
  </si>
  <si>
    <t>2,8*2</t>
  </si>
  <si>
    <t>2,2*2*21</t>
  </si>
  <si>
    <t>3,79*2*2+2,3*3*2</t>
  </si>
  <si>
    <t>47</t>
  </si>
  <si>
    <t>342948116.S</t>
  </si>
  <si>
    <t>Ukončenie priečok hr. nad 100 mm ku konštrukciám polyuretánovou penou</t>
  </si>
  <si>
    <t>869891428</t>
  </si>
  <si>
    <t>(2,8*3+2,8*2+1,0*2+0,47*2+1,3*2+2,26+5,83+1,995+0,3*2+1,3*3+5,0*2+2,9)</t>
  </si>
  <si>
    <t>(3,5*3)</t>
  </si>
  <si>
    <t>(2,4+3,5*3+2,0+1,9+1,7*2+1,4*4+1,9+1,22*4)</t>
  </si>
  <si>
    <t>1,3+1,65+1,4*16+1,5*3</t>
  </si>
  <si>
    <t>2,8</t>
  </si>
  <si>
    <t>(1,4*17+1,1+1,3*2+1,46)</t>
  </si>
  <si>
    <t>(1,317+2,74)</t>
  </si>
  <si>
    <t>(2,5*2+2,4)</t>
  </si>
  <si>
    <t>Vodorovné konštrukcie</t>
  </si>
  <si>
    <t>48</t>
  </si>
  <si>
    <t>411321414.S</t>
  </si>
  <si>
    <t>Betón stropov doskových a trámových,  železový tr. C 25/30</t>
  </si>
  <si>
    <t>218235825</t>
  </si>
  <si>
    <t>"zaliatie tapezu"</t>
  </si>
  <si>
    <t>0,04*trap50</t>
  </si>
  <si>
    <t>0,05*trap50*0,5</t>
  </si>
  <si>
    <t>"rampa"</t>
  </si>
  <si>
    <t>0,08*rp*0,5</t>
  </si>
  <si>
    <t>0,07*rp</t>
  </si>
  <si>
    <t>49</t>
  </si>
  <si>
    <t>411351101.S</t>
  </si>
  <si>
    <t>Debnenie stropov doskových zhotovenie-dielce</t>
  </si>
  <si>
    <t>-1095575430</t>
  </si>
  <si>
    <t>0,15*(1,425*2+9,04*2+3,6*2+0,6*2)</t>
  </si>
  <si>
    <t>50</t>
  </si>
  <si>
    <t>411351102.S</t>
  </si>
  <si>
    <t>Debnenie stropov doskových odstránenie-dielce</t>
  </si>
  <si>
    <t>-214510187</t>
  </si>
  <si>
    <t>51</t>
  </si>
  <si>
    <t>411354256.S</t>
  </si>
  <si>
    <t>Debnenie stropu, zabudované s plechom vlnitým pozinkovaným, výšky vĺn do 50 mm hr. 1,0 mm</t>
  </si>
  <si>
    <t>-445711142</t>
  </si>
  <si>
    <t>"3NP"</t>
  </si>
  <si>
    <t>10,25*26,9</t>
  </si>
  <si>
    <t>10,0*38,92-5,09*3,85</t>
  </si>
  <si>
    <t>11,38*8,17+(5,85+2,1)/2*1,968</t>
  </si>
  <si>
    <t>10,0*27,05-3,13*5,6</t>
  </si>
  <si>
    <t>"schodisko okolo výťahu"</t>
  </si>
  <si>
    <t>"dobetonavka strop nad 1PP, 1NP"</t>
  </si>
  <si>
    <t>5,09*0,67*2</t>
  </si>
  <si>
    <t>"medzipodesta1NP"</t>
  </si>
  <si>
    <t>5,09*2,5</t>
  </si>
  <si>
    <t>"medzipodesta 2NP"</t>
  </si>
  <si>
    <t>5,09*1,95</t>
  </si>
  <si>
    <t>"okolo nového schodiska"</t>
  </si>
  <si>
    <t>"medzipodesta 1PP"</t>
  </si>
  <si>
    <t>2,75*1,79+1,23*0,6</t>
  </si>
  <si>
    <t>"strop nad 1PP"</t>
  </si>
  <si>
    <t>1,23*2,96+0,29*0,6</t>
  </si>
  <si>
    <t>2,75*0,7</t>
  </si>
  <si>
    <t>"medzipodesta 1NP"</t>
  </si>
  <si>
    <t>1,79*3,0</t>
  </si>
  <si>
    <t>"strop nad 1NP"</t>
  </si>
  <si>
    <t>1,57*3,0</t>
  </si>
  <si>
    <t>"medziposte 2NP"</t>
  </si>
  <si>
    <t>52</t>
  </si>
  <si>
    <t>411354263.S</t>
  </si>
  <si>
    <t>Debnenie stropu, zabudované s plechom vlnitým pozinkovaným, výšky vĺn do 80 mm hr. 1,3 mm</t>
  </si>
  <si>
    <t>-640022242</t>
  </si>
  <si>
    <t>1,425*(9,04+3,6)</t>
  </si>
  <si>
    <t>(2,1-1,425)*2,3</t>
  </si>
  <si>
    <t>53</t>
  </si>
  <si>
    <t>411361821.S</t>
  </si>
  <si>
    <t>Výstuž stropov doskových, trámových, vložkových,konzolových alebo balkónových, B500 (10505)_odhad</t>
  </si>
  <si>
    <t>-1740152558</t>
  </si>
  <si>
    <t>trap50*0,05</t>
  </si>
  <si>
    <t>rp*0,05</t>
  </si>
  <si>
    <t>54</t>
  </si>
  <si>
    <t>411362442.S</t>
  </si>
  <si>
    <t>Výstuž stropov doskových, trámových, vložkových, konzolových, balkónových, zo sietí KARI, priemer drôtu 8/8 mm, veľkosť oka 150x150 mm</t>
  </si>
  <si>
    <t>-201095715</t>
  </si>
  <si>
    <t>trap50*1,15</t>
  </si>
  <si>
    <t>rp*1,15</t>
  </si>
  <si>
    <t>413941121.S</t>
  </si>
  <si>
    <t>Osadenie oceľových valcovaných nosníkov I, IE, U, UE, L do č. 12, alebo výšky do 120 mm</t>
  </si>
  <si>
    <t>-683741850</t>
  </si>
  <si>
    <t>"T100"</t>
  </si>
  <si>
    <t>(33+123+804+213+166+171)*0,001</t>
  </si>
  <si>
    <t>56</t>
  </si>
  <si>
    <t>133340000103.S</t>
  </si>
  <si>
    <t>Tyč oceľová T 100, ozn. 11 373</t>
  </si>
  <si>
    <t>-637175712</t>
  </si>
  <si>
    <t>t100*1,1</t>
  </si>
  <si>
    <t>57</t>
  </si>
  <si>
    <t>413941123.S</t>
  </si>
  <si>
    <t>Osadenie oceľových valcovaných nosníkov I, IE, U, UE, L č. 14-22, alebo výšky do 220 mm</t>
  </si>
  <si>
    <t>788504336</t>
  </si>
  <si>
    <t>"HEA140"</t>
  </si>
  <si>
    <t>24,7*(2,7+91,2+42,0+96,0+4,9+22,0+36,0+511)*0,001</t>
  </si>
  <si>
    <t>"HEA180"</t>
  </si>
  <si>
    <t>35,5*(1,8+3,7)*0,001</t>
  </si>
  <si>
    <t>"U200"</t>
  </si>
  <si>
    <t>25,3*(4,0+15,0+2,6+2,8*3+3,5*24+4,9*1+5,0*2+6,1*1+6,5*4+7,0*1+10,1+10,4)*0,001</t>
  </si>
  <si>
    <t>58</t>
  </si>
  <si>
    <t>133880001120.S</t>
  </si>
  <si>
    <t>Oceľový nosník HEA 140, z valcovanej ocele S235JR</t>
  </si>
  <si>
    <t>1908332167</t>
  </si>
  <si>
    <t>hea140*1000/24,7*1,1</t>
  </si>
  <si>
    <t>59</t>
  </si>
  <si>
    <t>133880001140.S</t>
  </si>
  <si>
    <t>Oceľový nosník HEA 180, z valcovanej ocele S235JR</t>
  </si>
  <si>
    <t>-1836334943</t>
  </si>
  <si>
    <t>hea180*1000/35,5*1,1</t>
  </si>
  <si>
    <t>60</t>
  </si>
  <si>
    <t>134840000900.S</t>
  </si>
  <si>
    <t>Tyč oceľová prierezu U 200 mm valcovaná za tepla, ozn. 11 375, podľa EN ISO S235JR</t>
  </si>
  <si>
    <t>-1301376927</t>
  </si>
  <si>
    <t>u200*1,1</t>
  </si>
  <si>
    <t>61</t>
  </si>
  <si>
    <t>430321616.S</t>
  </si>
  <si>
    <t>Schodiskové konštrukcie, betón železový tr. C 30/37</t>
  </si>
  <si>
    <t>-503356898</t>
  </si>
  <si>
    <t>"schodisko okolo nového výťahu"</t>
  </si>
  <si>
    <t>0,2*(1,624*5,133+1,3*0,6+1,3*1,2+1,3*1,75)</t>
  </si>
  <si>
    <t>0,2*1,3*4,15</t>
  </si>
  <si>
    <t>0,2*1,3*2,0</t>
  </si>
  <si>
    <t>0,1775*0,275/2*1,3*20</t>
  </si>
  <si>
    <t>"vonkajšie schodisko vstupu do 1PP"</t>
  </si>
  <si>
    <t>0,2*1,0*1,925</t>
  </si>
  <si>
    <t>0,2*1,0*3,3*1,3</t>
  </si>
  <si>
    <t>0,171*0,275/2*1,0*12</t>
  </si>
  <si>
    <t>62</t>
  </si>
  <si>
    <t>430361821.S</t>
  </si>
  <si>
    <t>Výstuž schodiskových konštrukcií z betonárskej ocele B500 (10505)</t>
  </si>
  <si>
    <t>-1298873854</t>
  </si>
  <si>
    <t>bsch*0,14</t>
  </si>
  <si>
    <t>bsch2*0,14</t>
  </si>
  <si>
    <t>63</t>
  </si>
  <si>
    <t>431351125.S</t>
  </si>
  <si>
    <t>Debnenie do 4 m výšky - podest a podstupňových dosiek pôdorysne krivočiarych zhotovenie</t>
  </si>
  <si>
    <t>278143234</t>
  </si>
  <si>
    <t>(1,624*5,133+1,3*0,6+1,3*1,2+1,3*1,75)</t>
  </si>
  <si>
    <t>1,3*4,15</t>
  </si>
  <si>
    <t>1,3*2,0</t>
  </si>
  <si>
    <t>64</t>
  </si>
  <si>
    <t>431351126.S</t>
  </si>
  <si>
    <t>Debnenie do 4 m výšky - podest a podstupňových dosiek pôdorysne krivočiarych odstránenie</t>
  </si>
  <si>
    <t>-180174643</t>
  </si>
  <si>
    <t>65</t>
  </si>
  <si>
    <t>434121418.S</t>
  </si>
  <si>
    <t>Osadzovanie schodiskových stupňov železobetónových na schodnice, drsných</t>
  </si>
  <si>
    <t>108974183</t>
  </si>
  <si>
    <t>"pri rampe"</t>
  </si>
  <si>
    <t>8*2,2</t>
  </si>
  <si>
    <t>66</t>
  </si>
  <si>
    <t>583840012303.S</t>
  </si>
  <si>
    <t>Prefabrikovaný železobetónový stupeň 120x410x2200mm</t>
  </si>
  <si>
    <t>1811354281</t>
  </si>
  <si>
    <t>67</t>
  </si>
  <si>
    <t>434351141.S</t>
  </si>
  <si>
    <t>Debnenie stupňov na podstupňovej doske alebo na teréne pôdorysne priamočiarych zhotovenie</t>
  </si>
  <si>
    <t>239663617</t>
  </si>
  <si>
    <t>0,1775*1,3*20</t>
  </si>
  <si>
    <t>"schodisko do 1PP vonkajšie"</t>
  </si>
  <si>
    <t>0,171*1,0*12</t>
  </si>
  <si>
    <t>68</t>
  </si>
  <si>
    <t>434351142.S</t>
  </si>
  <si>
    <t>Debnenie stupňov na podstupňovej doske alebo na teréne pôdorysne priamočiarych odstránenie</t>
  </si>
  <si>
    <t>-988732314</t>
  </si>
  <si>
    <t>69</t>
  </si>
  <si>
    <t>451475121.S</t>
  </si>
  <si>
    <t>Podkladová vrstva plastbetónová samonivelačná - prvá vrstva hr. 10 mm</t>
  </si>
  <si>
    <t>-825632607</t>
  </si>
  <si>
    <t>"pod platne rampa"</t>
  </si>
  <si>
    <t>0,2*0,2*12</t>
  </si>
  <si>
    <t>Úpravy povrchov, podlahy, osadenie</t>
  </si>
  <si>
    <t>70</t>
  </si>
  <si>
    <t>611464231</t>
  </si>
  <si>
    <t>Vnútorná omietka stropov jadrová CEMIX, strojné miešanie, ručné nanášanie, ozn. 082, hr. 20 mm, alebo výrobok s rovnakými technickými vlastnosťami</t>
  </si>
  <si>
    <t>-1092154002</t>
  </si>
  <si>
    <t>omalba*0,5</t>
  </si>
  <si>
    <t>71</t>
  </si>
  <si>
    <t>611481119.S</t>
  </si>
  <si>
    <t>Potiahnutie vnútorných stropov sklotextilnou mriežkou s celoplošným prilepením</t>
  </si>
  <si>
    <t>-1325034315</t>
  </si>
  <si>
    <t>72</t>
  </si>
  <si>
    <t>612465113.S</t>
  </si>
  <si>
    <t>Vnútorný sanačný systém stien, sanačný prednástrek cementový, krytie 100%</t>
  </si>
  <si>
    <t>1597647085</t>
  </si>
  <si>
    <t>2,0*2*(9,92+2,85+38,7+2,8+7,65+2,47+9,925+3,3+2,5*2+4,62+2,52+9,62+5,13+6,2+2,9+12,14*2+1,72+3,95+8,92+5,13+6,17*3+3,5+2,95+8,8)</t>
  </si>
  <si>
    <t>-(1,4*2,2*12*2+2,3*2,2*4+0,9*2,0*4+1,1*2,2+1,96*2,4*2)</t>
  </si>
  <si>
    <t>"jimka kotolne"</t>
  </si>
  <si>
    <t>1,35*2*(6,425+3,65)</t>
  </si>
  <si>
    <t>"mč1.06"</t>
  </si>
  <si>
    <t>3,15*(8,06*2+2,151*2+1,93+5,13*3)</t>
  </si>
  <si>
    <t>-(2,75*4,52*2+0,9*1,97+0,8*0,6*3)</t>
  </si>
  <si>
    <t>73</t>
  </si>
  <si>
    <t>612465123.S</t>
  </si>
  <si>
    <t>Vnútorný sanačný systém stien s obsahom cementu, podkladová / vyrovnávacia omietka, hr. 20 mm</t>
  </si>
  <si>
    <t>-765821529</t>
  </si>
  <si>
    <t>74</t>
  </si>
  <si>
    <t>612465281.S</t>
  </si>
  <si>
    <t>Vnútorný sanačný systém stien, vodný roztok pre ošetrenie muriva poškodeného soľami, 1 vrstva</t>
  </si>
  <si>
    <t>697423548</t>
  </si>
  <si>
    <t>75</t>
  </si>
  <si>
    <t>612467501</t>
  </si>
  <si>
    <t>Príprava vnútorného podkladu stien RIGIPS, regulátor nasiakavosti Rikombi Grund, alebo výrobok s rovnakými technickými vlastnosťami</t>
  </si>
  <si>
    <t>-1879979157</t>
  </si>
  <si>
    <t>76</t>
  </si>
  <si>
    <t>612467511</t>
  </si>
  <si>
    <t>Vnútorná sadrová omietka stien RIGIPS Rimano Glet XL hr. 5 mm, alebo výrobok s rovnakými technickými vlastnosťami</t>
  </si>
  <si>
    <t>862970210</t>
  </si>
  <si>
    <t>77</t>
  </si>
  <si>
    <t>612467606</t>
  </si>
  <si>
    <t>Vnútorná sadrová omietka stien RIGIPS Rimano MULTI hr. 30 mm, alebo výrobok s rovnakými technickými vlastnosťami</t>
  </si>
  <si>
    <t>1573141232</t>
  </si>
  <si>
    <t>y150*2</t>
  </si>
  <si>
    <t>y250*2</t>
  </si>
  <si>
    <t>y300*2</t>
  </si>
  <si>
    <t>dstena/2</t>
  </si>
  <si>
    <t>78</t>
  </si>
  <si>
    <t>612481011.S</t>
  </si>
  <si>
    <t>Priebežná omietková lišta (omietnik) z pozinkovaného plechu pre hrúbku omietky 6 mm</t>
  </si>
  <si>
    <t>759998079</t>
  </si>
  <si>
    <t>ostenasadr*0,8</t>
  </si>
  <si>
    <t>79</t>
  </si>
  <si>
    <t>612481041.S</t>
  </si>
  <si>
    <t>Rohový profil z pozinkovaného plechu pre hrúbku tenkovrstvovej omietky 3 mm</t>
  </si>
  <si>
    <t>-35284483</t>
  </si>
  <si>
    <t>3,53*4</t>
  </si>
  <si>
    <t>1,2+2,035*2</t>
  </si>
  <si>
    <t>80</t>
  </si>
  <si>
    <t>612481119.S</t>
  </si>
  <si>
    <t>Potiahnutie vnútorných stien sklotextilnou mriežkou s celoplošným prilepením</t>
  </si>
  <si>
    <t>1323971709</t>
  </si>
  <si>
    <t>81</t>
  </si>
  <si>
    <t>622422322.S</t>
  </si>
  <si>
    <t>Oprava vonkajších omietok stien zo suchých zmesí, štukových, členitosť II, opravovaná plocha nad 20% do 30%</t>
  </si>
  <si>
    <t>-2079609023</t>
  </si>
  <si>
    <t>f1a+f1b+f1c</t>
  </si>
  <si>
    <t>82</t>
  </si>
  <si>
    <t>622460111.S</t>
  </si>
  <si>
    <t>Príprava vonkajšieho podkladu stien na silno a nerovnomerne nasiakavé podklady regulátorom nasiakavosti</t>
  </si>
  <si>
    <t>-2041448429</t>
  </si>
  <si>
    <t>83</t>
  </si>
  <si>
    <t>622460114.S</t>
  </si>
  <si>
    <t>Príprava vonkajšieho podkladu stien na hladké nenasiakavé podklady adhéznym mostíkom difúzne otvoreným</t>
  </si>
  <si>
    <t>551563705</t>
  </si>
  <si>
    <t>84</t>
  </si>
  <si>
    <t>622468001</t>
  </si>
  <si>
    <t>Príprava vonkajšieho podkladu stien -Putzgrund</t>
  </si>
  <si>
    <t>1532459455</t>
  </si>
  <si>
    <t>(f1b+f1c)*1,15</t>
  </si>
  <si>
    <t>85</t>
  </si>
  <si>
    <t>622468075</t>
  </si>
  <si>
    <t>F1a, F2 Vonkajšia omietka stien tenkovrstvová , ryhovaná, R 1,5, samočistiaca</t>
  </si>
  <si>
    <t>-1074268344</t>
  </si>
  <si>
    <t>86</t>
  </si>
  <si>
    <t>622475001.S</t>
  </si>
  <si>
    <t>Vonkajší náter stien proti pôsobeniu rias a mikroorganizmov, nanášaný ručne, dvojnásobný</t>
  </si>
  <si>
    <t>-902754472</t>
  </si>
  <si>
    <t>"F1a"</t>
  </si>
  <si>
    <t>"juh"</t>
  </si>
  <si>
    <t>10,69*(11,63+15,47+15,56+11,34+6,65)</t>
  </si>
  <si>
    <t>3,4*6,65/2</t>
  </si>
  <si>
    <t>-(1,3*2,3*15+1,3*2,3*16+2,16*2,855+1,9*2,0*2+1,9*2,4*2+pi*1,9*1,9/4*2)</t>
  </si>
  <si>
    <t>"západ"</t>
  </si>
  <si>
    <t>10,69*(9,92+2,095+28,24+2,175+1,967+0,83)</t>
  </si>
  <si>
    <t>6,4*6,97*2</t>
  </si>
  <si>
    <t>-(1,3*2,3*20)</t>
  </si>
  <si>
    <t>"sever"</t>
  </si>
  <si>
    <t>10,69*(60,6)</t>
  </si>
  <si>
    <t>-(1,3*2,3*16+1,1*2,3+1,7*1,7*6+1,2*1,7+1,9*2,1*4+1,0*2,3+1,9*2,7*2+1,3*1,6*2+1,75*3,3*3)</t>
  </si>
  <si>
    <t>"východ"</t>
  </si>
  <si>
    <t>-(1,3*2,3*18)</t>
  </si>
  <si>
    <t>-f1b-f1c</t>
  </si>
  <si>
    <t>"F1b"</t>
  </si>
  <si>
    <t>"pod strechou</t>
  </si>
  <si>
    <t>0,28*(11,735+15,48+27,04+10,05*2+28,22*2+11,59*2+3,45*2+2,19*2+3,1*2+6,95*4+9,05*2+2,8*2+2,45)</t>
  </si>
  <si>
    <t>"pás nad oknami po obvode"</t>
  </si>
  <si>
    <t>0,28*(11,735+15,48+27,04+10,05*2+28,22*2+11,59*2+3,45*2+2,19*2+3,1*2+6,95*4+9,05*2+2,8*2+2,45+6,8*2+2,095*4)</t>
  </si>
  <si>
    <t>"vrch okna"</t>
  </si>
  <si>
    <t>0,4*(1,96*40+pi*2,3*3)</t>
  </si>
  <si>
    <t>"šambrána okolo okien"</t>
  </si>
  <si>
    <t>0,2*(1,7+2,3*2)*40+0,2*2,2*8</t>
  </si>
  <si>
    <t>"velké plochy"</t>
  </si>
  <si>
    <t>6,28*(0,92*14)+5,42*0,92*4+4,5*2*1,2</t>
  </si>
  <si>
    <t>6,28*0,5*4</t>
  </si>
  <si>
    <t>6,28*0,3*8</t>
  </si>
  <si>
    <t>"kytica nad oknom"</t>
  </si>
  <si>
    <t>1,2*38</t>
  </si>
  <si>
    <t>"plocha s oknami"</t>
  </si>
  <si>
    <t>3,51*(27,05+26,94+9,9*2+28,27*2+23,9+23,9+2,47+2,77*2+3,1*2+2,2*2)</t>
  </si>
  <si>
    <t>4,49*(6,63+2,0*2)</t>
  </si>
  <si>
    <t>-(1,3*2,3*42+1,1*2,3+1,7*1,7*4+1,2*1,7*2+2,16*2,85+1,9*1,96*2+pi*1,9*1,9/4)</t>
  </si>
  <si>
    <t>"F1c"</t>
  </si>
  <si>
    <t>"parapet horného okna"</t>
  </si>
  <si>
    <t>0,36*(1,96*40+2,14*3+2,42*4+2,3*4)</t>
  </si>
  <si>
    <t>"parapet spodného okna"</t>
  </si>
  <si>
    <t>0,29*(1,96*36+2,3*4)</t>
  </si>
  <si>
    <t>"F1d</t>
  </si>
  <si>
    <t>"ostenie "</t>
  </si>
  <si>
    <t>0,15*(1,3*15+2*2,3*15+1,3*16+2*2,3*16+2,16+2*2,855+1,9*2+2*2,0*2+1,9*2+2*2,4*2+pi*1,9*2)</t>
  </si>
  <si>
    <t>0,15*(1,3*20+2*2,3*20)</t>
  </si>
  <si>
    <t>0,15*(1,3*16+2*2,3*16+1,1+2*2,3+1,7*6+2*1,7*6+1,2+2*1,7+1,9*4+2*2,1*4+1,0+2*2,3+1,9*2+2*2,7*2+1,3*2+2*1,6*2+1,75*3+2*3,3*3)</t>
  </si>
  <si>
    <t>0,15*(1,3*18+2*2,3*18)</t>
  </si>
  <si>
    <t>"F2"</t>
  </si>
  <si>
    <t>1,25*60,7</t>
  </si>
  <si>
    <t>-0,6*0,6*6</t>
  </si>
  <si>
    <t>(0,7+1,14)/2*28,3</t>
  </si>
  <si>
    <t>0,7*(2,0+9,9+2,2+1,967+0,25)</t>
  </si>
  <si>
    <t>0,72*(60,68-1,1)</t>
  </si>
  <si>
    <t>87</t>
  </si>
  <si>
    <t>622481119.S</t>
  </si>
  <si>
    <t>Potiahnutie vonkajších stien sklotextilnou mriežkou s celoplošným prilepením</t>
  </si>
  <si>
    <t>-493454574</t>
  </si>
  <si>
    <t>88</t>
  </si>
  <si>
    <t>6224913662</t>
  </si>
  <si>
    <t>F1b, F1c, F1d Fasádna farba organická, vysokopružná, mechanicky odolná hr. 1mm, (ref Sto Color Maxicryl ), alebo výrobok s rovnakými technickými vlastnosťami</t>
  </si>
  <si>
    <t>-2098686089</t>
  </si>
  <si>
    <t>f1b*1,15</t>
  </si>
  <si>
    <t>f1c*1,15</t>
  </si>
  <si>
    <t>89</t>
  </si>
  <si>
    <t>6252505112</t>
  </si>
  <si>
    <t>Systém ochrany armovacej hmoty  pred zvýšenou vlhkosťou Flexy stierka hr. 1mm</t>
  </si>
  <si>
    <t>-1089274960</t>
  </si>
  <si>
    <t>90</t>
  </si>
  <si>
    <t>6252581031</t>
  </si>
  <si>
    <t>Kontaktný zatepľovací systém pre sokel hr. 200 mm StoTherm Classic 5 (Sto-Sockelplatte CZ), samozápustné skrutkovacie kotvy, alebo výrobok s rovnakými technickými vlastnosťami</t>
  </si>
  <si>
    <t>-156483333</t>
  </si>
  <si>
    <t>91</t>
  </si>
  <si>
    <t>6252582892</t>
  </si>
  <si>
    <t>Kontaktný zatepľovací systém hr. 150 mm  - lamely z MW, skrutkovacie kotvy</t>
  </si>
  <si>
    <t>-148451890</t>
  </si>
  <si>
    <t>92</t>
  </si>
  <si>
    <t>631312661.S</t>
  </si>
  <si>
    <t>Mazanina z betónu prostého (m3) tr. C 20/25 hr.nad 50 do 80 mm</t>
  </si>
  <si>
    <t>1908063130</t>
  </si>
  <si>
    <t>0,07*p6d</t>
  </si>
  <si>
    <t>93</t>
  </si>
  <si>
    <t>631319161.S</t>
  </si>
  <si>
    <t>Príplatok za prehlad. betónovej mazaniny min. tr.C 8/10 oceľ. hlad. hr. 50-80 mm (40kg/m3)</t>
  </si>
  <si>
    <t>946159397</t>
  </si>
  <si>
    <t>94</t>
  </si>
  <si>
    <t>632200020.S</t>
  </si>
  <si>
    <t>Montáž dlažby 400x400 mm kladená na sucho na rektifikačné terče výšky 25 -70 mm na plochých strechách</t>
  </si>
  <si>
    <t>-974110817</t>
  </si>
  <si>
    <t>"logia"</t>
  </si>
  <si>
    <t>9,58+8,47</t>
  </si>
  <si>
    <t>95</t>
  </si>
  <si>
    <t>592460013700.S</t>
  </si>
  <si>
    <t>Platňa betónová, rozmer 400x400x40 mm, vymývaný betón</t>
  </si>
  <si>
    <t>1120451116</t>
  </si>
  <si>
    <t>96</t>
  </si>
  <si>
    <t>632200023.S</t>
  </si>
  <si>
    <t>1348402131</t>
  </si>
  <si>
    <t>"P8K"</t>
  </si>
  <si>
    <t>5,42+53,58+5,7+52,85</t>
  </si>
  <si>
    <t>97</t>
  </si>
  <si>
    <t>592460013703.S</t>
  </si>
  <si>
    <t>P8K Mrazuvzdorná dlažba hr. 20mm</t>
  </si>
  <si>
    <t>-656920685</t>
  </si>
  <si>
    <t>p8kn*1,02</t>
  </si>
  <si>
    <t>98</t>
  </si>
  <si>
    <t>283810001300.S</t>
  </si>
  <si>
    <t>Terč rektifikačný výšky 65-100 mm na inštaláciu dlažieb</t>
  </si>
  <si>
    <t>1081330672</t>
  </si>
  <si>
    <t>p8kn*5,5</t>
  </si>
  <si>
    <t>99</t>
  </si>
  <si>
    <t>632440155.S1</t>
  </si>
  <si>
    <t>Anhydritový samonivelizačný poter, pevnosti v tlaku 30 MPa, hr. 33 mm</t>
  </si>
  <si>
    <t>-150617622</t>
  </si>
  <si>
    <t>100</t>
  </si>
  <si>
    <t>632440156.S1</t>
  </si>
  <si>
    <t>Anhydritový samonivelizačný poter, pevnosti v tlaku 30 MPa, hr. 39 mm</t>
  </si>
  <si>
    <t>-1776627243</t>
  </si>
  <si>
    <t>101</t>
  </si>
  <si>
    <t>632440156.S3</t>
  </si>
  <si>
    <t>Anhydritový samonivelizačný poter, pevnosti v tlaku 30 MPa, hr. 37 mm</t>
  </si>
  <si>
    <t>228481753</t>
  </si>
  <si>
    <t>102</t>
  </si>
  <si>
    <t>632440158.S1</t>
  </si>
  <si>
    <t>Anhydritový samonivelizačný poter, pevnosti v tlaku 30 MPa, hr. 55 mm</t>
  </si>
  <si>
    <t>2011553707</t>
  </si>
  <si>
    <t>103</t>
  </si>
  <si>
    <t>632440158.S2</t>
  </si>
  <si>
    <t>Anhydritový samonivelizačný poter, pevnosti v tlaku 30 MPa, hr. 53 mm</t>
  </si>
  <si>
    <t>1346448342</t>
  </si>
  <si>
    <t>104</t>
  </si>
  <si>
    <t>632452286.S</t>
  </si>
  <si>
    <t>Cementový poter (vhodný aj ako spádový), pevnosti v tlaku 30 MPa, hr. 30 mm</t>
  </si>
  <si>
    <t>740775729</t>
  </si>
  <si>
    <t>P6b</t>
  </si>
  <si>
    <t>105</t>
  </si>
  <si>
    <t>632452684.S</t>
  </si>
  <si>
    <t>Cementová samonivelizačná stierka, pevnosti v tlaku 30 MPa, hr. 5 mm</t>
  </si>
  <si>
    <t>961413523</t>
  </si>
  <si>
    <t>Ostatné konštrukcie a práce-búranie</t>
  </si>
  <si>
    <t>106</t>
  </si>
  <si>
    <t>941941041.S</t>
  </si>
  <si>
    <t>Montáž lešenia ľahkého pracovného radového s podlahami šírky nad 1,00 do 1,20 m, výšky do 10 m</t>
  </si>
  <si>
    <t>-1538969421</t>
  </si>
  <si>
    <t>11,4*(60,55*2+27,9*2+10,3*2+2,0*22,2*2+2,2*2)</t>
  </si>
  <si>
    <t>6,4*6,0*4</t>
  </si>
  <si>
    <t>107</t>
  </si>
  <si>
    <t>941941291.S</t>
  </si>
  <si>
    <t>Príplatok za prvý a každý ďalší i začatý mesiac použitia lešenia ľahkého pracovného radového s podlahami šírky nad 1,00 do 1,20 m, výšky do 10 m</t>
  </si>
  <si>
    <t>1153936170</t>
  </si>
  <si>
    <t>leš*8</t>
  </si>
  <si>
    <t>108</t>
  </si>
  <si>
    <t>941941841.S</t>
  </si>
  <si>
    <t>Demontáž lešenia ľahkého pracovného radového s podlahami šírky nad 1,00 do 1,20 m, výšky do 10 m</t>
  </si>
  <si>
    <t>-928194410</t>
  </si>
  <si>
    <t>109</t>
  </si>
  <si>
    <t>941955002.S</t>
  </si>
  <si>
    <t>Lešenie ľahké pracovné pomocné s výškou lešeňovej podlahy nad 1,20 do 1,90 m</t>
  </si>
  <si>
    <t>-330274804</t>
  </si>
  <si>
    <t>110</t>
  </si>
  <si>
    <t>944944103.S</t>
  </si>
  <si>
    <t>Ochranná sieť na boku lešenia</t>
  </si>
  <si>
    <t>-1617978885</t>
  </si>
  <si>
    <t>111</t>
  </si>
  <si>
    <t>944944803.S</t>
  </si>
  <si>
    <t>Demontáž ochrannej siete na boku lešenia</t>
  </si>
  <si>
    <t>1864027538</t>
  </si>
  <si>
    <t>112</t>
  </si>
  <si>
    <t>952901111.S</t>
  </si>
  <si>
    <t>Vyčistenie budov pri výške podlaží do 4 m</t>
  </si>
  <si>
    <t>-7593760</t>
  </si>
  <si>
    <t>pef/1,05</t>
  </si>
  <si>
    <t>8,36+9,58</t>
  </si>
  <si>
    <t>p7j</t>
  </si>
  <si>
    <t>0,305*p7jsch*1,1</t>
  </si>
  <si>
    <t>113</t>
  </si>
  <si>
    <t>952903012.S</t>
  </si>
  <si>
    <t>Čistenie fasád tlakovou vodou od prachu, usadenín a pavučín z pojazdnej plošiny</t>
  </si>
  <si>
    <t>-1506453313</t>
  </si>
  <si>
    <t>114</t>
  </si>
  <si>
    <t>953993115.S</t>
  </si>
  <si>
    <t>Montáž profilu fasádneho dekoračného z EPS výšky nad 200 do 250 mm</t>
  </si>
  <si>
    <t>904853751</t>
  </si>
  <si>
    <t>(11,735+15,48+27,04+10,05*2+28,22*2+11,59*2+3,45*2+2,19*2+3,1*2+6,95*4+9,05*2+2,8*2+2,45)</t>
  </si>
  <si>
    <t>(11,735+15,48+27,04+10,05*2+28,22*2+11,59*2+3,45*2+2,19*2+3,1*2+6,95*4+9,05*2+2,8*2+2,45+6,8*2+2,095*4)</t>
  </si>
  <si>
    <t>(1,96*40+pi*2,3*3)</t>
  </si>
  <si>
    <t>(1,7+2,3*2)*40+2,2*8</t>
  </si>
  <si>
    <t>(6,28/0,3)*(0,92*14)+5,42*0,92*4+4,5*2*1,2</t>
  </si>
  <si>
    <t>(6,28/0,3)*0,5*4</t>
  </si>
  <si>
    <t>(6,28/0,3)*0,3*8</t>
  </si>
  <si>
    <t>1,2/0,3*38</t>
  </si>
  <si>
    <t>(3,51/0,3)*(27,05+26,94+9,9*2+28,27*2+23,9+23,9+2,47+2,77*2+3,1*2+2,2*2)</t>
  </si>
  <si>
    <t>(4,49/0,3)*(6,63+2,0*2)</t>
  </si>
  <si>
    <t>-(1,3*2,3*42+1,1*2,3+1,7*1,7*4+1,2*1,7*2+2,16*2,85+1,9*1,96*2+pi*1,9*1,9/4)/0,3</t>
  </si>
  <si>
    <t>(1,96*40+2,14*3+2,42*4+2,3*4)</t>
  </si>
  <si>
    <t>(1,96*36+2,3*4)</t>
  </si>
  <si>
    <t>115</t>
  </si>
  <si>
    <t>283720035185.S</t>
  </si>
  <si>
    <t>Profil fasádny dekoračný  na mieru vyrobený z verolith granulatu, alebo výrobok s rovnakými technickými vlastnosťami</t>
  </si>
  <si>
    <t>1508032290</t>
  </si>
  <si>
    <t>116</t>
  </si>
  <si>
    <t>959941131.S</t>
  </si>
  <si>
    <t>Chemická kotva s kotevným svorníkom tesnená chemickou ampulkou do betónu, ŽB, kameňa, s vyvŕtaním otvoru M16/20/165 mm</t>
  </si>
  <si>
    <t>-1249764000</t>
  </si>
  <si>
    <t>"platne rampa"</t>
  </si>
  <si>
    <t>4*12</t>
  </si>
  <si>
    <t>117</t>
  </si>
  <si>
    <t>961055111.S</t>
  </si>
  <si>
    <t>Búranie základov alebo vybúranie otvorov plochy nad 4 m2 v základoch železobetónových,  -2,40000t</t>
  </si>
  <si>
    <t>-1634191486</t>
  </si>
  <si>
    <t>"mč 04,07,09,018-025"</t>
  </si>
  <si>
    <t>0,3*(10,27+9,28+9,94+6,175*(3,5+2,95+5,95)+16,48)</t>
  </si>
  <si>
    <t>"I pod výťahom"</t>
  </si>
  <si>
    <t>0,3*(4,75*2,53+0,45*1,5+0,3*1,5)</t>
  </si>
  <si>
    <t>0,45*1,2*(4,425*2+1,233*2)</t>
  </si>
  <si>
    <t>"J pod schodisko"</t>
  </si>
  <si>
    <t>0,3*0,4*2,75</t>
  </si>
  <si>
    <t>"1NP vonkajšie schodisko H"</t>
  </si>
  <si>
    <t>(0,25+0,5)/2*5,15</t>
  </si>
  <si>
    <t>0,3*1,0*5,15</t>
  </si>
  <si>
    <t>118</t>
  </si>
  <si>
    <t>962031132.S</t>
  </si>
  <si>
    <t>Búranie priečok alebo vybúranie otvorov plochy nad 4 m2 z tehál pálených, plných alebo dutých hr. do 150 mm,  -0,19600t</t>
  </si>
  <si>
    <t>-548655298</t>
  </si>
  <si>
    <t>3,2*1,8*2</t>
  </si>
  <si>
    <t>2,8*2,3-0,9*1,97</t>
  </si>
  <si>
    <t>2,65*1,725*3+pi*1,0*1,0/4/360*120*3</t>
  </si>
  <si>
    <t>2,962*3,95*2</t>
  </si>
  <si>
    <t>2,25*1,4*10-0,9*1,97*10</t>
  </si>
  <si>
    <t>2,0*1,96-1,45*1,97</t>
  </si>
  <si>
    <t>2,25*1,1-0,9*1,97</t>
  </si>
  <si>
    <t>8,075*2-1,45*1,97*2</t>
  </si>
  <si>
    <t>2,1*(1,58*2+1,3+3,5+6,2)-0,6*1,97*6</t>
  </si>
  <si>
    <t>15,43-0,9*1,97</t>
  </si>
  <si>
    <t>8,075-1,45*1,97</t>
  </si>
  <si>
    <t>3,1*2,75</t>
  </si>
  <si>
    <t>3,8*(6,6+6,35*2)</t>
  </si>
  <si>
    <t>2,6*3,0-1,1*1,97</t>
  </si>
  <si>
    <t>3,1*(5,5*2+2,7)-1,3*2,0</t>
  </si>
  <si>
    <t>3,8*(3,0*3+1,26*2+1,2+1,8+2,6)-0,6*1,97*7</t>
  </si>
  <si>
    <t>3,6*(2,4+3,0)-1,45*1,97*2</t>
  </si>
  <si>
    <t>3,27*5,12-1,45*2,1*2</t>
  </si>
  <si>
    <t>3,8*(6,4*3+1,0)-0,9*1,97*1</t>
  </si>
  <si>
    <t>3,1*(5,0+5,02+1,4)</t>
  </si>
  <si>
    <t>3,8*(3,45+6,4+6,4*6+1,8*4+1,45+1,4)-0,6*1,97*6-0,9*1,97*2</t>
  </si>
  <si>
    <t>3,8*(5,4+4,925+1,81+2,425*2+2,6*2+1,75*2)-1,45*2,1-0,9*1,97*1-0,6*1,97*4</t>
  </si>
  <si>
    <t>4,4*(6,6*6+2,9+6,36+1,8*2+3,35+1,8+0,95)-0,6*1,97*6-0,9*1,97*2</t>
  </si>
  <si>
    <t>4,4*6,4*7</t>
  </si>
  <si>
    <t>4,4*(2,75*2+1,95+2,65+1,8+2,55+3,1)-0,9*1,97*2</t>
  </si>
  <si>
    <t>4,4*(6,4*7+3,4+3,0*2+1,75+3,35+1,9+1,0-2,55)-0,6*1,97*10-0,9*1,97</t>
  </si>
  <si>
    <t>2,2*(2,55+1,3*2)</t>
  </si>
  <si>
    <t>119</t>
  </si>
  <si>
    <t>962032231.S</t>
  </si>
  <si>
    <t>Búranie muriva alebo vybúranie otvorov plochy nad 4 m2 nadzákladového z tehál pálených, vápenopieskových, cementových na maltu,  -1,90500t</t>
  </si>
  <si>
    <t>1504404240</t>
  </si>
  <si>
    <t>0,3*2,15*1,5</t>
  </si>
  <si>
    <t>0,624*2,12+0,14*0,15*0,7</t>
  </si>
  <si>
    <t>1,0*2,12*0,3</t>
  </si>
  <si>
    <t>(1,0*2,12-0,8*0,8)*0,7</t>
  </si>
  <si>
    <t>(1,65*2,7+0,14*0,15*2-1,1*1,97)*0,5</t>
  </si>
  <si>
    <t>(1,3*2,35+0,14*0,15*2-1,1*1,97)*0,5*2</t>
  </si>
  <si>
    <t>(1,65*2,4+0,14*0,15*2-1,45*1,97)*0,65</t>
  </si>
  <si>
    <t>(1,7*2,7+0,14*0,15*2-1,45*2,1)*0,65</t>
  </si>
  <si>
    <t>(1,75*2,7+0,14*0,15*2)*0,65</t>
  </si>
  <si>
    <t>(1,2*2,35+0,14*0,15*2)*0,5</t>
  </si>
  <si>
    <t>(1,25*2,35+0,14*0,15*2-0,6*1,97)*0,5</t>
  </si>
  <si>
    <t>(1,6*2,4+0,14*0,15*2-0,9*1,97)*3*0,5</t>
  </si>
  <si>
    <t>(1,2*2,65+0,14*0,15*2)*0,5</t>
  </si>
  <si>
    <t>(1,9*2,7+0,14*0,15*2)*0,5</t>
  </si>
  <si>
    <t>(2,6*2,7+0,14*0,15*2-0,9*1,97)*0,5</t>
  </si>
  <si>
    <t>(1,9*2,7+0,14*0,15*2-0,9*1,97)*0,5</t>
  </si>
  <si>
    <t>(1,9*2,7+0,14*0,15*2-0,7*2,1)*0,5</t>
  </si>
  <si>
    <t>(1,315*2,65+0,14*0,15*2-0,9*1,97)*0,5</t>
  </si>
  <si>
    <t>(1,2*2,35+0,14*0,15*2-0,9*1,97)*0,5</t>
  </si>
  <si>
    <t>(1,3*2,35+1,4*2,35*2+0,15*0,15*2*3-0,9*1,97-1,1*1,97)*0,5</t>
  </si>
  <si>
    <t>(0,9*2,05+1,3*2,35*3+0,14*0,15*4-0,6*1,97-0,9*1,97*4+2,417*3,22+0,14*0,15*2)*0,65</t>
  </si>
  <si>
    <t>(1,2*2,35+0,14*0,15*2*2)*0,3</t>
  </si>
  <si>
    <t>(2,156*3,22+0,14*0,15*2-1,3*2,3)*0,57</t>
  </si>
  <si>
    <t>(1,3*2,35*4+1,41*2,35+0,14*0,15*2*5-1,1*1,97*5)*0,65</t>
  </si>
  <si>
    <t>(1,5*2,35+0,14*0,15*2-1,1*1,97)*0,6*4</t>
  </si>
  <si>
    <t>(2,15*2,7+0,14*0,15*2-1,1*1,97)*0,6</t>
  </si>
  <si>
    <t>(1,3*2,3-0,6*1,97+0,14*0,15*2)*0,6*2</t>
  </si>
  <si>
    <t>(1,85*2,7+1,0*2,35+0,14*0,15*2*2)*0,5</t>
  </si>
  <si>
    <t>(1,1*2,35+1,5*2,7+0,14*0,15*2*2)*0,5</t>
  </si>
  <si>
    <t>(1,3*2,35+0,14*0,15-0,9*1,97)*0,6*4</t>
  </si>
  <si>
    <t>(2,47*2,7+0,14*0,15*2-0,9*1,97)*0,6</t>
  </si>
  <si>
    <t>(1,0*2,35+0,14*0,15*2-0,6*1,97)*0,6</t>
  </si>
  <si>
    <t>(1,1*2,35+0,14*0,15*2)*0,5</t>
  </si>
  <si>
    <t>(1,3*2,35+0,14*0,15*2-0,9*1,97)*0,65*5</t>
  </si>
  <si>
    <t>(1,21*2,25+0,14*0,15*2-0,9*1,97)</t>
  </si>
  <si>
    <t>(1,9*3,0+0,14*0,15*2-1,9*3,0)*0,55</t>
  </si>
  <si>
    <t>(1,3*2,65+0,14*0,15*2-0,9*1,97)*0,5</t>
  </si>
  <si>
    <t>(1,3*2,35+0,14*0,15*2-0,9*1,97)*0,5</t>
  </si>
  <si>
    <t>(1,3*2,35*2+0,14*0,15*2*2-1,45*1,987)*0,5</t>
  </si>
  <si>
    <t>(2,4*2,05+0,14*0,15*2-0,9*1,97)*0,6</t>
  </si>
  <si>
    <t>(1,25*2,65+0,14*0,15*2-0,9*1,97)*0,5</t>
  </si>
  <si>
    <t>(1,3*2,35+0,14*0,15*2)*0,5</t>
  </si>
  <si>
    <t>(1,3*2,3+0,14*0,15*2-1,3*1,5)*0,55</t>
  </si>
  <si>
    <t>(0,75*2,15*0,5)</t>
  </si>
  <si>
    <t>(1,3*2,35*5+0,14*0,15*2*5-0,36*1,97-0,22*1,97-0,9*1,97-3)*0,65</t>
  </si>
  <si>
    <t>(1,5*2,7+1,0*2,35+0,14*0,15*2)*0,5</t>
  </si>
  <si>
    <t>(1,3*2,35+0,14*0,15*2-0,9*1,97)*6*0,6</t>
  </si>
  <si>
    <t>(2,15*2,7+0,14*0,15*2-0,9*1,97)*0,6</t>
  </si>
  <si>
    <t>"2NP atika na terase"</t>
  </si>
  <si>
    <t>0,3*1,0*9,2</t>
  </si>
  <si>
    <t>120</t>
  </si>
  <si>
    <t>962032631.S</t>
  </si>
  <si>
    <t>Búranie komínov. muriva z tehál nad strechou na akúkoľvek maltu,  -1,63300t</t>
  </si>
  <si>
    <t>1747267950</t>
  </si>
  <si>
    <t>0,9*0,5*8,0</t>
  </si>
  <si>
    <t>0,65*(0,9*4+1,5)*8,0</t>
  </si>
  <si>
    <t>0,6*(0,9+1,5)*8,0</t>
  </si>
  <si>
    <t>121</t>
  </si>
  <si>
    <t>962051116.S</t>
  </si>
  <si>
    <t>Búranie priečok alebo vybúranie otvorov plochy nad 4 m2 železobetónových hr. do 150 mm,  -0,32400t</t>
  </si>
  <si>
    <t>1177535773</t>
  </si>
  <si>
    <t>2*(3,55+1,233)*10,02</t>
  </si>
  <si>
    <t>3,4*(0,575*2+1,233)</t>
  </si>
  <si>
    <t>-0,9*2,1*3</t>
  </si>
  <si>
    <t>122</t>
  </si>
  <si>
    <t>962052211.S</t>
  </si>
  <si>
    <t>Búranie muriva alebo vybúranie otvorov plochy nad 4 m2 železobetonového nadzákladného,  -2,40000t</t>
  </si>
  <si>
    <t>-909701515</t>
  </si>
  <si>
    <t>0,45*2,4*(3,85*2+1,233)</t>
  </si>
  <si>
    <t>123</t>
  </si>
  <si>
    <t>962081141.S</t>
  </si>
  <si>
    <t>Búranie muriva priečok zo sklenených tvárnic, hr. do 150 mm,  -0,08200t</t>
  </si>
  <si>
    <t>714779172</t>
  </si>
  <si>
    <t>1,2*3,0</t>
  </si>
  <si>
    <t>3,8*3,0*2-1,45*1,97*2</t>
  </si>
  <si>
    <t>0,6*1,6*4</t>
  </si>
  <si>
    <t>0,4*1,4</t>
  </si>
  <si>
    <t>4,4*3,0*2-1,45*1,97*2</t>
  </si>
  <si>
    <t>124</t>
  </si>
  <si>
    <t>963013530.S</t>
  </si>
  <si>
    <t>Búranie stropov s keramickou výplňou akýchkoľvek hrúbok,  -1,70000t</t>
  </si>
  <si>
    <t>-946530670</t>
  </si>
  <si>
    <t>"nad 1PP"</t>
  </si>
  <si>
    <t>0,3*2,75*6,425</t>
  </si>
  <si>
    <t>"nad 1NP"</t>
  </si>
  <si>
    <t>0,5*3,0*6,414</t>
  </si>
  <si>
    <t>"nad 2NP"</t>
  </si>
  <si>
    <t>0,3*3,0*6,45</t>
  </si>
  <si>
    <t>0,3*5,132*6,25</t>
  </si>
  <si>
    <t>125</t>
  </si>
  <si>
    <t>963022819.S</t>
  </si>
  <si>
    <t>Búranie kamenných schodiskových stupňov zhotovených na mieste,  - 0,11200t</t>
  </si>
  <si>
    <t>-1912645193</t>
  </si>
  <si>
    <t>1,8*20</t>
  </si>
  <si>
    <t>1,8*28</t>
  </si>
  <si>
    <t>126</t>
  </si>
  <si>
    <t>963051113.S</t>
  </si>
  <si>
    <t>Búranie železobetónových stropov doskových hr.nad 80 mm,  -2,40000t</t>
  </si>
  <si>
    <t>-798830605</t>
  </si>
  <si>
    <t>"medzipodesty"</t>
  </si>
  <si>
    <t>0,25*2,238*5,12</t>
  </si>
  <si>
    <t>0,25*2,7*5,13</t>
  </si>
  <si>
    <t>127</t>
  </si>
  <si>
    <t>963053935.S</t>
  </si>
  <si>
    <t>Búranie železobetónových schodiskových ramien monolitických,  -0,39200t</t>
  </si>
  <si>
    <t>1093621976</t>
  </si>
  <si>
    <t>1,8*(4,2+2,52+1,945+4,72+4,025)</t>
  </si>
  <si>
    <t>128</t>
  </si>
  <si>
    <t>965042141.S</t>
  </si>
  <si>
    <t>Búranie podkladov pod dlažby, liatych dlažieb a mazanín,betón alebo liaty asfalt hr.do 100 mm, plochy nad 4 m2 -2,20000t</t>
  </si>
  <si>
    <t>-741809589</t>
  </si>
  <si>
    <t>"1PP mazanina"</t>
  </si>
  <si>
    <t>0,1*(10,27+9,28+9,94+6,175*(3,5+2,95+5,95)+16,48)</t>
  </si>
  <si>
    <t>"I pod výťah"</t>
  </si>
  <si>
    <t>0,1*(4,75*2,53+0,45*1,5+0,3*1,5)</t>
  </si>
  <si>
    <t>"1PP pre schodisko J"</t>
  </si>
  <si>
    <t>0,1*0,4*2,75</t>
  </si>
  <si>
    <t>"1PP pre nové priečky"</t>
  </si>
  <si>
    <t>0,15*0,1*(2,8*3+5,133+3,5*21,0*2+2,43+0,47*2+1,3*2+6,175+5,0*2+3,05+2,0+0,47*2+1,3*3)</t>
  </si>
  <si>
    <t>0,15*0,1*(1,9+2,8)</t>
  </si>
  <si>
    <t>"1NP pre nové priečky"</t>
  </si>
  <si>
    <t>0,15*0,1*(6,6*3+6,8+6,35+6,65+4,6+3,0+3,0*2+1,6+1,2+3,73+5,5*2+2,6+5,13)</t>
  </si>
  <si>
    <t>0,15*0,1*(6,4*3+1,6*2+5,3+2,4+2,5+6,4+4,05+3,4+2,8+2,1+17,2+4,05*5+2,2+0,45)</t>
  </si>
  <si>
    <t>0,15*0,1*(3,0*3+1,95+0,9+4,05*2)</t>
  </si>
  <si>
    <t>0,25*0,1*(2,45+5,95+5,46+1,81+6,5+5,02+1,8+6,4+1,7+3,0)</t>
  </si>
  <si>
    <t>"2NP pre nové priečky"</t>
  </si>
  <si>
    <t>0,15*0,1*(6,6+4,25*5+17,3+4,3+6,35+2,9+2,8+3,05*4+2,18+4,13)</t>
  </si>
  <si>
    <t>0,15*0,1*(6,4*3+2,5+1,45+0,4+1,25+6,4*3+2,5+1,45+0,4+1,55+3,04+4,05*2+3,3+6,4+4,05)</t>
  </si>
  <si>
    <t>0,15*0,1*(4,056+2,2+17,2)</t>
  </si>
  <si>
    <t>0,25*0,1*(1,6+1,8+1,75+6,35+3,05+5,133+3,0+2,5+3,0+6,4+1,8*2+1,6)</t>
  </si>
  <si>
    <t>0,1*vkd</t>
  </si>
  <si>
    <t>129</t>
  </si>
  <si>
    <t>965044201.S</t>
  </si>
  <si>
    <t>Brúsenie existujúcich betónových podláh, zbrúsenie hrúbky do 3 mm -0,00600t</t>
  </si>
  <si>
    <t>639466392</t>
  </si>
  <si>
    <t>vm1/0,1</t>
  </si>
  <si>
    <t>130</t>
  </si>
  <si>
    <t>965049110.S</t>
  </si>
  <si>
    <t>Príplatok za búranie betónovej mazaniny so zváranou sieťou alebo rabicovým pletivom hr. do 100 mm</t>
  </si>
  <si>
    <t>905816071</t>
  </si>
  <si>
    <t>131</t>
  </si>
  <si>
    <t>965081712.S</t>
  </si>
  <si>
    <t>Búranie dlažieb, bez podklad. lôžka  keramických dlaždíc hr. do 10 mm,  -0,02000t</t>
  </si>
  <si>
    <t>520067268</t>
  </si>
  <si>
    <t>4,08+4,7+6,96+1,9+2,85</t>
  </si>
  <si>
    <t>40,96</t>
  </si>
  <si>
    <t>8,8+3,11+3,45+5,51+13,92+16,32+41,28+8,27+5,37+3,24+3,15</t>
  </si>
  <si>
    <t>"2NP teraasa"</t>
  </si>
  <si>
    <t>58,7+54,8</t>
  </si>
  <si>
    <t>132</t>
  </si>
  <si>
    <t>965081812.S</t>
  </si>
  <si>
    <t>Búranie dlažieb, z kamena., hr. nad 10 mm,  -0,06500t</t>
  </si>
  <si>
    <t>1326817166</t>
  </si>
  <si>
    <t>""1NP"</t>
  </si>
  <si>
    <t>55,07+29,98</t>
  </si>
  <si>
    <t>49,2</t>
  </si>
  <si>
    <t>133</t>
  </si>
  <si>
    <t>968061112.S</t>
  </si>
  <si>
    <t>Vyvesenie dreveného okenného krídla do suti plochy do 1,5 m2, -0,01200t</t>
  </si>
  <si>
    <t>1575144677</t>
  </si>
  <si>
    <t>51*2</t>
  </si>
  <si>
    <t>56*2</t>
  </si>
  <si>
    <t>134</t>
  </si>
  <si>
    <t>968061125.S</t>
  </si>
  <si>
    <t>Vyvesenie dreveného dverného krídla do suti plochy do 2 m2, -0,02400t</t>
  </si>
  <si>
    <t>1431339402</t>
  </si>
  <si>
    <t>135</t>
  </si>
  <si>
    <t>968061126.S</t>
  </si>
  <si>
    <t>Vyvesenie dreveného dverného krídla do suti plochy nad 2 m2, -0,02700t</t>
  </si>
  <si>
    <t>-1645716090</t>
  </si>
  <si>
    <t>136</t>
  </si>
  <si>
    <t>968062354.S</t>
  </si>
  <si>
    <t>Vybúranie drevených rámov okien dvojitých alebo zdvojených, plochy do 1 m2,  -0,07500t</t>
  </si>
  <si>
    <t>-699407537</t>
  </si>
  <si>
    <t>0,8*0,6*9</t>
  </si>
  <si>
    <t>0,8*0,8*5</t>
  </si>
  <si>
    <t>137</t>
  </si>
  <si>
    <t>968062356.S</t>
  </si>
  <si>
    <t>Vybúranie drevených rámov okien dvojitých alebo zdvojených, plochy do 4 m2,  -0,05400t</t>
  </si>
  <si>
    <t>-593085910</t>
  </si>
  <si>
    <t>1,3*2,3*42</t>
  </si>
  <si>
    <t>1,9*2,9*2</t>
  </si>
  <si>
    <t>1,9*2,5</t>
  </si>
  <si>
    <t>1,3*2,3</t>
  </si>
  <si>
    <t>1,7*1,7*7</t>
  </si>
  <si>
    <t>1,3*2,3*41</t>
  </si>
  <si>
    <t>1,9*3,05*5</t>
  </si>
  <si>
    <t>1,9*3,35*2</t>
  </si>
  <si>
    <t>1,75*3,3*3</t>
  </si>
  <si>
    <t>138</t>
  </si>
  <si>
    <t>968072455.S</t>
  </si>
  <si>
    <t>Vybúranie kovových dverových zárubní plochy do 2 m2,  -0,07600t</t>
  </si>
  <si>
    <t>62571757</t>
  </si>
  <si>
    <t>0,9*1,97*14</t>
  </si>
  <si>
    <t>0,6*1,97*6</t>
  </si>
  <si>
    <t>1,1*1,97*15</t>
  </si>
  <si>
    <t>0,9*1,97*16</t>
  </si>
  <si>
    <t>0,6*1,97*20</t>
  </si>
  <si>
    <t>0,6*1,97*17</t>
  </si>
  <si>
    <t>0,9*1,97*33</t>
  </si>
  <si>
    <t>139</t>
  </si>
  <si>
    <t>968072456.S</t>
  </si>
  <si>
    <t>Vybúranie kovových dverových zárubní plochy nad 2 m2,  -0,06300t</t>
  </si>
  <si>
    <t>-1898229422</t>
  </si>
  <si>
    <t>1,45*1,97*3</t>
  </si>
  <si>
    <t>1,45*1,97*9</t>
  </si>
  <si>
    <t>1,8*2,9*2</t>
  </si>
  <si>
    <t>1,45*1,97*4</t>
  </si>
  <si>
    <t>140</t>
  </si>
  <si>
    <t>971055016.S</t>
  </si>
  <si>
    <t>Rezanie konštrukcií zo železobetónu hr. panelu 220 mm stenovou pílou -0,02640t</t>
  </si>
  <si>
    <t>-372643086</t>
  </si>
  <si>
    <t>"schodisko"</t>
  </si>
  <si>
    <t>4,7+2,5+4,76+3,97+1,8</t>
  </si>
  <si>
    <t>+2,7*2+5,13*2+2,4+4,875</t>
  </si>
  <si>
    <t>1,8*7</t>
  </si>
  <si>
    <t>141</t>
  </si>
  <si>
    <t>971055024.S</t>
  </si>
  <si>
    <t>Rezanie konštrukcií zo železobetónu hr. panelu 300 mm stenovou pílou -0,03600t</t>
  </si>
  <si>
    <t>692894768</t>
  </si>
  <si>
    <t>"strop pre nové schodisko nad 1PP"</t>
  </si>
  <si>
    <t>2,75*2+6,425*2</t>
  </si>
  <si>
    <t>"strop pre nové schodisko nad 2NP"</t>
  </si>
  <si>
    <t>3,0*2+6,425*2</t>
  </si>
  <si>
    <t>142</t>
  </si>
  <si>
    <t>971055046.S</t>
  </si>
  <si>
    <t>Rezanie konštrukcií zo železobetónu hr. panelu 500 mm stenovou pílou -0,06000t</t>
  </si>
  <si>
    <t>-842170960</t>
  </si>
  <si>
    <t>"strop pre nové schodisko nad 1NP"</t>
  </si>
  <si>
    <t>3,0*2+6,41*2</t>
  </si>
  <si>
    <t>143</t>
  </si>
  <si>
    <t>974031155.S</t>
  </si>
  <si>
    <t>Vysekávanie rýh v akomkoľvek murive tehlovom na akúkoľvek maltu do hĺbky 100 mm a š. do 200 mm,  -0,03800t</t>
  </si>
  <si>
    <t>-41301590</t>
  </si>
  <si>
    <t>"drážka pre osadenie U profilov pre strop v 3NP"</t>
  </si>
  <si>
    <t>u200*1000/25,3</t>
  </si>
  <si>
    <t>144</t>
  </si>
  <si>
    <t>974083112.S</t>
  </si>
  <si>
    <t>Rezanie betónových mazanín existujúcich vystužených hĺbky nad 50 do 100 mm</t>
  </si>
  <si>
    <t>-987731613</t>
  </si>
  <si>
    <t>2*(2,8*3+5,133+3,5*21,0*2+2,43+0,47*2+1,3*2+6,175+5,0*2+3,05+2,0+0,47*2+1,3*3)</t>
  </si>
  <si>
    <t>2*(1,9+2,8)</t>
  </si>
  <si>
    <t>2*(6,6*3+6,8+6,35+6,65+4,6+3,0+3,0*2+1,6+1,2+3,73+5,5*2+2,6+5,13)</t>
  </si>
  <si>
    <t>2*(6,4*3+1,6*2+5,3+2,4+2,5+6,4+4,05+3,4+2,8+2,1+17,2+4,05*5+2,2+0,45)</t>
  </si>
  <si>
    <t>2*(3,0*3+1,95+0,9+4,05*2)</t>
  </si>
  <si>
    <t>2*(2,45+5,95+5,46+1,81+6,5+5,02+1,8+6,4+1,7+3,0)</t>
  </si>
  <si>
    <t>2*(6,6+4,25*5+17,3+4,3+6,35+2,9+2,8+3,05*4+2,18+4,13)</t>
  </si>
  <si>
    <t>2*(6,4*3+2,5+1,45+0,4+1,25+6,4*3+2,5+1,45+0,4+1,55+3,04+4,05*2+3,3+6,4+4,05)</t>
  </si>
  <si>
    <t>2*(4,056+2,2+17,2)</t>
  </si>
  <si>
    <t>2*(1,6+1,8+1,75+6,35+3,05+5,133+3,0+2,5+3,0+6,4+1,8*2+1,6)</t>
  </si>
  <si>
    <t>145</t>
  </si>
  <si>
    <t>974083114.S</t>
  </si>
  <si>
    <t>Rezanie betónových mazanín existujúcich vystužených hĺbky nad 150 do 200 mm</t>
  </si>
  <si>
    <t>-494912830</t>
  </si>
  <si>
    <t>"pri výťahu I"</t>
  </si>
  <si>
    <t>2*(4,75+2,53+1,5*2)</t>
  </si>
  <si>
    <t>"pre schodisko 1PP J"</t>
  </si>
  <si>
    <t>2,75*2</t>
  </si>
  <si>
    <t>146</t>
  </si>
  <si>
    <t>976061111.S</t>
  </si>
  <si>
    <t>Vybúranie drevených zábradlí a madiel,  -0,01600t</t>
  </si>
  <si>
    <t>-229146763</t>
  </si>
  <si>
    <t>"2NP terasa"</t>
  </si>
  <si>
    <t>9,2</t>
  </si>
  <si>
    <t>147</t>
  </si>
  <si>
    <t>976071111.S</t>
  </si>
  <si>
    <t>Vybúranie kovových madiel a zábradlí,  -0,03700t</t>
  </si>
  <si>
    <t>146870438</t>
  </si>
  <si>
    <t>"schodiskové"</t>
  </si>
  <si>
    <t>148</t>
  </si>
  <si>
    <t>976074131.S</t>
  </si>
  <si>
    <t>Vybúranie kotvového železa zapusteného do 300 mm, v murive alebo v dlažbe z tehál,  -0,00800t</t>
  </si>
  <si>
    <t>-1748749088</t>
  </si>
  <si>
    <t>"kotvenie mreží"</t>
  </si>
  <si>
    <t>4*9</t>
  </si>
  <si>
    <t>4*5</t>
  </si>
  <si>
    <t>10*12</t>
  </si>
  <si>
    <t>10*13</t>
  </si>
  <si>
    <t>149</t>
  </si>
  <si>
    <t>978015291.S</t>
  </si>
  <si>
    <t>Otlčenie omietok vonkajších priečelí jednoduchých, s vyškriabaním škár, očistením muriva, v rozsahu do 100 %,  -0,05900t</t>
  </si>
  <si>
    <t>-1776160845</t>
  </si>
  <si>
    <t>"pod terenom"</t>
  </si>
  <si>
    <t>xps20*0,7</t>
  </si>
  <si>
    <t>oostena</t>
  </si>
  <si>
    <t>150</t>
  </si>
  <si>
    <t>978015391.S</t>
  </si>
  <si>
    <t>Otlčenie omietok vonkajších priečelí zložitejších, s vyškriabaním škár, očistením muriva, v rozsahu do 100 %,  -0,05900t</t>
  </si>
  <si>
    <t>-908095589</t>
  </si>
  <si>
    <t>"pohlad juzny"</t>
  </si>
  <si>
    <t>711,41</t>
  </si>
  <si>
    <t>9,83*11,55</t>
  </si>
  <si>
    <t>2,0*11,06*2</t>
  </si>
  <si>
    <t>9,96*11,56</t>
  </si>
  <si>
    <t>"pohlad západný"</t>
  </si>
  <si>
    <t>326,83</t>
  </si>
  <si>
    <t>"východný"</t>
  </si>
  <si>
    <t>329,85</t>
  </si>
  <si>
    <t>"severný"</t>
  </si>
  <si>
    <t>679,58</t>
  </si>
  <si>
    <t>0,95*11,03*2</t>
  </si>
  <si>
    <t>2,245*11,05*2</t>
  </si>
  <si>
    <t>6,8*6,76*2*2</t>
  </si>
  <si>
    <t>-1,966*10,8*2+2,81*10,8*2</t>
  </si>
  <si>
    <t>"odpočet okna"</t>
  </si>
  <si>
    <t>-0,8*0,6*9</t>
  </si>
  <si>
    <t>-0,8*0,8*5</t>
  </si>
  <si>
    <t>-1,3*2,3*42</t>
  </si>
  <si>
    <t>-1,9*2,9*2</t>
  </si>
  <si>
    <t>-1,9*2,5</t>
  </si>
  <si>
    <t>-1,3*2,3</t>
  </si>
  <si>
    <t>-1,7*1,7*7</t>
  </si>
  <si>
    <t>-1,3*2,3*41</t>
  </si>
  <si>
    <t>-1,9*3,05*5</t>
  </si>
  <si>
    <t>-1,9*3,35*2</t>
  </si>
  <si>
    <t>-1,75*3,3*3</t>
  </si>
  <si>
    <t>vfasada</t>
  </si>
  <si>
    <t>151</t>
  </si>
  <si>
    <t>978021191.S</t>
  </si>
  <si>
    <t>Otlčenie omietok stien vnútorných cementových v rozsahu do 100 %,  -0,06100t</t>
  </si>
  <si>
    <t>1051430898</t>
  </si>
  <si>
    <t>"pod sanačnu"</t>
  </si>
  <si>
    <t>152</t>
  </si>
  <si>
    <t>978059531.S</t>
  </si>
  <si>
    <t>Odsekanie a odobratie obkladov stien z obkladačiek vnútorných vrátane podkladovej omietky nad 2 m2,  -0,06800t</t>
  </si>
  <si>
    <t>-784543400</t>
  </si>
  <si>
    <t>"okolo umývadiel"</t>
  </si>
  <si>
    <t>1,4*1,4*23</t>
  </si>
  <si>
    <t>"sociálky"</t>
  </si>
  <si>
    <t>2,1*(3,45*2+6,17*2-0,1*7)-0,9*2,1</t>
  </si>
  <si>
    <t>2,1*(3,0*2+6,4*2-0,1*10)-0,6*2,1*2</t>
  </si>
  <si>
    <t>2,1*(1,75*2+3,4*2+6,4-0,1*7)-0,7*2,1*2-1,6*1,3</t>
  </si>
  <si>
    <t>2,1*(6,6+3,3*2-0,1*6)-0,6*2,1-1,3*1,3*2</t>
  </si>
  <si>
    <t>2,1*(1,8*2+3,0+3,35*2+6,4-0,1*8)-1,3*1,3*3-0,7*2,1*1</t>
  </si>
  <si>
    <t>153</t>
  </si>
  <si>
    <t>978059611.S</t>
  </si>
  <si>
    <t>Odsekanie a odobratie obkladov stien z obkladačiek vonkajších vrátane podkladovej omietky do 2 m2,  -0,08900t</t>
  </si>
  <si>
    <t>-1844909246</t>
  </si>
  <si>
    <t>"sokle terasa 2NP"</t>
  </si>
  <si>
    <t>0,1*(9,25+6,4*2+5,96*2+9,2*2)</t>
  </si>
  <si>
    <t>154</t>
  </si>
  <si>
    <t>978071251.S</t>
  </si>
  <si>
    <t>Odsekanie a odstránenie izolácie lepenkovej vodorovnej,  -0,07300t</t>
  </si>
  <si>
    <t>708082333</t>
  </si>
  <si>
    <t>155</t>
  </si>
  <si>
    <t>979011201.S</t>
  </si>
  <si>
    <t>Plastový sklz na stavebnú sutinu výšky do 10 m</t>
  </si>
  <si>
    <t>-72911738</t>
  </si>
  <si>
    <t>156</t>
  </si>
  <si>
    <t>979011231.S</t>
  </si>
  <si>
    <t>Demontáž sklzu na stavebnú sutinu výšky do 10 m</t>
  </si>
  <si>
    <t>1682093510</t>
  </si>
  <si>
    <t>3*10</t>
  </si>
  <si>
    <t>157</t>
  </si>
  <si>
    <t>979081111.S</t>
  </si>
  <si>
    <t>Odvoz sutiny a vybúraných hmôt na skládku do 1 km</t>
  </si>
  <si>
    <t>-413589099</t>
  </si>
  <si>
    <t>158</t>
  </si>
  <si>
    <t>979081121.S</t>
  </si>
  <si>
    <t>Odvoz sutiny a vybúraných hmôt na skládku za každý ďalší 1 km</t>
  </si>
  <si>
    <t>-1381623850</t>
  </si>
  <si>
    <t>1373,682*24 'Prepočítané koeficientom množstva</t>
  </si>
  <si>
    <t>159</t>
  </si>
  <si>
    <t>979082111.S</t>
  </si>
  <si>
    <t>Vnútrostavenisková doprava sutiny a vybúraných hmôt do 10 m</t>
  </si>
  <si>
    <t>-735529641</t>
  </si>
  <si>
    <t>160</t>
  </si>
  <si>
    <t>979089012.S</t>
  </si>
  <si>
    <t>Poplatok za skládku - betón, tehly, dlaždice (17 01) ostatné</t>
  </si>
  <si>
    <t>-807580375</t>
  </si>
  <si>
    <t>1373,682*0,865 'Prepočítané koeficientom množstva</t>
  </si>
  <si>
    <t>161</t>
  </si>
  <si>
    <t>979089112.S</t>
  </si>
  <si>
    <t>Poplatok za skládku - drevo, sklo, plasty (17 02 ), ostatné</t>
  </si>
  <si>
    <t>1095781098</t>
  </si>
  <si>
    <t>1373,682*0,1 'Prepočítané koeficientom množstva</t>
  </si>
  <si>
    <t>162</t>
  </si>
  <si>
    <t>979089212.S</t>
  </si>
  <si>
    <t>Poplatok za skládku - bitúmenové zmesi, uholný decht, dechtové výrobky (17 03 ), ostatné</t>
  </si>
  <si>
    <t>1280809880</t>
  </si>
  <si>
    <t>1373,682*0,02 'Prepočítané koeficientom množstva</t>
  </si>
  <si>
    <t>163</t>
  </si>
  <si>
    <t>979089312.S</t>
  </si>
  <si>
    <t>Poplatok za skládku - kovy (meď, bronz, mosadz atď.) (17 04 ), ostatné</t>
  </si>
  <si>
    <t>-843997693</t>
  </si>
  <si>
    <t>1373,682*0,015 'Prepočítané koeficientom množstva</t>
  </si>
  <si>
    <t>164</t>
  </si>
  <si>
    <t>979089712.S</t>
  </si>
  <si>
    <t>Prenájom kontajneru 5 m3</t>
  </si>
  <si>
    <t>377459825</t>
  </si>
  <si>
    <t>1373,682*0,2 'Prepočítané koeficientom množstva</t>
  </si>
  <si>
    <t>Presun hmôt HSV</t>
  </si>
  <si>
    <t>165</t>
  </si>
  <si>
    <t>999281111.S</t>
  </si>
  <si>
    <t>Presun hmôt pre opravy a údržbu objektov vrátane vonkajších plášťov výšky do 25 m</t>
  </si>
  <si>
    <t>1121808846</t>
  </si>
  <si>
    <t>PSV</t>
  </si>
  <si>
    <t>Práce a dodávky PSV</t>
  </si>
  <si>
    <t>711</t>
  </si>
  <si>
    <t>Izolácie proti vode a vlhkosti</t>
  </si>
  <si>
    <t>166</t>
  </si>
  <si>
    <t>711111001.S</t>
  </si>
  <si>
    <t>Zhotovenie izolácie proti zemnej vlhkosti vodorovná náterom penetračným za studena</t>
  </si>
  <si>
    <t>-1419750009</t>
  </si>
  <si>
    <t>167</t>
  </si>
  <si>
    <t>711112001.S</t>
  </si>
  <si>
    <t>Zhotovenie  izolácie proti zemnej vlhkosti zvislá penetračným náterom za studena</t>
  </si>
  <si>
    <t>506806466</t>
  </si>
  <si>
    <t>sokp1b*0,17</t>
  </si>
  <si>
    <t>sokp1f*0,17</t>
  </si>
  <si>
    <t>168</t>
  </si>
  <si>
    <t>R24202</t>
  </si>
  <si>
    <t>Siplast Primer Speed SBS  10 l, alebo výrobok s rovnakými technickými vlastnosťami</t>
  </si>
  <si>
    <t>-800373241</t>
  </si>
  <si>
    <t>(p1b+sokp1b*0,17)*0,35/12</t>
  </si>
  <si>
    <t>(p1f+sokp1f*0,17)*0,35/12</t>
  </si>
  <si>
    <t>169</t>
  </si>
  <si>
    <t>711141559.S</t>
  </si>
  <si>
    <t>Zhotovenie  izolácie proti zemnej vlhkosti a tlakovej vode vodorovná NAIP pritavením</t>
  </si>
  <si>
    <t>-491639462</t>
  </si>
  <si>
    <t>170</t>
  </si>
  <si>
    <t>711142559.S</t>
  </si>
  <si>
    <t>Zhotovenie  izolácie proti zemnej vlhkosti a tlakovej vode zvislá NAIP pritavením</t>
  </si>
  <si>
    <t>2114320113</t>
  </si>
  <si>
    <t>171</t>
  </si>
  <si>
    <t>N21112</t>
  </si>
  <si>
    <t>FUNDAMENT 4.0 Speed Profile, alebo výrobok s rovnakými technickými vlastnosťami</t>
  </si>
  <si>
    <t>1598277292</t>
  </si>
  <si>
    <t>(p1b+sokp1b*0,17)*1,2</t>
  </si>
  <si>
    <t>(p1f+sokp1f*0,17)*1,2</t>
  </si>
  <si>
    <t>172</t>
  </si>
  <si>
    <t>711211051.S1</t>
  </si>
  <si>
    <t>Jednozlož. hydroizolačná hmota, stierka vodorovná, ARDALON-2K Plus, alebo výrobok s rovnakými technickými vlastnosťami</t>
  </si>
  <si>
    <t>-189966111</t>
  </si>
  <si>
    <t>173</t>
  </si>
  <si>
    <t>711212051.S1</t>
  </si>
  <si>
    <t>Jednozlož.  hydroizolačná hmota, stierka zvislá, ARDALON - 2K Plus, alebo výrobok s rovnakými technickými vlastnosťami</t>
  </si>
  <si>
    <t>-690518285</t>
  </si>
  <si>
    <t>0,1*sokp1g*1,02</t>
  </si>
  <si>
    <t>0,2*sokp8k</t>
  </si>
  <si>
    <t>"1PP sprcha"</t>
  </si>
  <si>
    <t>2,2*(1,3*4+1,4*2+1,0*2+1,3*2+1,45*2+1,3*4)</t>
  </si>
  <si>
    <t>-0,7*2,0*4</t>
  </si>
  <si>
    <t>"1NP sprcha"</t>
  </si>
  <si>
    <t>2,2*0,9*21</t>
  </si>
  <si>
    <t>"2NP sprcha"</t>
  </si>
  <si>
    <t>2,2*(0,9*44+0,45+1,8+1,4)</t>
  </si>
  <si>
    <t>"3NP sprcha"</t>
  </si>
  <si>
    <t>2,2*0,9*20</t>
  </si>
  <si>
    <t>174</t>
  </si>
  <si>
    <t>245610003500</t>
  </si>
  <si>
    <t>Páska tesniaca špeciálna ASO-DICHTBAND 2000-S, pre náročné aplikácie s vysokým zaťažením, 120 mm/50 m, alebo výrobok s rovnakými technickými vlastnosťami</t>
  </si>
  <si>
    <t>-1540558838</t>
  </si>
  <si>
    <t>2,2*46</t>
  </si>
  <si>
    <t>175</t>
  </si>
  <si>
    <t>998711202.S</t>
  </si>
  <si>
    <t>Presun hmôt pre izoláciu proti vode v objektoch výšky nad 6 do 12 m</t>
  </si>
  <si>
    <t>%</t>
  </si>
  <si>
    <t>-350878621</t>
  </si>
  <si>
    <t>712</t>
  </si>
  <si>
    <t>Izolácie striech, povlakové krytiny</t>
  </si>
  <si>
    <t>176</t>
  </si>
  <si>
    <t>712290010.S</t>
  </si>
  <si>
    <t>Zhotovenie parozábrany pre strechy ploché do 10°</t>
  </si>
  <si>
    <t>-504163792</t>
  </si>
  <si>
    <t>177</t>
  </si>
  <si>
    <t>283230007300.S</t>
  </si>
  <si>
    <t>Parozábrana hr. 0,15 mm, š. 2 m, materiál na báze PO - modifikovaný PE</t>
  </si>
  <si>
    <t>1152866381</t>
  </si>
  <si>
    <t>1,2*(p8kn+sokp8kn)</t>
  </si>
  <si>
    <t>178</t>
  </si>
  <si>
    <t>712331101.S</t>
  </si>
  <si>
    <t>Zhotovenie povlak. krytiny striech plochých do 10° pásmi na sucho AIP, NAIP alebo tkaniny</t>
  </si>
  <si>
    <t>1508616795</t>
  </si>
  <si>
    <t>"pod pomurnicu"</t>
  </si>
  <si>
    <t>0,3*k1</t>
  </si>
  <si>
    <t>179</t>
  </si>
  <si>
    <t>628110000600.S</t>
  </si>
  <si>
    <t>Pás asfaltový bez krycej vrstvy, vložka strojná lepenka A 500/H</t>
  </si>
  <si>
    <t>1191410870</t>
  </si>
  <si>
    <t>0,3*k1*1,15</t>
  </si>
  <si>
    <t>180</t>
  </si>
  <si>
    <t>712370050.S</t>
  </si>
  <si>
    <t>Zhotovenie povlakovej krytiny striech plochých do 10°PVC-P fóliou položenou voľne so zvarením spoju</t>
  </si>
  <si>
    <t>-359339156</t>
  </si>
  <si>
    <t>4,45*2,19</t>
  </si>
  <si>
    <t>4,45*1,95</t>
  </si>
  <si>
    <t>0,4*2*(4,45*2+2,19+1,95)</t>
  </si>
  <si>
    <t>-0,2*(0,9+4,0*2)</t>
  </si>
  <si>
    <t>181</t>
  </si>
  <si>
    <t>245920000400.S</t>
  </si>
  <si>
    <t>Čistič - doplnok k fóliovým systémom</t>
  </si>
  <si>
    <t>-586260604</t>
  </si>
  <si>
    <t>182</t>
  </si>
  <si>
    <t>245920000900.S</t>
  </si>
  <si>
    <t>Zálievka pre poisťovanie tesnosti zvarov fóliou z PVC-P</t>
  </si>
  <si>
    <t>kg</t>
  </si>
  <si>
    <t>229508073</t>
  </si>
  <si>
    <t>183</t>
  </si>
  <si>
    <t>283220002000.S</t>
  </si>
  <si>
    <t>Hydroizolačná fólia PVC-P hr. 1,5 mm izolácia plochých striech</t>
  </si>
  <si>
    <t>1193229436</t>
  </si>
  <si>
    <t>184</t>
  </si>
  <si>
    <t>712370070.S</t>
  </si>
  <si>
    <t>Zhotovenie povlakovej krytiny striech plochých do 10° PVC-P fóliou upevnenou prikotvením so zvarením spoju</t>
  </si>
  <si>
    <t>1637536834</t>
  </si>
  <si>
    <t>0,3*(2,15*2+15,35)</t>
  </si>
  <si>
    <t>0,4*(9,5+9,8+31+30,9)</t>
  </si>
  <si>
    <t>185</t>
  </si>
  <si>
    <t>-1076587289</t>
  </si>
  <si>
    <t>1,15*(viss2+ziss2)</t>
  </si>
  <si>
    <t>186</t>
  </si>
  <si>
    <t>283220002300.S</t>
  </si>
  <si>
    <t>Hydroizolačná fólia PVC-P hr. 2,0 mm izolácia plochých striech</t>
  </si>
  <si>
    <t>-1799040822</t>
  </si>
  <si>
    <t>p8kn*1,15</t>
  </si>
  <si>
    <t>sokp8kn*1,15</t>
  </si>
  <si>
    <t>187</t>
  </si>
  <si>
    <t>311970001500.S</t>
  </si>
  <si>
    <t>Vrut do dĺžky 150 mm na upevnenie do kombi dosiek</t>
  </si>
  <si>
    <t>627617015</t>
  </si>
  <si>
    <t>188</t>
  </si>
  <si>
    <t>712370391.S</t>
  </si>
  <si>
    <t>Zhotovenie hydroakumulačnej vrstvy z profilovaných nopových fólií na zraz pre zelené strechy do 5°</t>
  </si>
  <si>
    <t>-45037493</t>
  </si>
  <si>
    <t>189</t>
  </si>
  <si>
    <t>693410003550.S</t>
  </si>
  <si>
    <t>Systém extenzívnej vegetačnej plochej strechy - drenážna fólia so zásobníkom, substrát, rozchodníkový koberec</t>
  </si>
  <si>
    <t>1709072792</t>
  </si>
  <si>
    <t>190</t>
  </si>
  <si>
    <t>712973220.S</t>
  </si>
  <si>
    <t>Detaily k PVC-P fóliam osadenie hotovej strešnej vpuste</t>
  </si>
  <si>
    <t>1332377326</t>
  </si>
  <si>
    <t>191</t>
  </si>
  <si>
    <t>283770003600.S</t>
  </si>
  <si>
    <t>Strešná vpusť pre PVC-P fólie, priemer 100 mm, dĺ. 250 mm</t>
  </si>
  <si>
    <t>-1568852462</t>
  </si>
  <si>
    <t>192</t>
  </si>
  <si>
    <t>311690001000.S</t>
  </si>
  <si>
    <t>Rozperný nit 6x30 mm do betónu, hliníkový</t>
  </si>
  <si>
    <t>1019254703</t>
  </si>
  <si>
    <t>193</t>
  </si>
  <si>
    <t>712973410.S</t>
  </si>
  <si>
    <t>Detaily k termoplastom všeobecne, kútový uholník z hrubopoplastovaného plechu RŠ 80 mm, ohyb 90-135°</t>
  </si>
  <si>
    <t>312553903</t>
  </si>
  <si>
    <t>zisp5/0,4</t>
  </si>
  <si>
    <t>ziss2/0,3</t>
  </si>
  <si>
    <t>sokp8kn/0,4</t>
  </si>
  <si>
    <t>194</t>
  </si>
  <si>
    <t>553430004702</t>
  </si>
  <si>
    <t xml:space="preserve">Lišta kútová z poplastovaného plechu  PVC š. 70 mm, dĺ. 2 m, </t>
  </si>
  <si>
    <t>-1984938183</t>
  </si>
  <si>
    <t>kutp5*1,05</t>
  </si>
  <si>
    <t>kuts2*1,05</t>
  </si>
  <si>
    <t>kut8*1,05</t>
  </si>
  <si>
    <t>195</t>
  </si>
  <si>
    <t>712973771.S</t>
  </si>
  <si>
    <t>Detaily k termoplastom všeobecne, ukončujúci profil na stene, dverách, z hrubopoplast. plechu RŠ 90 mm</t>
  </si>
  <si>
    <t>-1969853919</t>
  </si>
  <si>
    <t>196</t>
  </si>
  <si>
    <t>553430004500.S</t>
  </si>
  <si>
    <t>Lišta stenová z poplastovaného plechu PVC š. 70 mm, dĺ. 2 m</t>
  </si>
  <si>
    <t>1195370866</t>
  </si>
  <si>
    <t>kutp5*1,02</t>
  </si>
  <si>
    <t>kuts2*1,02</t>
  </si>
  <si>
    <t>kut8*1,02</t>
  </si>
  <si>
    <t>197</t>
  </si>
  <si>
    <t>712990040.S</t>
  </si>
  <si>
    <t>Položenie geotextílie vodorovne alebo zvislo na strechy ploché do 10°</t>
  </si>
  <si>
    <t>1913205218</t>
  </si>
  <si>
    <t>visp5*2</t>
  </si>
  <si>
    <t>zisp5*2</t>
  </si>
  <si>
    <t>viss2*2</t>
  </si>
  <si>
    <t>ziss2*2</t>
  </si>
  <si>
    <t>p8kn*2</t>
  </si>
  <si>
    <t>sokp8kn*2</t>
  </si>
  <si>
    <t>198</t>
  </si>
  <si>
    <t>1380603999</t>
  </si>
  <si>
    <t>(visp5+zisp5)*2*1,15</t>
  </si>
  <si>
    <t>(viss2+ziss2)*2*1,15</t>
  </si>
  <si>
    <t>p8kn*2*1,2</t>
  </si>
  <si>
    <t>sokp8kn*1,2*2</t>
  </si>
  <si>
    <t>199</t>
  </si>
  <si>
    <t>712990333.S</t>
  </si>
  <si>
    <t>Osadenie ochrannej kačírkovej lišty tvaru L priťažením konštrukciou pre zelené strechy</t>
  </si>
  <si>
    <t>-66333863</t>
  </si>
  <si>
    <t>15,35</t>
  </si>
  <si>
    <t>200</t>
  </si>
  <si>
    <t>553430005651.S</t>
  </si>
  <si>
    <t>Lišta kačírková dierovaná hliníková tvaru L pre zelené strechy, hrúbky 1 mm, vxšxl 100x120x2500 mm</t>
  </si>
  <si>
    <t>535513529</t>
  </si>
  <si>
    <t>15,35*1,02</t>
  </si>
  <si>
    <t>201</t>
  </si>
  <si>
    <t>712990400.S</t>
  </si>
  <si>
    <t>Vykonanie iskrovej skúšky striech z povlakových krytín, nevodivých fólií</t>
  </si>
  <si>
    <t>-631911447</t>
  </si>
  <si>
    <t>202</t>
  </si>
  <si>
    <t>998712203.S</t>
  </si>
  <si>
    <t>Presun hmôt pre izoláciu povlakovej krytiny v objektoch výšky nad 12 do 24 m</t>
  </si>
  <si>
    <t>-1700987607</t>
  </si>
  <si>
    <t>713</t>
  </si>
  <si>
    <t>Izolácie tepelné</t>
  </si>
  <si>
    <t>203</t>
  </si>
  <si>
    <t>713000022.S</t>
  </si>
  <si>
    <t>Odstránenie tepelnej izolácie podláh kladenej voľne z polystyrénu hr. do 10 cm -0,0045t</t>
  </si>
  <si>
    <t>-986063698</t>
  </si>
  <si>
    <t>204</t>
  </si>
  <si>
    <t>713120010.S</t>
  </si>
  <si>
    <t>Zakrývanie tepelnej izolácie podláh fóliou</t>
  </si>
  <si>
    <t>-1290365446</t>
  </si>
  <si>
    <t>p1e*1,05</t>
  </si>
  <si>
    <t>p2a*1,05</t>
  </si>
  <si>
    <t>p1a*1,05</t>
  </si>
  <si>
    <t>p1b*1,05</t>
  </si>
  <si>
    <t>p1g*1,05</t>
  </si>
  <si>
    <t>p2b*1,05</t>
  </si>
  <si>
    <t>p2e*1,05</t>
  </si>
  <si>
    <t>p2i*1,05</t>
  </si>
  <si>
    <t>p3e*1,05</t>
  </si>
  <si>
    <t>p3b*1,05</t>
  </si>
  <si>
    <t>p3i*1,05</t>
  </si>
  <si>
    <t>p3c*1,05</t>
  </si>
  <si>
    <t>p4e*1,05</t>
  </si>
  <si>
    <t>p4*1,05</t>
  </si>
  <si>
    <t>p4b*1,05</t>
  </si>
  <si>
    <t>p4i*1,05</t>
  </si>
  <si>
    <t>p6b*1,05</t>
  </si>
  <si>
    <t>p6d*1,05</t>
  </si>
  <si>
    <t>p1f*1,05</t>
  </si>
  <si>
    <t>p5c*1,05</t>
  </si>
  <si>
    <t>p4c*1,05</t>
  </si>
  <si>
    <t>205</t>
  </si>
  <si>
    <t>283230011400</t>
  </si>
  <si>
    <t xml:space="preserve">Krycia PE fólia hr. 0,12 mm, š. 2 m, pre podlahové vykurovanie, balenie 100 m2, </t>
  </si>
  <si>
    <t>-91565606</t>
  </si>
  <si>
    <t>pef*1,1</t>
  </si>
  <si>
    <t>206</t>
  </si>
  <si>
    <t>713121111.S</t>
  </si>
  <si>
    <t>Montáž tepelnej izolácie podláh minerálnou vlnou, kladená voľne v jednej vrstve</t>
  </si>
  <si>
    <t>1677267442</t>
  </si>
  <si>
    <t>"3NP kročajova P4"</t>
  </si>
  <si>
    <t>939,96-8,85-p5</t>
  </si>
  <si>
    <t>207</t>
  </si>
  <si>
    <t>631440021800.S</t>
  </si>
  <si>
    <t>Doska z minerálnej vlny hr. 30 mm, izolácia vhodná pre ľahké aj ťažké plávajúce podlahy</t>
  </si>
  <si>
    <t>1329704562</t>
  </si>
  <si>
    <t>p4*1,02</t>
  </si>
  <si>
    <t>208</t>
  </si>
  <si>
    <t>713122111.S</t>
  </si>
  <si>
    <t>Montáž tepelnej izolácie podláh polystyrénom, kladeným voľne v jednej vrstve</t>
  </si>
  <si>
    <t>178222796</t>
  </si>
  <si>
    <t>209</t>
  </si>
  <si>
    <t>747003083</t>
  </si>
  <si>
    <t>Izolačná doska PIR doska z polyuretánovej peny, hrúbka 80mm, alebo výrobok s rovnakými technickými vlastnosťami</t>
  </si>
  <si>
    <t>1474355517</t>
  </si>
  <si>
    <t>p1a*1,02</t>
  </si>
  <si>
    <t>p2a*1,02</t>
  </si>
  <si>
    <t>210</t>
  </si>
  <si>
    <t>747002053</t>
  </si>
  <si>
    <t>PUREN PIR FAL023, doska z polyuretánovej peny, hrúbka 50mm, alebo výrobok s rovnakými technickými vlastnosťami</t>
  </si>
  <si>
    <t>1494851063</t>
  </si>
  <si>
    <t>p6b*1,02</t>
  </si>
  <si>
    <t>211</t>
  </si>
  <si>
    <t>713122121.S</t>
  </si>
  <si>
    <t>Montáž tepelnej izolácie podláh polystyrénom, kladeným voľne v dvoch vrstvách</t>
  </si>
  <si>
    <t>-1484085741</t>
  </si>
  <si>
    <t>212</t>
  </si>
  <si>
    <t>-314177825</t>
  </si>
  <si>
    <t>p1e*1,02</t>
  </si>
  <si>
    <t>p1b*1,02</t>
  </si>
  <si>
    <t>p2b*1,02</t>
  </si>
  <si>
    <t>p2e*1,02</t>
  </si>
  <si>
    <t>p4b*1,02</t>
  </si>
  <si>
    <t>p3e*1,02</t>
  </si>
  <si>
    <t>p3b*1,02</t>
  </si>
  <si>
    <t>p4e*1,02</t>
  </si>
  <si>
    <t>p1f*1,02</t>
  </si>
  <si>
    <t>213</t>
  </si>
  <si>
    <t>10124</t>
  </si>
  <si>
    <t>Platňa Combitop 30-2, RA 50mm  6,72m2 ,d 14-17mm, systémová, alebo výrobok s rovnakými technickými vlastnosťami</t>
  </si>
  <si>
    <t>822640256</t>
  </si>
  <si>
    <t>p3i*1,02</t>
  </si>
  <si>
    <t>p2i*1,02</t>
  </si>
  <si>
    <t>p4i*1,02</t>
  </si>
  <si>
    <t>p3c*1,02</t>
  </si>
  <si>
    <t>p5c*1,02</t>
  </si>
  <si>
    <t>p4c*1,02</t>
  </si>
  <si>
    <t>214</t>
  </si>
  <si>
    <t>283760001700</t>
  </si>
  <si>
    <t>Doska EPS Neofloor 150 hr. 50 mm, sivý penový polystyrén pre zateplenie podláh, alebo výrobok s rovnakými technickými vlastnosťami</t>
  </si>
  <si>
    <t>1012810516</t>
  </si>
  <si>
    <t>215</t>
  </si>
  <si>
    <t>283760001600</t>
  </si>
  <si>
    <t>Doska EPS Neofloor 150 hr. 40 mm, sivý penový polystyrén pre zateplenie podláh, alebo výrobok s rovnakými technickými vlastnosťami</t>
  </si>
  <si>
    <t>-1342729277</t>
  </si>
  <si>
    <t>p1g*2*1,02</t>
  </si>
  <si>
    <t>216</t>
  </si>
  <si>
    <t>713131134.S</t>
  </si>
  <si>
    <t>Montáž tepelnej izolácie stien minerálnou vlnou, vložením voľne v jednej vrstve</t>
  </si>
  <si>
    <t>-1711596071</t>
  </si>
  <si>
    <t>osbvn*2</t>
  </si>
  <si>
    <t>217</t>
  </si>
  <si>
    <t>713131135.S</t>
  </si>
  <si>
    <t>Montáž tepelnej izolácie stien minerálnou vlnou, vložením voľne v dvoch vrstvách</t>
  </si>
  <si>
    <t>-1483922050</t>
  </si>
  <si>
    <t>218</t>
  </si>
  <si>
    <t>631440041700.S</t>
  </si>
  <si>
    <t>Doska z minerálnej vlny hr. 50 mm, izolácia pre nezaťažené ľahké priečky, šikmé strechy, stropy, podhľady</t>
  </si>
  <si>
    <t>1751609052</t>
  </si>
  <si>
    <t>osbvn*1,02</t>
  </si>
  <si>
    <t>2*(osbvn)*1,02</t>
  </si>
  <si>
    <t>219</t>
  </si>
  <si>
    <t>631440042200.S</t>
  </si>
  <si>
    <t>Doska z minerálnej vlny hr. 140 mm, izolácia pre nezaťažené ľahké priečky, šikmé strechy, stropy, podhľady</t>
  </si>
  <si>
    <t>1628457705</t>
  </si>
  <si>
    <t>220</t>
  </si>
  <si>
    <t>713132211.S</t>
  </si>
  <si>
    <t>Montáž tepelnej izolácie podzemných stien a základov xps celoplošným prilepením</t>
  </si>
  <si>
    <t>219420513</t>
  </si>
  <si>
    <t>"okolo budovy XPS10"</t>
  </si>
  <si>
    <t>1,0*(60,28+9,8*2+2,0*2+27,9*2+24,05*2+1,15*2)</t>
  </si>
  <si>
    <t>1,2*(2,18*2+2,91*2+2,78*2+2,33)</t>
  </si>
  <si>
    <t>"okolo budovy XPS20"</t>
  </si>
  <si>
    <t>1,15*(9,9*2+11,25*2+27,9*2+7,1+6,83+12,5+12,7)</t>
  </si>
  <si>
    <t>3,3*(4,15*2+0,95*2+38+2,0*2+2,65*2+2,675*2+3,0*2+2,8*2+2,1)</t>
  </si>
  <si>
    <t>221</t>
  </si>
  <si>
    <t>283750002600.S</t>
  </si>
  <si>
    <t>Doska XPS 300 hr. 200 mm, zakladanie stavieb, podlahy, obrátené ploché strechy</t>
  </si>
  <si>
    <t>19752482</t>
  </si>
  <si>
    <t>xps20*1,02</t>
  </si>
  <si>
    <t>222</t>
  </si>
  <si>
    <t>283750002100.S</t>
  </si>
  <si>
    <t>Doska XPS 300 hr. 100 mm, zakladanie stavieb, podlahy, obrátené ploché strechy</t>
  </si>
  <si>
    <t>-1584421127</t>
  </si>
  <si>
    <t>xps10*1,02</t>
  </si>
  <si>
    <t>223</t>
  </si>
  <si>
    <t>713141151.S</t>
  </si>
  <si>
    <t>Montáž tepelnej izolácie striech plochých do 10° minerálnou vlnou, jednovrstvová kladenými voľne</t>
  </si>
  <si>
    <t>732602378</t>
  </si>
  <si>
    <t>224</t>
  </si>
  <si>
    <t>631440033900.S</t>
  </si>
  <si>
    <t>Doska z minerálnej vlny hr. 240 mm, izolácia pre zateplenie plochých striech</t>
  </si>
  <si>
    <t>-946651244</t>
  </si>
  <si>
    <t>visp5*1,02</t>
  </si>
  <si>
    <t>225</t>
  </si>
  <si>
    <t>713141160.S</t>
  </si>
  <si>
    <t>Montáž tepelnej izolácie striech plochých do 10° spádovými doskami z minerálnej vlny v jednej vrstve</t>
  </si>
  <si>
    <t>-873435606</t>
  </si>
  <si>
    <t>226</t>
  </si>
  <si>
    <t>631440028400.S</t>
  </si>
  <si>
    <t>Doska z minerálnej vlny jednostranne spádová 40/20x1000x1000 mm, izolácia pre ploché strechy</t>
  </si>
  <si>
    <t>-659215877</t>
  </si>
  <si>
    <t>visp5/3*1,02</t>
  </si>
  <si>
    <t>227</t>
  </si>
  <si>
    <t>631440028500.S</t>
  </si>
  <si>
    <t>Doska z minerálnej vlny jednostranne spádová 60/40x1000x1000 mm, izolácia pre ploché strechy</t>
  </si>
  <si>
    <t>-314729722</t>
  </si>
  <si>
    <t>228</t>
  </si>
  <si>
    <t>631440028600.S</t>
  </si>
  <si>
    <t>Doska z minerálnej vlny jednostranne spádová 80/60x1000x1000 mm, izolácia pre ploché strechy</t>
  </si>
  <si>
    <t>1893395792</t>
  </si>
  <si>
    <t>229</t>
  </si>
  <si>
    <t>713142160.S</t>
  </si>
  <si>
    <t>Montáž tepelnej izolácie striech plochých do 10° spádovými doskami z polystyrénu v jednej vrstve</t>
  </si>
  <si>
    <t>775002572</t>
  </si>
  <si>
    <t>230</t>
  </si>
  <si>
    <t>283760007500.S</t>
  </si>
  <si>
    <t>Doska spádová EPS, pevnosť v tlaku 150 kPa, šedý polystyrén pre vyspádovanie plochých striech</t>
  </si>
  <si>
    <t>1413493714</t>
  </si>
  <si>
    <t>(0,25+0,38)/2*p8kn*1,02</t>
  </si>
  <si>
    <t>231</t>
  </si>
  <si>
    <t>713161530.S</t>
  </si>
  <si>
    <t>Montáž tepelnej izolácie striech šikmých prichytená pribitím a vyviazaním na latovanie medzi a pod krokvy hr. nad 10 cm</t>
  </si>
  <si>
    <t>1968380522</t>
  </si>
  <si>
    <t>232</t>
  </si>
  <si>
    <t>631640001300.S</t>
  </si>
  <si>
    <t>Pás zo sklenej vlny hr. 160 mm, pre šikmé strechy, podkrovia, stropy a ľahké podlahy</t>
  </si>
  <si>
    <t>1262931566</t>
  </si>
  <si>
    <t>(st1+st2)*1,02</t>
  </si>
  <si>
    <t>233</t>
  </si>
  <si>
    <t>713161620.S</t>
  </si>
  <si>
    <t>Zhotovenie nadkrokvovej izolácie s nakašírovanou fóliou a netkanou textíliou hr. 50-120 mm</t>
  </si>
  <si>
    <t>1654908196</t>
  </si>
  <si>
    <t>234</t>
  </si>
  <si>
    <t>283750004500.S</t>
  </si>
  <si>
    <t>Nadkrokvová PIR izolácia hr. 80 mm s nakašírovanou fóliou a netkanou textíliou</t>
  </si>
  <si>
    <t>77976580</t>
  </si>
  <si>
    <t>235</t>
  </si>
  <si>
    <t>311420000600.S</t>
  </si>
  <si>
    <t>Vrut systémový s dvojitým závitom 7x 230 mm</t>
  </si>
  <si>
    <t>1106936115</t>
  </si>
  <si>
    <t>236</t>
  </si>
  <si>
    <t>713191221.S</t>
  </si>
  <si>
    <t>Izolácie tepelné obloženie stien páskami do výšky 100 mm</t>
  </si>
  <si>
    <t>-1741614522</t>
  </si>
  <si>
    <t>sokp1e*1,02</t>
  </si>
  <si>
    <t>sokp2a*1,02</t>
  </si>
  <si>
    <t>sokp1a*1,02</t>
  </si>
  <si>
    <t>sokp1b*1,02</t>
  </si>
  <si>
    <t>sokp1g*1,02</t>
  </si>
  <si>
    <t>sokp6d/0,1*1,02</t>
  </si>
  <si>
    <t>sokp4b*1,02</t>
  </si>
  <si>
    <t>sokp3b*1,02</t>
  </si>
  <si>
    <t>sokp3e*1,02</t>
  </si>
  <si>
    <t>sokp3i*1,02</t>
  </si>
  <si>
    <t>sokp2b*1,02</t>
  </si>
  <si>
    <t>sokp2e*1,02</t>
  </si>
  <si>
    <t>sokp6b/0,1*1,02</t>
  </si>
  <si>
    <t>sokp2i*1,02</t>
  </si>
  <si>
    <t>sokp3c*1,02</t>
  </si>
  <si>
    <t>sokp1f*1,02</t>
  </si>
  <si>
    <t>sokp5c*1,02</t>
  </si>
  <si>
    <t>237</t>
  </si>
  <si>
    <t>998713202.S</t>
  </si>
  <si>
    <t>Presun hmôt pre izolácie tepelné v objektoch výšky nad 6 m do 12 m</t>
  </si>
  <si>
    <t>-344462358</t>
  </si>
  <si>
    <t>725</t>
  </si>
  <si>
    <t>Zdravotechnika - zariaďovacie predmety</t>
  </si>
  <si>
    <t>238</t>
  </si>
  <si>
    <t>725110814.S</t>
  </si>
  <si>
    <t>Demontáž záchoda odsávacieho alebo kombinačného,  -0,03420t</t>
  </si>
  <si>
    <t>304431211</t>
  </si>
  <si>
    <t>239</t>
  </si>
  <si>
    <t>725130811.S</t>
  </si>
  <si>
    <t>Demontáž pisoárového státia 1 dielnych,  -0,03968t</t>
  </si>
  <si>
    <t>286011960</t>
  </si>
  <si>
    <t>240</t>
  </si>
  <si>
    <t>725210821.S</t>
  </si>
  <si>
    <t>Demontáž umývadiel alebo umývadielok bez výtokovej armatúry,  -0,01946t</t>
  </si>
  <si>
    <t>2120837308</t>
  </si>
  <si>
    <t>241</t>
  </si>
  <si>
    <t>725240812.S</t>
  </si>
  <si>
    <t>Demontáž sprchovej kabíny a misy bez výtokových armatúr mís,  -0,02450t</t>
  </si>
  <si>
    <t>1986172123</t>
  </si>
  <si>
    <t>242</t>
  </si>
  <si>
    <t>725330820.S</t>
  </si>
  <si>
    <t>Demontáž výlevky bez výtokovej armatúry, bez nádrže a splachovacieho potrubia, diturvitovej,  -0,03470t</t>
  </si>
  <si>
    <t>-345239553</t>
  </si>
  <si>
    <t>243</t>
  </si>
  <si>
    <t>725810812.S</t>
  </si>
  <si>
    <t>Demontáž výtokového ventilu stojankových,  -0,00054t</t>
  </si>
  <si>
    <t>1050374238</t>
  </si>
  <si>
    <t>94*2</t>
  </si>
  <si>
    <t>6*2</t>
  </si>
  <si>
    <t>3*2</t>
  </si>
  <si>
    <t>244</t>
  </si>
  <si>
    <t>725820802.S</t>
  </si>
  <si>
    <t>Demontáž batérie stojankovej do 1 otvoru,  -0,00086t</t>
  </si>
  <si>
    <t>264385525</t>
  </si>
  <si>
    <t>"umývadla"</t>
  </si>
  <si>
    <t>245</t>
  </si>
  <si>
    <t>725820810.S</t>
  </si>
  <si>
    <t>Demontáž batérie drezovej, umývadlovej nástennej,  -0,0026t</t>
  </si>
  <si>
    <t>-307681001</t>
  </si>
  <si>
    <t>"výlevka"</t>
  </si>
  <si>
    <t>246</t>
  </si>
  <si>
    <t>725840870.S</t>
  </si>
  <si>
    <t>Demontáž batérie vaňovej, sprchovej nástennej,  -0,00225t</t>
  </si>
  <si>
    <t>1101163560</t>
  </si>
  <si>
    <t>"sprcha!"</t>
  </si>
  <si>
    <t>247</t>
  </si>
  <si>
    <t>725840873.S</t>
  </si>
  <si>
    <t>Demontáž príslušenstva pre sprchové batérie, držiak na sprchu,  -0,00113t</t>
  </si>
  <si>
    <t>950585200</t>
  </si>
  <si>
    <t>248</t>
  </si>
  <si>
    <t>725860820.S</t>
  </si>
  <si>
    <t>Demontáž jednoduchej zápachovej uzávierky pre zariaďovacie predmety, umývadlá, drezy, práčky  -0,00085t</t>
  </si>
  <si>
    <t>-572696506</t>
  </si>
  <si>
    <t>"umyvadlo"</t>
  </si>
  <si>
    <t>"pisoar"</t>
  </si>
  <si>
    <t>249</t>
  </si>
  <si>
    <t>725860822.S</t>
  </si>
  <si>
    <t>Demontáž zápachovej uzávierky pre zariaďovacie predmety, vane, sprchy  -0,00122t</t>
  </si>
  <si>
    <t>-1947660547</t>
  </si>
  <si>
    <t>"sorcha"</t>
  </si>
  <si>
    <t>762</t>
  </si>
  <si>
    <t>Konštrukcie tesárske</t>
  </si>
  <si>
    <t>250</t>
  </si>
  <si>
    <t>762123110.S</t>
  </si>
  <si>
    <t>Montáž drevených stien a priečok z fošní, hranolov, hranolkov s prierezovou plochou 100 cm2</t>
  </si>
  <si>
    <t>-408850590</t>
  </si>
  <si>
    <t>"dištančný hranol 50x50mm po 50cm"</t>
  </si>
  <si>
    <t>osbvo*2</t>
  </si>
  <si>
    <t>osbvn*2*2</t>
  </si>
  <si>
    <t>251</t>
  </si>
  <si>
    <t>605430000203</t>
  </si>
  <si>
    <t xml:space="preserve">Rezivo stavebné zo smreku - strešné laty impregnované hr. 50 mm, š. 50 mm, dĺ. 4000-5000 mm, </t>
  </si>
  <si>
    <t>-1712661643</t>
  </si>
  <si>
    <t>0,05*0,05*lata2*1,1</t>
  </si>
  <si>
    <t>252</t>
  </si>
  <si>
    <t>762123130.S</t>
  </si>
  <si>
    <t>Montáž drevených stien a priečok z fošní, hranolov, hranolkov s prierezovou plochou 144 - 224 cm2</t>
  </si>
  <si>
    <t>887630328</t>
  </si>
  <si>
    <t>"logia 150x150"</t>
  </si>
  <si>
    <t>4,25*4+4,0*2+4,45*2+1,75*6*2</t>
  </si>
  <si>
    <t>2,35*4</t>
  </si>
  <si>
    <t>3,0*4+2,7*4</t>
  </si>
  <si>
    <t>253</t>
  </si>
  <si>
    <t>605420000100</t>
  </si>
  <si>
    <t>Rezivo stavebné zo smreku - hranoly hranené, stredové rezivo EBW</t>
  </si>
  <si>
    <t>-964230868</t>
  </si>
  <si>
    <t>0,15*0,15*h1*1,1</t>
  </si>
  <si>
    <t>254</t>
  </si>
  <si>
    <t>762131124.S</t>
  </si>
  <si>
    <t>Montáž debnenia stien z hrubých dosiek hr. do 32 mm na zraz</t>
  </si>
  <si>
    <t>-1805748297</t>
  </si>
  <si>
    <t>"obklad doskami OSB"</t>
  </si>
  <si>
    <t>3,915*(4,45*2)-4,0*2,1*2-0,9*2,1</t>
  </si>
  <si>
    <t>1,823*(4,45*2)</t>
  </si>
  <si>
    <t>(3,915+1,823)/2*2,152*4</t>
  </si>
  <si>
    <t>"obklad doskami OSB vnutri"</t>
  </si>
  <si>
    <t>255</t>
  </si>
  <si>
    <t>607260000450.S</t>
  </si>
  <si>
    <t>Doska OSB nebrúsená hr. 25 mm</t>
  </si>
  <si>
    <t>1775674254</t>
  </si>
  <si>
    <t>osbvn*1,15</t>
  </si>
  <si>
    <t>osbvo*1,15</t>
  </si>
  <si>
    <t>256</t>
  </si>
  <si>
    <t>762195000.S</t>
  </si>
  <si>
    <t>Spojovacie prostriedky pre steny a priečky na hladko alebo tesársky viazané, debnenie stien, pivničné prepážky - klince, svorníky,fixačné dosky</t>
  </si>
  <si>
    <t>1202350764</t>
  </si>
  <si>
    <t>0,025*(osbvn+osbvo)*1,15</t>
  </si>
  <si>
    <t>257</t>
  </si>
  <si>
    <t>762331812.S</t>
  </si>
  <si>
    <t>Demontáž viazaných konštrukcií krovov so sklonom do 60°, prierezovej plochy 120 - 224 cm2, -0,01400 t</t>
  </si>
  <si>
    <t>1902197880</t>
  </si>
  <si>
    <t>"západné kridlo"</t>
  </si>
  <si>
    <t>7*(1,5*2+6,13*2+2,9*2*2)</t>
  </si>
  <si>
    <t>"východné kridlo"</t>
  </si>
  <si>
    <t>"stredný trakt"</t>
  </si>
  <si>
    <t>(1,5*2+6,13*2+2,9*2*2)*10</t>
  </si>
  <si>
    <t>"nad vstupom"</t>
  </si>
  <si>
    <t>1,5*(1,5*2+6,13*2+2,9*2*2)</t>
  </si>
  <si>
    <t>"stredná veža"</t>
  </si>
  <si>
    <t>(1,5*2+6,13*2+2,9*2*2)*1,5</t>
  </si>
  <si>
    <t>258</t>
  </si>
  <si>
    <t>762331813.S</t>
  </si>
  <si>
    <t>Demontáž viazaných konštrukcií krovov so sklonom do 60°, prierezovej plochy 224 - 288 cm2, -0,02400 t</t>
  </si>
  <si>
    <t>-459994710</t>
  </si>
  <si>
    <t>7*(2,52+3,8*2)</t>
  </si>
  <si>
    <t>(2,52+3,8*2)*10</t>
  </si>
  <si>
    <t>1,5*(2,52+3,8*2)</t>
  </si>
  <si>
    <t>(2,52+3,8*2)*1,5</t>
  </si>
  <si>
    <t>259</t>
  </si>
  <si>
    <t>762331814.S</t>
  </si>
  <si>
    <t>Demontáž viazaných konštrukcií krovov so sklonom do 60°, prierezovej plochy 288 - 450 cm2, -0,03200 t</t>
  </si>
  <si>
    <t>571595440</t>
  </si>
  <si>
    <t>(7,9*2+10,55)*7</t>
  </si>
  <si>
    <t>(8,83*2+5,2+2,6*2)*2</t>
  </si>
  <si>
    <t>(7,9*2+10,35)*10</t>
  </si>
  <si>
    <t>(7,9*2+10,55)*1,5</t>
  </si>
  <si>
    <t>(8,83*2+5,2+2,6*2)</t>
  </si>
  <si>
    <t>(7,9*2+11)*1,5</t>
  </si>
  <si>
    <t>7,2+2,4*2+6,33*2+3,1*2</t>
  </si>
  <si>
    <t>260</t>
  </si>
  <si>
    <t>762333130.S</t>
  </si>
  <si>
    <t>Montáž viazaných konštrukcií krovov striech nepravidelného pôdorysu z reziva plochy 224 - 288 cm2</t>
  </si>
  <si>
    <t>636510395</t>
  </si>
  <si>
    <t>"nová pomurnica 150x180"</t>
  </si>
  <si>
    <t>11,44+28,18+11,4+6,95+49,62+8,22*2+2,7*2+6,95+28,29+49,4+2,33*2+10,4*2</t>
  </si>
  <si>
    <t>"krokva 140x160 výmena 20%"</t>
  </si>
  <si>
    <t>0,2*(8,632*2*24*2+8,5*9*2+8,52*2*39+8,6*2*10)</t>
  </si>
  <si>
    <t>261</t>
  </si>
  <si>
    <t>605420000300</t>
  </si>
  <si>
    <t xml:space="preserve">Rezivo stavebné zo smreku - hranoly hranené, stredové rezivo EBW </t>
  </si>
  <si>
    <t>1334025830</t>
  </si>
  <si>
    <t>0,15*0,15*k1*1,1</t>
  </si>
  <si>
    <t>0,14*0,16*k2*1,1</t>
  </si>
  <si>
    <t>262</t>
  </si>
  <si>
    <t>762341004.S</t>
  </si>
  <si>
    <t>Montáž debnenia jednoduchých striech, na krokvy a kontralaty z dosiek na zraz</t>
  </si>
  <si>
    <t>1237665501</t>
  </si>
  <si>
    <t>"skladba S2"</t>
  </si>
  <si>
    <t>2,15*15,35</t>
  </si>
  <si>
    <t>263</t>
  </si>
  <si>
    <t>605460002503.S</t>
  </si>
  <si>
    <t>Dosky hobľované zo smreku 170x30 mm, sušené 14±2%, triedy 3A STN 480055, bez defektov, hniloby, hrčí</t>
  </si>
  <si>
    <t>2006449943</t>
  </si>
  <si>
    <t>viss2*1,1</t>
  </si>
  <si>
    <t>264</t>
  </si>
  <si>
    <t>762341011.S</t>
  </si>
  <si>
    <t>Montáž debnenia zložitých striech, na kontralaty drevotrieskovými OSB doskami na zráz</t>
  </si>
  <si>
    <t>-1410993480</t>
  </si>
  <si>
    <t>265</t>
  </si>
  <si>
    <t>-652073038</t>
  </si>
  <si>
    <t>266</t>
  </si>
  <si>
    <t>762341253.S</t>
  </si>
  <si>
    <t>Montáž kontralát pre sklon nad 35°</t>
  </si>
  <si>
    <t>1045757644</t>
  </si>
  <si>
    <t>(8,632*2*24*2+8,5*9*2+8,52*2*39+8,6*2*10)</t>
  </si>
  <si>
    <t>267</t>
  </si>
  <si>
    <t>605430000303</t>
  </si>
  <si>
    <t>-932554867</t>
  </si>
  <si>
    <t>0,05*0,05*lata1*1,1</t>
  </si>
  <si>
    <t>268</t>
  </si>
  <si>
    <t>247710007800</t>
  </si>
  <si>
    <t xml:space="preserve">Páska tesniaca Butylband š. 50 mm, dĺ. 25 m, obojstranná, na utesnenie dier vzniknutých na fólii od klincov prichytávajúcich kontralaty, </t>
  </si>
  <si>
    <t>-338346957</t>
  </si>
  <si>
    <t>lata1*1,1/25</t>
  </si>
  <si>
    <t>269</t>
  </si>
  <si>
    <t>762341811.S</t>
  </si>
  <si>
    <t>Demontáž debnenia striech rovných, oblúkových do 60° z dosiek hrubých, hobľovaných, -0,01600 t</t>
  </si>
  <si>
    <t>-396119374</t>
  </si>
  <si>
    <t>270</t>
  </si>
  <si>
    <t>762342812.S</t>
  </si>
  <si>
    <t>Demontáž latovania striech so sklonom do 60° pri osovej vzdialenosti lát 0,22 - 0,50 m, -0,00500 t</t>
  </si>
  <si>
    <t>1049132602</t>
  </si>
  <si>
    <t>271</t>
  </si>
  <si>
    <t>762395000.S</t>
  </si>
  <si>
    <t>Spojovacie prostriedky pre viazané konštrukcie krovov, debnenie a laťovanie, nadstrešné konštr., spádové kliny - svorky, dosky, klince, pásová oceľ, vruty</t>
  </si>
  <si>
    <t>1447783177</t>
  </si>
  <si>
    <t>0,15*0,18*k1*1,1</t>
  </si>
  <si>
    <t>osb25*0,025*1,1</t>
  </si>
  <si>
    <t>viss2*0,03*1,1</t>
  </si>
  <si>
    <t>272</t>
  </si>
  <si>
    <t>998762203.S</t>
  </si>
  <si>
    <t>Presun hmôt pre konštrukcie tesárske v objektoch výšky od 12 do 24 m</t>
  </si>
  <si>
    <t>-1988403815</t>
  </si>
  <si>
    <t>763</t>
  </si>
  <si>
    <t>Konštrukcie - drevostavby</t>
  </si>
  <si>
    <t>273</t>
  </si>
  <si>
    <t>763112132</t>
  </si>
  <si>
    <t>Priečka SDK KNAUF W112 hr. 100 mm, jednoduchá kca CW 50, UW 50, dosky 2x GKBI hr. 12,5 mm s TI 50 mm, alebo výrobok s rovnakými technickými vlastnosťami</t>
  </si>
  <si>
    <t>1119297309</t>
  </si>
  <si>
    <t>3,8*(3,0+1,52+1,2+3,6)</t>
  </si>
  <si>
    <t>-0,6*2,0*3</t>
  </si>
  <si>
    <t>3,32*(2,6)</t>
  </si>
  <si>
    <t>274</t>
  </si>
  <si>
    <t>763115514.S</t>
  </si>
  <si>
    <t>-120804769</t>
  </si>
  <si>
    <t>3,8*(6,8+6,6*3+6,35+4,6*2+6,65+3,0+4,55*3+2,5+2,2+6,05+7,15+4,45+2,2+3,0)</t>
  </si>
  <si>
    <t>-(1,1*2,0*14+1,2*1,5*2)</t>
  </si>
  <si>
    <t>4,4*(4,25*2+2,2+17,3+6,35+5,133+6,4+3,75*2+1,04+2,248+4,45+4,05*2+2,2+17,25)</t>
  </si>
  <si>
    <t>-(1,0*2,0*12+1,1*2,0*2)</t>
  </si>
  <si>
    <t>3,295*(9,4+0,66+2,915+2,93*3+5,944+5,069+8,75+2,26)</t>
  </si>
  <si>
    <t>-0,9*2,1*5-1,3*2,1</t>
  </si>
  <si>
    <t>"odpočet pod zníženým stropom"</t>
  </si>
  <si>
    <t>-1,7*1,9/2*7</t>
  </si>
  <si>
    <t xml:space="preserve">"stred" </t>
  </si>
  <si>
    <t>3,29*(4,381*2+12,63+6,106*2+3,2+4,74)</t>
  </si>
  <si>
    <t>-0,9*2,1*7</t>
  </si>
  <si>
    <t>-1,7*1,9/2*5</t>
  </si>
  <si>
    <t>3,29*(4,674*2+9,65+12,43+4,7*3+2,5+3,145+3,07+0,44)</t>
  </si>
  <si>
    <t>-1,0*2,1*8-0,9*2,1*2</t>
  </si>
  <si>
    <t>-1,7*1,9/2*8</t>
  </si>
  <si>
    <t>sdk125</t>
  </si>
  <si>
    <t>275</t>
  </si>
  <si>
    <t>763115714.S</t>
  </si>
  <si>
    <t>Priečka SDK hr. 150 mm, kca CW+UW 100, dvojito opláštená doskou impregnovanou H2 2x12,5 mm, TI 100 mm</t>
  </si>
  <si>
    <t>-522260813</t>
  </si>
  <si>
    <t>3,8*(5,5+3,65+2,5+0,775+1,6*5+3,0*2+4,08*2+4,075*2+0,5+1,65+3,25*2+1,8+3,25+1,8)</t>
  </si>
  <si>
    <t>-(0,6*6+1,0*2,0*10)</t>
  </si>
  <si>
    <t>4,4*(3,25*5+2,8+3,4+3,0+0,9+2,1+4,155+1,45+2,5+0,4+1,55*2+2,5*2+0,4*2+3,05*2+3,0*2+0,9*3+4,08*2)</t>
  </si>
  <si>
    <t>4,4*(3,375+3,25+1,8+3,25*4+0,5)</t>
  </si>
  <si>
    <t>-(0,9*2,0*14+0,6*2,0*7+0,8*2,0*3)</t>
  </si>
  <si>
    <t>", západ,východ a stred"</t>
  </si>
  <si>
    <t>3,25*(1,45+3,22*7+0,93*4+6,13+2,575*2+1,5*2+1,98+1,98+3,16)</t>
  </si>
  <si>
    <t>-0,7*2,1*14-1,0*2,1</t>
  </si>
  <si>
    <t>-w112</t>
  </si>
  <si>
    <t>sdk125i</t>
  </si>
  <si>
    <t>276</t>
  </si>
  <si>
    <t>763116520.S</t>
  </si>
  <si>
    <t>1762261407</t>
  </si>
  <si>
    <t>3,8*(4,45+5,05)</t>
  </si>
  <si>
    <t>-1,1*2,0-1,2*2,0</t>
  </si>
  <si>
    <t>4,4*(6,4*2+3,0+3,75+4,45*2+5,133+3,0)</t>
  </si>
  <si>
    <t>-1,0*2,0*2</t>
  </si>
  <si>
    <t>"zapad"</t>
  </si>
  <si>
    <t>3,25*(7,33+2,77*2+14,16+4,432)</t>
  </si>
  <si>
    <t>-0,9*2,1*3-1,4*2,1*2</t>
  </si>
  <si>
    <t>-1,7*1,9/2*1</t>
  </si>
  <si>
    <t>"stred"</t>
  </si>
  <si>
    <t>3,25*(21,33+6,106+10,12+11,12)</t>
  </si>
  <si>
    <t>-1,0*2,1*5-1,8*2,8</t>
  </si>
  <si>
    <t>-1,7*1,9/2*2</t>
  </si>
  <si>
    <t>3,25*(7,6+3,7+13,74)</t>
  </si>
  <si>
    <t>-1,0*2,1*3</t>
  </si>
  <si>
    <t>sdk250</t>
  </si>
  <si>
    <t>277</t>
  </si>
  <si>
    <t>763116522.S</t>
  </si>
  <si>
    <t>-604431911</t>
  </si>
  <si>
    <t>3,8*(3,0+5,52+2,375+3,0+1,8*3)</t>
  </si>
  <si>
    <t>-1,3*2,0</t>
  </si>
  <si>
    <t>4,4*(1,6*3+2,0+3,05+2,65+2,65*2+5,133+2,6+6,4+1,8*2+1,6+3,0)</t>
  </si>
  <si>
    <t>-0,9*2,0</t>
  </si>
  <si>
    <t>"západ a stred, východ"</t>
  </si>
  <si>
    <t>3,25*(2,942+1,475+14,655+3,225*22,975+6,13+6,18+4,55*2+3,18*2)</t>
  </si>
  <si>
    <t>-0,9*2,1*6-0,8*2,1*2</t>
  </si>
  <si>
    <t>sdk250i</t>
  </si>
  <si>
    <t>278</t>
  </si>
  <si>
    <t>763124131</t>
  </si>
  <si>
    <t>1424017404</t>
  </si>
  <si>
    <t>(1,25+0,18)*0,9*4</t>
  </si>
  <si>
    <t>3,8*(0,425+1,3+0,775+0,55)</t>
  </si>
  <si>
    <t>sdkpredi</t>
  </si>
  <si>
    <t>279</t>
  </si>
  <si>
    <t>7631322602</t>
  </si>
  <si>
    <t>Si55a SDK podhľad , závesná dvojvrstvová kca profil montažný CD a nosný UD, dosky akustické  2x hr. 15 mm</t>
  </si>
  <si>
    <t>960977136</t>
  </si>
  <si>
    <t>"Si55a"</t>
  </si>
  <si>
    <t>10,64+10,09+19,2+18,56+18,99+36,79+3,76+19,46+18,2+11,55+2,39+12,19+48,43+7,37+5,39+17,08+12,01+18,16</t>
  </si>
  <si>
    <t>15,29+21,6+23,77+10,75+14,18+14,18+14,18+15,0+14,91+4,73+18,02</t>
  </si>
  <si>
    <t>"s 55d"</t>
  </si>
  <si>
    <t>36,63+39,3+57,0+17,28+56,25+6,45+33,66+9,02+15,59</t>
  </si>
  <si>
    <t>"odpočet 55d"</t>
  </si>
  <si>
    <t>-1,8*(6,3*2+12,6+18,6+18,6+2,7+15,0+3,6+6,0+5,1)</t>
  </si>
  <si>
    <t>17,16+11,05+14,88+14,88+15,09+19,14+15,13+17,75+17,54+40,43+36,79+7,3+7,35+19,33+17,78+16,08+18,93</t>
  </si>
  <si>
    <t>30,23+8,44+8,52+19,18+16,88+21,6+23,77+10,75+14,18*3+15,0+14,91+18,02</t>
  </si>
  <si>
    <t>2,225*17,3+2,2*6,35+2,8*3,05+47,3+47,7+2,175*3,0+2,21*15,32+2,2*6,4</t>
  </si>
  <si>
    <t>-1,8*(16,8+5,97+2,7+15,6+15,6+2,4+15,0+6,0)</t>
  </si>
  <si>
    <t>280</t>
  </si>
  <si>
    <t>7631322603</t>
  </si>
  <si>
    <t>-1995101240</t>
  </si>
  <si>
    <t>"Si55b"</t>
  </si>
  <si>
    <t>1,14+2,34+2,85+1,5+3,36*2+10,86+4,0+6,52+6,34+2,54+3,04+3,42*4+0,9+1,71+2,61+3,9+2,7+1,71+6,03</t>
  </si>
  <si>
    <t>3,2*2+2,75+3,6*2+2,0+1,89+2,37+3,56+3,5+3,59+5,95+2,89+2,89+3,25</t>
  </si>
  <si>
    <t>3,04+3,54+3,42*4+6,03+2,61+1,71+4,71+0,9+0,925*3,0+1,025*0,925</t>
  </si>
  <si>
    <t>281</t>
  </si>
  <si>
    <t>7631322604</t>
  </si>
  <si>
    <t>-1030597262</t>
  </si>
  <si>
    <t>"Si55c"</t>
  </si>
  <si>
    <t>22,1+21,76+20,4+19,53+28,63+21,22+21,91+16,1+13,8+15,16+17,67+16,0</t>
  </si>
  <si>
    <t>20,16+15,98+16,0+17,79+18,14+16,23</t>
  </si>
  <si>
    <t>si55c</t>
  </si>
  <si>
    <t>282</t>
  </si>
  <si>
    <t>7631322605</t>
  </si>
  <si>
    <t>67961756</t>
  </si>
  <si>
    <t>"Si55d"</t>
  </si>
  <si>
    <t>1,8*(6,3*2+12,6+18,6+18,6+2,7+15,0+3,6+6,0+5,1)</t>
  </si>
  <si>
    <t>1,8*(16,8+5,97+2,7+15,6+15,6+2,4+15,0+6,0)</t>
  </si>
  <si>
    <t>si55d</t>
  </si>
  <si>
    <t>283</t>
  </si>
  <si>
    <t>763147111.S</t>
  </si>
  <si>
    <t>Obklad steny sadrokartónom hr. konštrukcie 25 mm, doska štandardná 12,5 mm</t>
  </si>
  <si>
    <t>1723499227</t>
  </si>
  <si>
    <t>4,03*5,025*2</t>
  </si>
  <si>
    <t>(4,03+2,12)/2*2,44*2*2</t>
  </si>
  <si>
    <t>-0,9*2,1-4,0*2,1*2</t>
  </si>
  <si>
    <t>284</t>
  </si>
  <si>
    <t>763163313.S</t>
  </si>
  <si>
    <t>Podkrovie SDK na oceľovej konštrukcií CD+UD a závesoch s parozábranou, doska štandardná A 2x12.5 mm, TI 160 mm</t>
  </si>
  <si>
    <t>-1313104284</t>
  </si>
  <si>
    <t>"S2"</t>
  </si>
  <si>
    <t>"západný blok"</t>
  </si>
  <si>
    <t>5,49*(26,83-1,9*2)</t>
  </si>
  <si>
    <t>1,9*9,4</t>
  </si>
  <si>
    <t>"východný blok"</t>
  </si>
  <si>
    <t>5,49*(26,83-1,9)-1,9*1,37</t>
  </si>
  <si>
    <t>1,9*9,6</t>
  </si>
  <si>
    <t>5,5*(14,26+2,0+1,33+2,257)</t>
  </si>
  <si>
    <t>4,22*(11,39+6,65)+1,9*11,012</t>
  </si>
  <si>
    <t>"vežička"</t>
  </si>
  <si>
    <t>5,5*(8,4-1,9)</t>
  </si>
  <si>
    <t>"S1"</t>
  </si>
  <si>
    <t>2,675*(10,14+9,9+12,35+9,46+9,9+7,16-4*1,9/2)</t>
  </si>
  <si>
    <t>1,5*(10,14+9,9+12,35+9,46+9,9+7,16)</t>
  </si>
  <si>
    <t>2,675*(10,06+9,66+12,4+9,46+6,3+1,44+3,27+5,75-4*1,9/2)</t>
  </si>
  <si>
    <t>1,5*(10,06+9,66+12,4+9,46+6,3+1,44+3,27+5,75)</t>
  </si>
  <si>
    <t>3,07*(14,52+16,9+5,3+2,17+12,615+2,54)</t>
  </si>
  <si>
    <t>1,4*(2,5+14,39+17,0+2,27*2+5,13+12,72)</t>
  </si>
  <si>
    <t>2,675*(8,0*2+10,88-1,9)</t>
  </si>
  <si>
    <t>1,4*(8,0*2+3,0*2+2,4*2+2,1)</t>
  </si>
  <si>
    <t>"odpočet strešných okien"</t>
  </si>
  <si>
    <t>-0,7*1,4*63</t>
  </si>
  <si>
    <t>"lemovanie strešných okien"</t>
  </si>
  <si>
    <t>(1,4+2,3)/2*0,475*2*63</t>
  </si>
  <si>
    <t>0,7*(0,8+0,7)*63</t>
  </si>
  <si>
    <t>285</t>
  </si>
  <si>
    <t>763163333.S</t>
  </si>
  <si>
    <t>Podkrovie SDK na oceľovej konštrukcií CD+UD a závesoch s parozábranou, doska impregnovaná H2 2x12.5 mm, TI 160 mm</t>
  </si>
  <si>
    <t>-366682413</t>
  </si>
  <si>
    <t>"S2 impregnovana"</t>
  </si>
  <si>
    <t>"zapad vežička"</t>
  </si>
  <si>
    <t>2,0*3,16</t>
  </si>
  <si>
    <t>"východ vežička"</t>
  </si>
  <si>
    <t>3,575*4,55</t>
  </si>
  <si>
    <t>5,5*4,025</t>
  </si>
  <si>
    <t>2,75*11,475</t>
  </si>
  <si>
    <t>"S1 impregnovabna"</t>
  </si>
  <si>
    <t>3,07*(4,225+11,64)</t>
  </si>
  <si>
    <t>1,5*(11,49+4,3)</t>
  </si>
  <si>
    <t>286</t>
  </si>
  <si>
    <t>283290004500.S</t>
  </si>
  <si>
    <t>Parozábrana s reflexnou hliníkovou vrstvou a lepiacou páskou, plošná hmotnosť 170 g/m2</t>
  </si>
  <si>
    <t>1423085032</t>
  </si>
  <si>
    <t>1,15*(s1+s2+s1i+s2i)</t>
  </si>
  <si>
    <t>287</t>
  </si>
  <si>
    <t>247710001000.S</t>
  </si>
  <si>
    <t>Lepiaca páska z polypropylénu š. 100 mm, dĺ. 100 m, s naprášeným hliníkom na prelepenie presahov parozábrany</t>
  </si>
  <si>
    <t>-499010751</t>
  </si>
  <si>
    <t>1,15*(s1+s2+s1i+s2i)/1,25/100</t>
  </si>
  <si>
    <t>288</t>
  </si>
  <si>
    <t>631440009300</t>
  </si>
  <si>
    <t>Doska , 160x600x1000 mm požiarna zábrana z kamennej vlny, vhodná pre izoláciu vonkajších kontaktných zatepľovacích systémov</t>
  </si>
  <si>
    <t>1967260328</t>
  </si>
  <si>
    <t>(s2+s2i)*1,1</t>
  </si>
  <si>
    <t>289</t>
  </si>
  <si>
    <t>998763201.S</t>
  </si>
  <si>
    <t>Presun hmôt pre drevostavby v objektoch výšky do 12 m</t>
  </si>
  <si>
    <t>2051952626</t>
  </si>
  <si>
    <t>764</t>
  </si>
  <si>
    <t>Konštrukcie klampiarske</t>
  </si>
  <si>
    <t>290</t>
  </si>
  <si>
    <t>764312822.S</t>
  </si>
  <si>
    <t>Demontáž krytiny hladkej strešnej z tabúľ 2000 x 670 mm, do 30st.,  -0,00751t</t>
  </si>
  <si>
    <t>209384410</t>
  </si>
  <si>
    <t>12,45*8,57/2*2</t>
  </si>
  <si>
    <t>(2,0+5,617)/2*5,4*2</t>
  </si>
  <si>
    <t>(36,94+49,35)/2*8,654-7,38*4,28/2</t>
  </si>
  <si>
    <t>(29,3+16,9)/2*8,64*4-12,42*8,64/2*2</t>
  </si>
  <si>
    <t>12,4*8,54/2*2</t>
  </si>
  <si>
    <t>13,21*8,4/2-6,7*4,9/2</t>
  </si>
  <si>
    <t>(21,46+49,3)/2*8,68-13,21*8,68/2</t>
  </si>
  <si>
    <t>7,0*8,8*2</t>
  </si>
  <si>
    <t>8,0*9,1*2</t>
  </si>
  <si>
    <t>2,814*4,6/2</t>
  </si>
  <si>
    <t>2,11*4,59/2*2</t>
  </si>
  <si>
    <t>3,0*4,6/2*2</t>
  </si>
  <si>
    <t>6,55*3,8*2*1,1</t>
  </si>
  <si>
    <t>291</t>
  </si>
  <si>
    <t>764313001.S</t>
  </si>
  <si>
    <t>Oddeľovacia štruktúrovaná rohož s integrovanou poistnou hydroizoláciou pre krytiny z pozinkovaného farbeného plechu</t>
  </si>
  <si>
    <t>-317509143</t>
  </si>
  <si>
    <t>st1*1,15</t>
  </si>
  <si>
    <t>st2*1,15</t>
  </si>
  <si>
    <t>292</t>
  </si>
  <si>
    <t>764313282.S</t>
  </si>
  <si>
    <t>Krytiny hladké z pozinkovaného farbeného PZf plechu, zo zvitkov šírky 670 mm, sklon nad 30° do 45°</t>
  </si>
  <si>
    <t>-195452308</t>
  </si>
  <si>
    <t>13,057*8,89/2*2</t>
  </si>
  <si>
    <t>(29,96+16,9)/2*8,88*2-12,89*8,88/2</t>
  </si>
  <si>
    <t>-4,28*2,92</t>
  </si>
  <si>
    <t>12,98*8,82/2*2</t>
  </si>
  <si>
    <t>(29,82+16,9)/2*8,87*2-13,01*8,87/2</t>
  </si>
  <si>
    <t>-4,1*2,8</t>
  </si>
  <si>
    <t>(36,33+49,35)/2*8,82*2</t>
  </si>
  <si>
    <t>-13,78*8,82/2</t>
  </si>
  <si>
    <t>-8,19*5,25-3,9*3,13</t>
  </si>
  <si>
    <t>"veža nad vstupom a výťahom"</t>
  </si>
  <si>
    <t>(5,562+3,975)/2*2,17*2</t>
  </si>
  <si>
    <t>(5,752+1,93)/2*5,5*2-1,3*2,22/2*2-1,43*2,22*2</t>
  </si>
  <si>
    <t>"stred severná časť"</t>
  </si>
  <si>
    <t>7,9*9,08*2</t>
  </si>
  <si>
    <t>13,65*8,61/2-6,94*4,74/2</t>
  </si>
  <si>
    <t>2,865*4,766/2*2</t>
  </si>
  <si>
    <t>2,938*4,72/2</t>
  </si>
  <si>
    <t>2,07*5,02/2*2</t>
  </si>
  <si>
    <t>"odpočet okná"</t>
  </si>
  <si>
    <t>"obklad logia"</t>
  </si>
  <si>
    <t>(2,08+4,09)*(4,29+4,3)</t>
  </si>
  <si>
    <t>(2,08+4,09)/2*2,3*2*2</t>
  </si>
  <si>
    <t>-0,9*2,1</t>
  </si>
  <si>
    <t>-4,0*2,1*2</t>
  </si>
  <si>
    <t>"ploche strehcy2NP"</t>
  </si>
  <si>
    <t>6,6*3,95</t>
  </si>
  <si>
    <t>6,6*3,8</t>
  </si>
  <si>
    <t>6,8*2,95</t>
  </si>
  <si>
    <t>6,8*3,35</t>
  </si>
  <si>
    <t>293</t>
  </si>
  <si>
    <t>764327220.S</t>
  </si>
  <si>
    <t>Oplechovanie z pozinkovaného farbeného PZf plechu, odkvapov na strechách s tvrdou krytinou r.š. 330 mm</t>
  </si>
  <si>
    <t>-1418748640</t>
  </si>
  <si>
    <t>294</t>
  </si>
  <si>
    <t>283810002200.S</t>
  </si>
  <si>
    <t>Ochranná vetracia mriežka proti hmyzu, výška 50 mm</t>
  </si>
  <si>
    <t>-1325830019</t>
  </si>
  <si>
    <t>295</t>
  </si>
  <si>
    <t>764327230.S</t>
  </si>
  <si>
    <t>Oplechovanie z pozinkovaného farbeného PZf plechu, odkvapov na strechách s tvrdou krytinou r.š. 400 mm</t>
  </si>
  <si>
    <t>-889437540</t>
  </si>
  <si>
    <t>"K5"</t>
  </si>
  <si>
    <t>"2NP terasy"</t>
  </si>
  <si>
    <t>9,05+9,0</t>
  </si>
  <si>
    <t>296</t>
  </si>
  <si>
    <t>764348401.S</t>
  </si>
  <si>
    <t>Snehové zachytávače z pozinkovaného farebného PZf plechu, jednoradové</t>
  </si>
  <si>
    <t>854977090</t>
  </si>
  <si>
    <t>"vstrede strechy"</t>
  </si>
  <si>
    <t>297</t>
  </si>
  <si>
    <t>764348402.S</t>
  </si>
  <si>
    <t>Snehové zachytávače z pozinkovaného farebného PZf plechu, dvojradové</t>
  </si>
  <si>
    <t>-153202061</t>
  </si>
  <si>
    <t>"pri okape"</t>
  </si>
  <si>
    <t>298</t>
  </si>
  <si>
    <t>764351403.S</t>
  </si>
  <si>
    <t>Žľaby z pozinkovaného farbeného PZf plechu, pododkvapové štvorhranné r.š. 330 mm</t>
  </si>
  <si>
    <t>1366545065</t>
  </si>
  <si>
    <t>"S2 strecha"</t>
  </si>
  <si>
    <t>299</t>
  </si>
  <si>
    <t>764352427.S</t>
  </si>
  <si>
    <t>Žľaby z pozinkovaného farbeného PZf plechu, pododkvapové polkruhové r.š. 330 mm</t>
  </si>
  <si>
    <t>1613093949</t>
  </si>
  <si>
    <t>300</t>
  </si>
  <si>
    <t>764352810.S</t>
  </si>
  <si>
    <t>Demontáž žľabov pododkvapových polkruhových so sklonom do 30st. rš 330 mm,  -0,00330t</t>
  </si>
  <si>
    <t>2123404543</t>
  </si>
  <si>
    <t>61,9+9,8*2+2,07*2</t>
  </si>
  <si>
    <t>29,46*2+7,12*2+7,8*2+3,5*2+2,8*2+3,0*2+24,4*2+5,9*2</t>
  </si>
  <si>
    <t>301</t>
  </si>
  <si>
    <t>764359412.S</t>
  </si>
  <si>
    <t>Kotlík kónický z pozinkovaného farbeného PZf plechu, pre rúry s priemerom od 100 do 125 mm</t>
  </si>
  <si>
    <t>1856183563</t>
  </si>
  <si>
    <t>302</t>
  </si>
  <si>
    <t>764359432.S</t>
  </si>
  <si>
    <t>Kotlík štvorhranný z pozinkovaného farbeného PZf plechu, pre pododkvapové žľaby rozmerov 200x300x400 mm</t>
  </si>
  <si>
    <t>-175280289</t>
  </si>
  <si>
    <t>303</t>
  </si>
  <si>
    <t>764359511.S</t>
  </si>
  <si>
    <t>Montáž príslušenstva k žľabom z pozinkovaného farbeného PZf plechu, čelo k pododkvapovým polkruhovým r.š. 200 - 400 mm</t>
  </si>
  <si>
    <t>-417385859</t>
  </si>
  <si>
    <t>304</t>
  </si>
  <si>
    <t>553440000600.S</t>
  </si>
  <si>
    <t>Čelo lisované polkruhové pozink farebný, rozmer 330 mm</t>
  </si>
  <si>
    <t>1774743318</t>
  </si>
  <si>
    <t>305</t>
  </si>
  <si>
    <t>764391420.S</t>
  </si>
  <si>
    <t>Záveterná lišta z pozinkovaného farbeného PZf plechu, r.š. 330 mm</t>
  </si>
  <si>
    <t>995646286</t>
  </si>
  <si>
    <t>306</t>
  </si>
  <si>
    <t>764392440.S</t>
  </si>
  <si>
    <t>Úžľabie z pozinkovaného farbeného PZf plechu, r.š. 500 mm</t>
  </si>
  <si>
    <t>1344362694</t>
  </si>
  <si>
    <t>307</t>
  </si>
  <si>
    <t>764393430.S</t>
  </si>
  <si>
    <t>Hrebeň strechy z pozinkovaného farbeného PZf plechu, r.š. 400 mm</t>
  </si>
  <si>
    <t>-1683804137</t>
  </si>
  <si>
    <t>308</t>
  </si>
  <si>
    <t>764410420.S1</t>
  </si>
  <si>
    <t>Oplechovanie parapetov z pozinkovaného farbeného PZf plechu, vrátane rohov r.š. 170 mm</t>
  </si>
  <si>
    <t>1099325080</t>
  </si>
  <si>
    <t>"K1"</t>
  </si>
  <si>
    <t>1,2*2</t>
  </si>
  <si>
    <t>1,3*1</t>
  </si>
  <si>
    <t>1,7*5</t>
  </si>
  <si>
    <t>309</t>
  </si>
  <si>
    <t>764410440.S1</t>
  </si>
  <si>
    <t>Oplechovanie parapetov z pozinkovaného farbeného PZf plechu, vrátane rohov r.š. 230 mm</t>
  </si>
  <si>
    <t>-1741405059</t>
  </si>
  <si>
    <t>"k2"</t>
  </si>
  <si>
    <t>1,9*4</t>
  </si>
  <si>
    <t>310</t>
  </si>
  <si>
    <t>764410850.S</t>
  </si>
  <si>
    <t>Demontáž oplechovania parapetov rš od 100 do 330 mm,  -0,00135t</t>
  </si>
  <si>
    <t>1293359565</t>
  </si>
  <si>
    <t>0,8*9</t>
  </si>
  <si>
    <t>0,8*5</t>
  </si>
  <si>
    <t>1,9*42</t>
  </si>
  <si>
    <t>2,5*2</t>
  </si>
  <si>
    <t>2,5</t>
  </si>
  <si>
    <t>1,9</t>
  </si>
  <si>
    <t>2,3*7</t>
  </si>
  <si>
    <t>1,9*41</t>
  </si>
  <si>
    <t>2,5*5</t>
  </si>
  <si>
    <t>2,35*3</t>
  </si>
  <si>
    <t>311</t>
  </si>
  <si>
    <t>764421830.S</t>
  </si>
  <si>
    <t>Demontáž oplechovania ríms rš od 100 do 200 mm,  -0,00009t</t>
  </si>
  <si>
    <t>-1139108990</t>
  </si>
  <si>
    <t>"na fasade"</t>
  </si>
  <si>
    <t>60,78+9,93*2+2,08*4</t>
  </si>
  <si>
    <t>16,03*2+6,86*2+60,73+2,2*2</t>
  </si>
  <si>
    <t>312</t>
  </si>
  <si>
    <t>764421850.S</t>
  </si>
  <si>
    <t>Demontáž oplechovania ríms rš od 250 do 330 mm,  -0,00175t</t>
  </si>
  <si>
    <t>2111780240</t>
  </si>
  <si>
    <t>"nad oknami"</t>
  </si>
  <si>
    <t>1,6*41</t>
  </si>
  <si>
    <t>2,2*5</t>
  </si>
  <si>
    <t>2,2*2</t>
  </si>
  <si>
    <t>2,05*3</t>
  </si>
  <si>
    <t>313</t>
  </si>
  <si>
    <t>764451402.S</t>
  </si>
  <si>
    <t>Zvodové rúry z pozinkovaného farbeného PZf plechu, štvorcové s dĺžkou strany 100 mm</t>
  </si>
  <si>
    <t>205276977</t>
  </si>
  <si>
    <t>4,5</t>
  </si>
  <si>
    <t>314</t>
  </si>
  <si>
    <t>764454432.S</t>
  </si>
  <si>
    <t>Montáž kruhovej odbočky z pozinkovaného farbeného PZf plechu, pre zvodové rúry s priemerom 80 - 150 mm</t>
  </si>
  <si>
    <t>-1243765964</t>
  </si>
  <si>
    <t>315</t>
  </si>
  <si>
    <t>553440005100.S</t>
  </si>
  <si>
    <t>Odbočka zvodová pozink farebný, priemer 100/100 mm</t>
  </si>
  <si>
    <t>1199959633</t>
  </si>
  <si>
    <t>316</t>
  </si>
  <si>
    <t>764454434.S</t>
  </si>
  <si>
    <t>Montáž kruhových kolien z pozinkovaného farbeného PZf plechu, pre zvodové rúry s priemerom 60 - 150 mm</t>
  </si>
  <si>
    <t>-2027759400</t>
  </si>
  <si>
    <t>317</t>
  </si>
  <si>
    <t>553440004100.S</t>
  </si>
  <si>
    <t>Koleno lisované pozink farebný 70°, priemer 100 mm</t>
  </si>
  <si>
    <t>-309432587</t>
  </si>
  <si>
    <t>318</t>
  </si>
  <si>
    <t>764454451.S</t>
  </si>
  <si>
    <t>Zvodové rúry z pozinkovaného farbeného PZf plechu, kruhové priemer 60 mm</t>
  </si>
  <si>
    <t>-588726592</t>
  </si>
  <si>
    <t>"K3"</t>
  </si>
  <si>
    <t>17,0</t>
  </si>
  <si>
    <t>319</t>
  </si>
  <si>
    <t>764454453.S</t>
  </si>
  <si>
    <t>Zvodové rúry z pozinkovaného farbeného PZf plechu, kruhové priemer 100 mm</t>
  </si>
  <si>
    <t>776148590</t>
  </si>
  <si>
    <t>320</t>
  </si>
  <si>
    <t>764454454.S</t>
  </si>
  <si>
    <t>Zvodové rúry z pozinkovaného farbeného PZf plechu, kruhové priemer 120 mm</t>
  </si>
  <si>
    <t>1458509240</t>
  </si>
  <si>
    <t>321</t>
  </si>
  <si>
    <t>764454802.S</t>
  </si>
  <si>
    <t>Demontáž odpadových rúr kruhových, s priemerom 120 mm,  -0,00285t</t>
  </si>
  <si>
    <t>2098426517</t>
  </si>
  <si>
    <t>12,0+11,3+11,12*2+11,3+11,85+1,0*6</t>
  </si>
  <si>
    <t>11,37+11,14+0,8*2+8,9+10,8*2+0,8*2+9,35+11,12*2+0,75*2</t>
  </si>
  <si>
    <t>322</t>
  </si>
  <si>
    <t>764456855.S</t>
  </si>
  <si>
    <t>Demontáž odpadového kolena výtokového kruhového, s priemerom 120,150 a 200 mm,  -0,00116t</t>
  </si>
  <si>
    <t>641588739</t>
  </si>
  <si>
    <t>323</t>
  </si>
  <si>
    <t>998764203.S</t>
  </si>
  <si>
    <t>Presun hmôt pre konštrukcie klampiarske v objektoch výšky nad 12 do 24 m</t>
  </si>
  <si>
    <t>1929236828</t>
  </si>
  <si>
    <t>765</t>
  </si>
  <si>
    <t>Konštrukcie - krytiny tvrdé</t>
  </si>
  <si>
    <t>324</t>
  </si>
  <si>
    <t>765901367.S</t>
  </si>
  <si>
    <t>Strešná fólia paropriepustná, na krokvy, sklon nad 35°, plošná hmotnosť 170 g/m2</t>
  </si>
  <si>
    <t>1214868714</t>
  </si>
  <si>
    <t>osb25*1,1</t>
  </si>
  <si>
    <t>325</t>
  </si>
  <si>
    <t>998765203.S</t>
  </si>
  <si>
    <t>Presun hmôt pre tvrdé krytiny v objektoch výšky nad 12 do 24 m</t>
  </si>
  <si>
    <t>-1560925350</t>
  </si>
  <si>
    <t>766</t>
  </si>
  <si>
    <t>Konštrukcie stolárske</t>
  </si>
  <si>
    <t>326</t>
  </si>
  <si>
    <t>766112820.S</t>
  </si>
  <si>
    <t>Demontáž drevených stien zasklených,  -0,01638t</t>
  </si>
  <si>
    <t>2000318759</t>
  </si>
  <si>
    <t>2,7*2,15-1,45*2,05</t>
  </si>
  <si>
    <t>6,4-1,45*2,02</t>
  </si>
  <si>
    <t>327</t>
  </si>
  <si>
    <t>766124100.S1</t>
  </si>
  <si>
    <t>Dodávka a montáž drevených stien záchodových (inštalačný blok WC) s dvoma krídlami alebo s jedným krídlom a dvierkami, výška 2,2m, laminovaná DTD, Al nosný systém</t>
  </si>
  <si>
    <t>-1948030293</t>
  </si>
  <si>
    <t>2,2*(1,825+1,45*2+0,96)</t>
  </si>
  <si>
    <t>2,2*(2,83+1,25*2)</t>
  </si>
  <si>
    <t>328</t>
  </si>
  <si>
    <t>766411811.S</t>
  </si>
  <si>
    <t>Demontáž obloženia stien panelmi, veľ. do 1,5 m2,  -0,02465t</t>
  </si>
  <si>
    <t>-1363340925</t>
  </si>
  <si>
    <t>"obklady radiatorov"</t>
  </si>
  <si>
    <t>"2.12"</t>
  </si>
  <si>
    <t>0,3*(0,8+6,0)+0,8*6,0</t>
  </si>
  <si>
    <t>"2.14"</t>
  </si>
  <si>
    <t>0,3*(0,8+2,75)+0,8*2,75</t>
  </si>
  <si>
    <t>"2.15"</t>
  </si>
  <si>
    <t>0,3*(0,8+8,82)+0,8*8,82</t>
  </si>
  <si>
    <t>"2.42"</t>
  </si>
  <si>
    <t>0,3*(0,8*2+1,9*2+1,92)+0,8*(1,9*2+1,92)</t>
  </si>
  <si>
    <t>"2.48"</t>
  </si>
  <si>
    <t>0,3*(0,8+8,51)+0,8*8,51</t>
  </si>
  <si>
    <t>"2.37"</t>
  </si>
  <si>
    <t>"2.28"</t>
  </si>
  <si>
    <t>0,3*(0,8*3+4,38+4,25)+0,8*(4,38+4,25)</t>
  </si>
  <si>
    <t>766411821.S</t>
  </si>
  <si>
    <t>Demontáž obloženia stien panelmi, palub. doskami,  -0,01098t</t>
  </si>
  <si>
    <t>1681083922</t>
  </si>
  <si>
    <t>"1PP mč0.28 N"</t>
  </si>
  <si>
    <t>3,1*(3,4*2+9,925*2)-0,9*2,0</t>
  </si>
  <si>
    <t>"1.12"</t>
  </si>
  <si>
    <t>2,1*(13,13*2+3,0-1,3*7-0,9-2,3)</t>
  </si>
  <si>
    <t>"1.29"</t>
  </si>
  <si>
    <t>3,8*2*(6,4+6,4)-1,0*2,0-1,3*2,3*3</t>
  </si>
  <si>
    <t>"1.42"</t>
  </si>
  <si>
    <t>2,1*(18,57+10,35-1,1*7-1,45)</t>
  </si>
  <si>
    <t>"1.45"</t>
  </si>
  <si>
    <t>3,8*(5,55+4,925*2+2,81*2+1,92)-1,45*2,1-0,9*2,0-1,3*2,3*3</t>
  </si>
  <si>
    <t>"2.2"</t>
  </si>
  <si>
    <t>4,4*2*(7,2+6,35)-0,9*2,0-1,3*2,3*3</t>
  </si>
  <si>
    <t>"2.13"</t>
  </si>
  <si>
    <t>1,8*2*(2,9+4,8)-0,9*2,0-1,3*1,0*2</t>
  </si>
  <si>
    <t>2,1*10,3-1,3*1,0</t>
  </si>
  <si>
    <t>2,1*(11,275*2)-1,3*2,0*4-1,3*1,35*3</t>
  </si>
  <si>
    <t>3,8*(8,08+2,18*2+1,92+5,13)-1,45*2,0-0,9*2,0-1,75*3,0*3</t>
  </si>
  <si>
    <t>2,1*(2,75*2+12,95*2)-1,3*2,0*6-1,9*1,35*3</t>
  </si>
  <si>
    <t>2,1*18,1-0,9*2,0-3,0*2,1-1,9*1,3</t>
  </si>
  <si>
    <t>"2.27, 2.28"</t>
  </si>
  <si>
    <t>1,8*2*(3,4+6,45+6,4+4,8)-0,9*2,0*2-1,3*1,3*5</t>
  </si>
  <si>
    <t>330</t>
  </si>
  <si>
    <t>766411822.S</t>
  </si>
  <si>
    <t>Demontáž obloženia stien panelmi, podkladových roštov,  -0,00800t</t>
  </si>
  <si>
    <t>734720429</t>
  </si>
  <si>
    <t>331</t>
  </si>
  <si>
    <t>7664131M1</t>
  </si>
  <si>
    <t>M1 D+M Obklad stien PVC obkladovou doskou výšky 1300mm, hr. 2mm, antibakteriálna, ukončenie madlom z elox. hliníka potiahnuteho PVC v. 90mm, hlbka 30mm, odsadenie od steny 50mm</t>
  </si>
  <si>
    <t>688879143</t>
  </si>
  <si>
    <t>332</t>
  </si>
  <si>
    <t>7664131M2</t>
  </si>
  <si>
    <t>M2 D+M Rohový profil pre obklad stien z PVC obkladovou doskou výšky 1300mm, hr. 2mm, antibakteriálny, protipožiarny, v. 1300mm, hr. 3mm, flexi uhol, dlžka 45mm, krytka vrchného prekrytia</t>
  </si>
  <si>
    <t>-778786567</t>
  </si>
  <si>
    <t>333</t>
  </si>
  <si>
    <t>7666621D12</t>
  </si>
  <si>
    <t>D12 D+M Drevené dvere 1krídlové otváravé, 800x2000mm, plné , s ocelovou zárubňou, krídlo folia, , klučka-klučka</t>
  </si>
  <si>
    <t>1235618893</t>
  </si>
  <si>
    <t>334</t>
  </si>
  <si>
    <t>7666621D13</t>
  </si>
  <si>
    <t>D13 D+M Drevené dvere 1krídlové otváravé, 900x2000mm, plné , s ocelovou zárubňou, krídlo folia, , klučka-klučka</t>
  </si>
  <si>
    <t>-686013234</t>
  </si>
  <si>
    <t>335</t>
  </si>
  <si>
    <t>7666621D14</t>
  </si>
  <si>
    <t>D14 D+M Drevené dvere 1krídlové otváravé, 1000x2000mm, plné , s ocelovou zárubňou, krídlo folia, , klučka-klučka</t>
  </si>
  <si>
    <t>462682627</t>
  </si>
  <si>
    <t>21-3</t>
  </si>
  <si>
    <t>336</t>
  </si>
  <si>
    <t>7666621D14a</t>
  </si>
  <si>
    <t>D14a D+M Drevené dvere 1krídlové otváravé, 1000x2000mm, plné ,s PO odolnosťou PO EI15/D3-C s ocelovou zárubňou, krídlo folia, , klučka-klučka</t>
  </si>
  <si>
    <t>675301495</t>
  </si>
  <si>
    <t>337</t>
  </si>
  <si>
    <t>7666621D15</t>
  </si>
  <si>
    <t>D15 D+M Drevené dvere 1krídlové otváravé, 1100x2000mm, plné , s ocelovou zárubňou, krídlo folia, , klučka-klučka</t>
  </si>
  <si>
    <t>286692657</t>
  </si>
  <si>
    <t>26-8</t>
  </si>
  <si>
    <t>338</t>
  </si>
  <si>
    <t>7666621D15a</t>
  </si>
  <si>
    <t>D15a D+M Drevené dvere 1krídlové otváravé, 1100x2000mm, plné ,s PO odolnosťou PO EI15/D3-C s ocelovou zárubňou, krídlo folia, , klučka-klučka</t>
  </si>
  <si>
    <t>-687108056</t>
  </si>
  <si>
    <t>339</t>
  </si>
  <si>
    <t>7666621D15b</t>
  </si>
  <si>
    <t>D15b D+M Drevené dvere 1krídlové otváravé, 1100x2000mm, plné ,s PO odolnosťou PO EW15/D3-C s ocelovou zárubňou, krídlo folia, , klučka-klučka</t>
  </si>
  <si>
    <t>1086209287</t>
  </si>
  <si>
    <t>340</t>
  </si>
  <si>
    <t>7666621D15c</t>
  </si>
  <si>
    <t>D15c D+M Drevené dvere 1krídlové otváravé, 1100x2000mm, plné ,s PO odolnosťou PO EI20/A-C s ocelovou zárubňou, krídlo folia,, klučka-klučka</t>
  </si>
  <si>
    <t>237216573</t>
  </si>
  <si>
    <t>341</t>
  </si>
  <si>
    <t>7666621D15d</t>
  </si>
  <si>
    <t>D15d D+M Drevené dvere 1krídlové otváravé, 1100x2000mm, plné ,s PO odolnosťou PO EW30/A-C s ocelovou zárubňou, krídlo folia,, klučka-klučka</t>
  </si>
  <si>
    <t>-1157066279</t>
  </si>
  <si>
    <t>342</t>
  </si>
  <si>
    <t>7666621D21</t>
  </si>
  <si>
    <t>D21 D+M Drevené dvere 1krídlové otváravé, 600x2000mm, plné , s ocelovou zárubňou, krídlo folia vodeodolná, , klučka-klučka</t>
  </si>
  <si>
    <t>730854904</t>
  </si>
  <si>
    <t>343</t>
  </si>
  <si>
    <t>7666621D22</t>
  </si>
  <si>
    <t>D22 D+M Drevené dvere 1krídlové otváravé, 800x2000mm, plné , s ocelovou zárubňou, krídlo folia vodeodolná, , klučka-klučka</t>
  </si>
  <si>
    <t>642820131</t>
  </si>
  <si>
    <t>344</t>
  </si>
  <si>
    <t>7666621D23</t>
  </si>
  <si>
    <t>D23 D+M Drevené dvere 1krídlové otváravé, 900x2000mm, plné , s ocelovou zárubňou, krídlo folia vodeodolná, , klučka-klučka</t>
  </si>
  <si>
    <t>-139691770</t>
  </si>
  <si>
    <t>345</t>
  </si>
  <si>
    <t>7666621D24</t>
  </si>
  <si>
    <t>D24 D+M Drevené dvere 1krídlové otváravé, 1000x2000mm, plné , s ocelovou zárubňou, krídlo folia vodeodolná, , klučka-klučka</t>
  </si>
  <si>
    <t>1045872511</t>
  </si>
  <si>
    <t>346</t>
  </si>
  <si>
    <t>7666621D31</t>
  </si>
  <si>
    <t>D31 D+M Drevené dvere 1krídlové otváravé, 1000x2000mm, plné s preskleným okienkom 150x700mm, s ocelovou zárubňou, krídlo folia, sklo bezpečn., klučka-klučka</t>
  </si>
  <si>
    <t>225647767</t>
  </si>
  <si>
    <t>347</t>
  </si>
  <si>
    <t>7666621D32</t>
  </si>
  <si>
    <t>D32 D+M Drevené dvere 1krídlové otváravé, 1100x2000mm, plné s preskleným okienkom 150x700mm, s ocelovou zárubňou, krídlo folia, sklo bezpečn., klučka-klučka</t>
  </si>
  <si>
    <t>1639837968</t>
  </si>
  <si>
    <t>348</t>
  </si>
  <si>
    <t>7666621D41</t>
  </si>
  <si>
    <t>D41 D+M Drevené dvere 1krídlové otváravé, 1100x2000mm, plné , s ocelovou zárubňou, krídlo folia , okopová hrana v. 250mm hliník , klučka-klučka</t>
  </si>
  <si>
    <t>140733227</t>
  </si>
  <si>
    <t>349</t>
  </si>
  <si>
    <t>7666621D51</t>
  </si>
  <si>
    <t>D51 D+M Drevené dvere 1krídlové otváravé, 600x2000mm, plné , s ocelovou zárubňou, krídlo folia , okopová hrana v. 250mm hliník , gula-klučka</t>
  </si>
  <si>
    <t>-1372007462</t>
  </si>
  <si>
    <t>350</t>
  </si>
  <si>
    <t>7666621D52</t>
  </si>
  <si>
    <t>D52 D+M Drevené dvere 1krídlové otváravé, 1000x2000mm, plné , s ocelovou zárubňou, krídlo folia , okopová hrana v. 250mm hliník , gula-klučka</t>
  </si>
  <si>
    <t>-1855585738</t>
  </si>
  <si>
    <t>351</t>
  </si>
  <si>
    <t>7666621D53</t>
  </si>
  <si>
    <t>D53 D+M Drevené dvere 1krídlové otváravé, 1100x2000mm, plné , s ocelovou zárubňou, krídlo folia , okopová hrana v. 250mm hliník , gula-klučka</t>
  </si>
  <si>
    <t>2136662036</t>
  </si>
  <si>
    <t>352</t>
  </si>
  <si>
    <t>7666621D61</t>
  </si>
  <si>
    <t>D61 D+M Drevené dvere 1krídlové otváravé, 1000x2000mm, plné , s ocelovou zárubňou, krídlo folia , okopová hrana v. 250mm hliník , gula-klučka, zámok elektrický, ovládanie na čítačky</t>
  </si>
  <si>
    <t>-924743415</t>
  </si>
  <si>
    <t>353</t>
  </si>
  <si>
    <t>7666621D62</t>
  </si>
  <si>
    <t>D62 D+M Drevené dvere 1krídlové otváravé, 1100x2000mm, plné , s ocelovou zárubňou, krídlo folia , okopová hrana v. 250mm hliník , gula-klučka, zámok elektrický, ovládanie na čítačky</t>
  </si>
  <si>
    <t>819952625</t>
  </si>
  <si>
    <t>12-2</t>
  </si>
  <si>
    <t>354</t>
  </si>
  <si>
    <t>7666621D62a</t>
  </si>
  <si>
    <t>D62a D+M Drevené dvere 1krídlové otváravé, 1100x2000mm, plné , s ocelovou zárubňou,pož. odolnosť PO EI15/D3-C,  krídlo folia , okopová hrana v. 250mm hliník , gula-klučka, zámok elektrický, ovládanie na čítačky</t>
  </si>
  <si>
    <t>-40857209</t>
  </si>
  <si>
    <t>355</t>
  </si>
  <si>
    <t>7666621D71</t>
  </si>
  <si>
    <t>D71 D+M Drevené dvere 1krídlové posuvné, 1300x2000mm, plné , s ocelovou zárubňou, krídlo folia ,horný posuvný systém na stene ,</t>
  </si>
  <si>
    <t>-176139256</t>
  </si>
  <si>
    <t>356</t>
  </si>
  <si>
    <t>766671003</t>
  </si>
  <si>
    <t>Montáž okna strešného , veľkosť okna 78x140 cm so zatepľovacou sadou, parozábranou a lemovaním</t>
  </si>
  <si>
    <t>-421141128</t>
  </si>
  <si>
    <t>357</t>
  </si>
  <si>
    <t>611310006120</t>
  </si>
  <si>
    <t>Strešné okno drevené kyvné GLL 1064B FK06, šxv 660x1180 mm s kľučkou, alebo výrobok s rovnakými technickými vlastnosťami</t>
  </si>
  <si>
    <t>-773718099</t>
  </si>
  <si>
    <t>358</t>
  </si>
  <si>
    <t>611380003000</t>
  </si>
  <si>
    <t>Lemovanie hliníkové EDW FK06, šxv 660x1180 mm bez zatepľovacej sady, pre profilovanú strešnú krytinu do 120 mm, alebo výrobok s rovnakými technickými vlastnosťam</t>
  </si>
  <si>
    <t>577150246</t>
  </si>
  <si>
    <t>359</t>
  </si>
  <si>
    <t>611380008300</t>
  </si>
  <si>
    <t>Manžeta z parotesnej fólie  BBX FK06, šxv 660x1180 mm, alebo výrobok s rovnakými technickými vlastnosťam</t>
  </si>
  <si>
    <t>-309064203</t>
  </si>
  <si>
    <t>360</t>
  </si>
  <si>
    <t>766694121.S</t>
  </si>
  <si>
    <t>Montáž parapetnej dosky drevenej šírky nad 300 mm, dĺžky do 1000 mm</t>
  </si>
  <si>
    <t>1146381194</t>
  </si>
  <si>
    <t>361</t>
  </si>
  <si>
    <t>766694122.S</t>
  </si>
  <si>
    <t>Montáž parapetnej dosky drevenej šírky nad 300 mm, dĺžky 1000-1600 mm</t>
  </si>
  <si>
    <t>1100353805</t>
  </si>
  <si>
    <t>3+85</t>
  </si>
  <si>
    <t>362</t>
  </si>
  <si>
    <t>766694123.S</t>
  </si>
  <si>
    <t>Montáž parapetnej dosky drevenej šírky nad 300 mm, dĺžky 1600-2600 mm</t>
  </si>
  <si>
    <t>-167981668</t>
  </si>
  <si>
    <t>2+3+9</t>
  </si>
  <si>
    <t>363</t>
  </si>
  <si>
    <t>611550000700.S</t>
  </si>
  <si>
    <t>S2 Parapetná doska vnútorná, šírka 450 mm, z drevotriesky laminovanej, farba biela hr. 27mm</t>
  </si>
  <si>
    <t>-103728684</t>
  </si>
  <si>
    <t>(1,0*1+1,2*3+1,3*85+1,7*2+1,75*3+1,9*9)*1,1</t>
  </si>
  <si>
    <t>364</t>
  </si>
  <si>
    <t>7668110S1</t>
  </si>
  <si>
    <t>S1 D+M Recepčný pult tvaru U 3120x4665x1994mm, výška 1100mm,  LTDT hr. 25mm, ABS hrany,  sokel LTDThr. 18mm + nerez plech</t>
  </si>
  <si>
    <t>2006387887</t>
  </si>
  <si>
    <t>365</t>
  </si>
  <si>
    <t>7668110S6</t>
  </si>
  <si>
    <t>S6 D+M Kuchynská linka, dlžka 3000mm, LTDT hr. 18mm, prac doska LTDT 36mm, 2xspodnáso zásuvkami, 1x spodná, 5xhorná otváravá, typový drez+ bateria a sifon, vstavané -el. dvojplatnička, umývačka riadu, chladnička</t>
  </si>
  <si>
    <t>-1520948850</t>
  </si>
  <si>
    <t>366</t>
  </si>
  <si>
    <t>7668210S3</t>
  </si>
  <si>
    <t>S3 D+M Výdajný pult, obloženie pod okienkom, LDTD hr. 18mm, ABS hrany, kotvenie do steny, dlžka2000mm, šírka 350-497mm, výška 900mm</t>
  </si>
  <si>
    <t>1931763347</t>
  </si>
  <si>
    <t>367</t>
  </si>
  <si>
    <t>7668210S4</t>
  </si>
  <si>
    <t>S4 D+M Výdajný pult, a horná doska výdajného okienka , LDTD hr. 18mm, ABS hrany, kotvenie do steny, dlžka 2750mm, šírka 400mm, výška 900mm</t>
  </si>
  <si>
    <t>59047231</t>
  </si>
  <si>
    <t>368</t>
  </si>
  <si>
    <t>7668210S5</t>
  </si>
  <si>
    <t>S5 D+M Výdajný pult, obloženie pod okienkom + horná doska , LDTD hr. 18mm, ABS hrany, kotvenie do steny, dlžka 2950mm, šírka 400mm, výška 900mm</t>
  </si>
  <si>
    <t>56872759</t>
  </si>
  <si>
    <t>369</t>
  </si>
  <si>
    <t>998766203.S</t>
  </si>
  <si>
    <t>Presun hmot pre konštrukcie stolárske v objektoch výšky nad 12 do 24 m</t>
  </si>
  <si>
    <t>1518488076</t>
  </si>
  <si>
    <t>767</t>
  </si>
  <si>
    <t>Konštrukcie doplnkové kovové</t>
  </si>
  <si>
    <t>370</t>
  </si>
  <si>
    <t>767112812.S</t>
  </si>
  <si>
    <t>Demontáž stien a priečok  zváraných,  mreže -0,03300t</t>
  </si>
  <si>
    <t>-2031945316</t>
  </si>
  <si>
    <t>1,3*2,3*12</t>
  </si>
  <si>
    <t>1,9*3,05</t>
  </si>
  <si>
    <t>1,3*2,3*13</t>
  </si>
  <si>
    <t>371</t>
  </si>
  <si>
    <t>7672211Z4</t>
  </si>
  <si>
    <t>Z4 D+M zábadlie vonkajšej rampy,Oceľové ,žiarové zinkovanie, prášk farba čierna. Kotvenie zboku , zhora ,madlo kruhového pr.40mm vo výške 300, 750 a 900mm. Rám – pásovina 5x30mm, výplň – zvislá pásovina os.vzdialenosť 100-120mm</t>
  </si>
  <si>
    <t>905276918</t>
  </si>
  <si>
    <t>2,75+2*(9,03+1,39)</t>
  </si>
  <si>
    <t>8,5*2+1,42+0,75</t>
  </si>
  <si>
    <t>+0,24+0,5</t>
  </si>
  <si>
    <t>372</t>
  </si>
  <si>
    <t>7672211Z3</t>
  </si>
  <si>
    <t>Z3 D+M Oceľové zábradlie, úprava do exteriéru – žiarové zinkovanie, prášk farba čierna. dĺžka 2x2.85 m, kotvené zhora do bet.stupňov, madlo kruhového pr.40mm vo výške 750 a 900mm. Rám – pásovina 5x30mm, výplň – zvislá pásovina os.vzdialenosť 100-120mm.</t>
  </si>
  <si>
    <t>1103868203</t>
  </si>
  <si>
    <t>2,85*2</t>
  </si>
  <si>
    <t>373</t>
  </si>
  <si>
    <t>767221120.S7</t>
  </si>
  <si>
    <t>D+M zábradlie okolo jímky v m.č.0.14, výška 900mm,  vrátane kotvenia a povrchovej úpravy</t>
  </si>
  <si>
    <t>-407999043</t>
  </si>
  <si>
    <t>3,3+6,2</t>
  </si>
  <si>
    <t>374</t>
  </si>
  <si>
    <t>767221120.S8</t>
  </si>
  <si>
    <t>D+M madlo schodiska do 1PP mč 0.08,  d40mm    vrátane kotvenia a povrchovej úpravy</t>
  </si>
  <si>
    <t>691992749</t>
  </si>
  <si>
    <t>3,3*1,3*2</t>
  </si>
  <si>
    <t>375</t>
  </si>
  <si>
    <t>7672211Z1a</t>
  </si>
  <si>
    <t>Z1a D+M exteriérové zábradlie, madlo na oknách, dĺžky od 1000-1900 mm, kotvenie do murovaných bočných stien, nerez, rúrka kruh. priemeru 42mm, dlžka 1000mm</t>
  </si>
  <si>
    <t>-609923153</t>
  </si>
  <si>
    <t>376</t>
  </si>
  <si>
    <t>7672211Z1b</t>
  </si>
  <si>
    <t>Z1b D+M exteriérové zábradlie, madlo na oknách, dĺžky od 1000-1900 mm, kotvenie do murovaných bočných stien, nerez, rúrka kruh. priemeru 42mm, dlžka 1200mm</t>
  </si>
  <si>
    <t>1174304537</t>
  </si>
  <si>
    <t>377</t>
  </si>
  <si>
    <t>7672211Z1c</t>
  </si>
  <si>
    <t>Z1c D+M exteriérové zábradlie, madlo na oknách, dĺžky od 1000-1900 mm, kotvenie do murovaných bočných stien, nerez, rúrka kruh. priemeru 42mm, dlžka 1300mm</t>
  </si>
  <si>
    <t>923496239</t>
  </si>
  <si>
    <t>378</t>
  </si>
  <si>
    <t>7672211Z1d</t>
  </si>
  <si>
    <t>Z1d D+M exteriérové zábradlie, madlo na oknách, dĺžky od 1000-1900 mm, kotvenie do murovaných bočných stien, nerez, rúrka kruh. priemeru 42mm, dlžka 1700mm</t>
  </si>
  <si>
    <t>-884211452</t>
  </si>
  <si>
    <t>379</t>
  </si>
  <si>
    <t>7672211Z1e</t>
  </si>
  <si>
    <t>Z1e D+M exteriérové zábradlie, madlo na oknách, dĺžky od 1000-1900 mm, kotvenie do murovaných bočných stien, nerez, rúrka kruh. priemeru 42mm, dlžka 1900mm</t>
  </si>
  <si>
    <t>164458220</t>
  </si>
  <si>
    <t>380</t>
  </si>
  <si>
    <t>7672211Z2</t>
  </si>
  <si>
    <t>Z2 D+M Oceľové zábradlie, úprava do exteriéru – žiarové zinkovanie, prášk. farba čierna. dĺžka 3,3m, kotvené do betón. oporného múra, ktorý lemuje jednoramenné schodisko vo výške 0.9m., v sklone nového schodiska.</t>
  </si>
  <si>
    <t>-866903023</t>
  </si>
  <si>
    <t>381</t>
  </si>
  <si>
    <t>7672211Z5</t>
  </si>
  <si>
    <t>Z5 D+M Schodiskové oceľ.zábradlie, prášk. farba čierna – držiaky madla po 750-1000mm ( kruhové krycie rozety), drevené madlo priemeru 42mm. Kotvenie na stenu.</t>
  </si>
  <si>
    <t>1408800879</t>
  </si>
  <si>
    <t>55,1</t>
  </si>
  <si>
    <t>382</t>
  </si>
  <si>
    <t>7672211Z6</t>
  </si>
  <si>
    <t xml:space="preserve">Z6 D+M Schodiskové oceľ.zábradlie, prášk. farba čierna – držiaky madla po 750-1000mm ( kruhové krycie rozety), drevené madlo priemeru 42mm. Kotvenie na sklenenú stenu výťahu. </t>
  </si>
  <si>
    <t>1103858239</t>
  </si>
  <si>
    <t>24,6</t>
  </si>
  <si>
    <t>383</t>
  </si>
  <si>
    <t>7672211Z7</t>
  </si>
  <si>
    <t xml:space="preserve">Z7 D+M Sklenené zábradlie dĺžky 1375mm, výšky 1,1m, kotvenie do podlahy, </t>
  </si>
  <si>
    <t>-1469879675</t>
  </si>
  <si>
    <t>1,375</t>
  </si>
  <si>
    <t>384</t>
  </si>
  <si>
    <t>7672211Z8</t>
  </si>
  <si>
    <t>Z8 D+M Oceľové zábradlie pozinkované, interiér, dĺžky 6.3m, výšky 0.9m. Zvislé prvky po 1-1.2metra, rám, zvislé prvky (výplň) -  pásovina 5x30mm. Rebrík šírky 600mm, výška prekonania: 1.35m.</t>
  </si>
  <si>
    <t>328931940</t>
  </si>
  <si>
    <t>6,3</t>
  </si>
  <si>
    <t>385</t>
  </si>
  <si>
    <t>7672211Z9</t>
  </si>
  <si>
    <t xml:space="preserve">Z9 D+M Oceľové zábradlie, úprava do exteriéru – žiarové zinkovanie, prášk. farba čierna. rozmery: dĺžka 5,4m, výška 1,10m, </t>
  </si>
  <si>
    <t>1419669520</t>
  </si>
  <si>
    <t>5,4</t>
  </si>
  <si>
    <t>386</t>
  </si>
  <si>
    <t>7672211Z9a</t>
  </si>
  <si>
    <t>Z10 D+M Schodiskové oceľ.zábradlie, prášk. farba čierna – držiaky madla po 750-1000mm ( kruhové krycie rozety), drevené madlo priemeru 42mm. Kotvenie na stenu.</t>
  </si>
  <si>
    <t>1915526735</t>
  </si>
  <si>
    <t>387</t>
  </si>
  <si>
    <t>7672211Z9b</t>
  </si>
  <si>
    <t xml:space="preserve">Z11 D+M Schodiskové oceľ.zábradlie, prášk. farba čierna – rám, zvislé prvky (výplň) -  pásovina 5x30mm os.vzdialenosť 120mm, úchyty madiel. </t>
  </si>
  <si>
    <t>410933800</t>
  </si>
  <si>
    <t>26,5</t>
  </si>
  <si>
    <t>388</t>
  </si>
  <si>
    <t>7672211Z9c</t>
  </si>
  <si>
    <t xml:space="preserve">Z12 D+M Schodiskové oceľ.zábradlie, prášk. farba čierna – rám, zvislé prvky (výplň) -  pásovina 5x30mm os.vzdialenosť 120mm, úchyty madiel. </t>
  </si>
  <si>
    <t>-2130378259</t>
  </si>
  <si>
    <t>1,65</t>
  </si>
  <si>
    <t>389</t>
  </si>
  <si>
    <t>7672211Z9d</t>
  </si>
  <si>
    <t>Z14 D+M Oceľ. rebrík, odnímateľný ( prístup na strechu z terasy na 2.np ), výška prekonania: 4m</t>
  </si>
  <si>
    <t>-637832680</t>
  </si>
  <si>
    <t>4,0</t>
  </si>
  <si>
    <t>390</t>
  </si>
  <si>
    <t>7672211Z9e</t>
  </si>
  <si>
    <t>Z15 D+M Nosný rošt – konštrukcia, držiaky pre uchytenie strešných fotovolt.panelov, strecha – plechová falcovaná</t>
  </si>
  <si>
    <t>-88305146</t>
  </si>
  <si>
    <t>391</t>
  </si>
  <si>
    <t>7672211Z9f</t>
  </si>
  <si>
    <t>Z16 D+M strešný bezp.systém – kotviace body pre šikmú strechu, falcovaný plech, pri hrebeni, umiestnenie po 10 metroch</t>
  </si>
  <si>
    <t>sub</t>
  </si>
  <si>
    <t>-646134923</t>
  </si>
  <si>
    <t>392</t>
  </si>
  <si>
    <t>7672211Z9g</t>
  </si>
  <si>
    <t>Z17 D+M Typizované oplotenie obdĺžnikového tvaru2 metra. Výška  2,0 m, 1x jednokrídlová brána š. 1,0 m. Oplotenie: 7x oceľ. Poplast. stĺpik pr.48, 4x vzpera, poplast pletivo oko 60x50mm, napínací drôt.</t>
  </si>
  <si>
    <t>510051753</t>
  </si>
  <si>
    <t>18,2</t>
  </si>
  <si>
    <t>393</t>
  </si>
  <si>
    <t>767221220.S1</t>
  </si>
  <si>
    <t>Z13 D+M schodisko na terasu 2.2.6c a 2.3.2c, komplet vrátane zábradli, kotvenia a povrchovej úpravy, šírka 2,9m, podesta1075mm, stupne 4x163/275mm</t>
  </si>
  <si>
    <t>-431137422</t>
  </si>
  <si>
    <t>394</t>
  </si>
  <si>
    <t>767330846.S</t>
  </si>
  <si>
    <t>Demontáž balkónovej markízy uchytenej na stenu šírky nad 5000 do 5500 mm,  -0,03850t</t>
  </si>
  <si>
    <t>80691193</t>
  </si>
  <si>
    <t>"nad 1NP  H"</t>
  </si>
  <si>
    <t>395</t>
  </si>
  <si>
    <t>767581801.S</t>
  </si>
  <si>
    <t>Demontáž podhľadov kaziet,  -0,00500t</t>
  </si>
  <si>
    <t>1769922222</t>
  </si>
  <si>
    <t>84,15+40,96+34,83</t>
  </si>
  <si>
    <t>45,72+41,28+47,95</t>
  </si>
  <si>
    <t>396</t>
  </si>
  <si>
    <t>767581802.S</t>
  </si>
  <si>
    <t>Demontáž podhľadov lamiel,  -0,00400t</t>
  </si>
  <si>
    <t>-539641320</t>
  </si>
  <si>
    <t>44,15+28,71+38,78+12,13+29,07</t>
  </si>
  <si>
    <t>397</t>
  </si>
  <si>
    <t>767582800.S</t>
  </si>
  <si>
    <t>Demontáž podhľadov roštov,  -0,00200t</t>
  </si>
  <si>
    <t>-1929720491</t>
  </si>
  <si>
    <t>398</t>
  </si>
  <si>
    <t>767612100.S1</t>
  </si>
  <si>
    <t>D+M Hliníková zasklená  fasádna stena výťahu, U=1,0W/m2K, opláštenie výťahu</t>
  </si>
  <si>
    <t>1282723041</t>
  </si>
  <si>
    <t>4,325*11,22*2</t>
  </si>
  <si>
    <t>2,53*11,25-1,16*2,2*3</t>
  </si>
  <si>
    <t>0,27*(1,16+2,2*2)*3</t>
  </si>
  <si>
    <t>399</t>
  </si>
  <si>
    <t>76761210O01</t>
  </si>
  <si>
    <t>O1 D+M Hliníkové okno 800x600mm, OS, sklo 3x4mm 4X-16-4F-16-4X, su06 U=0,6, 4-16-4-6-4 PXN-PXN0,6 SU A/18000, farba perlová bíla, (ref Schuco AWS/ADS 75.SI typ B), alebo výrobok s rovnakými techn. vlastnosťami</t>
  </si>
  <si>
    <t>-38981518</t>
  </si>
  <si>
    <t>400</t>
  </si>
  <si>
    <t>76761210O02</t>
  </si>
  <si>
    <t>O2 D+M Hliníkové okno 800x800mm, OS, sklo 3x4mm 4X-16-4F-16-4X, su06 U=0,6, 4-16-4-6-4 PXN-PXN0,6 SU A/18000, farba perlová bíla, (ref Schuco AWS/ADS 75.SI typ B), alebo výrobok s rovnakými techn. vlastnosťami</t>
  </si>
  <si>
    <t>-1703788993</t>
  </si>
  <si>
    <t>401</t>
  </si>
  <si>
    <t>76761210O03</t>
  </si>
  <si>
    <t>O3 D+M Hliníkové zasklená stena 4000x2100mm s dverami 1000x2100mm, OS, sklo 3x4mm 4X-16-4F-16-4X, su06 U=0,6, 4-16-4-6-4 PXN-PXN0,6 SU A/18000, farba perlová bíla, (ref Schuco AWS/ADS 75.SI typ B), alebo výrobok s rovnakými techn. vlastnosťami</t>
  </si>
  <si>
    <t>-1785981748</t>
  </si>
  <si>
    <t>402</t>
  </si>
  <si>
    <t>76761210O04</t>
  </si>
  <si>
    <t>O4 D+M Hliníkové zasklená stena 4000x2100mm s dverami 1000x2100mm, OS, sklo 3x4mm 4X-16-4F-16-4X, su06 U=0,6, 4-16-4-6-4 PXN-PXN0,6 SU A/18000, farba perlová bíla, (ref Schuco AWS/ADS 75.SI typ B), alebo výrobok s rovnakými techn. vlastnosťami</t>
  </si>
  <si>
    <t>1084399992</t>
  </si>
  <si>
    <t>403</t>
  </si>
  <si>
    <t>76761210O05</t>
  </si>
  <si>
    <t>O5 D+M Hliníkovéknoa 1000x2300mm , OS +F , sklo 3x4mm 4X-16-4F-16-4X, su06 U=0,6, 4-16-4-6-4 PXN-PXN0,6 SU A/18000, farba perlová bíla, (ref Schuco AWS/ADS 75.SI typ B), alebo výrobok s rovnakými techn. vlastnosťami</t>
  </si>
  <si>
    <t>1760157798</t>
  </si>
  <si>
    <t>404</t>
  </si>
  <si>
    <t>76761210O06</t>
  </si>
  <si>
    <t>O6 D+M Hliníkové okno inter. 1200x1500mm , zdvižné +F , sklo 8mm FLOAT 8 U=5,6, farba perlová bíla, (ref Aluprof ), alebo výrobok s rovnakými techn. vlastnosťami</t>
  </si>
  <si>
    <t>799983332</t>
  </si>
  <si>
    <t>405</t>
  </si>
  <si>
    <t>76761210O06b</t>
  </si>
  <si>
    <t>O6b D+M Hliníkové okno inter. 1200x1500mm ,FIX , sklo 8mm FLOAT 8 U=5,6, farba perlová bíla, (ref Aluprof ), alebo výrobok s rovnakými techn. vlastnosťami</t>
  </si>
  <si>
    <t>-1332548563</t>
  </si>
  <si>
    <t>406</t>
  </si>
  <si>
    <t>76761210O07</t>
  </si>
  <si>
    <t>O7 D+M Hliníkové okno 3dielne 1700x1700mm , OS+2xF, sklo 3x4mm 4X-16-4F-16-4X, su06 U=0,6, sklo 2x 6+4+4mm 6X-14-4F-16-4X, SU0,6 U=0,6, farba perlová bíla, (ref Schuco AWS/ADS 75.SI typ B), alebo výrobok s rovnakými techn. vlastnosťami</t>
  </si>
  <si>
    <t>635437786</t>
  </si>
  <si>
    <t>407</t>
  </si>
  <si>
    <t>76761210O08</t>
  </si>
  <si>
    <t>8 D+M Hliníkové okno 3dielne 1900x2000mm , O+2xF, sklo 3x 3x4mm 4X-16-4F-16-4X, su06 U=0,6,  farba perlová bíla, (ref Aluprof MB-79N), alebo výrobok s rovnakými techn. vlastnosťami</t>
  </si>
  <si>
    <t>1827454296</t>
  </si>
  <si>
    <t>408</t>
  </si>
  <si>
    <t>76761210O09</t>
  </si>
  <si>
    <t>O9 D+M Hliníkové okno 3dielne 1900x2100mm , OS+2xF, sklo 3x4mm 4X-16-4F-16-4X, su06 U=0,6, sklo 2x 6+4+4mm 6X-14-4F-16-4X, SU0,6 U=0,6, farba perlová bíla, (ref Schuco AWS/ADS 75.SI typ B), alebo výrobok s rovnakými techn. vlastnosťami</t>
  </si>
  <si>
    <t>2016972708</t>
  </si>
  <si>
    <t>409</t>
  </si>
  <si>
    <t>76761210O10</t>
  </si>
  <si>
    <t>O10 D+M Hliníkové okno 3dielne 1750x3300mm , OS+5xF, sklo bezpečn. 44.4/16/4/16/44.4 farba perlová bíla, (ref Schuco AWS/ADS 75.SI typ B), alebo výrobok s rovnakými techn. vlastnosťami</t>
  </si>
  <si>
    <t>2031091086</t>
  </si>
  <si>
    <t>410</t>
  </si>
  <si>
    <t>76761210O11</t>
  </si>
  <si>
    <t>O11 D+M Hliníkové okno 3dielne 1900x3500mm , 6xF, sklo 3x4mm 4X-16-4F-16-4X, su06 U=0,6, , farba perlová bíla, (ref Aluprof MB), alebo výrobok s rovnakými techn. vlastnosťami</t>
  </si>
  <si>
    <t>925876520</t>
  </si>
  <si>
    <t>411</t>
  </si>
  <si>
    <t>76761210O13</t>
  </si>
  <si>
    <t>O13 D+M Hliníkové okno 2dielne 1300x2300mm , OS+O+F, sklo 3x4mm 4X-16-4F-16-4X, su06 U=0,6, rba perlová bíla, (ref Schuco AWS/ADS 75.SI typ B), alebo výrobok s rovnakými techn. vlastnosťami</t>
  </si>
  <si>
    <t>647607301</t>
  </si>
  <si>
    <t>412</t>
  </si>
  <si>
    <t>76761210O13a</t>
  </si>
  <si>
    <t>O13a D+M Hliníkové okno 2dielne 1300x2300mm , OS+O+F, sklo 3x4mm 4X-16-4F-16-4X, su06 U=0,6, rba perlová bíla, (ref Schuco AWS/ADS 75.SI typ B), alebo výrobok s rovnakými techn. vlastnosťami, inter. text. pož. roleta EI15</t>
  </si>
  <si>
    <t>1187186339</t>
  </si>
  <si>
    <t>413</t>
  </si>
  <si>
    <t>76761210O14</t>
  </si>
  <si>
    <t>O14 D+M Hliníkové okno 3dielne polobluk 1900x950mm ,3x+F, sklo 3x4mm 4X-16-4F-16-4X, su06 U=0,6, rba perlová bíla, (ref Aluprof MB), alebo výrobok s rovnakými techn. vlastnosťami, vnut. parapet</t>
  </si>
  <si>
    <t>1792490524</t>
  </si>
  <si>
    <t>414</t>
  </si>
  <si>
    <t>76761210O15</t>
  </si>
  <si>
    <t>O15 D+M Hliníkové okno 2dielne 1300x2300mm ,O+ OS+F, sklo bezpečn. 44.4/16/4/16/44.4 farba perlová bíla, (ref Schuco AWS/ADS 75.SI typ B), alebo výrobok s rovnakými techn. vlastnosťami</t>
  </si>
  <si>
    <t>-652473154</t>
  </si>
  <si>
    <t>415</t>
  </si>
  <si>
    <t>76761210O15a</t>
  </si>
  <si>
    <t>O15a D+M Hliníkové okno 2dielne 1300x2300mm ,O+ OS+F, sklo bezpečn. 44.4/16/4/16/44.4 farba perlová bíla, (ref Schuco AWS/ADS 75.SI typ B), alebo výrobok s rovnakými techn. vlastnosťami,pož. textilná roleta EI15</t>
  </si>
  <si>
    <t>-1381233357</t>
  </si>
  <si>
    <t>416</t>
  </si>
  <si>
    <t>76761210O21</t>
  </si>
  <si>
    <t>O21 D+M Hliníkové okno 2dielne 1200x1700mm , OS+O, sklo 3x4mm 4X-16-4F-16-4X, su06 U=0,6, rba perlová bíla, (ref Schuco AWS/ADS 75.SI typ B), alebo výrobok s rovnakými techn. vlastnosťami</t>
  </si>
  <si>
    <t>-1720829826</t>
  </si>
  <si>
    <t>417</t>
  </si>
  <si>
    <t>76761210O22</t>
  </si>
  <si>
    <t>O22 D+M Hliníkové okno 2dielne 1300x1600mm ,O+ OS+F, sklo bezpečn. 44.4/16/4/16/44.4 farba perlová bíla, (ref Schuco AWS/ADS 75.SI typ B), alebo výrobok s rovnakými techn. vlastnosťami</t>
  </si>
  <si>
    <t>612487626</t>
  </si>
  <si>
    <t>418</t>
  </si>
  <si>
    <t>76761210O73a</t>
  </si>
  <si>
    <t>O73a D+M Hliníková zasklená stena  2500x2700mm  s dverami 1100x2000mm, PO EI15/D3-C,  sklo bezpečn. protipožiarne, farba perlová bíla, (ref Aluprof MB),interier alebo výrobok s rovnakými techn. vlastnosťami</t>
  </si>
  <si>
    <t>1995866144</t>
  </si>
  <si>
    <t>419</t>
  </si>
  <si>
    <t>76761210O73b</t>
  </si>
  <si>
    <t>O73b D+M Hliníková zasklená stena  2500x2700mm  s dverami 1100x2000mm, PO EW15/D3-C,  sklo bezpečn. protipožiarne, farba perlová bíla, (ref Aluprof MB),interier alebo výrobok s rovnakými techn. vlastnosťami</t>
  </si>
  <si>
    <t>-899450426</t>
  </si>
  <si>
    <t>420</t>
  </si>
  <si>
    <t>76761210O73c</t>
  </si>
  <si>
    <t>O73c D+M Hliníková zasklená stena  2500x2700mm  s dverami 1100x2000mm,,  sklo bezpečn. protipožiarne, farba perlová bíla, (ref Aluprof MB),interier alebo výrobok s rovnakými techn. vlastnosťami</t>
  </si>
  <si>
    <t>-1320961436</t>
  </si>
  <si>
    <t>421</t>
  </si>
  <si>
    <t>7676411Da130</t>
  </si>
  <si>
    <t>Da130 D+M Hliníkové dvere automaticky posuvné, 1krídlové 2160x2950mm, výplň trojsklo čiré U=0,65, perlová biela alebo výrobok s rovnakými technickými vlastnosťam</t>
  </si>
  <si>
    <t>1219703151</t>
  </si>
  <si>
    <t>422</t>
  </si>
  <si>
    <t>7676411Da131</t>
  </si>
  <si>
    <t>Da131 D+M Hliníkové dvere automaticky posuvné 1krídlové, 2160x2950mm, výplň sklo číre protipožiarne EI-15/D3-C, , alebo výrobok s rovnakými technickými vlastnosťam</t>
  </si>
  <si>
    <t>-481970908</t>
  </si>
  <si>
    <t>423</t>
  </si>
  <si>
    <t>7676411DE8</t>
  </si>
  <si>
    <t>DE8 D+M Hliníkové dvere otváravé 2krídlové 1800x2000mm, výplň sklo nepriehladné U=0,6, kovanie valčekové, klučka/klučka, vložkový cylinder, (ref, Cshuco AWS/ADS 75.SI), alebo výrobok s rovnakými technickými vlastnosťam</t>
  </si>
  <si>
    <t>-203749310</t>
  </si>
  <si>
    <t>424</t>
  </si>
  <si>
    <t>7676411O12</t>
  </si>
  <si>
    <t>O12 D+M Hliníkové dvere otváravé 2krídlové 1900x2700mm,O+OS, výplň sklo 3x4mm 4X-16-4F-16-4X, su0,6 U=0,6 kovanie valčekové, klučka/klučka, vložkový cylinder, r(ref, Schuco AWS/ADS 75.SI), alebo výrobok s rovnakými technickými vlastnosťam</t>
  </si>
  <si>
    <t>1365651120</t>
  </si>
  <si>
    <t>425</t>
  </si>
  <si>
    <t>7676411O17</t>
  </si>
  <si>
    <t>O17 D+M Hliníkové dvere otváravé 1krídlové 100x2300+1520mm, výplň sklo 3x4mm 4X-16-4F-16-4X, su0,6 U=0,6 kovanie valčekové, klučka/klučka, vložkový cylinder, samozatvárač , koor(ref, Schuco AWS/ADS 75.SI), alebo výrobok s rovnakými technickými vlastnosťam</t>
  </si>
  <si>
    <t>-1826541988</t>
  </si>
  <si>
    <t>426</t>
  </si>
  <si>
    <t>7676411O23</t>
  </si>
  <si>
    <t>O23 D+M Hliníkové dvere otváravé 1krídlové 600x2000+800mm, výplň sklo nepriehladné U=0,6, kovanie valčekové, klučka/klučka, vložkový cylinder, (ref, Cshuco AWS/ADS 75.SI), alebo výrobok s rovnakými technickými vlastnosťam</t>
  </si>
  <si>
    <t>-1268552960</t>
  </si>
  <si>
    <t>427</t>
  </si>
  <si>
    <t>7676411O3</t>
  </si>
  <si>
    <t>O3 D+M Hliníkové dvere otváravé 1krídlové 900x2100mm,, výplň sklo 3x4mm 4X-16-4F-16-4X, su0,6 U=0,6 kovanie valčekové, klučka/klučka, vložkový cylinder, (ref, Schuco AWS/ADS 75.SI), alebo výrobok s rovnakými technickými vlastnosťam</t>
  </si>
  <si>
    <t>-508979038</t>
  </si>
  <si>
    <t>428</t>
  </si>
  <si>
    <t>767995103.S</t>
  </si>
  <si>
    <t>Montáž ostatných atypických kovových stavebných doplnkových konštrukcií nad 10 do 20 kg</t>
  </si>
  <si>
    <t>1921210987</t>
  </si>
  <si>
    <t>"ocelovka výťahu"</t>
  </si>
  <si>
    <t>18,7*(4,3*11,4+4,3*14,93+2,4*11,2+2,4*14,2+2,4*1,2/2+2,9*4,02/2)</t>
  </si>
  <si>
    <t>429</t>
  </si>
  <si>
    <t>145540000902.S</t>
  </si>
  <si>
    <t>Profil oceľový 60x5 mm zváraný tenkostenný uzavretý štvorcový</t>
  </si>
  <si>
    <t>1837417873</t>
  </si>
  <si>
    <t>0,06*ov*0,001</t>
  </si>
  <si>
    <t>430</t>
  </si>
  <si>
    <t>145540000904.S</t>
  </si>
  <si>
    <t>Profil oceľový 100x4 mm zváraný tenkostenný uzavretý štvorcový</t>
  </si>
  <si>
    <t>869978411</t>
  </si>
  <si>
    <t>"100x100x4"</t>
  </si>
  <si>
    <t>0,807*ov*0,001</t>
  </si>
  <si>
    <t>431</t>
  </si>
  <si>
    <t>136110022900.S</t>
  </si>
  <si>
    <t>Plech oceľový hrubý hr. 5 mm, ozn. 11 373.0, podľa EN S235JRG1</t>
  </si>
  <si>
    <t>1328815280</t>
  </si>
  <si>
    <t>"plech 5"</t>
  </si>
  <si>
    <t>0,226*ov*0,001</t>
  </si>
  <si>
    <t>432</t>
  </si>
  <si>
    <t>136110023400.S</t>
  </si>
  <si>
    <t>Plech oceľový hrubý hr. 10,0 mm, ozn. 11 373.0, podľa EN S235JRG1</t>
  </si>
  <si>
    <t>-961681230</t>
  </si>
  <si>
    <t>"plech 10"</t>
  </si>
  <si>
    <t>0,008*ov*0,001</t>
  </si>
  <si>
    <t>433</t>
  </si>
  <si>
    <t>767995104.S</t>
  </si>
  <si>
    <t>Montáž ostatných atypických kovových stavebných doplnkových konštrukcií nad 20 do 50 kg</t>
  </si>
  <si>
    <t>2044102754</t>
  </si>
  <si>
    <t>"ocelové rámy krovu"</t>
  </si>
  <si>
    <t>"západné a východné krídla"</t>
  </si>
  <si>
    <t>"HEA200"</t>
  </si>
  <si>
    <t>42,3*(1,8*2+2,8*2+5,43+3,7)*10</t>
  </si>
  <si>
    <t>42,3*(1,8+2,8+3,7*2+8,06)*4</t>
  </si>
  <si>
    <t>"stredný výčnelok"</t>
  </si>
  <si>
    <t>42,3*(1,32*2+3,56*2+5,52+3,7*2)</t>
  </si>
  <si>
    <t>"pozdlžny trakt"</t>
  </si>
  <si>
    <t>42,3*(1,7*2+3,0*2+5,52+3,65)*8</t>
  </si>
  <si>
    <t>"HEA220"</t>
  </si>
  <si>
    <t>50,5*(1,32*2+3,56*2+5,52)</t>
  </si>
  <si>
    <t>434</t>
  </si>
  <si>
    <t>133880001150.S</t>
  </si>
  <si>
    <t>Oceľový nosník HEA 200, z valcovanej ocele S235JR</t>
  </si>
  <si>
    <t>-276508303</t>
  </si>
  <si>
    <t>1,1*(1,8*2+2,8*2+5,43+3,7)*10</t>
  </si>
  <si>
    <t>1,1*(1,8+2,8+3,7*2+8,06)*4</t>
  </si>
  <si>
    <t>1,1*(1,32*2+3,56*2+5,52+3,7*2)</t>
  </si>
  <si>
    <t>1,1*(1,7*2+3,0*2+5,52+3,65)*8</t>
  </si>
  <si>
    <t>435</t>
  </si>
  <si>
    <t>133880001160.S</t>
  </si>
  <si>
    <t>Oceľový nosník HEA 220, z valcovanej ocele S235JR</t>
  </si>
  <si>
    <t>641906692</t>
  </si>
  <si>
    <t>1,1*(1,32*2+3,56*2+5,52)</t>
  </si>
  <si>
    <t>436</t>
  </si>
  <si>
    <t>767995104.S1</t>
  </si>
  <si>
    <t>Montáž ostatných atypických kovových stavebných doplnkových konštrukcií nad 20 do 50 kg_rampa</t>
  </si>
  <si>
    <t>-68324393</t>
  </si>
  <si>
    <t>"vonkajšia rampa a schodisko"</t>
  </si>
  <si>
    <t>"U180"</t>
  </si>
  <si>
    <t>22,0*2*(9,04+3,55+1,4)</t>
  </si>
  <si>
    <t>"HEB140"</t>
  </si>
  <si>
    <t>33,7*(0,49+0,75+1,03+1,22*3+4,98*4)</t>
  </si>
  <si>
    <t>10,6*(1,42*7)</t>
  </si>
  <si>
    <t>16,0*2*(2,07+2,45+0,15)</t>
  </si>
  <si>
    <t>"plech10mm"</t>
  </si>
  <si>
    <t>0,01*0,2*0,2*12*7868</t>
  </si>
  <si>
    <t>"stupne  plech hr. 15mm"</t>
  </si>
  <si>
    <t>(0,41+0,175)*2,2*8*0,015*7868</t>
  </si>
  <si>
    <t>ramp</t>
  </si>
  <si>
    <t>437</t>
  </si>
  <si>
    <t>134870001120.S</t>
  </si>
  <si>
    <t>Oceľový nosník HEB 140, z valcovanej ocele S235JR</t>
  </si>
  <si>
    <t>-441903148</t>
  </si>
  <si>
    <t>1,1*(0,49+0,75+1,03+1,22*3+4,98*4)</t>
  </si>
  <si>
    <t>438</t>
  </si>
  <si>
    <t>133840001100.S</t>
  </si>
  <si>
    <t>Tyč oceľová prierezu U 140 mm valcovaná za tepla, ozn. 11 375, podľa EN ISO S235JR</t>
  </si>
  <si>
    <t>-142913216</t>
  </si>
  <si>
    <t>16,0*2*(2,07+2,45+0,15)*0,001*1,1</t>
  </si>
  <si>
    <t>439</t>
  </si>
  <si>
    <t>133840000900.S</t>
  </si>
  <si>
    <t>Tyč oceľová prierezu U 100 mm valcovaná za tepla, ozn. 11 375, podľa EN ISO S235JR</t>
  </si>
  <si>
    <t>-1180779456</t>
  </si>
  <si>
    <t>10,6*(1,42*7)*0,001*1,1</t>
  </si>
  <si>
    <t>440</t>
  </si>
  <si>
    <t>134840000300.S</t>
  </si>
  <si>
    <t>Tyč oceľová prierezu U 180 mm, ozn. 11 373, podľa EN ISO S235JRG1</t>
  </si>
  <si>
    <t>507708101</t>
  </si>
  <si>
    <t>22,0*2*(9,04+3,55+1,4)*0,001*1,1</t>
  </si>
  <si>
    <t>441</t>
  </si>
  <si>
    <t>1674059019</t>
  </si>
  <si>
    <t>0,01*0,2*0,2*12*7868*0,001*1,1</t>
  </si>
  <si>
    <t>442</t>
  </si>
  <si>
    <t>136110023900.S</t>
  </si>
  <si>
    <t>Plech oceľový hrubý hr. 15 mm, ozn. 11 373.0, podľa EN S235JRG1</t>
  </si>
  <si>
    <t>-1911346181</t>
  </si>
  <si>
    <t>(0,41+0,175)*2,2*8*0,015*7868*0,001*1,1</t>
  </si>
  <si>
    <t>443</t>
  </si>
  <si>
    <t>767995360.S</t>
  </si>
  <si>
    <t>Výroba doplnku stavebného atypického o hmotnosti od 10,01 do 20,0 kg stupňa zložitosti 2</t>
  </si>
  <si>
    <t>1752620598</t>
  </si>
  <si>
    <t>444</t>
  </si>
  <si>
    <t>767995385.S</t>
  </si>
  <si>
    <t>Výroba doplnku stavebného atypického o hmotnosti od 20,01 do 300 kg stupňa zložitosti 2</t>
  </si>
  <si>
    <t>570854452</t>
  </si>
  <si>
    <t>"nosná KCA krovu"</t>
  </si>
  <si>
    <t>445</t>
  </si>
  <si>
    <t>767996801.S</t>
  </si>
  <si>
    <t>Demontáž ostatných doplnkov stavieb s hmotnosťou jednotlivých dielov konštrukcií do 50 kg,  -0,00100t</t>
  </si>
  <si>
    <t>-385803504</t>
  </si>
  <si>
    <t>"schodisko so zábradlím na 2NP"</t>
  </si>
  <si>
    <t>2,65*55</t>
  </si>
  <si>
    <t>446</t>
  </si>
  <si>
    <t>998767203.S</t>
  </si>
  <si>
    <t>Presun hmôt pre kovové stavebné doplnkové konštrukcie v objektoch výšky nad 12 do 24 m</t>
  </si>
  <si>
    <t>-1301748714</t>
  </si>
  <si>
    <t>771</t>
  </si>
  <si>
    <t>Podlahy z dlaždíc</t>
  </si>
  <si>
    <t>447</t>
  </si>
  <si>
    <t>771415015.S</t>
  </si>
  <si>
    <t>Montáž soklíkov z obkladačiek do tmelu veľ. 100 x 200 mm</t>
  </si>
  <si>
    <t>-811662281</t>
  </si>
  <si>
    <t>"P2a"</t>
  </si>
  <si>
    <t>16,4+26,5+15,9+11,63+31,4+28,3-1,0*6</t>
  </si>
  <si>
    <t>"P1a"</t>
  </si>
  <si>
    <t>3,3+29,4+9,8+19,8+18,3+26,4+3,4+20,3+27,6+10,5+12,6+14,8+15,1+25,6+18,2+13,7+13,1+13,7+13,2+20,2</t>
  </si>
  <si>
    <t>"P1e"</t>
  </si>
  <si>
    <t>7,4+7,4+4,3+6,3+6,8+5,0</t>
  </si>
  <si>
    <t>"P3b"</t>
  </si>
  <si>
    <t>16,0+15,6+17,0+15,1+15,1+15,1+13,9+21,9+18,1+20,0+20,1+21,3+19,6+19,6+15,2+16,2</t>
  </si>
  <si>
    <t>"P1b"</t>
  </si>
  <si>
    <t>7,6+5,6+5,6+7,9+7,8+10,3+7,4*2+7,4*2+7,0*2+3,8+9,2+13,7*2</t>
  </si>
  <si>
    <t>"P1g"</t>
  </si>
  <si>
    <t>7,6+7,1+6,0+6,1+7,6+10,3+7,6+7,5+7,6*2+7,2*2+7,9+4,5</t>
  </si>
  <si>
    <t>7,6+5,6+3,8+9,7+10,3+7,4*4+7,0*2+7,5*2+3,5+7,8</t>
  </si>
  <si>
    <t>"P2b"</t>
  </si>
  <si>
    <t>8,7+12,6+35,6+15,8+24,3+32,2</t>
  </si>
  <si>
    <t>"P2e"</t>
  </si>
  <si>
    <t>10,3+17,8+9,3+10,9+43,5+18,2+44,0+14,3+6,9+16,9+12,7+14,9</t>
  </si>
  <si>
    <t>"schodisko"  5,135-1,1+3,075*2</t>
  </si>
  <si>
    <t>9,5+31,0+9,8+30,9-81,2</t>
  </si>
  <si>
    <t>"P1f"</t>
  </si>
  <si>
    <t>13,71+13,7+4,9*2+4,8+9,85+4,8+4,9+7,9+11,4*2+6,1+9,6*3+4,9+4,8*2+5,6</t>
  </si>
  <si>
    <t>448</t>
  </si>
  <si>
    <t>597740003413.S</t>
  </si>
  <si>
    <t>Dlaždice keramické, hr10 mm, gresové glazované</t>
  </si>
  <si>
    <t>392816938</t>
  </si>
  <si>
    <t>0,1*sokp3b*1,1</t>
  </si>
  <si>
    <t>449</t>
  </si>
  <si>
    <t>771541216.S</t>
  </si>
  <si>
    <t>Montáž podláh z dlaždíc gres kladených do tmelu flexibil. mrazuvzdorného v obmedzenom priestore veľ. 300 x 300 mm</t>
  </si>
  <si>
    <t>1491516415</t>
  </si>
  <si>
    <t>0,56+20,61+5,14+22,85+18,22+17,7+0,57+6,86+9,8+12,88+13,35+28,29+17,91+11,46+10,27+11,46+10,53+18,87</t>
  </si>
  <si>
    <t>450</t>
  </si>
  <si>
    <t>597740001912.S</t>
  </si>
  <si>
    <t xml:space="preserve">P1a Dlaždice  gress 300x300mm, hr. 10mm mm, </t>
  </si>
  <si>
    <t>860915863</t>
  </si>
  <si>
    <t>0,1*sokp1a*1,1</t>
  </si>
  <si>
    <t>451</t>
  </si>
  <si>
    <t>771541216.S1</t>
  </si>
  <si>
    <t>1531366031</t>
  </si>
  <si>
    <t>3,36+3,36+1,14+2,34+2,85+1,5</t>
  </si>
  <si>
    <t>452</t>
  </si>
  <si>
    <t>597740001913.S</t>
  </si>
  <si>
    <t>P1e Dlaždice gres, 300x300x10 mm,</t>
  </si>
  <si>
    <t>1324401204</t>
  </si>
  <si>
    <t>0,1*sokp1e*1,1</t>
  </si>
  <si>
    <t>453</t>
  </si>
  <si>
    <t>771541216.S2</t>
  </si>
  <si>
    <t>-374963294</t>
  </si>
  <si>
    <t>2,6+1,7+1,7+3,9+2,7+6,03+3,42+3,42+3,42+3,42+3,04+2,54+0,9</t>
  </si>
  <si>
    <t>4,8+6,5+6,5</t>
  </si>
  <si>
    <t>454</t>
  </si>
  <si>
    <t>597740001914</t>
  </si>
  <si>
    <t xml:space="preserve">P1b Dlaždice gres lxvxhr 30x300x10 mm, </t>
  </si>
  <si>
    <t>-1640160815</t>
  </si>
  <si>
    <t>0,1*sokp1b*1,1</t>
  </si>
  <si>
    <t>455</t>
  </si>
  <si>
    <t>771541216.S3</t>
  </si>
  <si>
    <t>1014490928</t>
  </si>
  <si>
    <t>2,89+2,37+1,89+2,0+3,56+3,59+3,5+3,6+3,6+3,2+3,2+2,75+1,22</t>
  </si>
  <si>
    <t>2,6+1,71+0,9+4,71+6,03+3,42+3,42+3,42+3,42+3,04+2,54+3,25+2,89+0,9+2,7</t>
  </si>
  <si>
    <t>456</t>
  </si>
  <si>
    <t>597740001915</t>
  </si>
  <si>
    <t>P1g Dlaždice gres 300x300x10mm</t>
  </si>
  <si>
    <t>-432282029</t>
  </si>
  <si>
    <t>p1g*1,02</t>
  </si>
  <si>
    <t>0,1*sokp1g*1,1</t>
  </si>
  <si>
    <t>457</t>
  </si>
  <si>
    <t>771541216.S4</t>
  </si>
  <si>
    <t>-1157158479</t>
  </si>
  <si>
    <t>6,19+6,09+1,38*2+5,01+1,35*2+1,38+3,83+4,76+4,84+2,3+5,09+5,03+5,09+1,38+1,35*2+1,92</t>
  </si>
  <si>
    <t>458</t>
  </si>
  <si>
    <t>597740001918</t>
  </si>
  <si>
    <t>P1f Dlaždice gres 300x300x10mm</t>
  </si>
  <si>
    <t>829922248</t>
  </si>
  <si>
    <t>0,1*sokp1f*1,1</t>
  </si>
  <si>
    <t>459</t>
  </si>
  <si>
    <t>771541226.S</t>
  </si>
  <si>
    <t>Montáž podláh z dlaždíc gres kladených do tmelu flexibil. mrazuvzdorného v obmedzenom priestore 600x600mm</t>
  </si>
  <si>
    <t>-918451549</t>
  </si>
  <si>
    <t>15,28+28,79+14,5+7,98+36,12+21,42</t>
  </si>
  <si>
    <t>460</t>
  </si>
  <si>
    <t>597740002901.S</t>
  </si>
  <si>
    <t>P2a Dlaždice keramické gres 600x600mm</t>
  </si>
  <si>
    <t>-1509815973</t>
  </si>
  <si>
    <t>0,1*sokp2a*1,1</t>
  </si>
  <si>
    <t>461</t>
  </si>
  <si>
    <t>771541226.S2</t>
  </si>
  <si>
    <t>Montáž podláh z dlaždíc gres kladených do tmelu flexibil. mrazuvzdorného v obmedzenom priestore veľ. 600 x 600 mm</t>
  </si>
  <si>
    <t>1429837004</t>
  </si>
  <si>
    <t>4,73+9,02+33,66+10,86+36,63+10,64+39,3</t>
  </si>
  <si>
    <t>462</t>
  </si>
  <si>
    <t>597740002106</t>
  </si>
  <si>
    <t>P2b Dlaždice gres 600x600x10mm</t>
  </si>
  <si>
    <t>-993492033</t>
  </si>
  <si>
    <t>0,1*sokp2b*1,1</t>
  </si>
  <si>
    <t>463</t>
  </si>
  <si>
    <t>771541226.S3</t>
  </si>
  <si>
    <t>317448305</t>
  </si>
  <si>
    <t>16,0+5,39+7,37+56,25+17,28+57,0+11,55+2,39+16,23+10,05+12,19</t>
  </si>
  <si>
    <t>"pri schodisku"  5,13*3,075</t>
  </si>
  <si>
    <t>464</t>
  </si>
  <si>
    <t>597740002115.S</t>
  </si>
  <si>
    <t xml:space="preserve">P2e Dlaždice gres 600x600x10 mm, gresové </t>
  </si>
  <si>
    <t>-1098554182</t>
  </si>
  <si>
    <t>0,1*sokp2e*1,1</t>
  </si>
  <si>
    <t>465</t>
  </si>
  <si>
    <t>771541226.S4</t>
  </si>
  <si>
    <t>-155004323</t>
  </si>
  <si>
    <t>"P2i"</t>
  </si>
  <si>
    <t>8,44+16,0+8,52</t>
  </si>
  <si>
    <t>466</t>
  </si>
  <si>
    <t>597740002114.S</t>
  </si>
  <si>
    <t>P2i Dlaždice gres 600x600x10mm</t>
  </si>
  <si>
    <t>352478955</t>
  </si>
  <si>
    <t>467</t>
  </si>
  <si>
    <t>998771203.S</t>
  </si>
  <si>
    <t>Presun hmôt pre podlahy z dlaždíc v objektoch výšky nad 12 do 24 m</t>
  </si>
  <si>
    <t>2088892998</t>
  </si>
  <si>
    <t>772</t>
  </si>
  <si>
    <t>Podlahy z prírodného a konglomerovaného kameňa</t>
  </si>
  <si>
    <t>468</t>
  </si>
  <si>
    <t>772211302.S</t>
  </si>
  <si>
    <t>Montáž obkladu schodiskových stupňov doskami z pravideľných tvarov hr. 30 mm</t>
  </si>
  <si>
    <t>-628610777</t>
  </si>
  <si>
    <t>"P7j"</t>
  </si>
  <si>
    <t>"hlavné schodisko"</t>
  </si>
  <si>
    <t>1,3*19</t>
  </si>
  <si>
    <t>1,35*26</t>
  </si>
  <si>
    <t>1,35*29</t>
  </si>
  <si>
    <t>1,4*74</t>
  </si>
  <si>
    <t>469</t>
  </si>
  <si>
    <t>583840010001.S</t>
  </si>
  <si>
    <t>Doska obkladová žulová, stupeň 305, hrúbka 30 mm,</t>
  </si>
  <si>
    <t>882632015</t>
  </si>
  <si>
    <t>470</t>
  </si>
  <si>
    <t>772402123.S</t>
  </si>
  <si>
    <t>Montáž obkladu soklov doskami z kameňa kaskádových na schodisku, zvisl., šik. stien s lícom rovným</t>
  </si>
  <si>
    <t>1328497889</t>
  </si>
  <si>
    <t>5,85+4,225+2,58+2,85+5,13+4,47</t>
  </si>
  <si>
    <t>5,86*2+5,13</t>
  </si>
  <si>
    <t>5,8*2+5,13</t>
  </si>
  <si>
    <t>3,55*2</t>
  </si>
  <si>
    <t>4,3</t>
  </si>
  <si>
    <t>9,385-4,45</t>
  </si>
  <si>
    <t>5,71+2,74+3,75</t>
  </si>
  <si>
    <t>7,185*2+3,0*2-1,1</t>
  </si>
  <si>
    <t>7,16*2+3,0*2-1,0</t>
  </si>
  <si>
    <t>9,385+3,4</t>
  </si>
  <si>
    <t>471</t>
  </si>
  <si>
    <t>583840012803.S</t>
  </si>
  <si>
    <t xml:space="preserve">Doska soklová kamenná žulová, výška 100 mm, hrúbka 30 mm, </t>
  </si>
  <si>
    <t>884730669</t>
  </si>
  <si>
    <t>sokp7j*1,1</t>
  </si>
  <si>
    <t>472</t>
  </si>
  <si>
    <t>772211413.S</t>
  </si>
  <si>
    <t>Montáž obkladu podstupnice kamennými doskami v.do 200 mm, hr. do 30 mm</t>
  </si>
  <si>
    <t>-404834639</t>
  </si>
  <si>
    <t>473</t>
  </si>
  <si>
    <t>583840012403.S</t>
  </si>
  <si>
    <t xml:space="preserve">Doska obkladová žulová podstupnica , stupeň 144,5mm, hrúbka 20 mm, </t>
  </si>
  <si>
    <t>-1264459357</t>
  </si>
  <si>
    <t>p7jsch*1,1</t>
  </si>
  <si>
    <t>474</t>
  </si>
  <si>
    <t>772501140.S</t>
  </si>
  <si>
    <t>Kladenie dlažby z kameňa z pravouhlých dosiek alebo dlaždíc hr. do 30 mm</t>
  </si>
  <si>
    <t>1791368433</t>
  </si>
  <si>
    <t>"P7j  medzipodesty"</t>
  </si>
  <si>
    <t>1,3*(0,925+1,2)</t>
  </si>
  <si>
    <t>1,625*5,132</t>
  </si>
  <si>
    <t>0,35*(0,7*2)</t>
  </si>
  <si>
    <t>1,724*5,135</t>
  </si>
  <si>
    <t>1,68*5,135</t>
  </si>
  <si>
    <t>"vedlajšie"</t>
  </si>
  <si>
    <t>0,83*1,4+1,51*2,75</t>
  </si>
  <si>
    <t>3,0*(1,51+2,05)</t>
  </si>
  <si>
    <t>3,0*(1,51+1,502)</t>
  </si>
  <si>
    <t>475</t>
  </si>
  <si>
    <t>583840003325.S</t>
  </si>
  <si>
    <t>Obklad/dlažba kamenná, žula hr. 30mm</t>
  </si>
  <si>
    <t>-1023101343</t>
  </si>
  <si>
    <t>p7j*1,02</t>
  </si>
  <si>
    <t>476</t>
  </si>
  <si>
    <t>998772202.S</t>
  </si>
  <si>
    <t>Presun hmôt pre kamennú dlažbu v objektoch výšky nad 6 do 12 m</t>
  </si>
  <si>
    <t>2073689956</t>
  </si>
  <si>
    <t>776</t>
  </si>
  <si>
    <t>Podlahy povlakové</t>
  </si>
  <si>
    <t>477</t>
  </si>
  <si>
    <t>776420010.S</t>
  </si>
  <si>
    <t>Lepenie podlahových soklov z PVC</t>
  </si>
  <si>
    <t>1520236158</t>
  </si>
  <si>
    <t>"P4b"</t>
  </si>
  <si>
    <t>16,7+19,3+17,2</t>
  </si>
  <si>
    <t>"P3e"</t>
  </si>
  <si>
    <t>7,9+17,8+20,1+18,0+18,0+29,3+19,6+18,8+18,6</t>
  </si>
  <si>
    <t>"P3i"</t>
  </si>
  <si>
    <t>10,9+20,3+95,2+25,4+17,7+19,7+19,1+15,7+17,5+15,6+15,5+15,5+13,7+18,4+17,6</t>
  </si>
  <si>
    <t>10,9+37,8+19,6+17,8+16,0+20,4+15,6+17,0+15,1+15,1+15,1+13,9+21,9+20,4+21,2+10,3+18,5+50,2</t>
  </si>
  <si>
    <t>"podesta schody" 3,075*2+5,135-1,1*2</t>
  </si>
  <si>
    <t>"P4e"</t>
  </si>
  <si>
    <t>11,8+17,8+11,8</t>
  </si>
  <si>
    <t>"P4i"</t>
  </si>
  <si>
    <t>16,9+18,8+19,3</t>
  </si>
  <si>
    <t>"P3c"</t>
  </si>
  <si>
    <t>26,2+85,6+29,2+16,0+17,8+14,9+28,8+19,9+9,9+19,1+18,1+31,9+27,2+13,3+18,3+17,8+55,5+18,3+25,4+17,9+16,5</t>
  </si>
  <si>
    <t>"podesta schody" 5,074-1,1+2,521*2</t>
  </si>
  <si>
    <t>"P4c"</t>
  </si>
  <si>
    <t>478</t>
  </si>
  <si>
    <t>284130001300.S</t>
  </si>
  <si>
    <t>Soklová lišta pre kaučukové podlahoviny, šxv 50x50 mm</t>
  </si>
  <si>
    <t>-2012914904</t>
  </si>
  <si>
    <t>sokp4b*1,05</t>
  </si>
  <si>
    <t>sokp3e*1,05</t>
  </si>
  <si>
    <t>sokp3i*1,05</t>
  </si>
  <si>
    <t>sokp4e*1,05</t>
  </si>
  <si>
    <t>sokp2i*1,05</t>
  </si>
  <si>
    <t>sokp4i*1,05</t>
  </si>
  <si>
    <t>sokp3c*1,05</t>
  </si>
  <si>
    <t>sokp4c*1,05</t>
  </si>
  <si>
    <t>479</t>
  </si>
  <si>
    <t>776470011.S</t>
  </si>
  <si>
    <t>Lepenie, rezanie a obšívanie podlahových soklov z koberca</t>
  </si>
  <si>
    <t>2006878821</t>
  </si>
  <si>
    <t>"P5c"</t>
  </si>
  <si>
    <t>20,7+18,6+15,1*2+15,3*2+15,5*2+15,3+13,7</t>
  </si>
  <si>
    <t>480</t>
  </si>
  <si>
    <t>697410003802.S</t>
  </si>
  <si>
    <t>Kobercová soklová lišta</t>
  </si>
  <si>
    <t>-1047446648</t>
  </si>
  <si>
    <t>481</t>
  </si>
  <si>
    <t>776511820.S</t>
  </si>
  <si>
    <t>Odstránenie povlakových podláh z nášľapnej plochy lepených s podložkou,  -0,00100t</t>
  </si>
  <si>
    <t>1389495807</t>
  </si>
  <si>
    <t>44,15+28,71+4,88+12,15+38,78+29,07</t>
  </si>
  <si>
    <t>47,19+20,96+21,27+38,85+20,85+39,59+18,13+59,79+5,0+16,96+34,83</t>
  </si>
  <si>
    <t>482</t>
  </si>
  <si>
    <t>776572220.S</t>
  </si>
  <si>
    <t>Napínanie kobercov</t>
  </si>
  <si>
    <t>1927274850</t>
  </si>
  <si>
    <t>483</t>
  </si>
  <si>
    <t>776572410.S</t>
  </si>
  <si>
    <t>Lepenie textilných podláh - kobercov zo štvorcov, dielcov</t>
  </si>
  <si>
    <t>337472648</t>
  </si>
  <si>
    <t>22,2+18,9+13,49*2+13,95+14,22+13,95+14,42+13,95</t>
  </si>
  <si>
    <t>484</t>
  </si>
  <si>
    <t>697410002702</t>
  </si>
  <si>
    <t>P5c Kobercový štvorec všívaný vysokozáťažový, trieda záťaže 33, hr. 5mm</t>
  </si>
  <si>
    <t>1280344857</t>
  </si>
  <si>
    <t>0,1*sokp5c*1,1</t>
  </si>
  <si>
    <t>485</t>
  </si>
  <si>
    <t>776990105.S</t>
  </si>
  <si>
    <t>Vysávanie podkladu pred kladením povlakovýck podláh</t>
  </si>
  <si>
    <t>-505366184</t>
  </si>
  <si>
    <t>486</t>
  </si>
  <si>
    <t>998776203.S</t>
  </si>
  <si>
    <t>Presun hmôt pre podlahy povlakové v objektoch výšky nad 12 do 24 m</t>
  </si>
  <si>
    <t>-1780417591</t>
  </si>
  <si>
    <t>777</t>
  </si>
  <si>
    <t>Podlahy syntetické</t>
  </si>
  <si>
    <t>487</t>
  </si>
  <si>
    <t>777130020.S1</t>
  </si>
  <si>
    <t>Polyuretánové podlahy liate, penetrácia, 2x stierka s pieskom, uzatvárací náter UV ochranný+ medená páska, MASTERTOP 1324 AS, alebo výrobok s rovnakými technickými vlastnosťami</t>
  </si>
  <si>
    <t>-420474773</t>
  </si>
  <si>
    <t>17,05+15,29+18,16</t>
  </si>
  <si>
    <t>16,23+19,33+16,89</t>
  </si>
  <si>
    <t>"3np"</t>
  </si>
  <si>
    <t>488</t>
  </si>
  <si>
    <t>777130020.S2</t>
  </si>
  <si>
    <t>Polyuretánové podlahy liate, penetrácia, 2x stierka , uzatvárací náter UV ochranný, MASTERTOP 1326 , alebo výrobok s rovnakými technickými vlastnosťami</t>
  </si>
  <si>
    <t>-1566752612</t>
  </si>
  <si>
    <t>3,76+19,79+17,67+15,53+15,16</t>
  </si>
  <si>
    <t>48,43+20,4+19,+18,56</t>
  </si>
  <si>
    <t>15,0+14,91+18,02+14,18+14,18+14,18+10,15+21,77+19,53+21,76+22,1+26,63+21,22+21,91+13,8+16,1</t>
  </si>
  <si>
    <t>7,3+18,93+110,93+40,43+17,75+15,98+20,16+15,13+19,14+15,09+14,88+14,88+11,05+17,16+17,54</t>
  </si>
  <si>
    <t>7,35+47,7+17,78+16,0+15,0+17,79+14,91+18,02+14,18+14,18+14,18+10,15+21,77+19,18+30,23+6,45+18,14+48,5</t>
  </si>
  <si>
    <t>"časť schodiska" 5,135*3,075</t>
  </si>
  <si>
    <t>40,52+77,41+65,25+20,78+15,75+19,8+13,25+43,28+22,27+5,91</t>
  </si>
  <si>
    <t>22,72+18,73+55,2+29,8+7,64+20,7+17,48+46,27+18,26+40,12+17,3+8,61</t>
  </si>
  <si>
    <t>"podesta schody"  5,074-2,521</t>
  </si>
  <si>
    <t>489</t>
  </si>
  <si>
    <t>777690010.S</t>
  </si>
  <si>
    <t>Akrylátový náter dvojnásobný s penetráciou, pre ľahké zaťaženie, odolný vykurovacím olejom, pre pochôdzne plochy</t>
  </si>
  <si>
    <t>-1278173460</t>
  </si>
  <si>
    <t>"P6d"</t>
  </si>
  <si>
    <t>19,13+46,78</t>
  </si>
  <si>
    <t>0,1*(20,3+27,6)</t>
  </si>
  <si>
    <t>"P6b"</t>
  </si>
  <si>
    <t>0,1*15,7</t>
  </si>
  <si>
    <t>490</t>
  </si>
  <si>
    <t>998777203.S</t>
  </si>
  <si>
    <t>Presun hmôt pre podlahy syntetické v objektoch výšky nad 12 do 24 m</t>
  </si>
  <si>
    <t>663263794</t>
  </si>
  <si>
    <t>781</t>
  </si>
  <si>
    <t>Obklady</t>
  </si>
  <si>
    <t>491</t>
  </si>
  <si>
    <t>781445070.S</t>
  </si>
  <si>
    <t xml:space="preserve">Montáž obkladov vnútor. stien z obkladačiek kladených do tmelu v obmedzenom priestore </t>
  </si>
  <si>
    <t>-1305198907</t>
  </si>
  <si>
    <t>"1PP okolo umývadiel"</t>
  </si>
  <si>
    <t>(0,25+0,8)*2,2*3</t>
  </si>
  <si>
    <t>"0.11"</t>
  </si>
  <si>
    <t>2,2*2*(1,4+0,9*2+1,3*3+3,92+3,5+1,3+1,0)</t>
  </si>
  <si>
    <t>-0,7*2,0*8-1,0*2,0</t>
  </si>
  <si>
    <t>-0,18*1,25*4</t>
  </si>
  <si>
    <t>0,18*0,9*2</t>
  </si>
  <si>
    <t>"0.07"</t>
  </si>
  <si>
    <t>2,2*2*(0,9*2+1,3+1,45+1,3*4+3,93+5,0)</t>
  </si>
  <si>
    <t>-0,6*2,0*8-1,0*2,0</t>
  </si>
  <si>
    <t>2,0*(1,0+0,6)*12</t>
  </si>
  <si>
    <t>2,0*(1,1+0,6*2+1,6+0,6+1,0+0,6+0,6*2+1,6+0,6*2+1,6+0,6+1,0*2+0,6*2+1,2+0,6)</t>
  </si>
  <si>
    <t>"kuchynská linka"</t>
  </si>
  <si>
    <t>0,7*(3,0+2,9+3,035+0,6*2+0,6*3)</t>
  </si>
  <si>
    <t>2,2*2*(1,5*2+1,45+1,025+0,91+1,95+1,2*2+2,1*2+1,6*2+1,6+1,825*2+5,48+5,43*2)</t>
  </si>
  <si>
    <t>2,2*2*(1,9*2+2,0*2+2,925+0,9+3,0+0,9*5+1,9*6+1,8*4+1,6*2)</t>
  </si>
  <si>
    <t>-(0,6*2,0*15+1,0*2,0*10+1,2*2,2+1,1*2,0*2+1,7*1,4*2)</t>
  </si>
  <si>
    <t>2,0*(1,2+0,6+0,75+0,45*2+1,2*2+0,6*2+1,3+0,6+1,45+0,5*2)</t>
  </si>
  <si>
    <t>0,7*(2,6*2+0,6*4+3,0+0,6)</t>
  </si>
  <si>
    <t>2,2*2*(2,0*6+1,6*6)</t>
  </si>
  <si>
    <t>-1,0*2,0*6</t>
  </si>
  <si>
    <t>2,2*2*(1,75+3,4+0,95*2+0,9+2,0+2,1*2+1,78+2,68+1,3+2,525)</t>
  </si>
  <si>
    <t>-(0,8*2,0+0,6*2,0*2+1,0*2,0*2+0,9*2,0)</t>
  </si>
  <si>
    <t>2,2*2*(1,3*2+2,5*2+0,9+3,05+1,9+1,0+2,0+2,9*2+0,9+0,9*4+3,0+1,8+3,35+1,9*6+1,8*4+1,6*2)</t>
  </si>
  <si>
    <t>-(0,9*2,0*2+1,0*2,0*10+0,6*2,0*5)</t>
  </si>
  <si>
    <t>2,0*(1,0+0,6+0,9*2+0,5*2+1,1*2+0,5*2+0,9*5+0,5*5+0,9+1,0*7+0,6*7)</t>
  </si>
  <si>
    <t>0,7*(3,0+2,975+0,6*4+2,955+0,6*2+3,17+0,6*2)</t>
  </si>
  <si>
    <t>2,2*2*(1,275+1,504+1,534+0,9*8+1,55*4+1,575*2+1,6*2+3,18*2)</t>
  </si>
  <si>
    <t>-0,7*(1,575*2+0,9*4+1,6*2)-0,7*0,7/2*16</t>
  </si>
  <si>
    <t>-(0,7*2,0*14+1,0*2,0)</t>
  </si>
  <si>
    <t>2,2*2*(2,606*2+1,85*2+2,15+1,78)</t>
  </si>
  <si>
    <t>-0,7*1,78-0,7*0,7/2*2</t>
  </si>
  <si>
    <t>-(0,7*2,0*2+1,1*2,0)</t>
  </si>
  <si>
    <t>2,2*2*(1,96*2+0,9*4+1,5*4+1,55*2)</t>
  </si>
  <si>
    <t>-0,7*2,0*10</t>
  </si>
  <si>
    <t>492</t>
  </si>
  <si>
    <t>597740001413.S</t>
  </si>
  <si>
    <t>Obklad keramický hr. 8mm</t>
  </si>
  <si>
    <t>779891548</t>
  </si>
  <si>
    <t>ko*1,02</t>
  </si>
  <si>
    <t>493</t>
  </si>
  <si>
    <t>781491111.S</t>
  </si>
  <si>
    <t>Montáž plastových profilov pre obklad do tmelu - roh steny</t>
  </si>
  <si>
    <t>-1376618656</t>
  </si>
  <si>
    <t>0,9*4+2,2*2</t>
  </si>
  <si>
    <t>2,2*2+1,7*2+1,4*2*2</t>
  </si>
  <si>
    <t>2,2*3</t>
  </si>
  <si>
    <t>494</t>
  </si>
  <si>
    <t>283410018230</t>
  </si>
  <si>
    <t>Profil ukončovací oblý uzavretý 6 mm PVC biely, 2,5 m,</t>
  </si>
  <si>
    <t>-23567715</t>
  </si>
  <si>
    <t>rohs*1,1</t>
  </si>
  <si>
    <t>495</t>
  </si>
  <si>
    <t>998781203.S</t>
  </si>
  <si>
    <t>Presun hmôt pre obklady keramické v objektoch výšky nad 12 do 24 m</t>
  </si>
  <si>
    <t>-1419264091</t>
  </si>
  <si>
    <t>783</t>
  </si>
  <si>
    <t>Nátery</t>
  </si>
  <si>
    <t>496</t>
  </si>
  <si>
    <t>783180163.S</t>
  </si>
  <si>
    <t>Nátery oceľových konštrukcií protipožiarne vypeňovacie stredných B a plnostenných D, hr. 400 µm</t>
  </si>
  <si>
    <t>-2068892081</t>
  </si>
  <si>
    <t>497</t>
  </si>
  <si>
    <t>783222100.S</t>
  </si>
  <si>
    <t>Nátery kov.stav.doplnk.konštr. syntetické farby šedej na vzduchu schnúce dvojnásobné - 70µm</t>
  </si>
  <si>
    <t>1185678389</t>
  </si>
  <si>
    <t>498</t>
  </si>
  <si>
    <t>783225600.S</t>
  </si>
  <si>
    <t>Nátery kov.stav.doplnk.konštr. syntetické na vzduchu schnúce 2x emailovaním - 70µm</t>
  </si>
  <si>
    <t>1433539537</t>
  </si>
  <si>
    <t>499</t>
  </si>
  <si>
    <t>783782404.S</t>
  </si>
  <si>
    <t>Nátery tesárskych konštrukcií, povrchová impregnácia proti drevokaznému hmyzu, hubám a plesniam, jednonásobná</t>
  </si>
  <si>
    <t>97464613</t>
  </si>
  <si>
    <t>2*(0,15+0,18)*k1*1,1</t>
  </si>
  <si>
    <t>"náter aj povodných trámov"   2*(0,14+0,16)*k2*5*1,1</t>
  </si>
  <si>
    <t>4*0,15*h1*1,1</t>
  </si>
  <si>
    <t>viss2/0,17*(0,17+0,03)*2</t>
  </si>
  <si>
    <t>784</t>
  </si>
  <si>
    <t>Maľby</t>
  </si>
  <si>
    <t>500</t>
  </si>
  <si>
    <t>784401801.S</t>
  </si>
  <si>
    <t>Odstránenie malieb obrúsením a oprášením, výšky do 3,80 m, -0,0003 t</t>
  </si>
  <si>
    <t>382966474</t>
  </si>
  <si>
    <t>"strop 1PP"</t>
  </si>
  <si>
    <t>383,25</t>
  </si>
  <si>
    <t>0,15*(11,46+10,27+11,46+10,53)</t>
  </si>
  <si>
    <t>501</t>
  </si>
  <si>
    <t>784410100.S</t>
  </si>
  <si>
    <t>Penetrovanie jednonásobné jemnozrnných podkladov výšky do 3,80 m</t>
  </si>
  <si>
    <t>1179103091</t>
  </si>
  <si>
    <t>502</t>
  </si>
  <si>
    <t>784410102.S1</t>
  </si>
  <si>
    <t>Penetrovanie jednonásobné jemnozrnných podkladov silikátovým penetračným náterom</t>
  </si>
  <si>
    <t>-1626730193</t>
  </si>
  <si>
    <t>503</t>
  </si>
  <si>
    <t>784426110.S</t>
  </si>
  <si>
    <t>Maľby silikátové ručne nanášané, dvojnásobné základné na jemnozrnný podklad výšky do 3,80 m</t>
  </si>
  <si>
    <t>1960779527</t>
  </si>
  <si>
    <t>504</t>
  </si>
  <si>
    <t>784430010.S</t>
  </si>
  <si>
    <t>Maľby akrylátové základné dvojnásobné, ručne nanášané na jemnozrnný podklad výšky do 3,80 m</t>
  </si>
  <si>
    <t>83539764</t>
  </si>
  <si>
    <t>"3NP podkrovie"</t>
  </si>
  <si>
    <t>"steny"</t>
  </si>
  <si>
    <t>1743+1563+3,65*(28,1+20,4)</t>
  </si>
  <si>
    <t>159,9+1604+1696,1</t>
  </si>
  <si>
    <t>2*3,32*(2,6)</t>
  </si>
  <si>
    <t>"sdk125"</t>
  </si>
  <si>
    <t>2*3,295*(9,4+0,66+2,915+2,93*3+5,944+5,069+8,75+2,26)</t>
  </si>
  <si>
    <t>2*3,29*(4,381*2+12,63+6,106*2+3,2+4,74)</t>
  </si>
  <si>
    <t>-2*1,7*1,9/2*5</t>
  </si>
  <si>
    <t>2*3,29*(4,674*2+9,65+12,43+4,7*3+2,5+3,145+3,07+0,44)</t>
  </si>
  <si>
    <t>-2*1,7*1,9/2*8</t>
  </si>
  <si>
    <t>"sdk125i"</t>
  </si>
  <si>
    <t>2*3,25*(1,45+3,22*7+0,93*4+6,13+2,575*2+1,5*2+1,98+1,98+3,16)</t>
  </si>
  <si>
    <t>"sdk250"</t>
  </si>
  <si>
    <t>2*3,25*(7,33+2,77*2+14,16+4,432)</t>
  </si>
  <si>
    <t>-2*1,7*1,9/2*1</t>
  </si>
  <si>
    <t>2*3,25*(21,33+6,106+10,12+11,12)</t>
  </si>
  <si>
    <t>-2*1,7*1,9/2*2</t>
  </si>
  <si>
    <t>2*3,25*(7,6+3,7+13,74)</t>
  </si>
  <si>
    <t>"sdk250i"</t>
  </si>
  <si>
    <t>2*3,25*(2,942+1,475+14,655+3,225*22,975+6,13+6,18+4,55*2+3,18*2)</t>
  </si>
  <si>
    <t>"odpočet keramický obklad"</t>
  </si>
  <si>
    <t>-ko</t>
  </si>
  <si>
    <t>Práce a dodávky M</t>
  </si>
  <si>
    <t>21-M</t>
  </si>
  <si>
    <t>Elektromontáže</t>
  </si>
  <si>
    <t>505</t>
  </si>
  <si>
    <t>210501105.S2</t>
  </si>
  <si>
    <t>D+M Fotovoltická elektráreň na streche, výkon 36,8 kWP, 81ks panelov JAM72S20 455/MR SILVER FRAME, striedač Goodwee 36kW MT</t>
  </si>
  <si>
    <t>-611702621</t>
  </si>
  <si>
    <t>25-M</t>
  </si>
  <si>
    <t>Povrchová úprava strojov a zariadení</t>
  </si>
  <si>
    <t>506</t>
  </si>
  <si>
    <t>250020001.S</t>
  </si>
  <si>
    <t>Čistenie oceľovou kefou pred povrchovou úpravou (stupeň očistenia Cr 3) technolog. konštrukcie tr.II.</t>
  </si>
  <si>
    <t>-1928356201</t>
  </si>
  <si>
    <t>"ocelové nosníky do stropu"</t>
  </si>
  <si>
    <t>hea140*1000/24,7*0,14*6</t>
  </si>
  <si>
    <t>hea180*1000/35,5*0,18*6</t>
  </si>
  <si>
    <t>t100*1000/16,4*(0,1*2+0,05*2)</t>
  </si>
  <si>
    <t>u200*1000/25,3*(0,2*2+0,1*4)</t>
  </si>
  <si>
    <t>hea/35,25</t>
  </si>
  <si>
    <t>ov/19,67</t>
  </si>
  <si>
    <t>507</t>
  </si>
  <si>
    <t>250020031.S</t>
  </si>
  <si>
    <t>Čistenie odhrdzovačom pred povrchovou úpravou technolog. konštrukcie tr. II.</t>
  </si>
  <si>
    <t>982963742</t>
  </si>
  <si>
    <t>508</t>
  </si>
  <si>
    <t>250020051.S</t>
  </si>
  <si>
    <t>Oprašovanie pred povrchovou úpravou technolog. konštrukcie tr. II.</t>
  </si>
  <si>
    <t>27802465</t>
  </si>
  <si>
    <t>509</t>
  </si>
  <si>
    <t>250020071.S</t>
  </si>
  <si>
    <t>Odmasťovanie pred povrchovou úpravou technolog. konštrukcie tr. II.</t>
  </si>
  <si>
    <t>102481214</t>
  </si>
  <si>
    <t>510</t>
  </si>
  <si>
    <t>250040101.S</t>
  </si>
  <si>
    <t>Metalizácia zinkom /Zn/ 100 mikrometrov tr.I. spotreba kovu 1.85 kg/m2, výška do 1,9 m</t>
  </si>
  <si>
    <t>1039267670</t>
  </si>
  <si>
    <t>33-M</t>
  </si>
  <si>
    <t>Montáže dopravných zariadení, skladových zariadení a váh</t>
  </si>
  <si>
    <t>511</t>
  </si>
  <si>
    <t>330030055.S1</t>
  </si>
  <si>
    <t>108387057</t>
  </si>
  <si>
    <t>SO01a - Rekonštrukcia objektu II. Psychiatrickej kliniky- Zdravotechnika</t>
  </si>
  <si>
    <t>Ing. Michal Martinák</t>
  </si>
  <si>
    <t xml:space="preserve">    721 - Zdravotechnika - vnútorná kanalizácia</t>
  </si>
  <si>
    <t xml:space="preserve">    722 - Zdravotechnika - vnútorný vodovod</t>
  </si>
  <si>
    <t xml:space="preserve">    723 - Zdravotechnika - vnútorný plynovod</t>
  </si>
  <si>
    <t xml:space="preserve">    23-M - Montáže potrubia</t>
  </si>
  <si>
    <t>721</t>
  </si>
  <si>
    <t>Zdravotechnika - vnútorná kanalizácia</t>
  </si>
  <si>
    <t>721171106.S</t>
  </si>
  <si>
    <t>Potrubie z PVC - U odpadové ležaté hrdlové D 50 mm</t>
  </si>
  <si>
    <t>574189647</t>
  </si>
  <si>
    <t>721171107.S</t>
  </si>
  <si>
    <t>Potrubie z PVC - U odpadové ležaté hrdlové D 75 mm</t>
  </si>
  <si>
    <t>-1204547786</t>
  </si>
  <si>
    <t>721171109.S</t>
  </si>
  <si>
    <t>Potrubie z PVC - U odpadové ležaté hrdlové D 110 mm</t>
  </si>
  <si>
    <t>-800293860</t>
  </si>
  <si>
    <t>721171110.S</t>
  </si>
  <si>
    <t>Potrubie z PVC - U odpadové ležaté hrdlové D 125 mm</t>
  </si>
  <si>
    <t>-1680702917</t>
  </si>
  <si>
    <t>721171112.S</t>
  </si>
  <si>
    <t>Potrubie z PVC - U odpadové ležaté hrdlové D 160 mm</t>
  </si>
  <si>
    <t>1394193721</t>
  </si>
  <si>
    <t>721171113.S</t>
  </si>
  <si>
    <t>Potrubie z PVC - U odpadové ležaté hrdlové D 200 mm</t>
  </si>
  <si>
    <t>-781243820</t>
  </si>
  <si>
    <t>721171202.S</t>
  </si>
  <si>
    <t>Potrubie z rúr PE-HD Dxt 32x3 mm ležaté zavesené - kondenz</t>
  </si>
  <si>
    <t>1587451275</t>
  </si>
  <si>
    <t>721173203.S</t>
  </si>
  <si>
    <t>Potrubie z PVC - U odpadné pripájacie D 32 mm</t>
  </si>
  <si>
    <t>1584092310</t>
  </si>
  <si>
    <t>721173204.S</t>
  </si>
  <si>
    <t>Potrubie z PVC - U odpadné pripájacie D 40 mm</t>
  </si>
  <si>
    <t>1455692513</t>
  </si>
  <si>
    <t>721173205.S</t>
  </si>
  <si>
    <t>Potrubie z PVC - U odpadné pripájacie D 50 mm</t>
  </si>
  <si>
    <t>-568169850</t>
  </si>
  <si>
    <t>721173208.S</t>
  </si>
  <si>
    <t>Potrubie z PVC - U odpadné pripájacie D 110 mm</t>
  </si>
  <si>
    <t>-1877047981</t>
  </si>
  <si>
    <t>721175000.S</t>
  </si>
  <si>
    <t>Montáž PVC potrubia na odvod kondenzátu D 16 mm</t>
  </si>
  <si>
    <t>-1003248057</t>
  </si>
  <si>
    <t>286120017010.S</t>
  </si>
  <si>
    <t>Hadica PVC pre odvod kondenzátu, D 16 mm, dĺ. 50 m</t>
  </si>
  <si>
    <t>1334083524</t>
  </si>
  <si>
    <t>721175015.S</t>
  </si>
  <si>
    <t>Montáž zápachového uzáveru (sifónu) pre klimatizačné zariadenia</t>
  </si>
  <si>
    <t>1880562382</t>
  </si>
  <si>
    <t>551620015600</t>
  </si>
  <si>
    <t>Zápachová uzávierka podomietková UP HL138, DN32, krytka 100x100 mm, prídavná zápachová uzávierka, vetranie a klimatizácia, PP/ABS</t>
  </si>
  <si>
    <t>1911073093</t>
  </si>
  <si>
    <t>721194103.S</t>
  </si>
  <si>
    <t>Zriadenie prípojky na potrubí vyvedenie a upevnenie odpadových výpustiek D 32 mm</t>
  </si>
  <si>
    <t>1276838240</t>
  </si>
  <si>
    <t>721194105.S</t>
  </si>
  <si>
    <t>Zriadenie prípojky na potrubí vyvedenie a upevnenie odpadových výpustiek D 50 mm</t>
  </si>
  <si>
    <t>-272950777</t>
  </si>
  <si>
    <t>721194109.S</t>
  </si>
  <si>
    <t>Zriadenie prípojky na potrubí vyvedenie a upevnenie odpadových výpustiek D 110 mm</t>
  </si>
  <si>
    <t>495104373</t>
  </si>
  <si>
    <t>721213000.S</t>
  </si>
  <si>
    <t>Montáž podlahového vpustu s vodorovným odtokom DN 50</t>
  </si>
  <si>
    <t>1225678608</t>
  </si>
  <si>
    <t>286630023600.S</t>
  </si>
  <si>
    <t>Podlahový vpust horizontálny odtok DN 50, mriežka/krytka nerez, zápachová uzávierka</t>
  </si>
  <si>
    <t>-1475171470</t>
  </si>
  <si>
    <t>721229022.S</t>
  </si>
  <si>
    <t>Montáž podlahového odtokového žlabu dĺžky 900 mm pre montáž k stene</t>
  </si>
  <si>
    <t>1032198768</t>
  </si>
  <si>
    <t>721242130.S</t>
  </si>
  <si>
    <t>Montáž lapača strešných splavenín plastového z PP s kĺbom, lapacím košom a zápachovou uzávierkou DN 110/125</t>
  </si>
  <si>
    <t>372780622</t>
  </si>
  <si>
    <t>286630056150</t>
  </si>
  <si>
    <t>Lapač strešných naplavenín HL600NG, DN 110/125 s kĺbom na odtoku, lapačom nečistôt, protizápachovou nezámrznou klapkou, čistiacim krytom, pohľadové diely z liatiny</t>
  </si>
  <si>
    <t>-2050670004</t>
  </si>
  <si>
    <t>721274103.S</t>
  </si>
  <si>
    <t>Ventilačná hlavica strešná plastová DN 100</t>
  </si>
  <si>
    <t>958130239</t>
  </si>
  <si>
    <t>721290012.S</t>
  </si>
  <si>
    <t>Montáž privzdušňovacieho ventilu pre odpadové potrubia DN 110</t>
  </si>
  <si>
    <t>-1261911275</t>
  </si>
  <si>
    <t>551610000100</t>
  </si>
  <si>
    <t>Privzdušňovacia hlavica HL900N, DN 50/75/110, (37 l/s), - 40 až + 60°C, dvojitá vzduchová izolácia, vnútorná kanalizácia, PP</t>
  </si>
  <si>
    <t>1756970678</t>
  </si>
  <si>
    <t>721290111.S</t>
  </si>
  <si>
    <t>Ostatné - skúška tesnosti kanalizácie v objektoch vodou do DN 125</t>
  </si>
  <si>
    <t>-12163029</t>
  </si>
  <si>
    <t>721290112.S</t>
  </si>
  <si>
    <t>Ostatné - skúška tesnosti kanalizácie v objektoch vodou DN 150 alebo DN 200</t>
  </si>
  <si>
    <t>-148732523</t>
  </si>
  <si>
    <t>721290123.S</t>
  </si>
  <si>
    <t>Ostatné - skúška tesnosti kanalizácie v objektoch dymom do DN 300</t>
  </si>
  <si>
    <t>1740983362</t>
  </si>
  <si>
    <t>998721103.S</t>
  </si>
  <si>
    <t>Presun hmôt pre vnútornú kanalizáciu v objektoch výšky nad 12 do 24 m</t>
  </si>
  <si>
    <t>-825992757</t>
  </si>
  <si>
    <t>998721192.S</t>
  </si>
  <si>
    <t>Vnútorná kanalizácia, prípl.za presun nad vymedz. najväč. dopr. vzdial. do 100m</t>
  </si>
  <si>
    <t>343158167</t>
  </si>
  <si>
    <t>722</t>
  </si>
  <si>
    <t>Zdravotechnika - vnútorný vodovod</t>
  </si>
  <si>
    <t>722130213.S</t>
  </si>
  <si>
    <t>Potrubie z oceľových rúr pozink. bezšvíkových bežných-11 353.0, 10 004.0 zvarov. bežných-11 343.00 DN 25</t>
  </si>
  <si>
    <t>-877694649</t>
  </si>
  <si>
    <t>722130214.S</t>
  </si>
  <si>
    <t>Potrubie z oceľových rúr pozink. bezšvíkových bežných-11 353.0, 10 004.0 zvarov. bežných-11 343.00 DN 32</t>
  </si>
  <si>
    <t>-104931702</t>
  </si>
  <si>
    <t>722130215.S</t>
  </si>
  <si>
    <t>Potrubie z oceľových rúr pozink. bezšvíkových bežných-11 353.0, 10 004.0 zvarov. bežných-11 343.00 DN 40</t>
  </si>
  <si>
    <t>-1346243208</t>
  </si>
  <si>
    <t>722131112.S</t>
  </si>
  <si>
    <t>Potrubie z ušlachtilej ocele 1.4401, rúry lisovacie dxt 18x1,0 mm</t>
  </si>
  <si>
    <t>-619201289</t>
  </si>
  <si>
    <t>722131113.S</t>
  </si>
  <si>
    <t>Potrubie z ušlachtilej ocele 1.4401, rúry lisovacie dxt 22x1,2 mm</t>
  </si>
  <si>
    <t>-1723208431</t>
  </si>
  <si>
    <t>722131114.S</t>
  </si>
  <si>
    <t>Potrubie z ušlachtilej ocele 1.4401, rúry lisovacie dxt 28x1,2 mm</t>
  </si>
  <si>
    <t>-1407416360</t>
  </si>
  <si>
    <t>722131115.S</t>
  </si>
  <si>
    <t>Potrubie z ušlachtilej ocele 1.4401, rúry lisovacie dxt 35x1,5 mm</t>
  </si>
  <si>
    <t>-1504105370</t>
  </si>
  <si>
    <t>722131116.S</t>
  </si>
  <si>
    <t>Potrubie z ušlachtilej ocele 1.4401, rúry lisovacie dxt 42x1,5 mm</t>
  </si>
  <si>
    <t>-1004786012</t>
  </si>
  <si>
    <t>722131117.S</t>
  </si>
  <si>
    <t>Potrubie z ušlachtilej ocele 1.4401, rúry lisovacie dxt 54x1,5 mm</t>
  </si>
  <si>
    <t>1981524786</t>
  </si>
  <si>
    <t>722131118.S</t>
  </si>
  <si>
    <t>Potrubie z ušlachtilej ocele 1.4401, rúry lisovacie dxt 76.1x2.0 mm</t>
  </si>
  <si>
    <t>-626330316</t>
  </si>
  <si>
    <t>722131119.S</t>
  </si>
  <si>
    <t>Potrubie z ušlachtilej ocele 1.4401, rúry lisovacie dxt 88.9x2.0 mm</t>
  </si>
  <si>
    <t>-163770518</t>
  </si>
  <si>
    <t>722181111.S</t>
  </si>
  <si>
    <t>Ochrana potrubia plstenými pásmi do DN 20</t>
  </si>
  <si>
    <t>-1763593126</t>
  </si>
  <si>
    <t>722181113.S</t>
  </si>
  <si>
    <t>Ochrana potrubia plstenými pásmi DN 25</t>
  </si>
  <si>
    <t>1688912313</t>
  </si>
  <si>
    <t>722181114.S</t>
  </si>
  <si>
    <t>Ochrana potrubia plstenými pásmi DN 32 a DN 40</t>
  </si>
  <si>
    <t>-1814057440</t>
  </si>
  <si>
    <t>722181116.S</t>
  </si>
  <si>
    <t>Ochrana potrubia plstenými pásmi DN 50 a DN 65</t>
  </si>
  <si>
    <t>-197358109</t>
  </si>
  <si>
    <t>722181117.S</t>
  </si>
  <si>
    <t>Ochrana potrubia plstenými pásmi DN 80</t>
  </si>
  <si>
    <t>-1528286967</t>
  </si>
  <si>
    <t>722190401.S</t>
  </si>
  <si>
    <t>Vyvedenie a upevnenie výpustky DN 15</t>
  </si>
  <si>
    <t>-1397468314</t>
  </si>
  <si>
    <t>722190402.S</t>
  </si>
  <si>
    <t>Vyvedenie a upevnenie výpustky DN 20</t>
  </si>
  <si>
    <t>222228321</t>
  </si>
  <si>
    <t>722220111.S</t>
  </si>
  <si>
    <t>Montáž armatúry závitovej s jedným závitom, nástenka pre výtokový ventil G 1/2</t>
  </si>
  <si>
    <t>2143183656</t>
  </si>
  <si>
    <t>197730076600.S</t>
  </si>
  <si>
    <t>Nástenka lisovacia koncová, 1/2" Fx18, PN 10, T = +120 °C, niklovaná mosadz, tesnenie EPDM</t>
  </si>
  <si>
    <t>572905790</t>
  </si>
  <si>
    <t>722220121.S</t>
  </si>
  <si>
    <t>Montáž armatúry závitovej s jedným závitom, nástenka pre batériu G 1/2</t>
  </si>
  <si>
    <t>pár</t>
  </si>
  <si>
    <t>396411102</t>
  </si>
  <si>
    <t>-884625704</t>
  </si>
  <si>
    <t>722221015.S</t>
  </si>
  <si>
    <t>Montáž guľového kohúta závitového priameho pre vodu G 3/4</t>
  </si>
  <si>
    <t>1540281592</t>
  </si>
  <si>
    <t>551110005000.S</t>
  </si>
  <si>
    <t>Guľový uzáver pre vodu 3/4", niklovaná mosadz</t>
  </si>
  <si>
    <t>1000545107</t>
  </si>
  <si>
    <t>722221020.S</t>
  </si>
  <si>
    <t>Montáž guľového kohúta závitového priameho pre vodu G 1</t>
  </si>
  <si>
    <t>-1199182321</t>
  </si>
  <si>
    <t>551110005100.S</t>
  </si>
  <si>
    <t>Guľový uzáver pre vodu 1", niklovaná mosadz</t>
  </si>
  <si>
    <t>459436617</t>
  </si>
  <si>
    <t>722221025.S</t>
  </si>
  <si>
    <t>Montáž guľového kohúta závitového priameho pre vodu G 5/4</t>
  </si>
  <si>
    <t>-1657836407</t>
  </si>
  <si>
    <t>551110005200.S</t>
  </si>
  <si>
    <t>Guľový uzáver pre vodu 5/4", niklovaná mosadz</t>
  </si>
  <si>
    <t>1055664357</t>
  </si>
  <si>
    <t>722221030.S</t>
  </si>
  <si>
    <t>Montáž guľového kohúta závitového priameho pre vodu G 6/4</t>
  </si>
  <si>
    <t>-1399170819</t>
  </si>
  <si>
    <t>551110005900.S</t>
  </si>
  <si>
    <t>Guľový uzáver pre vodu 6/4", niklovaná mosadz</t>
  </si>
  <si>
    <t>-1330085812</t>
  </si>
  <si>
    <t>722221040.S</t>
  </si>
  <si>
    <t>Montáž guľového kohúta závitového priameho pre vodu G 2 1/2</t>
  </si>
  <si>
    <t>-695522588</t>
  </si>
  <si>
    <t>551110014300.S</t>
  </si>
  <si>
    <t>Guľový uzáver pre vodu 2 1/2", niklovaná mosadz</t>
  </si>
  <si>
    <t>-549717434</t>
  </si>
  <si>
    <t>722221185.S</t>
  </si>
  <si>
    <t>Montáž poistného ventilu závitového pre vodu G 5/4</t>
  </si>
  <si>
    <t>-1145140494</t>
  </si>
  <si>
    <t>551210022600.S</t>
  </si>
  <si>
    <t>Ventil poistný pre kúrenie 1 1/4”, PN 10, mosadz</t>
  </si>
  <si>
    <t>-459927669</t>
  </si>
  <si>
    <t>722221290.S</t>
  </si>
  <si>
    <t>Montáž spätného ventilu závitového G 2</t>
  </si>
  <si>
    <t>-1356056952</t>
  </si>
  <si>
    <t>551110016900.S</t>
  </si>
  <si>
    <t>Spätný ventil kontrolovateľný, 2" FF, PN 16, mosadz, disk plast</t>
  </si>
  <si>
    <t>2111920761</t>
  </si>
  <si>
    <t>722221335.S</t>
  </si>
  <si>
    <t>Montáž spätnej klapky závitovej pre vodu G 2 1/2</t>
  </si>
  <si>
    <t>786221795</t>
  </si>
  <si>
    <t>551190001400.S</t>
  </si>
  <si>
    <t>Spätná klapka vodorovná závitová 2 1/2", PN 10, pre vodu, mosadz</t>
  </si>
  <si>
    <t>53204290</t>
  </si>
  <si>
    <t>722250005.S</t>
  </si>
  <si>
    <t>Montáž hydrantového systému s tvarovo stálou hadicou D 25</t>
  </si>
  <si>
    <t>-1851243336</t>
  </si>
  <si>
    <t>449150003100</t>
  </si>
  <si>
    <t>Hydrantový systém s tvarovo stálou hadicou D 25, hadica 30 m, skriňa 650x650x285 mm, plné dvierka, prúdnica ekv.10</t>
  </si>
  <si>
    <t>-1643798548</t>
  </si>
  <si>
    <t>722270210.S</t>
  </si>
  <si>
    <t>Montáž zariadenia pre magnetickú úpravu vody 1"</t>
  </si>
  <si>
    <t>-1068836081</t>
  </si>
  <si>
    <t>436320008500.S</t>
  </si>
  <si>
    <t>Magnetický filter 6/4", nehrdzavejúca oceľ, o-krúžok</t>
  </si>
  <si>
    <t>999445459</t>
  </si>
  <si>
    <t>722290226.S</t>
  </si>
  <si>
    <t>Tlaková skúška vodovodného potrubia závitového do DN 50</t>
  </si>
  <si>
    <t>-945880610</t>
  </si>
  <si>
    <t>722290229.S</t>
  </si>
  <si>
    <t>Tlaková skúška vodovodného potrubia závitového nad DN 50 do DN 100</t>
  </si>
  <si>
    <t>-791436163</t>
  </si>
  <si>
    <t>998722103.S</t>
  </si>
  <si>
    <t>Presun hmôt pre vnútorný vodovod v objektoch výšky nad 12 do 24 m</t>
  </si>
  <si>
    <t>1332350740</t>
  </si>
  <si>
    <t>998722192.S</t>
  </si>
  <si>
    <t>Vodovod, prípl.za presun nad vymedz. najväčšiu dopravnú vzdialenosť do 100m</t>
  </si>
  <si>
    <t>-2136540259</t>
  </si>
  <si>
    <t>723</t>
  </si>
  <si>
    <t>Zdravotechnika - vnútorný plynovod</t>
  </si>
  <si>
    <t>723120204.S</t>
  </si>
  <si>
    <t>Potrubie z oceľových rúrok závitových čiernych spájaných zvarovaním - akosť 11 353.0 DN 25</t>
  </si>
  <si>
    <t>-1162962891</t>
  </si>
  <si>
    <t>723120206.S</t>
  </si>
  <si>
    <t>Potrubie z oceľových rúrok závitových čiernych spájaných zvarovaním - akosť 11 353.0 DN 40</t>
  </si>
  <si>
    <t>249892094</t>
  </si>
  <si>
    <t>723150369.S</t>
  </si>
  <si>
    <t>Potrubie z oceľových rúrok hladkých čiernych, chránička Dxt 89x3,6 mm</t>
  </si>
  <si>
    <t>-1068101826</t>
  </si>
  <si>
    <t>723160206.S</t>
  </si>
  <si>
    <t>Prípojka k plynomeru spojená na závit bez obchádzky G 6/4</t>
  </si>
  <si>
    <t>300846469</t>
  </si>
  <si>
    <t>723160336.S</t>
  </si>
  <si>
    <t>Prípojka k plynomeru zvarená, rozpierka prípojky G 6/4</t>
  </si>
  <si>
    <t>-2011034731</t>
  </si>
  <si>
    <t>723190204.S</t>
  </si>
  <si>
    <t>Prípojka plynovodná z oceľových rúrok závitových čiernych spájaných na závit DN 25</t>
  </si>
  <si>
    <t>-2030434347</t>
  </si>
  <si>
    <t>723221021.S</t>
  </si>
  <si>
    <t>Montáž vzorkovacieho guľového uzáveru priameho G 1/2</t>
  </si>
  <si>
    <t>-1539968497</t>
  </si>
  <si>
    <t>551340010000.S</t>
  </si>
  <si>
    <t>Vzorkovací uzáver plynu priamy d 9,8 mm, 1/2", niklovaná mosadz</t>
  </si>
  <si>
    <t>-1248476303</t>
  </si>
  <si>
    <t>723230010.S</t>
  </si>
  <si>
    <t>Montáž guľového uzáveru priameho PN 5 G 1/2 FF s protipožiarnou armatúrou Firebag 2x vnútorný závit</t>
  </si>
  <si>
    <t>2138449662</t>
  </si>
  <si>
    <t>551340008700.S</t>
  </si>
  <si>
    <t>Guľový uzáver na plyn priamy 1/2"x1/2" FF, s protipožiarnou armatúrou, prevádzková poistka, niklovaná mosadz</t>
  </si>
  <si>
    <t>-883323735</t>
  </si>
  <si>
    <t>723230103.S</t>
  </si>
  <si>
    <t>Montáž poistnej vsuvky G 1 FM s protipožiarnou armatúrou a vnútorným a vonkajším závitom</t>
  </si>
  <si>
    <t>-2032200514</t>
  </si>
  <si>
    <t>551390000300.S</t>
  </si>
  <si>
    <t>Protipožiarna armatúra závitová 1"x1", prevádzková poistka, pozinkovaná oceľ</t>
  </si>
  <si>
    <t>-1430499196</t>
  </si>
  <si>
    <t>723230105.S</t>
  </si>
  <si>
    <t>Montáž poistnej vsuvky G 6/4 FM s protipožiarnou armatúrou a vnútorným a vonkajším závitom</t>
  </si>
  <si>
    <t>1548040593</t>
  </si>
  <si>
    <t>551390000500.S</t>
  </si>
  <si>
    <t>Protipožiarna armatúra závitová 6/4"x6/4", prevádzková poistka, pozinkovaná oceľ</t>
  </si>
  <si>
    <t>1463528554</t>
  </si>
  <si>
    <t>998723104.S</t>
  </si>
  <si>
    <t>Presun hmôt pre vnútorný plynovod v objektoch výšky nad 24 do 36 m</t>
  </si>
  <si>
    <t>1766809752</t>
  </si>
  <si>
    <t>998723192.S</t>
  </si>
  <si>
    <t>Plynovod, prípl.za presun nad vymedz. najväčšiu dopravnú vzdialenosť do 100 m</t>
  </si>
  <si>
    <t>-1919138020</t>
  </si>
  <si>
    <t>725119410.S</t>
  </si>
  <si>
    <t>Montáž záchodovej misy keramickej zavesenej s rovným odpadom</t>
  </si>
  <si>
    <t>619784214</t>
  </si>
  <si>
    <t>642360000400</t>
  </si>
  <si>
    <t>Misa záchodová keramická závesná DEEP by JIKA, rozmer 365x360x700 mm, hlboké splachovanie, JIKA</t>
  </si>
  <si>
    <t>800247176</t>
  </si>
  <si>
    <t>725129210.S</t>
  </si>
  <si>
    <t>Montáž pisoáru keramického s automatickým splachovaním</t>
  </si>
  <si>
    <t>1178206418</t>
  </si>
  <si>
    <t>642510000200.S</t>
  </si>
  <si>
    <t>Pisoár so senzorom keramický</t>
  </si>
  <si>
    <t>562883571</t>
  </si>
  <si>
    <t>725149740.S</t>
  </si>
  <si>
    <t>Montáž predstenového systému pisoárov do ľahkých stien s kovovou konštrukciou</t>
  </si>
  <si>
    <t>-429016704</t>
  </si>
  <si>
    <t>552370000900.S</t>
  </si>
  <si>
    <t>Predstenový systém pre pisoár do ľahkých montovaných konštrukcií</t>
  </si>
  <si>
    <t>-809227115</t>
  </si>
  <si>
    <t>725149760.S</t>
  </si>
  <si>
    <t>Montáž predstenového systému umývadiel  do ľahkých stien s kovovou konštrukciou</t>
  </si>
  <si>
    <t>-521302319</t>
  </si>
  <si>
    <t>552280000600.S</t>
  </si>
  <si>
    <t>Predstenový systém pre umývadlo do ľahkých montovaných konštrukcií</t>
  </si>
  <si>
    <t>-1686073134</t>
  </si>
  <si>
    <t>725149765.S</t>
  </si>
  <si>
    <t>Montáž umývadla do predstenového systému</t>
  </si>
  <si>
    <t>1943466857</t>
  </si>
  <si>
    <t>642110003500</t>
  </si>
  <si>
    <t>Umývadlo keramické REKORD, rozmer 400x330x160 mm s prepadom, bez otvoru pre batériu, pre materské školy, GEBERIT</t>
  </si>
  <si>
    <t>181446348</t>
  </si>
  <si>
    <t>642110000200</t>
  </si>
  <si>
    <t>Umývadlo keramické CUBITO, rozmer 600x450x170 mm, biela, JIKA</t>
  </si>
  <si>
    <t>819773520</t>
  </si>
  <si>
    <t>642110000600.S</t>
  </si>
  <si>
    <t>Dvojumývadlo keramické, rozmer 1300x485x165 mm</t>
  </si>
  <si>
    <t>726249506</t>
  </si>
  <si>
    <t>552310004200</t>
  </si>
  <si>
    <t>Umývadlo nerezové závesné pre telesne postihnutých, SANELA</t>
  </si>
  <si>
    <t>-517207669</t>
  </si>
  <si>
    <t>725149805.S</t>
  </si>
  <si>
    <t>Montáž predstenového systému výleviek do ľahkých stien s kovovou konštrukciou</t>
  </si>
  <si>
    <t>-412556911</t>
  </si>
  <si>
    <t>552370001110.S</t>
  </si>
  <si>
    <t>Predstenový systém pre výlevku do ľahkých montovaných konštrukcií</t>
  </si>
  <si>
    <t>-559927827</t>
  </si>
  <si>
    <t>725149810.S</t>
  </si>
  <si>
    <t>Montáž výleviek do predstenového systému</t>
  </si>
  <si>
    <t>-582947624</t>
  </si>
  <si>
    <t>642710000200</t>
  </si>
  <si>
    <t>Výlevka stojatá keramická MIRA, vxšxl 460x500x435 mm, plastová mreža, JIKA</t>
  </si>
  <si>
    <t>1129015826</t>
  </si>
  <si>
    <t>725319112.S</t>
  </si>
  <si>
    <t>Montáž kuchynských drezov jednoduchých, hranatých s rozmerom do 600x600 mm, bez výtokových armatúr</t>
  </si>
  <si>
    <t>-716551692</t>
  </si>
  <si>
    <t>552310001200.S</t>
  </si>
  <si>
    <t>Kuchynský drez nerezový 840x460 mm na zapustenie do dosky</t>
  </si>
  <si>
    <t>1142784783</t>
  </si>
  <si>
    <t>725829601.S</t>
  </si>
  <si>
    <t>Montáž batérie umývadlovej a drezovej stojankovej, pákovej alebo klasickej s mechanickým ovládaním</t>
  </si>
  <si>
    <t>-1251499982</t>
  </si>
  <si>
    <t>551450003800.S</t>
  </si>
  <si>
    <t>Batéria umývadlová stojanková páková</t>
  </si>
  <si>
    <t>-1114333769</t>
  </si>
  <si>
    <t>725829801.S</t>
  </si>
  <si>
    <t>Montáž batérie výlevkovej nástennej pákovej alebo klasickej s mechanickým ovládaním</t>
  </si>
  <si>
    <t>1678318877</t>
  </si>
  <si>
    <t>551450003500.S</t>
  </si>
  <si>
    <t>Batéria umývadlová nástenná páková</t>
  </si>
  <si>
    <t>-1911232714</t>
  </si>
  <si>
    <t>725849201.S</t>
  </si>
  <si>
    <t>Montáž batérie sprchovej nástennej pákovej, klasickej</t>
  </si>
  <si>
    <t>-951697976</t>
  </si>
  <si>
    <t>551450002600.S</t>
  </si>
  <si>
    <t>Batéria sprchová nástenná páková</t>
  </si>
  <si>
    <t>1133268099</t>
  </si>
  <si>
    <t>725849205.S</t>
  </si>
  <si>
    <t>Montáž batérie sprchovej nástennej, držiak sprchy s nastaviteľnou výškou sprchy</t>
  </si>
  <si>
    <t>935943571</t>
  </si>
  <si>
    <t>551450003300.S</t>
  </si>
  <si>
    <t>Teleskopický sprchový stĺp s nástennou batériou a prepínačom</t>
  </si>
  <si>
    <t>463447554</t>
  </si>
  <si>
    <t>725869300.S</t>
  </si>
  <si>
    <t>Montáž zápachovej uzávierky pre zariaďovacie predmety, umývadlovej do D 32 mm</t>
  </si>
  <si>
    <t>-423478778</t>
  </si>
  <si>
    <t>551620005300.S</t>
  </si>
  <si>
    <t>Zápachová uzávierka - sifón umývadlový a bidetový DN 32</t>
  </si>
  <si>
    <t>1973090859</t>
  </si>
  <si>
    <t>725869311.S</t>
  </si>
  <si>
    <t>Montáž zápachovej uzávierky pre zariaďovacie predmety, drezovej do D 50 mm (pre jeden drez)</t>
  </si>
  <si>
    <t>-468457669</t>
  </si>
  <si>
    <t>551620007100.S</t>
  </si>
  <si>
    <t>Zápachová uzávierka- sifón pre jednodielne drezy DN 50</t>
  </si>
  <si>
    <t>-1301083826</t>
  </si>
  <si>
    <t>551620013400</t>
  </si>
  <si>
    <t>Zápachová uzávierka podomietková HL406.2, DN 40/50, umývačkový UP sifón, 2x výtokový ventil 1/2", prítok/odtok vody R 1/2" vnútorný závit, spätná klapka a privzdušňovač, krytka nerez 280x100 mm, PE</t>
  </si>
  <si>
    <t>-1574477018</t>
  </si>
  <si>
    <t>725869340.S</t>
  </si>
  <si>
    <t>Montáž zápachovej uzávierky pre zariaďovacie predmety, sprchovej do D 50 mm</t>
  </si>
  <si>
    <t>50957628</t>
  </si>
  <si>
    <t>552240016700</t>
  </si>
  <si>
    <t>Žľab sprchový nerezový integrovaný v EPS "PRIMUS - LINE" HL531.0/28, montáž k stene, výška rámu žľabu 28 mm, stavebná výška 79 mm</t>
  </si>
  <si>
    <t>539882207</t>
  </si>
  <si>
    <t>998725104.S</t>
  </si>
  <si>
    <t>Presun hmôt pre zariaďovacie predmety v objektoch výšky nad 24 do 36 m</t>
  </si>
  <si>
    <t>-952582989</t>
  </si>
  <si>
    <t>998725192.S</t>
  </si>
  <si>
    <t>Zariaďovacie predmety, prípl.za presun nad vymedz. najväčšiu dopravnú vzdialenosť do 100m</t>
  </si>
  <si>
    <t>402456321</t>
  </si>
  <si>
    <t>783424240.S</t>
  </si>
  <si>
    <t>Nátery kov.potr.a armatúr syntetické potrubie potrubie do DN 50 mm jednonás. 1x email a základný náter - 105µm</t>
  </si>
  <si>
    <t>-1324721457</t>
  </si>
  <si>
    <t>783426360.S</t>
  </si>
  <si>
    <t>Nátery kov.potr.a armatúr syntetické do DN 150 mm farby bielej dvojnás. 1x email a základným náterom</t>
  </si>
  <si>
    <t>740637542</t>
  </si>
  <si>
    <t>23-M</t>
  </si>
  <si>
    <t>Montáže potrubia</t>
  </si>
  <si>
    <t>230230001.S</t>
  </si>
  <si>
    <t>Predbežná tlaková skúška vodou DN 50</t>
  </si>
  <si>
    <t>-537956300</t>
  </si>
  <si>
    <t>230230016.S</t>
  </si>
  <si>
    <t>Hlavná tlaková skúška vzduchom 0, 6 MPa DN 50</t>
  </si>
  <si>
    <t>-1325788022</t>
  </si>
  <si>
    <t>230230076.S</t>
  </si>
  <si>
    <t>Čistenie potrubí DN 200</t>
  </si>
  <si>
    <t>1660797161</t>
  </si>
  <si>
    <t>230230121.S</t>
  </si>
  <si>
    <t>Príprava na tlakovú skúšku vzduchom a vodou do 0,6 MPa</t>
  </si>
  <si>
    <t>úsek</t>
  </si>
  <si>
    <t>-1084788952</t>
  </si>
  <si>
    <t>230230291.S</t>
  </si>
  <si>
    <t>Uzavretie alebo otvorenie uzáveru v DRZ</t>
  </si>
  <si>
    <t>720077539</t>
  </si>
  <si>
    <t>230230292.S</t>
  </si>
  <si>
    <t>Napustenie potrubia OPZ</t>
  </si>
  <si>
    <t>-2098124225</t>
  </si>
  <si>
    <t>SO01b - Rekonštrukcia objektu II. Psychiatrickej kliniky - UK</t>
  </si>
  <si>
    <t xml:space="preserve">PSV - Práce a dodávky PSV   </t>
  </si>
  <si>
    <t xml:space="preserve">    713 - Izolácie tepelné   </t>
  </si>
  <si>
    <t xml:space="preserve">    731 - Ústredné kúrenie - kotolne   </t>
  </si>
  <si>
    <t xml:space="preserve">    732 - Ústredné kúrenie - strojovne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</si>
  <si>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</si>
  <si>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</si>
  <si>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</si>
  <si>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HZS - Hodinové zúčtovacie sadzby   </t>
  </si>
  <si>
    <t xml:space="preserve">Práce a dodávky PSV   </t>
  </si>
  <si>
    <t xml:space="preserve">Izolácie tepelné   </t>
  </si>
  <si>
    <t>713482121.S</t>
  </si>
  <si>
    <t>Montáž trubíc z PE, hr.15-20 mm,vnút.priemer do 38 mm</t>
  </si>
  <si>
    <t>283310004900.S</t>
  </si>
  <si>
    <t>Izolačná PE trubica dxhr. 35x20 mm, nadrezaná, na izolovanie rozvodov vody, kúrenia, zdravotechniky</t>
  </si>
  <si>
    <t>283310004700</t>
  </si>
  <si>
    <t>Izolačná PE trubica TUBOLIT DG 22x20 mm (d potrubia x hr. izolácie), nadrezaná, AZ FLEX</t>
  </si>
  <si>
    <t>283310004800.S</t>
  </si>
  <si>
    <t>Izolačná PE trubica dxhr. 28x20 mm, nadrezaná, na izolovanie rozvodov vody, kúrenia, zdravotechniky</t>
  </si>
  <si>
    <t>713482122.S</t>
  </si>
  <si>
    <t>Montáž trubíc z PE, hr.15-20 mm,vnút.priemer 39-70 mm</t>
  </si>
  <si>
    <t>283310005000.S</t>
  </si>
  <si>
    <t>Izolačná PE trubica dxhr. 42x20 mm, nadrezaná, na izolovanie rozvodov vody, kúrenia, zdravotechniky</t>
  </si>
  <si>
    <t>283310005200.S</t>
  </si>
  <si>
    <t>Izolačná PE trubica dxhr. 54x20 mm, nadrezaná, na izolovanie rozvodov vody, kúrenia, zdravotechniky</t>
  </si>
  <si>
    <t>998713201.S</t>
  </si>
  <si>
    <t>Presun hmôt pre izolácie tepelné v objektoch výšky do 6 m</t>
  </si>
  <si>
    <t>731</t>
  </si>
  <si>
    <t xml:space="preserve">Ústredné kúrenie - kotolne   </t>
  </si>
  <si>
    <t>731100861.S</t>
  </si>
  <si>
    <t>Demontáž kotla liatinového VSB IV 4 čl.,  -2,30000t</t>
  </si>
  <si>
    <t>731249126.S</t>
  </si>
  <si>
    <t>Montáž kotla oceľového teplovodného na kvap.a plynné palivá s výkonom od 35 do 70 kW</t>
  </si>
  <si>
    <t>484110000006.S</t>
  </si>
  <si>
    <t>Kotol kondenzačný, Weishaupt vWTC/GW 45</t>
  </si>
  <si>
    <t>484110000050.S</t>
  </si>
  <si>
    <t>Rozširujúca regulácia 4 x miešaný okruh, 1x priamy, OPV</t>
  </si>
  <si>
    <t>731291030.S</t>
  </si>
  <si>
    <t>Montáž rýchlomontážnej sady bez zmiešavača DN 32</t>
  </si>
  <si>
    <t>484810004700.S</t>
  </si>
  <si>
    <t>Rýchlomontážna sada bez zmiešavača, DN 32, vrátane integrovaného obehového čerpadla, mokrobežné obehové čerpadlo, DN 25, výtlak 6 m, výkon 65/32,5 kW</t>
  </si>
  <si>
    <t>sada</t>
  </si>
  <si>
    <t>731291080.S</t>
  </si>
  <si>
    <t>Montáž rýchlomontážnej sady s 3-cestným zmiešavačom DN 32</t>
  </si>
  <si>
    <t>484810006000.S</t>
  </si>
  <si>
    <t>Rýchlomontážna sada so zmiešavačom, DN 32, vrátane integrovaného obehového čerpadla - max. dopravná výška 6 m, výkon 51/25,5 kW</t>
  </si>
  <si>
    <t>731361111.S</t>
  </si>
  <si>
    <t>Nerezový komín dvojplášťový DN 150 mm, výšky 19 m</t>
  </si>
  <si>
    <t>731361119.S</t>
  </si>
  <si>
    <t>Príplatok k cene za 1 m nerezového komína dvojplášťového DN 150 mm, výšky nad 19 m</t>
  </si>
  <si>
    <t>731370020.S</t>
  </si>
  <si>
    <t>Montáž hydraulického vyrovnávača dynamických tlakov - anuloidu závitového prietok 3,0 m3/h G 6/4"</t>
  </si>
  <si>
    <t>484810008930.S</t>
  </si>
  <si>
    <t>Hydraulický vyrovnávač dynamických tlakov, prietok 4,0 m3/h</t>
  </si>
  <si>
    <t>731370035.S</t>
  </si>
  <si>
    <t>Montáž hydraulického vyrovnávača dynamických tlakov - anuloidu prírubového, prietok 8 m3/h, DN 65</t>
  </si>
  <si>
    <t>484810008993.S</t>
  </si>
  <si>
    <t>Anuloid 120/80, vrátane tepelnej izolácie, prietok do 8 m3/h, G 2", prevádzkový tlak do 4 bar</t>
  </si>
  <si>
    <t>998731202.S</t>
  </si>
  <si>
    <t>Presun hmôt pre kotolne umiestnené vo výške (hĺbke) nad 6 do 12 m</t>
  </si>
  <si>
    <t>732</t>
  </si>
  <si>
    <t xml:space="preserve">Ústredné kúrenie - strojovne   </t>
  </si>
  <si>
    <t>732111402.S</t>
  </si>
  <si>
    <t>Montáž rozdeľovača a zberača združeného prietok Q 10 m3/h (modul 100 mm)</t>
  </si>
  <si>
    <t>484650000200.S</t>
  </si>
  <si>
    <t>Rozdeľovač a zberač modul 100 mm, max. prietok 10 m3/hod, prevádzková teplota 110°C, pretlak 0,6 Mpa</t>
  </si>
  <si>
    <t>484650038700.S</t>
  </si>
  <si>
    <t>Pevný stojan modul 100 mm, výška 200 - 800 mm pre rozdeľovače a zberače</t>
  </si>
  <si>
    <t>732199100.S</t>
  </si>
  <si>
    <t>Montáž orientačného štítka</t>
  </si>
  <si>
    <t>548230000900.S</t>
  </si>
  <si>
    <t>Štítok smaltovaný do 5 písmen, lxv 100x150 mm</t>
  </si>
  <si>
    <t>732219225.S</t>
  </si>
  <si>
    <t>Montáž zásobníkového ohrievača vody pre ohrev pitnej vody v spojení s kotlami objem 750-1000 l</t>
  </si>
  <si>
    <t>A31526</t>
  </si>
  <si>
    <t>HRS 900 - smaltovaný zásobníkový ohrievač vody nepriamovýhrevný pre tepelné čerpadlá - 500l. Plocha výmenníka: 7 m2. Zásobník vrátane izolácie. Tepelná strata: 119,58 W.</t>
  </si>
  <si>
    <t>732331054.S</t>
  </si>
  <si>
    <t>Montáž expanznej nádoby tlak 6 barov s membránou 200 l</t>
  </si>
  <si>
    <t>484630006900</t>
  </si>
  <si>
    <t>Nádoba expanzná s membránou typ N 200 l, D 792 mm, v 205 mm, pripojenie R 1", 6 bar, šedá, REFLEX</t>
  </si>
  <si>
    <t>732331910.S</t>
  </si>
  <si>
    <t>Zmäkčovacie zariadenie doplňovanej vody s jedným trubicovým filtrom, do 8 bar/40st.C</t>
  </si>
  <si>
    <t>998732202.S</t>
  </si>
  <si>
    <t>Presun hmôt pre strojovne v objektoch výšky nad 6 m do 12 m</t>
  </si>
  <si>
    <t>733</t>
  </si>
  <si>
    <t xml:space="preserve">Ústredné kúrenie - rozvodné potrubie   </t>
  </si>
  <si>
    <t>733120819.S</t>
  </si>
  <si>
    <t>Demontáž potrubia z oceľových rúrok hladkých nad 38 do D 60,3,  -0,00473t</t>
  </si>
  <si>
    <t>733151119.S</t>
  </si>
  <si>
    <t>Potrubie z medených rúrok tvrdých spájaných lisovaním D 22/1,0 mm</t>
  </si>
  <si>
    <t>733151122.S</t>
  </si>
  <si>
    <t>Potrubie z medených rúrok tvrdých spájaných lisovaním D 28/1,0 mm</t>
  </si>
  <si>
    <t>733151125.S</t>
  </si>
  <si>
    <t>Potrubie z medených rúrok tvrdých spájaných lisovaním D 35/1,5 mm</t>
  </si>
  <si>
    <t>733151128.S</t>
  </si>
  <si>
    <t>Potrubie z medených rúrok tvrdých spájaných lisovaním D 42/1,5 mm</t>
  </si>
  <si>
    <t>733151131.S</t>
  </si>
  <si>
    <t>Potrubie z medených rúrok tvrdých spájaných lisovaním D 54/2,0 mm</t>
  </si>
  <si>
    <t>733161601.S</t>
  </si>
  <si>
    <t>Skrinka rozdeľovacej stanice pre podomietkovú montáž pre 2 - 4 okruhy</t>
  </si>
  <si>
    <t>733161602.S</t>
  </si>
  <si>
    <t>Skrinka rozdeľovacej stanice pre podomietkovú montáž pre 5 - 7 okruhov</t>
  </si>
  <si>
    <t>733161603.S</t>
  </si>
  <si>
    <t>Skrinka rozdeľovacej stanice pre podomietkovú montáž pre 8 - 10 okruhov</t>
  </si>
  <si>
    <t>733161604.S</t>
  </si>
  <si>
    <t>Skrinka rozdeľovacej stanice pre podomietkovú montáž pre 11 - 12 okruhov</t>
  </si>
  <si>
    <t>733166150.S</t>
  </si>
  <si>
    <t>Plasthliníkové potrubie v tyčiach pre vykurovanie spájané lisovaním d 16 mm</t>
  </si>
  <si>
    <t>733166154.S</t>
  </si>
  <si>
    <t>Plasthliníkové potrubie v tyčiach pre vykurovanie spájané lisovaním d 20 mm</t>
  </si>
  <si>
    <t>733166156.S</t>
  </si>
  <si>
    <t>Plasthliníkové potrubie v tyčiach pre vykurovanie spájané lisovaním d 25/26 mm</t>
  </si>
  <si>
    <t>733191301.S</t>
  </si>
  <si>
    <t>Tlaková skúška plastového potrubia do 32 mm</t>
  </si>
  <si>
    <t>733191302.S</t>
  </si>
  <si>
    <t>Tlaková skúška plastového potrubia nad 32 do 63 mm</t>
  </si>
  <si>
    <t>998733203.S</t>
  </si>
  <si>
    <t>Presun hmôt pre rozvody potrubia v objektoch výšky nad 6 do 24 m</t>
  </si>
  <si>
    <t>734</t>
  </si>
  <si>
    <t xml:space="preserve">Ústredné kúrenie - armatúry   </t>
  </si>
  <si>
    <t>734209115.S</t>
  </si>
  <si>
    <t>Montáž závitovej armatúry s 2 závitmi G 1</t>
  </si>
  <si>
    <t>7613100</t>
  </si>
  <si>
    <t>MK 1", guľový kohút so zaistením</t>
  </si>
  <si>
    <t>734209116.S</t>
  </si>
  <si>
    <t>Montáž závitovej armatúry s 2 závitmi G 5/4</t>
  </si>
  <si>
    <t>2914</t>
  </si>
  <si>
    <t>GCKK32 - Kohút guľový 5/4" FF voda, typ GCKK, PN25 TRINNITY</t>
  </si>
  <si>
    <t>734213250.S</t>
  </si>
  <si>
    <t>Montáž ventilu odvzdušňovacieho závitového automatického G 1/2</t>
  </si>
  <si>
    <t>551210009500.S</t>
  </si>
  <si>
    <t>Ventil odvzdušňovací automatický, 1/2"</t>
  </si>
  <si>
    <t>734222112.S</t>
  </si>
  <si>
    <t>Montáž regulačného kohúta guľového 4-cestného DN 15</t>
  </si>
  <si>
    <t>551290010100</t>
  </si>
  <si>
    <t>Sada Vekoluxivar regulačná rohová pre dvojtrubkový systém, 1/2" x EK, alpex 16x2, niklovaná mosadz, IVAR.KIT DS 346/1</t>
  </si>
  <si>
    <t>734223154.S</t>
  </si>
  <si>
    <t>Montáž vyvažovacieho ventilu priameho pre kúrenie DN 25</t>
  </si>
  <si>
    <t>551210044306.S</t>
  </si>
  <si>
    <t>Ventil vyvažovací DN 25, priamy 2 vrty 1/4 uzatvorené uzávermi</t>
  </si>
  <si>
    <t>734223208.S</t>
  </si>
  <si>
    <t>Montáž termostatickej hlavice kvapalinovej jednoduchej</t>
  </si>
  <si>
    <t>551280001800</t>
  </si>
  <si>
    <t>Termostatická hlavica kvapalinová, M30x1,5, biela, rozsah regulácie + 6,5 až 28°C, plast, IVAR.T 3000</t>
  </si>
  <si>
    <t>734240015.S</t>
  </si>
  <si>
    <t>Montáž spätnej klapky závitovej G 5/4</t>
  </si>
  <si>
    <t>551190001100.S</t>
  </si>
  <si>
    <t>Spätná klapka vodorovná závitová 5/4", PN 10, pre vodu, mosadz</t>
  </si>
  <si>
    <t>734252130.S</t>
  </si>
  <si>
    <t>Montáž ventilu poistného rohového G 1</t>
  </si>
  <si>
    <t>551210024200.S</t>
  </si>
  <si>
    <t>Ventil poistný pre kúrenie 1" x 5/4", PN16, mosadz</t>
  </si>
  <si>
    <t>734291113.S</t>
  </si>
  <si>
    <t>Ostané armatúry, kohútik plniaci a vypúšťací normy 13 7061, PN 1,0/100st. C G 1/2</t>
  </si>
  <si>
    <t>734291350.S</t>
  </si>
  <si>
    <t>Montáž filtra závitového G 1 1/4</t>
  </si>
  <si>
    <t>422010002400.S</t>
  </si>
  <si>
    <t>Filter závitový nerez 5/4", dĺ. 105 mm, pre vykurovanie a klimatizácie, rozvody vody a priemysel</t>
  </si>
  <si>
    <t>734424140.S</t>
  </si>
  <si>
    <t>Montáž tlakomera - manometra radiálneho priemer 160 mm</t>
  </si>
  <si>
    <t>998734203.S</t>
  </si>
  <si>
    <t>Presun hmôt pre armatúry v objektoch výšky nad 6 do 24 m</t>
  </si>
  <si>
    <t>735</t>
  </si>
  <si>
    <t xml:space="preserve">Ústredné kúrenie - vykurovacie telesá   </t>
  </si>
  <si>
    <t>735151812.S</t>
  </si>
  <si>
    <t>Demontáž vykurovacieho telesa panelového jednoradového stavebnej dĺžky nad 1500 do 2820 mm,  -0,02326t</t>
  </si>
  <si>
    <t>735154040.S</t>
  </si>
  <si>
    <t>Montáž vykurovacieho telesa panelového jednoradového 600 mm/ dĺžky 400-600 mm</t>
  </si>
  <si>
    <t>484530020900</t>
  </si>
  <si>
    <t>Teleso vykurovacie doskové dvojradové oceľové RADIK VK 22, vxlxhĺ 600x400x100 mm, pripojenie pravé spodné, závit G 1/2" vnútorný, KORADO</t>
  </si>
  <si>
    <t>484530021000</t>
  </si>
  <si>
    <t>Teleso vykurovacie doskové dvojradové oceľové RADIK VK 22, vxlxhĺ 600x500x100 mm, pripojenie pravé spodné, závit G 1/2" vnútorný, KORADO</t>
  </si>
  <si>
    <t>735154041.S</t>
  </si>
  <si>
    <t>Montáž vykurovacieho telesa panelového jednoradového 600 mm/ dĺžky 700-900 mm</t>
  </si>
  <si>
    <t>484530021300</t>
  </si>
  <si>
    <t>Teleso vykurovacie doskové dvojradové oceľové RADIK VK 22, vxlxhĺ 600x800x100 mm, pripojenie pravé spodné, závit G 1/2" vnútorný, KORADO</t>
  </si>
  <si>
    <t>484530021400</t>
  </si>
  <si>
    <t>Teleso vykurovacie doskové dvojradové oceľové RADIK VK 22, vxlxhĺ 600x900x100 mm, pripojenie pravé spodné, závit G 1/2" vnútorný, KORADO</t>
  </si>
  <si>
    <t>735154043.S</t>
  </si>
  <si>
    <t>Montáž vykurovacieho telesa panelového jednoradového 600 mm/ dĺžky 1400-1800 mm</t>
  </si>
  <si>
    <t>484530021900.S</t>
  </si>
  <si>
    <t>Teleso vykurovacie doskové dvojradové oceľové, vxlxhĺ 600x1600x100 mm, pripojenie pravé spodné</t>
  </si>
  <si>
    <t>735311236.S</t>
  </si>
  <si>
    <t>Podlahové kúrenie s rasterom na rýchlu pokládku pomocou pripináčikov, s kročajovou izoláciou hr. 30 mm, potrubie 17x2,0</t>
  </si>
  <si>
    <t>998735202.S</t>
  </si>
  <si>
    <t>Presun hmôt pre vykurovacie telesá v objektoch výšky nad 6 do 12 m</t>
  </si>
  <si>
    <t>HZS</t>
  </si>
  <si>
    <t xml:space="preserve">Hodinové zúčtovacie sadzby   </t>
  </si>
  <si>
    <t>HZS000112.S</t>
  </si>
  <si>
    <t>Stavebno montážne práce náročnejšie, ucelené, obtiažne, rutinné (Tr. 2) v rozsahu viac ako 8 hodín náročnejšie</t>
  </si>
  <si>
    <t>hod</t>
  </si>
  <si>
    <t>262144</t>
  </si>
  <si>
    <t>HZS000113.S</t>
  </si>
  <si>
    <t>Stavebno montážne práce náročné ucelené - odborné, tvorivé remeselné (Tr. 3) v rozsahu viac ako 8 hodín</t>
  </si>
  <si>
    <t>HZS000114.S</t>
  </si>
  <si>
    <t>Stavebno montážne práce najnáročnejšie na odbornosť - prehliadky pracoviska a revízie (Tr. 4) v rozsahu viac ako 8 hodín</t>
  </si>
  <si>
    <t>SO01c - Rekonštrukcia objektu II. Psychiatrickej kliniky - HSP</t>
  </si>
  <si>
    <t xml:space="preserve">    22-M - Montáže oznamovacích a zabezpečovacích zariadení</t>
  </si>
  <si>
    <t xml:space="preserve">      22-Ma - Hlasová signalizácia požiaru - systém TOA</t>
  </si>
  <si>
    <t xml:space="preserve">      22-Mb - Rozvádzač pre systém HSP - 19" rack</t>
  </si>
  <si>
    <t xml:space="preserve">      22-Mc - Káble, elektroinštalačný a nosný materiál vrátane uloženia a upevnenia</t>
  </si>
  <si>
    <t xml:space="preserve">      22-Md - Montážné a ostatné práce </t>
  </si>
  <si>
    <t>22-M</t>
  </si>
  <si>
    <t>Montáže oznamovacích a zabezpečovacích zariadení</t>
  </si>
  <si>
    <t>22-Ma</t>
  </si>
  <si>
    <t>Hlasová signalizácia požiaru - systém TOA</t>
  </si>
  <si>
    <t>K036</t>
  </si>
  <si>
    <t>VX-3008F – riadiaca jednotka</t>
  </si>
  <si>
    <t>912117748</t>
  </si>
  <si>
    <t>K037</t>
  </si>
  <si>
    <t>Napájací zdroj VX-3150DS</t>
  </si>
  <si>
    <t>675044513</t>
  </si>
  <si>
    <t>K038</t>
  </si>
  <si>
    <t>VX-050DA - zosilňovač</t>
  </si>
  <si>
    <t>-1927131741</t>
  </si>
  <si>
    <t>K039</t>
  </si>
  <si>
    <t>VX-3150DS – záložný zdroj</t>
  </si>
  <si>
    <t>750856861</t>
  </si>
  <si>
    <t>K040</t>
  </si>
  <si>
    <t>TP 12-65 - akumulátor</t>
  </si>
  <si>
    <t>-1198687810</t>
  </si>
  <si>
    <t>K041</t>
  </si>
  <si>
    <t>RM-300X – pult s evakuačným mikrofónom</t>
  </si>
  <si>
    <t>1166055681</t>
  </si>
  <si>
    <t>K042</t>
  </si>
  <si>
    <t>MAG2107C – prehrávač</t>
  </si>
  <si>
    <t>362408260</t>
  </si>
  <si>
    <t>K043</t>
  </si>
  <si>
    <t>Reproduktor 6W/100V skrinkový/nástenný TOA - BS-678BSW</t>
  </si>
  <si>
    <t>1682691584</t>
  </si>
  <si>
    <t>K044</t>
  </si>
  <si>
    <t>Reproduktor 6W/100V stropný/do podhľadu TOA - PC-1865BS</t>
  </si>
  <si>
    <t>-149014732</t>
  </si>
  <si>
    <t>22-Mb</t>
  </si>
  <si>
    <t>Rozvádzač pre systém HSP - 19" rack</t>
  </si>
  <si>
    <t>K045</t>
  </si>
  <si>
    <t>Dátový rozvádzač 27U, 600/800, 19“ stojaca skriňa IP40, 42U / 800 mm</t>
  </si>
  <si>
    <t>-704471127</t>
  </si>
  <si>
    <t>K046</t>
  </si>
  <si>
    <t>Zásuvkový panel 19“ PDU, 2U, 8x230V, prepäťová ochrana</t>
  </si>
  <si>
    <t>-549244398</t>
  </si>
  <si>
    <t>K047</t>
  </si>
  <si>
    <t>Perforovaná polica 19", 550mm, 1U, so zadnými podperami</t>
  </si>
  <si>
    <t>560988693</t>
  </si>
  <si>
    <t>K048</t>
  </si>
  <si>
    <t>ventilačná jednotka</t>
  </si>
  <si>
    <t>-1179955806</t>
  </si>
  <si>
    <t>22-Mc</t>
  </si>
  <si>
    <t>Káble, elektroinštalačný a nosný materiál vrátane uloženia a upevnenia</t>
  </si>
  <si>
    <t>K049</t>
  </si>
  <si>
    <t>Kábel NHXH-O 2x1,5 PS60, B2ca - a1, d1, s1 vrátane príchytiek s požiarnou odolnosťou v zmysle DIN 4102, 732/12 - 10,5-12 (oceľové káblové príchytky OBO 733 12 -29mm)</t>
  </si>
  <si>
    <t>114995766</t>
  </si>
  <si>
    <t>K050</t>
  </si>
  <si>
    <t>JE-H(St)H 4x2x0,8 + 2x2,5 E60 – B2ca - a1, d1, s1 pre požiarny panel</t>
  </si>
  <si>
    <t>-1413327518</t>
  </si>
  <si>
    <t>K051</t>
  </si>
  <si>
    <t>Prepájací kábel medzi VX-3008F a RM-300X U/FTP 4x2xAWG23 B2ca - a1, d1, s1 ukončený tienenými RJ45</t>
  </si>
  <si>
    <t>-2001259267</t>
  </si>
  <si>
    <t>K052</t>
  </si>
  <si>
    <t>Patch kábel STP 4x2xAWG23, 2m</t>
  </si>
  <si>
    <t>-477732751</t>
  </si>
  <si>
    <t>K015</t>
  </si>
  <si>
    <t>Ohybná rúrka bezhalogénová HFXP 20, vrátane požiarnych príchytiek  (klipov), spojok, uloženia a upevnenia</t>
  </si>
  <si>
    <t>-1108604421</t>
  </si>
  <si>
    <t>K053</t>
  </si>
  <si>
    <t>Ohybná rúrka bezhalogénová HFXP 25, vrátane požiarnych príchytiek  (klipov), spojok, uloženia a upevnenia</t>
  </si>
  <si>
    <t>-738497969</t>
  </si>
  <si>
    <t>K054</t>
  </si>
  <si>
    <t>Ostatný elektroinštalačný materiál</t>
  </si>
  <si>
    <t>kpl</t>
  </si>
  <si>
    <t>1149131288</t>
  </si>
  <si>
    <t>K055</t>
  </si>
  <si>
    <t>Elektroinštalačná rozvodná krabica funkčná počas požiaru KSK 100, vrátane keramickej svorkovnice 5x6</t>
  </si>
  <si>
    <t>-771245407</t>
  </si>
  <si>
    <t>K056</t>
  </si>
  <si>
    <t>Drobný inštalačný materiál protipožiarna malta, viazacia páska kovová, protipožiarne skrutky, protipožiarne hmoždinky....)</t>
  </si>
  <si>
    <t>-1932344255</t>
  </si>
  <si>
    <t>22-Md</t>
  </si>
  <si>
    <t xml:space="preserve">Montážné a ostatné práce </t>
  </si>
  <si>
    <t>K018</t>
  </si>
  <si>
    <t>Vyznačenie trasy vedenia, šírky drážok alebo úchytných bodov, vyznačenie prechodu a krabíc</t>
  </si>
  <si>
    <t>1452122277</t>
  </si>
  <si>
    <t>K057</t>
  </si>
  <si>
    <t>Odvinutie kábla, natiahnutie, odrezanie, zaizolovanie, zatiahnutie do rúrok s vyznačením vodičov</t>
  </si>
  <si>
    <t>-657141638</t>
  </si>
  <si>
    <t>K058</t>
  </si>
  <si>
    <t>Ukončenie káblov, ich odizolovanie, vyformovanie a zapojenie</t>
  </si>
  <si>
    <t>611494182</t>
  </si>
  <si>
    <t>K059</t>
  </si>
  <si>
    <t>Zapojenie vodičov v krabici, premeranie, úprava vodičov, vyviazanie káblovej formy</t>
  </si>
  <si>
    <t>-1570392240</t>
  </si>
  <si>
    <t>K060</t>
  </si>
  <si>
    <t>Uvedenie reproduktora, regulátora do funkcie a ich kontrola</t>
  </si>
  <si>
    <t>1061267743</t>
  </si>
  <si>
    <t>K061</t>
  </si>
  <si>
    <t>Vysekanie drážky v murive a upevnenie kábla vrátane vyspravenia drážky</t>
  </si>
  <si>
    <t>-1831464794</t>
  </si>
  <si>
    <t>K062</t>
  </si>
  <si>
    <t>Protipožiarne utesnenie káblov a prechodov cez steny</t>
  </si>
  <si>
    <t>-2006128465</t>
  </si>
  <si>
    <t>K063</t>
  </si>
  <si>
    <t>Drobné murárske a zváračské práce</t>
  </si>
  <si>
    <t>-1300236064</t>
  </si>
  <si>
    <t>K064</t>
  </si>
  <si>
    <t>Konfigurácia systému, naprogramovanie a oživenie</t>
  </si>
  <si>
    <t>-2028801799</t>
  </si>
  <si>
    <t>K065</t>
  </si>
  <si>
    <t>Projektová dokumentácia skutočného vyhotovenia</t>
  </si>
  <si>
    <t>-763034316</t>
  </si>
  <si>
    <t>K034</t>
  </si>
  <si>
    <t>Správa o východiskovej revízii, certifikáty, návod na obsluhu, zaškolenie</t>
  </si>
  <si>
    <t>519653351</t>
  </si>
  <si>
    <t>K066</t>
  </si>
  <si>
    <t>Dopravné náklady - komplet</t>
  </si>
  <si>
    <t>798818170</t>
  </si>
  <si>
    <t>SO01d - Rekonštrukcia objektu II. Psychiatrickej kliniky - štrukturovaná kabeláž a SKV</t>
  </si>
  <si>
    <t xml:space="preserve">      22-M_1 - Dátové rozvádzače - 19" racky</t>
  </si>
  <si>
    <t xml:space="preserve">      22-M_2 - Káble, elektroinštalačný a nosný materiál vrátane uloženia a upevnenia</t>
  </si>
  <si>
    <t xml:space="preserve">      22-M_3 - Systém kontroly vstupu SKV</t>
  </si>
  <si>
    <t xml:space="preserve">      22-M_4 - Montážné a ostatné práce </t>
  </si>
  <si>
    <t>22-M_1</t>
  </si>
  <si>
    <t>Dátové rozvádzače - 19" racky</t>
  </si>
  <si>
    <t>K067</t>
  </si>
  <si>
    <t>Dátový rozvádzač R-DAT 42U, 800/800, 19“ stojaca skriňa IP40, 42U / 800 mm</t>
  </si>
  <si>
    <t>-1645414197</t>
  </si>
  <si>
    <t>K068</t>
  </si>
  <si>
    <t>Dátový rozvádzač R-D3 18U, 600/600, 19“ nástenná skriňa IP40, 18U / 600 mm</t>
  </si>
  <si>
    <t>1712506957</t>
  </si>
  <si>
    <t>611604467</t>
  </si>
  <si>
    <t>1427717561</t>
  </si>
  <si>
    <t>K069</t>
  </si>
  <si>
    <t>1770735539</t>
  </si>
  <si>
    <t>22-M_2</t>
  </si>
  <si>
    <t>K070</t>
  </si>
  <si>
    <t>Kábel U/FTP 4x2xAWG23, kat 6a, LSOH, B2ca - a1, d1, s1</t>
  </si>
  <si>
    <t>-1385135151</t>
  </si>
  <si>
    <t>K071</t>
  </si>
  <si>
    <t>Dátová zásuvka 2xRJ45 kat.6a v krabici KP67 pod omietkou v rámiku (koordinovať so zásuvkami NN, 250V/16A)</t>
  </si>
  <si>
    <t>1623433128</t>
  </si>
  <si>
    <t>K072</t>
  </si>
  <si>
    <t>Dátová zásuvka 1xRJ45 kat.6a na povrch, IP55 (nad podhladom)</t>
  </si>
  <si>
    <t>889678831</t>
  </si>
  <si>
    <t>1205935693</t>
  </si>
  <si>
    <t>-365990000</t>
  </si>
  <si>
    <t>K073</t>
  </si>
  <si>
    <t>864723695</t>
  </si>
  <si>
    <t>22-M_3</t>
  </si>
  <si>
    <t>Systém kontroly vstupu SKV</t>
  </si>
  <si>
    <t>K074</t>
  </si>
  <si>
    <t>2N® Access Commander pro Access Unit (autonómne čítačky) a IP Interkomy a Access Box, vrátane licencií a príslušenstva</t>
  </si>
  <si>
    <t>-1947070100</t>
  </si>
  <si>
    <t>K075</t>
  </si>
  <si>
    <t>2N® Access Unit 2.0 13.56 MHz, NFC čítačka</t>
  </si>
  <si>
    <t>-541851740</t>
  </si>
  <si>
    <t>K076</t>
  </si>
  <si>
    <t>2N® IP Verso 2.0 - Hlavná jednotka s kamerou</t>
  </si>
  <si>
    <t>-139656260</t>
  </si>
  <si>
    <t>K077</t>
  </si>
  <si>
    <t>2N® IP Verso - 5 tlačidiel - modul</t>
  </si>
  <si>
    <t>-2012264079</t>
  </si>
  <si>
    <t>K078</t>
  </si>
  <si>
    <t>2N® IP Verso - RFID Reader NFC support, 13.56 MHz</t>
  </si>
  <si>
    <t>1308912811</t>
  </si>
  <si>
    <t>K079</t>
  </si>
  <si>
    <t>2N® Indoor Panely</t>
  </si>
  <si>
    <t>778021291</t>
  </si>
  <si>
    <t>K080</t>
  </si>
  <si>
    <t>2N® IP interkom - externá RFID čítačka 13.56MHz + 125kHz (USB rozhranie)</t>
  </si>
  <si>
    <t>1103843168</t>
  </si>
  <si>
    <t>K081</t>
  </si>
  <si>
    <t>2N Mini electronic doorstrike series 5 - fail-safe dverový zámok inverzný</t>
  </si>
  <si>
    <t>1707480344</t>
  </si>
  <si>
    <t>22-M_4</t>
  </si>
  <si>
    <t>-752377415</t>
  </si>
  <si>
    <t>K082</t>
  </si>
  <si>
    <t>1326587122</t>
  </si>
  <si>
    <t>K083</t>
  </si>
  <si>
    <t>822417660</t>
  </si>
  <si>
    <t>1701264678</t>
  </si>
  <si>
    <t>K084</t>
  </si>
  <si>
    <t>Meranie prenosových vlastností káblových trás (každý prepoj) certifikovaným meracím prístrojom v súlade s normou ISO/IEC 11801 (Ed.2.2) a vyhotovenie meracieho protokolu</t>
  </si>
  <si>
    <t>-1478305150</t>
  </si>
  <si>
    <t>2134752445</t>
  </si>
  <si>
    <t>1509211192</t>
  </si>
  <si>
    <t>K085</t>
  </si>
  <si>
    <t>1425517332</t>
  </si>
  <si>
    <t>K086</t>
  </si>
  <si>
    <t>-1200952421</t>
  </si>
  <si>
    <t>K087</t>
  </si>
  <si>
    <t>-509924492</t>
  </si>
  <si>
    <t>K088</t>
  </si>
  <si>
    <t>1646582208</t>
  </si>
  <si>
    <t>K089</t>
  </si>
  <si>
    <t>-1550996464</t>
  </si>
  <si>
    <t>SO01e - Rekonštrukcia objektu II. Psychiatrickej kliniky - SPS</t>
  </si>
  <si>
    <t xml:space="preserve">      22-M_3 - Montážné a ostatné práce </t>
  </si>
  <si>
    <t>K090</t>
  </si>
  <si>
    <t>Dátový rozvádzač R-PS1, R-PS2, R-PS3 12U, 600/600, 19“ nástenná skriňa IP40, 12U / 600 mm</t>
  </si>
  <si>
    <t>234238510</t>
  </si>
  <si>
    <t>-1274430614</t>
  </si>
  <si>
    <t>1947707814</t>
  </si>
  <si>
    <t>-1694917511</t>
  </si>
  <si>
    <t>K091</t>
  </si>
  <si>
    <t>Kábel U/FTP 4x2xAWG23, kat 5e, LSOH, B2ca - a1, d1, s1</t>
  </si>
  <si>
    <t>-847097594</t>
  </si>
  <si>
    <t>-876699323</t>
  </si>
  <si>
    <t>1763096293</t>
  </si>
  <si>
    <t>K092</t>
  </si>
  <si>
    <t>IP Sesterský terminál ST-TOUCH</t>
  </si>
  <si>
    <t>1888361316</t>
  </si>
  <si>
    <t>K093</t>
  </si>
  <si>
    <t>Pripájací modul SM-B s volacím a potvrdzovacím tlačidlom</t>
  </si>
  <si>
    <t>1647837480</t>
  </si>
  <si>
    <t>K094</t>
  </si>
  <si>
    <t>Pripájací modul ZRAT-IO - tiahlo so šnúrou 2m, talčidlo potvrdenia s LED indikáciou</t>
  </si>
  <si>
    <t>242948000</t>
  </si>
  <si>
    <t>K095</t>
  </si>
  <si>
    <t>LM-IO - signalizačné svetlo</t>
  </si>
  <si>
    <t>48486791</t>
  </si>
  <si>
    <t>K096</t>
  </si>
  <si>
    <t>Systémový switch SWI9, Visocall IP</t>
  </si>
  <si>
    <t>-342064902</t>
  </si>
  <si>
    <t>K097</t>
  </si>
  <si>
    <t>Centrálny switch Schrack-Seconet, Visocall IP</t>
  </si>
  <si>
    <t>553172412</t>
  </si>
  <si>
    <t>K098</t>
  </si>
  <si>
    <t>Management Center L4-MC-IP, Visocall IP</t>
  </si>
  <si>
    <t>-1188523304</t>
  </si>
  <si>
    <t>K099</t>
  </si>
  <si>
    <t>2090549418</t>
  </si>
  <si>
    <t>-310679248</t>
  </si>
  <si>
    <t>-1746210696</t>
  </si>
  <si>
    <t>598961848</t>
  </si>
  <si>
    <t>K100</t>
  </si>
  <si>
    <t>Zapojenie vodičov, premeranie, úprava vodičov, vyviazanie káblovej formy</t>
  </si>
  <si>
    <t>1747169752</t>
  </si>
  <si>
    <t>-190583931</t>
  </si>
  <si>
    <t>K101</t>
  </si>
  <si>
    <t>-975992011</t>
  </si>
  <si>
    <t>-1481067517</t>
  </si>
  <si>
    <t>K102</t>
  </si>
  <si>
    <t>190355085</t>
  </si>
  <si>
    <t>K103</t>
  </si>
  <si>
    <t>1034332009</t>
  </si>
  <si>
    <t>1966690669</t>
  </si>
  <si>
    <t>-799511742</t>
  </si>
  <si>
    <t>K104</t>
  </si>
  <si>
    <t>1532388011</t>
  </si>
  <si>
    <t>SO01f - Rekonštrukcia objektu II. Psychiatrickej kliniky - STA</t>
  </si>
  <si>
    <t xml:space="preserve">      22-M_1 - Spoločná TV anténa</t>
  </si>
  <si>
    <t>Spoločná TV anténa</t>
  </si>
  <si>
    <t>K105</t>
  </si>
  <si>
    <t>Anténa pre príjem DVB-T (DVB-T2) vrátane príslušenstva (konzoly, držiaky, rozbočovače a pod.) vrátane inštalácie</t>
  </si>
  <si>
    <t>-994354911</t>
  </si>
  <si>
    <t>K106</t>
  </si>
  <si>
    <t>Parabolická satelitná anténa s príslušenstvom (konzoly, držiaky, konvertory, rozbočovače a pod.) vrátane inštalácie</t>
  </si>
  <si>
    <t>-1502206960</t>
  </si>
  <si>
    <t>K107</t>
  </si>
  <si>
    <t>Stojan pre antény na streche vrátane kotviaceho materiálu a osadenia na streche</t>
  </si>
  <si>
    <t>-1280255772</t>
  </si>
  <si>
    <t>K108</t>
  </si>
  <si>
    <t>Koaxiálny kábel VCCJE-R 75-4,8, 75Ω, bezhalogénový, tienený, pozdĺžne obkladaná vnútorná AlPET fólia + opletenie z CuSn drôtov s 50 % krytím pre pripojenie koncových TV+R zásuviek</t>
  </si>
  <si>
    <t>701886858</t>
  </si>
  <si>
    <t>K109</t>
  </si>
  <si>
    <t>Koaxiálny kábel VCXJE-R 75-7,25, 75Ω, bezhalogénový s PE izoláciou, s tienením typu J (pozdĺžne obkladané AlPET fólia + CuSn opletenie) pre prepojenie antén na streche</t>
  </si>
  <si>
    <t>461858913</t>
  </si>
  <si>
    <t>-871568404</t>
  </si>
  <si>
    <t>K110</t>
  </si>
  <si>
    <t>Pevná rúrka HFPRM-Turbo 25 LG vrátane požiarnych príchytiek (klipov), spojok, kolien, uloženia a upevnenia</t>
  </si>
  <si>
    <t>-805970056</t>
  </si>
  <si>
    <t>K111</t>
  </si>
  <si>
    <t>Zásuvka TV+R+SAT koncová v krabici KP67 pod omietkou v rámiku (koordinovať so zásuvkami NN, 250V/16A)</t>
  </si>
  <si>
    <t>1728824003</t>
  </si>
  <si>
    <t>K112</t>
  </si>
  <si>
    <t>713170320</t>
  </si>
  <si>
    <t>638506539</t>
  </si>
  <si>
    <t>K113</t>
  </si>
  <si>
    <t>Kontaktovanie konektor + Meranie últmu</t>
  </si>
  <si>
    <t>-2090546289</t>
  </si>
  <si>
    <t>K114</t>
  </si>
  <si>
    <t>Vysekanie  otvorov v murive pre KU67</t>
  </si>
  <si>
    <t>-1968095869</t>
  </si>
  <si>
    <t>K115</t>
  </si>
  <si>
    <t>Vysekanie drážky v murive do šírky 50mm a upevnenie rúrky, vrátane vyspravenia</t>
  </si>
  <si>
    <t>-1759403573</t>
  </si>
  <si>
    <t>K116</t>
  </si>
  <si>
    <t>Vysekanie drážky v betóne do šírky 50mm a upevnenie rúrky</t>
  </si>
  <si>
    <t>-269051437</t>
  </si>
  <si>
    <t>K026</t>
  </si>
  <si>
    <t>Protipožiarne utesnenie káblov a prechodov cez steny, stropy</t>
  </si>
  <si>
    <t>196618300</t>
  </si>
  <si>
    <t>K117</t>
  </si>
  <si>
    <t>Uvedenie sytému STA do trvalej prevádzky</t>
  </si>
  <si>
    <t>345260706</t>
  </si>
  <si>
    <t>K118</t>
  </si>
  <si>
    <t>Projektová realizačná dokumentácia a skutočného prevedenia</t>
  </si>
  <si>
    <t>573866115</t>
  </si>
  <si>
    <t>548065449</t>
  </si>
  <si>
    <t>K119</t>
  </si>
  <si>
    <t>596689598</t>
  </si>
  <si>
    <t>SO01g - Rekonštrukcia objektu II. Psychiatrickej kliniky - medicinálne plyny</t>
  </si>
  <si>
    <t xml:space="preserve">    95-M - Revízie</t>
  </si>
  <si>
    <t>230330112.S.1</t>
  </si>
  <si>
    <t>Prepláchnutie rozvodu dusíkom</t>
  </si>
  <si>
    <t>-593036529</t>
  </si>
  <si>
    <t>230330121.S.1</t>
  </si>
  <si>
    <t>Fľašové batérie kompletné pre 1 x 2 až 5 fliaš</t>
  </si>
  <si>
    <t>2138041826</t>
  </si>
  <si>
    <t>551480004850.S.1</t>
  </si>
  <si>
    <t>Batéria Cu pre medicínske plyny - 2 fľaše</t>
  </si>
  <si>
    <t>1201995102</t>
  </si>
  <si>
    <t>230330400.S.1</t>
  </si>
  <si>
    <t>Montáž medeného potrubia pre rozvody medicinálnych plynov Dxt 8x1 mm</t>
  </si>
  <si>
    <t>-1988842667</t>
  </si>
  <si>
    <t>196350000600.S.1</t>
  </si>
  <si>
    <t>Rúra medená pre technické plyny d 8x1 mm, tvrdá</t>
  </si>
  <si>
    <t>1504621335</t>
  </si>
  <si>
    <t>230330406.S.1</t>
  </si>
  <si>
    <t>Montáž medeného potrubia pre rozvody medicinálnych plynov Dxt 12x1 mm</t>
  </si>
  <si>
    <t>-1078094471</t>
  </si>
  <si>
    <t>196350000700.S.1</t>
  </si>
  <si>
    <t>Rúra medená pre technické plyny d 12x1 mm, tvrdá</t>
  </si>
  <si>
    <t>1213435547</t>
  </si>
  <si>
    <t>230330450.S.1</t>
  </si>
  <si>
    <t>Montáž medeného kolena pre rozvody medicinálnych plynov D 8 mm</t>
  </si>
  <si>
    <t>-1880176140</t>
  </si>
  <si>
    <t>196730018808.S.1</t>
  </si>
  <si>
    <t>Koleno 90° d 8 mm, medená spájkovacia tvarovka</t>
  </si>
  <si>
    <t>-377606216</t>
  </si>
  <si>
    <t>230330456.S.1</t>
  </si>
  <si>
    <t>Montáž medeného kolena pre rozvody medicinálnych plynov D 12 mm</t>
  </si>
  <si>
    <t>-1010927329</t>
  </si>
  <si>
    <t>196730018816.S.1</t>
  </si>
  <si>
    <t>Koleno 90° d 12 mm, medená spájkovacia tvarovka</t>
  </si>
  <si>
    <t>-647872894</t>
  </si>
  <si>
    <t>230330516.S.1</t>
  </si>
  <si>
    <t>Montáž medeného T-kusu pre rozvody medicinálnych plynov D 12 mm</t>
  </si>
  <si>
    <t>2019876976</t>
  </si>
  <si>
    <t>196730033816.S.1</t>
  </si>
  <si>
    <t>T-kus d 12 mm, medená spájkovacia tvarovka</t>
  </si>
  <si>
    <t>-697356387</t>
  </si>
  <si>
    <t>230330603.S.1</t>
  </si>
  <si>
    <t>Montáž guľového ventilu pre medicínske plyny G 1/2"</t>
  </si>
  <si>
    <t>466958879</t>
  </si>
  <si>
    <t>551410001770.S.1</t>
  </si>
  <si>
    <t>Guľový ventil G 1/2" pre medicínske plyny DN 15, vrátane Ms nadstavcov, pripojenie: nadstavec Ms spájkovací na rúrku D 12 mm, tlak PN 20 bar</t>
  </si>
  <si>
    <t>2036664247</t>
  </si>
  <si>
    <t>230330650.S.1</t>
  </si>
  <si>
    <t>Montáž skupinového uzáveru medicínskych plynov na 1 plyn</t>
  </si>
  <si>
    <t>-304946245</t>
  </si>
  <si>
    <t>551480004560.S.1</t>
  </si>
  <si>
    <t>Skupinový uzáver medicínskych plynov na 1 plyn</t>
  </si>
  <si>
    <t>1857648244</t>
  </si>
  <si>
    <t>230330670.S.1</t>
  </si>
  <si>
    <t>Montáž oceľovej chráničky potrubia medicínskych plynov DN 25</t>
  </si>
  <si>
    <t>-1842258604</t>
  </si>
  <si>
    <t>141110000700.S.1</t>
  </si>
  <si>
    <t>Rúra oceľová bezšvová hladká kruhová d 25 mm, hr. steny 2,6 mm, ozn. 11 353.0.</t>
  </si>
  <si>
    <t>-910192852</t>
  </si>
  <si>
    <t>230330690.S.1</t>
  </si>
  <si>
    <t>Montáž nástenného panelu ukončenia rozvodu vrátane viečka</t>
  </si>
  <si>
    <t>754624021</t>
  </si>
  <si>
    <t>551480004550.S.1</t>
  </si>
  <si>
    <t>Nástenný panel ukončenia rozvodu - vrátane nerez. viečka a krytu pre medicínske plyny</t>
  </si>
  <si>
    <t>-1376092724</t>
  </si>
  <si>
    <t>230330695.S.1</t>
  </si>
  <si>
    <t>Montáž signalizačného zariadenia poklesu tlaku plynu</t>
  </si>
  <si>
    <t>1469794936</t>
  </si>
  <si>
    <t>551480004680.S.1</t>
  </si>
  <si>
    <t>Signalizačné zariadenie poklesu tlaku plynu - klinické s digitálnym displejom</t>
  </si>
  <si>
    <t>-1170348266</t>
  </si>
  <si>
    <t>230330720.S.1</t>
  </si>
  <si>
    <t>Tlaková skúška</t>
  </si>
  <si>
    <t>1294146602</t>
  </si>
  <si>
    <t>95-M</t>
  </si>
  <si>
    <t>Revízie</t>
  </si>
  <si>
    <t>950503001.S</t>
  </si>
  <si>
    <t>Tlaková skúška-kontrola realizovanej inštalácie</t>
  </si>
  <si>
    <t>stan</t>
  </si>
  <si>
    <t>1508962888</t>
  </si>
  <si>
    <t>SO01h - Rekonštrukcia objektu II. Psychiatrickej kliniky - elektroinštalácia</t>
  </si>
  <si>
    <t>VRN - Investičné náklady neobsiahnuté v cenách</t>
  </si>
  <si>
    <t>210001000.S</t>
  </si>
  <si>
    <t>Kábel medený bezhalogenový N2XH J 5x35 mm2</t>
  </si>
  <si>
    <t>884240848</t>
  </si>
  <si>
    <t>210000500.S</t>
  </si>
  <si>
    <t>Kábel medený bezhalogenový N2XH J 5x25 mm2</t>
  </si>
  <si>
    <t>714770595</t>
  </si>
  <si>
    <t>610016700.S</t>
  </si>
  <si>
    <t>Kábel medený bezhalogenový N2XH J 5x16 mm2</t>
  </si>
  <si>
    <t>-32400939</t>
  </si>
  <si>
    <t>610016600.S</t>
  </si>
  <si>
    <t>Kábel medený bezhalogenový N2XH J 5 x2,5 mm2</t>
  </si>
  <si>
    <t>-125779072</t>
  </si>
  <si>
    <t>M001</t>
  </si>
  <si>
    <t>-2106834077</t>
  </si>
  <si>
    <t>M002</t>
  </si>
  <si>
    <t>1924959937</t>
  </si>
  <si>
    <t>210800521</t>
  </si>
  <si>
    <t>Vodič medený uložený pevne H07V-K (CYA) 2,5 mm2</t>
  </si>
  <si>
    <t>-1336252506</t>
  </si>
  <si>
    <t>210800521.1</t>
  </si>
  <si>
    <t>Vodič medený uložený pevne H07V-K (CYA) 6 mm2</t>
  </si>
  <si>
    <t>-1848422305</t>
  </si>
  <si>
    <t>210800521.2</t>
  </si>
  <si>
    <t>Vodič medený uložený pevne H07V-K (CYA) 25 mm2</t>
  </si>
  <si>
    <t>160298799</t>
  </si>
  <si>
    <t>M003</t>
  </si>
  <si>
    <t>Kábel pre UPS 5xFG16R16-0,6/1-1x70</t>
  </si>
  <si>
    <t>684641025</t>
  </si>
  <si>
    <t>M004</t>
  </si>
  <si>
    <t>Kábel LEVEL 4(NEMA) non-polar 2core, twisted pair solid core diameter 0,65</t>
  </si>
  <si>
    <t>1567600249</t>
  </si>
  <si>
    <t>M005</t>
  </si>
  <si>
    <t>Kábel medený bezhalogenový N2XH J 5 x70 mm2</t>
  </si>
  <si>
    <t>1074324078</t>
  </si>
  <si>
    <t>M006</t>
  </si>
  <si>
    <t>Kábel medený CYKY J 5x4</t>
  </si>
  <si>
    <t>-1940605453</t>
  </si>
  <si>
    <t>M007</t>
  </si>
  <si>
    <t>Kábel medený CYKY J 5x6</t>
  </si>
  <si>
    <t>665268527</t>
  </si>
  <si>
    <t>M008</t>
  </si>
  <si>
    <t>Kábel medený CYKY J 5x10</t>
  </si>
  <si>
    <t>-451325934</t>
  </si>
  <si>
    <t>M009</t>
  </si>
  <si>
    <t>Kábel medený N2XH J 12x1,5</t>
  </si>
  <si>
    <t>-2008378313</t>
  </si>
  <si>
    <t>M010</t>
  </si>
  <si>
    <t>Kábel hliníkový AYKY 3x240+120</t>
  </si>
  <si>
    <t>-536232772</t>
  </si>
  <si>
    <t>M011</t>
  </si>
  <si>
    <t>Spojka káblová strhávacia4x 95-240</t>
  </si>
  <si>
    <t>-1898478708</t>
  </si>
  <si>
    <t>M012</t>
  </si>
  <si>
    <t>Držiak na pripevnenie káblov OBO 50x85</t>
  </si>
  <si>
    <t>-1069646245</t>
  </si>
  <si>
    <t>M013</t>
  </si>
  <si>
    <t>HUP OBO</t>
  </si>
  <si>
    <t>1731296202</t>
  </si>
  <si>
    <t>750008700</t>
  </si>
  <si>
    <t>Žlab káblový MARS 250/50 mm</t>
  </si>
  <si>
    <t>-1715227793</t>
  </si>
  <si>
    <t>750053100</t>
  </si>
  <si>
    <t>Držiak stropný pre káblový žlab</t>
  </si>
  <si>
    <t>210689585</t>
  </si>
  <si>
    <t>M014</t>
  </si>
  <si>
    <t>Montáž káblového žlabu</t>
  </si>
  <si>
    <t>1807146846</t>
  </si>
  <si>
    <t>M015</t>
  </si>
  <si>
    <t>Montáž kábla v káblovom žlabe</t>
  </si>
  <si>
    <t>1518645768</t>
  </si>
  <si>
    <t>345410000500</t>
  </si>
  <si>
    <t>Rozvádzač RH</t>
  </si>
  <si>
    <t>-1624554025</t>
  </si>
  <si>
    <t>345410000500.1</t>
  </si>
  <si>
    <t>Rozvádzače R1 -R6</t>
  </si>
  <si>
    <t>1909064765</t>
  </si>
  <si>
    <t>210190003</t>
  </si>
  <si>
    <t>Montáž oceľoplechovej rozvodnice do váhy 200 kg</t>
  </si>
  <si>
    <t>143989046</t>
  </si>
  <si>
    <t>210010322</t>
  </si>
  <si>
    <t>Krabica (KR 97) odbočná s viečkom, svorkovnicou vrátane zapojenia, kruhová</t>
  </si>
  <si>
    <t>-437050215</t>
  </si>
  <si>
    <t>345410001200</t>
  </si>
  <si>
    <t>Krabica odbočná z PVC s viečkom a svorkovnicou pod omietku KR 97/5, Dxh 103x50 mm, KOPOS</t>
  </si>
  <si>
    <t>-506060188</t>
  </si>
  <si>
    <t>210110001</t>
  </si>
  <si>
    <t>Jednopólový spínač - radenie 1, nástenný pre prostredie obyčajné alebo vlhké vrátane zapojenia</t>
  </si>
  <si>
    <t>-21143350</t>
  </si>
  <si>
    <t>345350002300</t>
  </si>
  <si>
    <t>Rámček TANGO 1-násobný 3901A-B10 B biely, ABB</t>
  </si>
  <si>
    <t>449489330</t>
  </si>
  <si>
    <t>345310000700</t>
  </si>
  <si>
    <t>Ovládač TANGO s krytom kolísky 3558A-A91342 BW radenie 1So,1S, ABB</t>
  </si>
  <si>
    <t>-1050537086</t>
  </si>
  <si>
    <t>210110003.S</t>
  </si>
  <si>
    <t>Sériový prepínač radenie 5 vrátane zapojenia</t>
  </si>
  <si>
    <t>-315062190</t>
  </si>
  <si>
    <t>M016</t>
  </si>
  <si>
    <t>Striedavý prepínač radenie 6 vrátane zapojenia</t>
  </si>
  <si>
    <t>1299069496</t>
  </si>
  <si>
    <t>M017</t>
  </si>
  <si>
    <t>Krížový prepínač radenie 7 vrátane zapojenia</t>
  </si>
  <si>
    <t>1892101324</t>
  </si>
  <si>
    <t>999B23.1</t>
  </si>
  <si>
    <t>Ovládač 1-tlač.-vypnutie Total stop, IP44, Typ-EATON M22-IY1+M22-DP-R+M22-KC10+M22-XGPV</t>
  </si>
  <si>
    <t>-1268651386</t>
  </si>
  <si>
    <t>210201510</t>
  </si>
  <si>
    <t>Zapojenie svietidla 1x svetelný zdroj, núdzového, LED - núdzový režim</t>
  </si>
  <si>
    <t>-856302027</t>
  </si>
  <si>
    <t>M018</t>
  </si>
  <si>
    <t>Svietidlo LED núdz.sv. IP65 EXIT M 3W, s piktogramom</t>
  </si>
  <si>
    <t>-647265030</t>
  </si>
  <si>
    <t>M019</t>
  </si>
  <si>
    <t>IL 1x3W ERT-LED 1h, prisadené,</t>
  </si>
  <si>
    <t>728439641</t>
  </si>
  <si>
    <t>210201912</t>
  </si>
  <si>
    <t>Montáž svietidla interiérového na strop do 2 kg</t>
  </si>
  <si>
    <t>226963756</t>
  </si>
  <si>
    <t>210201922</t>
  </si>
  <si>
    <t>Montáž svietidla exterierového na stenu do 2 kg</t>
  </si>
  <si>
    <t>-938898842</t>
  </si>
  <si>
    <t>M020</t>
  </si>
  <si>
    <t>LED PANEL EMOS MAXXO 60x60, 40W, IP20, UGR</t>
  </si>
  <si>
    <t>-1118386552</t>
  </si>
  <si>
    <t>M021</t>
  </si>
  <si>
    <t>LED PANEL EMOS 120x60, 40W, IP20, UGR</t>
  </si>
  <si>
    <t>666544933</t>
  </si>
  <si>
    <t>M022</t>
  </si>
  <si>
    <t>SVIETIDLO EMOS DORI 24W 2450LM IP20 NW</t>
  </si>
  <si>
    <t>1727019863</t>
  </si>
  <si>
    <t>M023</t>
  </si>
  <si>
    <t>SVIETIDLO EMOS ZT4420 35W, IP56</t>
  </si>
  <si>
    <t>170908519</t>
  </si>
  <si>
    <t>M024</t>
  </si>
  <si>
    <t>EMOS ZV1152 LED 18W 1530LM IP65 NW</t>
  </si>
  <si>
    <t>1895021612</t>
  </si>
  <si>
    <t>M025</t>
  </si>
  <si>
    <t>Vonkajšie svietidlo fasádne 30W, IP65 so senzorom</t>
  </si>
  <si>
    <t>-415900881</t>
  </si>
  <si>
    <t>M026</t>
  </si>
  <si>
    <t>Svietidlo DISCOVERY Ø516x743x200mm Led 4000K 31,7W Anthracite, na stĺp</t>
  </si>
  <si>
    <t>-1499762185</t>
  </si>
  <si>
    <t>M027</t>
  </si>
  <si>
    <t>Stožiar 4m antracit</t>
  </si>
  <si>
    <t>-1452861356</t>
  </si>
  <si>
    <t>M028</t>
  </si>
  <si>
    <t>Výložník  antracit</t>
  </si>
  <si>
    <t>-1661404653</t>
  </si>
  <si>
    <t>M029</t>
  </si>
  <si>
    <t>Snímač pohybu</t>
  </si>
  <si>
    <t>-393500119</t>
  </si>
  <si>
    <t>M030</t>
  </si>
  <si>
    <t>Krabica hlboká zapustená</t>
  </si>
  <si>
    <t>-1188970445</t>
  </si>
  <si>
    <t>M031</t>
  </si>
  <si>
    <t>Zásuvka oranžová so signalizáciou napätia</t>
  </si>
  <si>
    <t>-1358995395</t>
  </si>
  <si>
    <t>M032</t>
  </si>
  <si>
    <t>Zásuvka zelená</t>
  </si>
  <si>
    <t>-1802894548</t>
  </si>
  <si>
    <t>M033</t>
  </si>
  <si>
    <t>Zásuvka s vyrovnaným potenciálom</t>
  </si>
  <si>
    <t>1702612626</t>
  </si>
  <si>
    <t>M034</t>
  </si>
  <si>
    <t>Zásuvka 230V biela</t>
  </si>
  <si>
    <t>1553074319</t>
  </si>
  <si>
    <t>M035</t>
  </si>
  <si>
    <t>jednorámik</t>
  </si>
  <si>
    <t>696897763</t>
  </si>
  <si>
    <t>M036</t>
  </si>
  <si>
    <t>Dvojrámik</t>
  </si>
  <si>
    <t>-1399642332</t>
  </si>
  <si>
    <t>M037</t>
  </si>
  <si>
    <t>Trojrámik</t>
  </si>
  <si>
    <t>-352564530</t>
  </si>
  <si>
    <t>M038</t>
  </si>
  <si>
    <t>Štvorrámik</t>
  </si>
  <si>
    <t>-1108695189</t>
  </si>
  <si>
    <t>M039</t>
  </si>
  <si>
    <t>Zásuvka 400V</t>
  </si>
  <si>
    <t>569853908</t>
  </si>
  <si>
    <t>M040</t>
  </si>
  <si>
    <t>Zásuvka 24 V</t>
  </si>
  <si>
    <t>1944596590</t>
  </si>
  <si>
    <t>M041</t>
  </si>
  <si>
    <t>Germicídny žiarič  PROLUX G K55W IP20</t>
  </si>
  <si>
    <t>-1048600</t>
  </si>
  <si>
    <t>M042</t>
  </si>
  <si>
    <t>Spínacie hodiny SPH 02</t>
  </si>
  <si>
    <t>434533177</t>
  </si>
  <si>
    <t>M043</t>
  </si>
  <si>
    <t>lôžková inštalačná rampa :  ZIS/VDO,PA svorky, 2xkyslík, 2xair 400, 2xodsávanie,osvetlenie priame, nočné, UZV ventily v rampe,medilišt</t>
  </si>
  <si>
    <t>1319945742</t>
  </si>
  <si>
    <t>M044</t>
  </si>
  <si>
    <t>UPS 50 kVA</t>
  </si>
  <si>
    <t>-1550274257</t>
  </si>
  <si>
    <t>M045</t>
  </si>
  <si>
    <t>Záložný zdroj elektrickej energie Caterpillar DE88 GC</t>
  </si>
  <si>
    <t>-1808557562</t>
  </si>
  <si>
    <t>210290751.1</t>
  </si>
  <si>
    <t>Montáž a pripojenie drobných spotrebičov podľa podkladu dodávateľa</t>
  </si>
  <si>
    <t>1411316375</t>
  </si>
  <si>
    <t>210950101</t>
  </si>
  <si>
    <t>Označovací štítok na kábel</t>
  </si>
  <si>
    <t>-1347548146</t>
  </si>
  <si>
    <t>2830024200</t>
  </si>
  <si>
    <t>Popisné štítky</t>
  </si>
  <si>
    <t>-325005405</t>
  </si>
  <si>
    <t>999B52</t>
  </si>
  <si>
    <t>Ukončenie vodičov</t>
  </si>
  <si>
    <t>-1810595645</t>
  </si>
  <si>
    <t>210100001</t>
  </si>
  <si>
    <t>Ukončenie vodičov v rozvádzači vrátane zapojenia a vodičovej koncovky do 2.5 mm2</t>
  </si>
  <si>
    <t>-779253957</t>
  </si>
  <si>
    <t>3452105700</t>
  </si>
  <si>
    <t>Ukončenie káblov do 5x2,5  (Káblové oko 5x CU)</t>
  </si>
  <si>
    <t>600662080</t>
  </si>
  <si>
    <t>210100002</t>
  </si>
  <si>
    <t>Ukončenie vodičov v rozvádzači vrátane zapojenia a vodičovej koncovky do 6 mm2</t>
  </si>
  <si>
    <t>1739768253</t>
  </si>
  <si>
    <t>210100006</t>
  </si>
  <si>
    <t>Ukončenie vodičov v rozvádzači vrátane zapojenia a vodičovej koncovky do 50 mm2</t>
  </si>
  <si>
    <t>1230350577</t>
  </si>
  <si>
    <t>210100012</t>
  </si>
  <si>
    <t>Ukončenie vodičov v rozvádzači vrátane zapojenia a vodičovej koncovky do 240 mm2</t>
  </si>
  <si>
    <t>527546838</t>
  </si>
  <si>
    <t>999B53</t>
  </si>
  <si>
    <t>Ochranné pospojovanie , vrátane inšt. materiálu a montáže</t>
  </si>
  <si>
    <t>-1563716062</t>
  </si>
  <si>
    <t>3410301600.1</t>
  </si>
  <si>
    <t>Ekvipotenciálna svorkovnica hlavná HUS montáž</t>
  </si>
  <si>
    <t>-154454164</t>
  </si>
  <si>
    <t>999B57</t>
  </si>
  <si>
    <t>Kábel uloženie  CY6</t>
  </si>
  <si>
    <t>1718526351</t>
  </si>
  <si>
    <t>210800609</t>
  </si>
  <si>
    <t>Kábel uloženie  CYA25</t>
  </si>
  <si>
    <t>-609729185</t>
  </si>
  <si>
    <t>3410416000</t>
  </si>
  <si>
    <t>Kábel uloženie CYA2,5 zž</t>
  </si>
  <si>
    <t>252954095</t>
  </si>
  <si>
    <t>210220040</t>
  </si>
  <si>
    <t>Svorka na potrubie "BERNARD" vrátane pásika Cu</t>
  </si>
  <si>
    <t>1797221386</t>
  </si>
  <si>
    <t>3544247910</t>
  </si>
  <si>
    <t>Páska Cu 0,5 m (pre Bernard svorku)</t>
  </si>
  <si>
    <t>306448530</t>
  </si>
  <si>
    <t>3544247905</t>
  </si>
  <si>
    <t>Svorka BERNARD pospojovania</t>
  </si>
  <si>
    <t>-217753784</t>
  </si>
  <si>
    <t>K306</t>
  </si>
  <si>
    <t>FVE 30 kWp vrátane montáže</t>
  </si>
  <si>
    <t>1590066310</t>
  </si>
  <si>
    <t>PM</t>
  </si>
  <si>
    <t>Podružný materiál</t>
  </si>
  <si>
    <t>1705376069</t>
  </si>
  <si>
    <t>PPV</t>
  </si>
  <si>
    <t>Podiel pridružených výkonov</t>
  </si>
  <si>
    <t>-1481677038</t>
  </si>
  <si>
    <t>950101004</t>
  </si>
  <si>
    <t>Rozvodne zariadenia rozvádzača rámového, panelového, skriňového, pultového nad 30 prístrojov</t>
  </si>
  <si>
    <t>pole</t>
  </si>
  <si>
    <t>-348594927</t>
  </si>
  <si>
    <t>950103003</t>
  </si>
  <si>
    <t>El. inšt. kontrola stavu el. okruhu vrátane inštal., ovládacích a istiacich prvkov, ale bez pripoj. spotrebičov v priestore bezp. nad 10 vývodov</t>
  </si>
  <si>
    <t>obv.</t>
  </si>
  <si>
    <t>-1795463948</t>
  </si>
  <si>
    <t>950104001</t>
  </si>
  <si>
    <t>El. spotrebiče kontrola stavu svetelného spotrebiča pevne pripoj. žiarovk., žiarivk. alebo výbojkového v priestore bezpečnom</t>
  </si>
  <si>
    <t>-686026415</t>
  </si>
  <si>
    <t>950106009</t>
  </si>
  <si>
    <t>Meranie pri revíziách impedancia slučky vypínača na rozvodnom zariadení spotrebičoch alebo prístrojoch</t>
  </si>
  <si>
    <t>mer.</t>
  </si>
  <si>
    <t>-1815738150</t>
  </si>
  <si>
    <t>VRN</t>
  </si>
  <si>
    <t>Investičné náklady neobsiahnuté v cenách</t>
  </si>
  <si>
    <t>000700011</t>
  </si>
  <si>
    <t>Dopravné náklady - mimostavenisková doprava objektivizácia dopravných nákladov materiálov</t>
  </si>
  <si>
    <t>418815976</t>
  </si>
  <si>
    <t>K307</t>
  </si>
  <si>
    <t>Demntáž</t>
  </si>
  <si>
    <t>1080121544</t>
  </si>
  <si>
    <t>K308</t>
  </si>
  <si>
    <t>Posúdenie dokumentácie oprávnenou právnickou osobou</t>
  </si>
  <si>
    <t>-1545917731</t>
  </si>
  <si>
    <t>K309</t>
  </si>
  <si>
    <t>Úradná skúška</t>
  </si>
  <si>
    <t>1907425087</t>
  </si>
  <si>
    <t>001000011</t>
  </si>
  <si>
    <t>Inžinierska činnosť - dozory autorský dozor projektanta</t>
  </si>
  <si>
    <t>eur</t>
  </si>
  <si>
    <t>-1595660749</t>
  </si>
  <si>
    <t>001000012</t>
  </si>
  <si>
    <t>Inžinierska činnosť - dozory technický dozor investora</t>
  </si>
  <si>
    <t>157725861</t>
  </si>
  <si>
    <t>SO01i - Rekonštrukcia objektu II. Psychiatrickej kliniky - bleskozvod</t>
  </si>
  <si>
    <t>210220001</t>
  </si>
  <si>
    <t>Uzemňovacie vedenie na povrchu AlMgSi</t>
  </si>
  <si>
    <t>-152054761</t>
  </si>
  <si>
    <t>210220020</t>
  </si>
  <si>
    <t>Uzemňovacie vedenie v zemi FeZn vrátane izolácie spojov</t>
  </si>
  <si>
    <t>694869468</t>
  </si>
  <si>
    <t>354410058800</t>
  </si>
  <si>
    <t>Pásovina uzemňovacia FeZn 30 x 4 mm</t>
  </si>
  <si>
    <t>1177860494</t>
  </si>
  <si>
    <t>210220021</t>
  </si>
  <si>
    <t>Uzemňovacie vedenie v zemi FeZn vrátane izolácie spojov O 10mm</t>
  </si>
  <si>
    <t>259797724</t>
  </si>
  <si>
    <t>354410054800</t>
  </si>
  <si>
    <t>Drôt bleskozvodový FeZn, d 10 mm</t>
  </si>
  <si>
    <t>-1687535342</t>
  </si>
  <si>
    <t>210220031</t>
  </si>
  <si>
    <t>Ekvipotenciálna svorkovnica EPS 2 v krabici KO 125 E</t>
  </si>
  <si>
    <t>-613972932</t>
  </si>
  <si>
    <t>345410000400</t>
  </si>
  <si>
    <t>Krabica odbočná z PVC s viečkom pod omietku KO 125 E, šxvxh 150x150x77 mm, KOPOS</t>
  </si>
  <si>
    <t>-1158365426</t>
  </si>
  <si>
    <t>345610005100</t>
  </si>
  <si>
    <t>Svorkovnica ekvipotencionálna EPS 2, KOPOS</t>
  </si>
  <si>
    <t>-187327464</t>
  </si>
  <si>
    <t>210220040.1</t>
  </si>
  <si>
    <t>-1775923445</t>
  </si>
  <si>
    <t>354410054700</t>
  </si>
  <si>
    <t>Drôt bleskozvodový AlMgSi, d 8 mm</t>
  </si>
  <si>
    <t>2019785548</t>
  </si>
  <si>
    <t>354410066900</t>
  </si>
  <si>
    <t>Páska CU, bleskozvodný a uzemňovací materiál, dĺžka 0,5 m</t>
  </si>
  <si>
    <t>2072406784</t>
  </si>
  <si>
    <t>210220241</t>
  </si>
  <si>
    <t>Svorka FeZn krížová SK a diagonálna krížová DKS</t>
  </si>
  <si>
    <t>2036306915</t>
  </si>
  <si>
    <t>354410002500</t>
  </si>
  <si>
    <t>Svorka FeZn krížová označenie SK</t>
  </si>
  <si>
    <t>-1719868342</t>
  </si>
  <si>
    <t>210220243</t>
  </si>
  <si>
    <t>Svorka FeZn spojovacia SS</t>
  </si>
  <si>
    <t>251580291</t>
  </si>
  <si>
    <t>354410003400</t>
  </si>
  <si>
    <t>Svorka FeZn spojovacia označenie SS 2 skrutky s príložkou</t>
  </si>
  <si>
    <t>-181201573</t>
  </si>
  <si>
    <t>210220245</t>
  </si>
  <si>
    <t>Svorka FeZn pripojovacia SP</t>
  </si>
  <si>
    <t>2040014517</t>
  </si>
  <si>
    <t>354410004100</t>
  </si>
  <si>
    <t>Svorka FeZn pripájaca označenie SP 2</t>
  </si>
  <si>
    <t>1200618714</t>
  </si>
  <si>
    <t>354410065500.S</t>
  </si>
  <si>
    <t>Štítok orientačný nerezový na zvody 8</t>
  </si>
  <si>
    <t>-1759356826</t>
  </si>
  <si>
    <t>354410065400.S</t>
  </si>
  <si>
    <t>Štítok orientačný nerezový na zvody 7</t>
  </si>
  <si>
    <t>-1213565502</t>
  </si>
  <si>
    <t>354410065300.S</t>
  </si>
  <si>
    <t>Štítok orientačný nerezový na zvody 6 alebo 9</t>
  </si>
  <si>
    <t>-1280117659</t>
  </si>
  <si>
    <t>354410065200.S</t>
  </si>
  <si>
    <t>Štítok orientačný nerezový na zvody 5</t>
  </si>
  <si>
    <t>1889502195</t>
  </si>
  <si>
    <t>354410065100.S</t>
  </si>
  <si>
    <t>Štítok orientačný nerezový na zvody 4</t>
  </si>
  <si>
    <t>48114005</t>
  </si>
  <si>
    <t>354410065000.S</t>
  </si>
  <si>
    <t>Štítok orientačný nerezový na zvody 3</t>
  </si>
  <si>
    <t>232964554</t>
  </si>
  <si>
    <t>354410064900.S</t>
  </si>
  <si>
    <t>Štítok orientačný nerezový na zvody 2</t>
  </si>
  <si>
    <t>1365323164</t>
  </si>
  <si>
    <t>354410064800.S</t>
  </si>
  <si>
    <t>Štítok orientačný nerezový na zvody 1</t>
  </si>
  <si>
    <t>-836293534</t>
  </si>
  <si>
    <t>210220246</t>
  </si>
  <si>
    <t>Svorka FeZn na odkvapový žľab SO</t>
  </si>
  <si>
    <t>2097124617</t>
  </si>
  <si>
    <t>354410004200</t>
  </si>
  <si>
    <t>Svorka FeZn odkvapová označenie SO</t>
  </si>
  <si>
    <t>-1493126757</t>
  </si>
  <si>
    <t>354410034800.S</t>
  </si>
  <si>
    <t>Podpera vedenia FeZn na ploché strechy označenie  oceľ</t>
  </si>
  <si>
    <t>-6107503</t>
  </si>
  <si>
    <t>354410033650.S</t>
  </si>
  <si>
    <t>Podpera vedenia FeZn univerzálna na vrchol krovu označenie PV 15 UNI stredná</t>
  </si>
  <si>
    <t>-317791085</t>
  </si>
  <si>
    <t>354410053300.S</t>
  </si>
  <si>
    <t>Uholník ochranný FeZn označenie OU 1,7 m</t>
  </si>
  <si>
    <t>956263103</t>
  </si>
  <si>
    <t>210220247</t>
  </si>
  <si>
    <t>Svorka FeZn skúšobná SZ</t>
  </si>
  <si>
    <t>1120381541</t>
  </si>
  <si>
    <t>354410004300</t>
  </si>
  <si>
    <t>Svorka FeZn skúšobná označenie SZ</t>
  </si>
  <si>
    <t>-1661547582</t>
  </si>
  <si>
    <t>210220253</t>
  </si>
  <si>
    <t>Svorka FeZn uzemňovacia SR03</t>
  </si>
  <si>
    <t>-76940556</t>
  </si>
  <si>
    <t>354410000900</t>
  </si>
  <si>
    <t>Svorka FeZn uzemňovacia označenie SR 03 A</t>
  </si>
  <si>
    <t>916175310</t>
  </si>
  <si>
    <t>210220293</t>
  </si>
  <si>
    <t>Tvarovanie vedenia na povrchu, ochrannej rúrky, uholníka</t>
  </si>
  <si>
    <t>1391919565</t>
  </si>
  <si>
    <t>K310</t>
  </si>
  <si>
    <t>Demontáž</t>
  </si>
  <si>
    <t>1171467796</t>
  </si>
  <si>
    <t>K311</t>
  </si>
  <si>
    <t>doprava</t>
  </si>
  <si>
    <t>-1650842589</t>
  </si>
  <si>
    <t>PM.1</t>
  </si>
  <si>
    <t>519942381</t>
  </si>
  <si>
    <t>PPV.1</t>
  </si>
  <si>
    <t>-1891179398</t>
  </si>
  <si>
    <t>950105001</t>
  </si>
  <si>
    <t>Zistenie stavu zariadenia ochrany pred úderom blesku</t>
  </si>
  <si>
    <t>zvod</t>
  </si>
  <si>
    <t>-345612196</t>
  </si>
  <si>
    <t>950105010</t>
  </si>
  <si>
    <t>Kontrola zvodových vodičov, vykonanie kontroly podpier</t>
  </si>
  <si>
    <t>-1612794518</t>
  </si>
  <si>
    <t>SO01j - Rekonštrukcia objektu II. Psychiatrickej kliniky - Vzduchotechnika</t>
  </si>
  <si>
    <t xml:space="preserve">    769 - Montáže vzduchotechnických zariadení</t>
  </si>
  <si>
    <t xml:space="preserve">      769_01 - Zariadenie 1 – Vetranie priestorov pravého krídla na 1.NP </t>
  </si>
  <si>
    <t xml:space="preserve">      769_02 - Zariadenie 2 – Vetranie priestorov JIS a zákroková miesnosť so zázemím na 1.NP </t>
  </si>
  <si>
    <t xml:space="preserve">      769_03 - Zariadenie 3 – Vetranie spoločenskej miestnosti 1.38 a výdaja jedla 1.39 na 1.NP</t>
  </si>
  <si>
    <t xml:space="preserve">      769_04 - Zariadenie 4 – Vetranie priestorov ľavého krídla na 1.NP </t>
  </si>
  <si>
    <t xml:space="preserve">      769_05 - Zariadenie 5 – Vetranie priestorov pravého krídla na 2.NP </t>
  </si>
  <si>
    <t xml:space="preserve">      769_06 - Zariadenie 6 – Vetranie priestoru zákrokovej miesnosti 2.3.26 na 2.NP </t>
  </si>
  <si>
    <t xml:space="preserve">      769_07 - Zariadenie 7 – Vetranie spoločenskej m. 2.3.29 a výdaja jedla 2.3.28 s jedálňou 2.3.27 na 2.NP</t>
  </si>
  <si>
    <t xml:space="preserve">      769_08 - Zariadenie 8 – Vetranie spoločenskej miestnosti 2.2.7 a výdaja jedla 2.2.2 s jedálňou 2.2.4 na 2.NP</t>
  </si>
  <si>
    <t xml:space="preserve">      769_09 - Zariadenie 9 – Vetranie priestorov ľavého krídla na 2.NP </t>
  </si>
  <si>
    <t xml:space="preserve">      769_10 - Zariadenie 10 – Vetranie priestorov na 3.NP</t>
  </si>
  <si>
    <t xml:space="preserve">      769_11 - Zariadenie 11 – Klimatizácia priestorov na 1.NP</t>
  </si>
  <si>
    <t xml:space="preserve">      769_12 - Zariadenie 12 – Klimatizácia priestorov na 2.NP</t>
  </si>
  <si>
    <t xml:space="preserve">      769_13 - Zariadenie 13 – Klimatizácia priestorov na 3.NP</t>
  </si>
  <si>
    <t xml:space="preserve">      769_14 - Zariadenie 14 – Klimatizácia priestoru serverovne 0.20 na 1.PP</t>
  </si>
  <si>
    <t xml:space="preserve">      769_15 - Zariadenie 15 – Odvetranie sociálnych priestorov  0.11 a 0.07 na 1.PP</t>
  </si>
  <si>
    <t xml:space="preserve">      769_16 - Zariadenie 16 – Odvetranie priestoru fajčiarne  1.1.17 na 1.NP</t>
  </si>
  <si>
    <t xml:space="preserve">      769_17 - Zariadenie 17 – Požiarne vetranie schodiska pri hlavnom vstupe</t>
  </si>
  <si>
    <t xml:space="preserve">      769_18 - Zariadenie 18 – Odvetranie sociálnych priestorov 1.28 a 1.29 na 1.NP</t>
  </si>
  <si>
    <t xml:space="preserve">      769_19 - Zariadenie 19 – Klimatizácia priestoru rozvodne 0.27 na 1.PP</t>
  </si>
  <si>
    <t xml:space="preserve">      769_20 - Montážny materiál</t>
  </si>
  <si>
    <t xml:space="preserve">      769_21 - Ostatné</t>
  </si>
  <si>
    <t>769</t>
  </si>
  <si>
    <t>Montáže vzduchotechnických zariadení</t>
  </si>
  <si>
    <t>769_01</t>
  </si>
  <si>
    <t xml:space="preserve">Zariadenie 1 – Vetranie priestorov pravého krídla na 1.NP </t>
  </si>
  <si>
    <t>1.101</t>
  </si>
  <si>
    <t>Rekuperačná jednotka do inter. DUPLEX 2500 Multi ECO v hyg. prevedení VDI 6022, podstropná, 2270m3/h, pext=300Pa s filtráciou F7/M5, protiprúdový rekuperátor s účinnosťou 92,4(82,7)%, el. dohrev  3,1kW(max 4,2kW),, sifon s guličkou, kompletná MaR,   splňa</t>
  </si>
  <si>
    <t xml:space="preserve">kpl </t>
  </si>
  <si>
    <t>553434477</t>
  </si>
  <si>
    <t>1.102</t>
  </si>
  <si>
    <t>Protidažďová žalúzia PZ AL 630x560 R1.S</t>
  </si>
  <si>
    <t xml:space="preserve">ks </t>
  </si>
  <si>
    <t>1301859790</t>
  </si>
  <si>
    <t>1.103</t>
  </si>
  <si>
    <t>Tlmič hluku THP 10 500x400/1000</t>
  </si>
  <si>
    <t>-447756986</t>
  </si>
  <si>
    <t>1.104</t>
  </si>
  <si>
    <t>Tlmič hluku THP 10 500x400/500</t>
  </si>
  <si>
    <t>-1293289732</t>
  </si>
  <si>
    <t>1.105</t>
  </si>
  <si>
    <t>Regulačná klapka kruhová TUNE-R-B-200</t>
  </si>
  <si>
    <t>-1989316522</t>
  </si>
  <si>
    <t>1.106</t>
  </si>
  <si>
    <t>Regulačná klapka kruhová TUNE-R-B-160</t>
  </si>
  <si>
    <t>-281574389</t>
  </si>
  <si>
    <t>1.107</t>
  </si>
  <si>
    <t>Požiarna klapka FDS 3G EI90S B230T 300x250 servopohon Belimo na napájacie napätie 230V</t>
  </si>
  <si>
    <t>-743812900</t>
  </si>
  <si>
    <t>1.108</t>
  </si>
  <si>
    <t>Požiarna klapka FDR 3G EI90S B230T 200 servopohon Belimo na napájacie napätie 230V</t>
  </si>
  <si>
    <t>-1338528315</t>
  </si>
  <si>
    <t>1.109</t>
  </si>
  <si>
    <t>Prívodná vírivá výustka VVKR B-S-600x24-W-RAL 9003</t>
  </si>
  <si>
    <t>2030636961</t>
  </si>
  <si>
    <t>K120</t>
  </si>
  <si>
    <t>Pretlaková komora PB-VVK-S-600-200-S-H-D1</t>
  </si>
  <si>
    <t>1950621453</t>
  </si>
  <si>
    <t>1.110</t>
  </si>
  <si>
    <t>Odvodná vírivá výustka VVKR-B-S-600x24-W-RAL 9003</t>
  </si>
  <si>
    <t>930171565</t>
  </si>
  <si>
    <t>K121</t>
  </si>
  <si>
    <t>Pretlaková komora PB-VVK-E-600-200-S-H-D1</t>
  </si>
  <si>
    <t>885468795</t>
  </si>
  <si>
    <t>1.111</t>
  </si>
  <si>
    <t>Stropný difúzor BOR-C-160-SW pre prívod vzduchu s príslušenstvom:</t>
  </si>
  <si>
    <t xml:space="preserve">ks    </t>
  </si>
  <si>
    <t>-978415505</t>
  </si>
  <si>
    <t>K122</t>
  </si>
  <si>
    <t>montážny rámik RF-BOR-C-160</t>
  </si>
  <si>
    <t>150106597</t>
  </si>
  <si>
    <t>1.112</t>
  </si>
  <si>
    <t>Stropný difúzor BOR-C-125-SW pre prívod vzduchu s príslušenstvom:</t>
  </si>
  <si>
    <t>-438506770</t>
  </si>
  <si>
    <t>K123</t>
  </si>
  <si>
    <t>montážny rámik RF-BOR-C-125</t>
  </si>
  <si>
    <t>-1188427190</t>
  </si>
  <si>
    <t>1.113</t>
  </si>
  <si>
    <t>Stropný difúzor BOR-C-160-SW pre odvod vzduchu s príslušenstvom:</t>
  </si>
  <si>
    <t>-1207667990</t>
  </si>
  <si>
    <t>2000095920</t>
  </si>
  <si>
    <t>1.114</t>
  </si>
  <si>
    <t>Univerzálny tanierový plastový ventil 160</t>
  </si>
  <si>
    <t>1901024634</t>
  </si>
  <si>
    <t>1.115</t>
  </si>
  <si>
    <t>Univerzálny tanierový plastový ventil 100</t>
  </si>
  <si>
    <t>249403201</t>
  </si>
  <si>
    <t>K124</t>
  </si>
  <si>
    <t>Rozvod vzt štvorhranného potrubia, 40% tvaroviek do obvodu 2400mm</t>
  </si>
  <si>
    <t xml:space="preserve">bm </t>
  </si>
  <si>
    <t>1717702745</t>
  </si>
  <si>
    <t>K125</t>
  </si>
  <si>
    <t>Rozvod vzt štvorhranného potrubia, 40% tvaroviek do obvodu 1210mm</t>
  </si>
  <si>
    <t>-1697918049</t>
  </si>
  <si>
    <t>K126</t>
  </si>
  <si>
    <t>Rozvod kruhového potrubia, 35% tvaroviek: ø200mm</t>
  </si>
  <si>
    <t>-1587496786</t>
  </si>
  <si>
    <t>K127</t>
  </si>
  <si>
    <t>Rozvod kruhového potrubia, 35% tvaroviek ø160mm</t>
  </si>
  <si>
    <t>1920659954</t>
  </si>
  <si>
    <t>K128</t>
  </si>
  <si>
    <t>Rozvod kruhového potrubia, 35% tvaroviek ø100mm</t>
  </si>
  <si>
    <t>-1092695648</t>
  </si>
  <si>
    <t>1.119</t>
  </si>
  <si>
    <t>Tepelná samolepiaca kaučuková izolácia s Al fóliou hr.25mm</t>
  </si>
  <si>
    <t xml:space="preserve">m² </t>
  </si>
  <si>
    <t>238414243</t>
  </si>
  <si>
    <t>1.120</t>
  </si>
  <si>
    <t>Požiarna izolácia Orstech Protec 40 EI 45</t>
  </si>
  <si>
    <t>155032469</t>
  </si>
  <si>
    <t>1.121</t>
  </si>
  <si>
    <t>Ohybné flexo potrubie SEMIFLEX 200/3</t>
  </si>
  <si>
    <t>1581782449</t>
  </si>
  <si>
    <t>K129</t>
  </si>
  <si>
    <t>Ohybné flexo potrubie SEMIFLEX 160/3</t>
  </si>
  <si>
    <t>-929092945</t>
  </si>
  <si>
    <t>K130</t>
  </si>
  <si>
    <t>Ohybné flexo potrubie SEMIFLEX 100/3</t>
  </si>
  <si>
    <t>-2022350136</t>
  </si>
  <si>
    <t>769_02</t>
  </si>
  <si>
    <t xml:space="preserve">Zariadenie 2 – Vetranie priestorov JIS a zákroková miesnosť so zázemím na 1.NP </t>
  </si>
  <si>
    <t>2.101</t>
  </si>
  <si>
    <t>Rekuperačná jednotka do inter. DUPLEX 3500 Multi ECO v hygienickom prevedení VDI 6022, podstropná 2550m3/h, pext=900/350Pa s filtráciou F7/M5, protiprúd u 92,5(82,8)%, el. dohrev  3,1kW(max 4,2kW), Qchl=13,8kW R32,, sifon s guličkou, komplet MaR - dvojzón</t>
  </si>
  <si>
    <t>786013300</t>
  </si>
  <si>
    <t>2.102</t>
  </si>
  <si>
    <t>Vonkajšia kondenzačná jednotka FUJITSA AOYG-54KBTB, chladivo R32, Qchl=13,40kW, Qvyk=15,5kW, 1f/230V/50Hz, príslušenstvo:</t>
  </si>
  <si>
    <t>80596375</t>
  </si>
  <si>
    <t>K131</t>
  </si>
  <si>
    <t>komunikačný modul UTI-INV-DX</t>
  </si>
  <si>
    <t>1189438503</t>
  </si>
  <si>
    <t>2.103</t>
  </si>
  <si>
    <t>Prepojovacie izolované Cu-potrubie ø 9,52 / ø 15,88mm</t>
  </si>
  <si>
    <t>1268274203</t>
  </si>
  <si>
    <t>2.104</t>
  </si>
  <si>
    <t>Protidažďová žalúzia PZ AL 250x1700 R1.S ATYP (voľná plocha 0,297m²)</t>
  </si>
  <si>
    <t>-1744198728</t>
  </si>
  <si>
    <t>2.105</t>
  </si>
  <si>
    <t>Tlmič hluku THP 10 400x500/1000</t>
  </si>
  <si>
    <t>1498695326</t>
  </si>
  <si>
    <t>2.106</t>
  </si>
  <si>
    <t>Tlmič hluku THP 10 400x500/500</t>
  </si>
  <si>
    <t>1959593585</t>
  </si>
  <si>
    <t>2.107</t>
  </si>
  <si>
    <t>Tlmič hluku THP 10 315x400/500</t>
  </si>
  <si>
    <t>213004614</t>
  </si>
  <si>
    <t>2.107a</t>
  </si>
  <si>
    <t>Tlmič hluku THP 10 250x400/1000</t>
  </si>
  <si>
    <t>9074341</t>
  </si>
  <si>
    <t>2.108</t>
  </si>
  <si>
    <t>Regulačná klapka  RKT S 250x400, servopohon Belimo</t>
  </si>
  <si>
    <t>-268630883</t>
  </si>
  <si>
    <t>2.109</t>
  </si>
  <si>
    <t>Regulačná klapka RKT S 315x400, servopohon Belimo</t>
  </si>
  <si>
    <t>-362596829</t>
  </si>
  <si>
    <t>2.110</t>
  </si>
  <si>
    <t>Regulačná klapka kruhová TUNE-R-B-225</t>
  </si>
  <si>
    <t>159196405</t>
  </si>
  <si>
    <t>2.111</t>
  </si>
  <si>
    <t>Prívodná vírivá výustka VVKR B-S-600x16-W-RAL 9003</t>
  </si>
  <si>
    <t>1317022143</t>
  </si>
  <si>
    <t>K132</t>
  </si>
  <si>
    <t>1588683122</t>
  </si>
  <si>
    <t>2.112</t>
  </si>
  <si>
    <t>Odvodná vírivá výustka VVKR-B-S-600x16-W-RAL 9003</t>
  </si>
  <si>
    <t>-815442174</t>
  </si>
  <si>
    <t>K133</t>
  </si>
  <si>
    <t>-951971781</t>
  </si>
  <si>
    <t>2.113</t>
  </si>
  <si>
    <t>933861938</t>
  </si>
  <si>
    <t>K134</t>
  </si>
  <si>
    <t>1182339315</t>
  </si>
  <si>
    <t>2.114</t>
  </si>
  <si>
    <t>-599915794</t>
  </si>
  <si>
    <t>830490460</t>
  </si>
  <si>
    <t>2.115</t>
  </si>
  <si>
    <t>-1985307235</t>
  </si>
  <si>
    <t>2.116</t>
  </si>
  <si>
    <t>Čistý nástavec CGF-H-587/K/- filter H13AP12-360-150-575x575x78</t>
  </si>
  <si>
    <t>83673234</t>
  </si>
  <si>
    <t>K135</t>
  </si>
  <si>
    <t>Výustka C 587 A</t>
  </si>
  <si>
    <t>1991784917</t>
  </si>
  <si>
    <t>2.118</t>
  </si>
  <si>
    <t>Čistý nástavec CGF-H-470/K/- filter H13AP12-220-150-457x457x78</t>
  </si>
  <si>
    <t>1777090794</t>
  </si>
  <si>
    <t>1859495840</t>
  </si>
  <si>
    <t>2.119</t>
  </si>
  <si>
    <t>Čistý nástavec CGF-H-318/K/- filter H13AP12-150-150-457x457x78</t>
  </si>
  <si>
    <t>-343508115</t>
  </si>
  <si>
    <t>K136</t>
  </si>
  <si>
    <t>-830319653</t>
  </si>
  <si>
    <t>K137</t>
  </si>
  <si>
    <t>Rozvod vzt štvorhranného potrubia, 40% tvaroviek, spoje zvnútra vzt potrubia tmelené: do obvodu 1800mm</t>
  </si>
  <si>
    <t>1235907050</t>
  </si>
  <si>
    <t>K138</t>
  </si>
  <si>
    <t>Rozvod vzt štvorhranného potrubia, 40% tvaroviek, spoje zvnútra vzt potrubia tmelené: do obvodu 1430mm</t>
  </si>
  <si>
    <t>369119438</t>
  </si>
  <si>
    <t>K139</t>
  </si>
  <si>
    <t>Rozvod kruhového potrubia, 35% tvaroviek, spoje zvnútra vzt potrubia tmelené ø250mm</t>
  </si>
  <si>
    <t>-842417762</t>
  </si>
  <si>
    <t>K140</t>
  </si>
  <si>
    <t>Rozvod kruhového potrubia, 35% tvaroviek, spoje zvnútra vzt potrubia tmelené ø225mm</t>
  </si>
  <si>
    <t>-819188091</t>
  </si>
  <si>
    <t>K141</t>
  </si>
  <si>
    <t>Rozvod kruhového potrubia, 35% tvaroviek, spoje zvnútra vzt potrubia tmelené ø200mm</t>
  </si>
  <si>
    <t>1754492312</t>
  </si>
  <si>
    <t>K142</t>
  </si>
  <si>
    <t>Rozvod kruhového potrubia, 35% tvaroviek, spoje zvnútra vzt potrubia tmelené ø160mm</t>
  </si>
  <si>
    <t>1336958436</t>
  </si>
  <si>
    <t>2.122</t>
  </si>
  <si>
    <t>-1512016809</t>
  </si>
  <si>
    <t>2.123</t>
  </si>
  <si>
    <t>Tepelná samolepiaca kaučuková izolácia s Al fóliou hr.10mm</t>
  </si>
  <si>
    <t>-816743976</t>
  </si>
  <si>
    <t>2.124</t>
  </si>
  <si>
    <t>Ohybné flexo potrubie GREYFLEX 254</t>
  </si>
  <si>
    <t>-1394450898</t>
  </si>
  <si>
    <t>K143</t>
  </si>
  <si>
    <t>Ohybné flexo potrubie GREYFLEX 202</t>
  </si>
  <si>
    <t>-1772563108</t>
  </si>
  <si>
    <t>2.125</t>
  </si>
  <si>
    <t>-670977881</t>
  </si>
  <si>
    <t>K144</t>
  </si>
  <si>
    <t>1296271856</t>
  </si>
  <si>
    <t>K145</t>
  </si>
  <si>
    <t>766929327</t>
  </si>
  <si>
    <t>2.126</t>
  </si>
  <si>
    <t>Tlmič hluku THP 10 315x400/1000</t>
  </si>
  <si>
    <t>-912856317</t>
  </si>
  <si>
    <t>769_03</t>
  </si>
  <si>
    <t>Zariadenie 3 – Vetranie spoločenskej miestnosti 1.38 a výdaja jedla 1.39 na 1.NP</t>
  </si>
  <si>
    <t>3.101</t>
  </si>
  <si>
    <t>Rekuperačná jednotka dointer. DUPLEX 1400 Basic, podstropná 800/890m3/h, pext=250Pa s filtráciou G4, krížový rekuperátor u 59,4(50,9)%, el. dohrev 3,8kW(max 4,2kW), , sifon s guličkou, kompletná  MaR</t>
  </si>
  <si>
    <t>-110209062</t>
  </si>
  <si>
    <t>3.102</t>
  </si>
  <si>
    <t>Protidažďová žalúzia PZ AL 630x250 R1.S</t>
  </si>
  <si>
    <t>-1623354309</t>
  </si>
  <si>
    <t>3.103</t>
  </si>
  <si>
    <t>Protidažďová žalúzia PZ AL 250x1700 R1.S ATYP</t>
  </si>
  <si>
    <t>1092015731</t>
  </si>
  <si>
    <t>3.104</t>
  </si>
  <si>
    <t>Kruhový tlmič hluku LDC 250/900</t>
  </si>
  <si>
    <t>-838086025</t>
  </si>
  <si>
    <t>3.105</t>
  </si>
  <si>
    <t>Požiarna klapka FDR 3G EI90S B230T 250 servopohon Belimo na napájacie napätie 230V</t>
  </si>
  <si>
    <t>505603076</t>
  </si>
  <si>
    <t>3.106</t>
  </si>
  <si>
    <t>-1958835418</t>
  </si>
  <si>
    <t>K146</t>
  </si>
  <si>
    <t>-1964696016</t>
  </si>
  <si>
    <t>3.107</t>
  </si>
  <si>
    <t>-410185439</t>
  </si>
  <si>
    <t>K147</t>
  </si>
  <si>
    <t>-1867321755</t>
  </si>
  <si>
    <t>3.108</t>
  </si>
  <si>
    <t>Univerzálny tanierový plastový ventil 125</t>
  </si>
  <si>
    <t>-475888380</t>
  </si>
  <si>
    <t>K148</t>
  </si>
  <si>
    <t>Rozvod vzt štvorhranného potrubia, 40% tvaroviek do obvodu 1760mm</t>
  </si>
  <si>
    <t>-1081480586</t>
  </si>
  <si>
    <t>K149</t>
  </si>
  <si>
    <t>Rozvod kruhového potrubia, 35% tvaroviek: ø250mm</t>
  </si>
  <si>
    <t>-890881695</t>
  </si>
  <si>
    <t>K150</t>
  </si>
  <si>
    <t>2120405582</t>
  </si>
  <si>
    <t>K151</t>
  </si>
  <si>
    <t>Rozvod kruhového potrubia, 35% tvaroviek: ø160mm</t>
  </si>
  <si>
    <t>-271375772</t>
  </si>
  <si>
    <t>K152</t>
  </si>
  <si>
    <t>Rozvod kruhového potrubia, 35% tvaroviek: ø125mm</t>
  </si>
  <si>
    <t>903367398</t>
  </si>
  <si>
    <t>3.112</t>
  </si>
  <si>
    <t>-1003517716</t>
  </si>
  <si>
    <t>3.113</t>
  </si>
  <si>
    <t>-1945105389</t>
  </si>
  <si>
    <t>3.114</t>
  </si>
  <si>
    <t>Ohybné flexo potrubie SONOFLEX MI 254</t>
  </si>
  <si>
    <t>2040745019</t>
  </si>
  <si>
    <t>3.115</t>
  </si>
  <si>
    <t>448879049</t>
  </si>
  <si>
    <t>K153</t>
  </si>
  <si>
    <t>Ohybné flexo potrubie SEMIFLEX 125/3</t>
  </si>
  <si>
    <t>854121682</t>
  </si>
  <si>
    <t>769_04</t>
  </si>
  <si>
    <t xml:space="preserve">Zariadenie 4 – Vetranie priestorov ľavého krídla na 1.NP </t>
  </si>
  <si>
    <t>4.101</t>
  </si>
  <si>
    <t>Rekuperačná jednotka do inter. DUPLEX 3500 Multi ECO v hygienickom prevedení VDI 6022, podstropná 2820/3030m3/h, pext=300Pa s filtráciou F7/M5, protiprúdový rekuperátor  92,4(82,7)%, el. dohrev 3,7kW(max 7,2kW), , sifon s guličkou, kompletná MaR</t>
  </si>
  <si>
    <t>1303587952</t>
  </si>
  <si>
    <t>4.102</t>
  </si>
  <si>
    <t>Protidažďová žalúzia PZ AL 250x1700 R1.S ATYP (voľná plocha 0,35m²)</t>
  </si>
  <si>
    <t>1622361287</t>
  </si>
  <si>
    <t>4.103</t>
  </si>
  <si>
    <t>Tlmič hluku THP 10 500x500/1000</t>
  </si>
  <si>
    <t>49857899</t>
  </si>
  <si>
    <t>4.104</t>
  </si>
  <si>
    <t>Regulačná klapka  RKT R 315x250</t>
  </si>
  <si>
    <t>1306232553</t>
  </si>
  <si>
    <t>4.105</t>
  </si>
  <si>
    <t>-767151747</t>
  </si>
  <si>
    <t>K154</t>
  </si>
  <si>
    <t>-222877594</t>
  </si>
  <si>
    <t>4.106</t>
  </si>
  <si>
    <t>761811155</t>
  </si>
  <si>
    <t>K155</t>
  </si>
  <si>
    <t>-1331593497</t>
  </si>
  <si>
    <t>4.107</t>
  </si>
  <si>
    <t>-1986793784</t>
  </si>
  <si>
    <t>K156</t>
  </si>
  <si>
    <t>-834248812</t>
  </si>
  <si>
    <t>4.108</t>
  </si>
  <si>
    <t>-1512394957</t>
  </si>
  <si>
    <t>K157</t>
  </si>
  <si>
    <t>-791037068</t>
  </si>
  <si>
    <t>4.109</t>
  </si>
  <si>
    <t>Stropný difúzor BOR-C-125-SW pre odvod vzduchu s príslušenstvom:</t>
  </si>
  <si>
    <t>-1871693383</t>
  </si>
  <si>
    <t>778324208</t>
  </si>
  <si>
    <t>4.110</t>
  </si>
  <si>
    <t>2034887234</t>
  </si>
  <si>
    <t>1990274885</t>
  </si>
  <si>
    <t>K158</t>
  </si>
  <si>
    <t>-367446969</t>
  </si>
  <si>
    <t>K159</t>
  </si>
  <si>
    <t>Rozvod vzt štvorhranného potrubia, 40% tvaroviek do obvodu 1130mm</t>
  </si>
  <si>
    <t>679387095</t>
  </si>
  <si>
    <t>K160</t>
  </si>
  <si>
    <t>Rozvod kruhového potrubia, 35% tvaroviek: ø225mm</t>
  </si>
  <si>
    <t>1774217339</t>
  </si>
  <si>
    <t>K161</t>
  </si>
  <si>
    <t>-1286541049</t>
  </si>
  <si>
    <t>K162</t>
  </si>
  <si>
    <t>-147998331</t>
  </si>
  <si>
    <t>K163</t>
  </si>
  <si>
    <t>1172165676</t>
  </si>
  <si>
    <t>4.114</t>
  </si>
  <si>
    <t>1821880612</t>
  </si>
  <si>
    <t>4.115</t>
  </si>
  <si>
    <t>-241203916</t>
  </si>
  <si>
    <t>K164</t>
  </si>
  <si>
    <t>-1328570341</t>
  </si>
  <si>
    <t>K165</t>
  </si>
  <si>
    <t>-1533135920</t>
  </si>
  <si>
    <t>4.116</t>
  </si>
  <si>
    <t>-498521938</t>
  </si>
  <si>
    <t>4.117</t>
  </si>
  <si>
    <t>1606746994</t>
  </si>
  <si>
    <t>769_05</t>
  </si>
  <si>
    <t xml:space="preserve">Zariadenie 5 – Vetranie priestorov pravého krídla na 2.NP </t>
  </si>
  <si>
    <t>5.101</t>
  </si>
  <si>
    <t>Rekuperačná jednotka do inter.a DUPLEX 3500 Multi ECO v hygienickom prevedení VDI 6022, podstropnám 2700m3/h, pext=300Pa s filtráciou F7/M5, protiprúdový rekuperátor  92,4(82,7)%, el. dohrev  3,8kW(max 7,2kW), sifon s guličkou, kompletná  MaR    Jednotka</t>
  </si>
  <si>
    <t>682655075</t>
  </si>
  <si>
    <t>5.102</t>
  </si>
  <si>
    <t>Protidažďová žalúzia PZ AL 560x710 R1.S</t>
  </si>
  <si>
    <t>907354041</t>
  </si>
  <si>
    <t>5.103</t>
  </si>
  <si>
    <t>-1522287539</t>
  </si>
  <si>
    <t>5.104</t>
  </si>
  <si>
    <t>Tlmič hluku THP 10 500x500/500</t>
  </si>
  <si>
    <t>-591928721</t>
  </si>
  <si>
    <t>5.105</t>
  </si>
  <si>
    <t>Regulačná klapka kruhová TUNE-R-B-250</t>
  </si>
  <si>
    <t>901869673</t>
  </si>
  <si>
    <t>5.105a</t>
  </si>
  <si>
    <t>638953422</t>
  </si>
  <si>
    <t>5.106</t>
  </si>
  <si>
    <t>294442051</t>
  </si>
  <si>
    <t>5.107</t>
  </si>
  <si>
    <t>Prívodná vírivá výustka VVKR B-S-600x24-W-RAL 9003, 460m3/h</t>
  </si>
  <si>
    <t>-1595856619</t>
  </si>
  <si>
    <t>K166</t>
  </si>
  <si>
    <t>-1189099780</t>
  </si>
  <si>
    <t>5.108</t>
  </si>
  <si>
    <t>Odvodná vírivá výustka VVKR-B-S-600x24-W-RAL 9003, 460</t>
  </si>
  <si>
    <t>160649431</t>
  </si>
  <si>
    <t>K167</t>
  </si>
  <si>
    <t>1357142422</t>
  </si>
  <si>
    <t>5.109</t>
  </si>
  <si>
    <t>Prívodná vírivá výustka VVKR B-S-600x16-W-RAL 9003, 310m3/h</t>
  </si>
  <si>
    <t>-153874923</t>
  </si>
  <si>
    <t>655605454</t>
  </si>
  <si>
    <t>5.110</t>
  </si>
  <si>
    <t>Odvodná vírivá výustka VVKR-B-S-600x16-W-RAL 9003, 310</t>
  </si>
  <si>
    <t>-212868962</t>
  </si>
  <si>
    <t>1087256540</t>
  </si>
  <si>
    <t>5.111</t>
  </si>
  <si>
    <t>-1221849879</t>
  </si>
  <si>
    <t>K168</t>
  </si>
  <si>
    <t>2146004878</t>
  </si>
  <si>
    <t>5.112</t>
  </si>
  <si>
    <t>-473688727</t>
  </si>
  <si>
    <t>K169</t>
  </si>
  <si>
    <t>-1886499629</t>
  </si>
  <si>
    <t>5.113</t>
  </si>
  <si>
    <t>2033592385</t>
  </si>
  <si>
    <t>-1160057494</t>
  </si>
  <si>
    <t>5.114</t>
  </si>
  <si>
    <t>54582698</t>
  </si>
  <si>
    <t>1035506967</t>
  </si>
  <si>
    <t>5.115</t>
  </si>
  <si>
    <t>-1073929687</t>
  </si>
  <si>
    <t>5.116</t>
  </si>
  <si>
    <t>1373467675</t>
  </si>
  <si>
    <t>K170</t>
  </si>
  <si>
    <t>Rozvod vzt štvorhranného potrubia, 40% tvaroviek do obvodu 2000mm</t>
  </si>
  <si>
    <t>-1658424940</t>
  </si>
  <si>
    <t>K171</t>
  </si>
  <si>
    <t>Rozvod vzt štvorhranného potrubia, 40% tvaroviek do obvodu 1630mm</t>
  </si>
  <si>
    <t>1677269869</t>
  </si>
  <si>
    <t>K172</t>
  </si>
  <si>
    <t>Rozvod kruhového potrubia, 35% tvaroviek: ø315mm</t>
  </si>
  <si>
    <t>-2129243420</t>
  </si>
  <si>
    <t>K173</t>
  </si>
  <si>
    <t>1587824192</t>
  </si>
  <si>
    <t>K174</t>
  </si>
  <si>
    <t>-1727894730</t>
  </si>
  <si>
    <t>K175</t>
  </si>
  <si>
    <t>-1278263163</t>
  </si>
  <si>
    <t>K176</t>
  </si>
  <si>
    <t>-1639484514</t>
  </si>
  <si>
    <t>5.120</t>
  </si>
  <si>
    <t>Požiarna klapka FDR 3G EI90S B230T 315 servopohon Belimo na napájacie napätie 230V</t>
  </si>
  <si>
    <t>166467204</t>
  </si>
  <si>
    <t>5.121</t>
  </si>
  <si>
    <t>-1396315348</t>
  </si>
  <si>
    <t>5.122</t>
  </si>
  <si>
    <t>1082468924</t>
  </si>
  <si>
    <t>5.123</t>
  </si>
  <si>
    <t>-1966104725</t>
  </si>
  <si>
    <t>K177</t>
  </si>
  <si>
    <t>605313996</t>
  </si>
  <si>
    <t>K178</t>
  </si>
  <si>
    <t>2117947124</t>
  </si>
  <si>
    <t>769_06</t>
  </si>
  <si>
    <t xml:space="preserve">Zariadenie 6 – Vetranie priestoru zákrokovej miesnosti 2.3.26 na 2.NP </t>
  </si>
  <si>
    <t>6.101</t>
  </si>
  <si>
    <t>Rekuperačná jednotka do inter. DUPLEX 800 Multi ECO v hygienickom prevedení VDI 6022, podstropná 560m3/h, pext=637/220Pa s filtráciou F7/M5, protiprúdový rekuperátor  92,5(82,8)%, el. dohrev 0,9kW(max 1,8kW), Qchl=3,05kW R32, , sifon s guličkou, kompletná</t>
  </si>
  <si>
    <t>-236213510</t>
  </si>
  <si>
    <t>6.102</t>
  </si>
  <si>
    <t>Vonkajšia kondenzačná jednotka FUJITSA AOYG-12KBTB, chladivo R32, Qchl=3,50kW, Qvyk=4,1kW, 1f/230V/50Hz, príslušenstvo:</t>
  </si>
  <si>
    <t>-1110195659</t>
  </si>
  <si>
    <t>K179</t>
  </si>
  <si>
    <t>-1629368988</t>
  </si>
  <si>
    <t>6.103</t>
  </si>
  <si>
    <t>Prepojovacie izolované Cu-potrubie ø 6,35 / ø 9,52mm</t>
  </si>
  <si>
    <t>732164826</t>
  </si>
  <si>
    <t>6.104</t>
  </si>
  <si>
    <t>Protidažďová žalúzia PZ AL 400x250 R1.S</t>
  </si>
  <si>
    <t>-1578969997</t>
  </si>
  <si>
    <t>6.105</t>
  </si>
  <si>
    <t>Kruhový tlmič hluku LDC 200/900</t>
  </si>
  <si>
    <t>-379690421</t>
  </si>
  <si>
    <t>6.106</t>
  </si>
  <si>
    <t>691263632</t>
  </si>
  <si>
    <t>K180</t>
  </si>
  <si>
    <t>-1402554646</t>
  </si>
  <si>
    <t>6.107</t>
  </si>
  <si>
    <t>-1957978226</t>
  </si>
  <si>
    <t>K181</t>
  </si>
  <si>
    <t>-1735662681</t>
  </si>
  <si>
    <t>6.109</t>
  </si>
  <si>
    <t>Rozvod vzt štvorhranného potrubia, 80% tvaroviek, spoje zvnútra vzt potrubia tmelené: do obvodu 1300mm</t>
  </si>
  <si>
    <t>2125702860</t>
  </si>
  <si>
    <t>6.110</t>
  </si>
  <si>
    <t>Rozvod kruhového potrubia, 45% tvaroviek, spoje zvnútra vzt potrubia tmelené: ø200mm</t>
  </si>
  <si>
    <t>-1597338849</t>
  </si>
  <si>
    <t>6.111</t>
  </si>
  <si>
    <t>-1510888241</t>
  </si>
  <si>
    <t>6.112</t>
  </si>
  <si>
    <t>-1044502657</t>
  </si>
  <si>
    <t>6.113</t>
  </si>
  <si>
    <t>427789404</t>
  </si>
  <si>
    <t>6.114</t>
  </si>
  <si>
    <t>1761478872</t>
  </si>
  <si>
    <t>769_07</t>
  </si>
  <si>
    <t>Zariadenie 7 – Vetranie spoločenskej m. 2.3.29 a výdaja jedla 2.3.28 s jedálňou 2.3.27 na 2.NP</t>
  </si>
  <si>
    <t>7.101</t>
  </si>
  <si>
    <t>Rekuperačná jednotka do inter.a DUPLEX 1400 Basic, podstropná 975m3/h, pext=300Pa s filtráciou G4, krížový rekuperátor  59,4(50,9)%, el. ohrievač do potrubia 4,8kW(max 6,0kW),  sifon s guličkou, komplet MaR, v rozloženom stave</t>
  </si>
  <si>
    <t>-1591791781</t>
  </si>
  <si>
    <t>7.102</t>
  </si>
  <si>
    <t>Protidažďová žalúzia PZ AL 450x315 R1.S, polohu žalúzií upresniť priamo na stavbe</t>
  </si>
  <si>
    <t>353947614</t>
  </si>
  <si>
    <t>7.103</t>
  </si>
  <si>
    <t>Protidažďová žalúzia PZ AL 900x250 R1.S</t>
  </si>
  <si>
    <t>-1374593446</t>
  </si>
  <si>
    <t>7.104</t>
  </si>
  <si>
    <t>1131889812</t>
  </si>
  <si>
    <t>7.105</t>
  </si>
  <si>
    <t>Kruhový tlmič hluku LDC 250/600</t>
  </si>
  <si>
    <t>-500784725</t>
  </si>
  <si>
    <t>7.106</t>
  </si>
  <si>
    <t>916693231</t>
  </si>
  <si>
    <t>K182</t>
  </si>
  <si>
    <t>-1778649730</t>
  </si>
  <si>
    <t>7.107</t>
  </si>
  <si>
    <t>1017002740</t>
  </si>
  <si>
    <t>K183</t>
  </si>
  <si>
    <t>493164076</t>
  </si>
  <si>
    <t>7.108</t>
  </si>
  <si>
    <t>1247725076</t>
  </si>
  <si>
    <t>7.110</t>
  </si>
  <si>
    <t>Rozvod vzt štvorhranného potrubia, 25% tvaroviek do obvodu 2400mm</t>
  </si>
  <si>
    <t>1659208908</t>
  </si>
  <si>
    <t>K184</t>
  </si>
  <si>
    <t>-852634208</t>
  </si>
  <si>
    <t>K185</t>
  </si>
  <si>
    <t>-523149139</t>
  </si>
  <si>
    <t>K186</t>
  </si>
  <si>
    <t>-1609152262</t>
  </si>
  <si>
    <t>K187</t>
  </si>
  <si>
    <t>-1236469759</t>
  </si>
  <si>
    <t>7.112</t>
  </si>
  <si>
    <t>-60545839</t>
  </si>
  <si>
    <t>7.113</t>
  </si>
  <si>
    <t>-1846604120</t>
  </si>
  <si>
    <t>K188</t>
  </si>
  <si>
    <t>-983997554</t>
  </si>
  <si>
    <t>769_08</t>
  </si>
  <si>
    <t>Zariadenie 8 – Vetranie spoločenskej miestnosti 2.2.7 a výdaja jedla 2.2.2 s jedálňou 2.2.4 na 2.NP</t>
  </si>
  <si>
    <t>8.101</t>
  </si>
  <si>
    <t>Rekuperačná jednotka do inter. DUPLEX 1400 Basic, podstropná 1 145m3/h, pext=300Pa s filtráciou G4, krížový rekuperátor  59,4(50,9)%, el. ohrev do potrubia 5,7kW(max 6,0kW), sifon s guličkou, komplet MaR  dodaná v rozloženom stave</t>
  </si>
  <si>
    <t>1683714312</t>
  </si>
  <si>
    <t>8.102</t>
  </si>
  <si>
    <t>Protidažďová žalúzia PZ AL 450x400 R1.S</t>
  </si>
  <si>
    <t>1214171041</t>
  </si>
  <si>
    <t>8.103</t>
  </si>
  <si>
    <t>779635082</t>
  </si>
  <si>
    <t>8.104</t>
  </si>
  <si>
    <t>Kruhový tlmič hluku LDC 315/900</t>
  </si>
  <si>
    <t>165769358</t>
  </si>
  <si>
    <t>8.105</t>
  </si>
  <si>
    <t>Kruhový tlmič hluku LDC 315/600</t>
  </si>
  <si>
    <t>-1587699793</t>
  </si>
  <si>
    <t>8.106</t>
  </si>
  <si>
    <t>1670722032</t>
  </si>
  <si>
    <t>K189</t>
  </si>
  <si>
    <t>-708180068</t>
  </si>
  <si>
    <t>8.107</t>
  </si>
  <si>
    <t>351658709</t>
  </si>
  <si>
    <t>K190</t>
  </si>
  <si>
    <t>-1920987831</t>
  </si>
  <si>
    <t>8.108</t>
  </si>
  <si>
    <t>-221358379</t>
  </si>
  <si>
    <t>8.110</t>
  </si>
  <si>
    <t>-290761154</t>
  </si>
  <si>
    <t>K191</t>
  </si>
  <si>
    <t>1910886239</t>
  </si>
  <si>
    <t>K192</t>
  </si>
  <si>
    <t>798472279</t>
  </si>
  <si>
    <t>K193</t>
  </si>
  <si>
    <t>-845119965</t>
  </si>
  <si>
    <t>K194</t>
  </si>
  <si>
    <t>-2036400817</t>
  </si>
  <si>
    <t>8.112</t>
  </si>
  <si>
    <t>2141601232</t>
  </si>
  <si>
    <t>8.113</t>
  </si>
  <si>
    <t>1318383348</t>
  </si>
  <si>
    <t>K195</t>
  </si>
  <si>
    <t>-1055961863</t>
  </si>
  <si>
    <t>769_09</t>
  </si>
  <si>
    <t xml:space="preserve">Zariadenie 9 – Vetranie priestorov ľavého krídla na 2.NP </t>
  </si>
  <si>
    <t>9.101</t>
  </si>
  <si>
    <t>Rekuperačná jednotka do inter. DUPLEX 3500 Multi ECO v hygienickom prevedení VDI 6022, podstropná 2840m3/h, pext=300Pa s filtráciou F7/M5, protiprúdový rekuperátor  92,4(82,7)%, el. dohrev  4,1kW(max 7,2kW), sifon s guličkou, kompletná  MaR splňa ErP(Ecod</t>
  </si>
  <si>
    <t>1576882218</t>
  </si>
  <si>
    <t>9.102</t>
  </si>
  <si>
    <t>Protidažďová žalúzia PZ AL 630x710 R1.S</t>
  </si>
  <si>
    <t>-70593910</t>
  </si>
  <si>
    <t>9.103</t>
  </si>
  <si>
    <t>-408338792</t>
  </si>
  <si>
    <t>9.104</t>
  </si>
  <si>
    <t>1086855017</t>
  </si>
  <si>
    <t>9.105</t>
  </si>
  <si>
    <t>-621490496</t>
  </si>
  <si>
    <t>9.106</t>
  </si>
  <si>
    <t>2103903014</t>
  </si>
  <si>
    <t>9.107</t>
  </si>
  <si>
    <t>-1460845603</t>
  </si>
  <si>
    <t>9.108</t>
  </si>
  <si>
    <t>Prívodná vírivá výustka VVKR B-S-600x40-W-RAL 9003, 520m3/h</t>
  </si>
  <si>
    <t>1982503374</t>
  </si>
  <si>
    <t>K196</t>
  </si>
  <si>
    <t>2090045021</t>
  </si>
  <si>
    <t>9.109</t>
  </si>
  <si>
    <t>Odvodná vírivá výustka VVKR-B-S-600x40-W-RAL 9003, 520</t>
  </si>
  <si>
    <t>905645215</t>
  </si>
  <si>
    <t>K197</t>
  </si>
  <si>
    <t>237226728</t>
  </si>
  <si>
    <t>9.110</t>
  </si>
  <si>
    <t>1126926487</t>
  </si>
  <si>
    <t>K198</t>
  </si>
  <si>
    <t>-470009958</t>
  </si>
  <si>
    <t>9.111</t>
  </si>
  <si>
    <t>-1814080235</t>
  </si>
  <si>
    <t>K199</t>
  </si>
  <si>
    <t>1935192895</t>
  </si>
  <si>
    <t>9.112</t>
  </si>
  <si>
    <t>-1009393619</t>
  </si>
  <si>
    <t>1213130497</t>
  </si>
  <si>
    <t>9.113</t>
  </si>
  <si>
    <t>-1653388004</t>
  </si>
  <si>
    <t>-861804802</t>
  </si>
  <si>
    <t>9.114</t>
  </si>
  <si>
    <t>1131146480</t>
  </si>
  <si>
    <t>9.115</t>
  </si>
  <si>
    <t>326391331</t>
  </si>
  <si>
    <t>K200</t>
  </si>
  <si>
    <t>-282051170</t>
  </si>
  <si>
    <t>K201</t>
  </si>
  <si>
    <t>-471100680</t>
  </si>
  <si>
    <t>K202</t>
  </si>
  <si>
    <t>-1786862064</t>
  </si>
  <si>
    <t>K203</t>
  </si>
  <si>
    <t>1532986652</t>
  </si>
  <si>
    <t>K204</t>
  </si>
  <si>
    <t>895495557</t>
  </si>
  <si>
    <t>K205</t>
  </si>
  <si>
    <t>-702407752</t>
  </si>
  <si>
    <t>K206</t>
  </si>
  <si>
    <t>-1098872262</t>
  </si>
  <si>
    <t>9.119</t>
  </si>
  <si>
    <t>-780198950</t>
  </si>
  <si>
    <t>9.120</t>
  </si>
  <si>
    <t>949375877</t>
  </si>
  <si>
    <t>K207</t>
  </si>
  <si>
    <t>-667170637</t>
  </si>
  <si>
    <t>K208</t>
  </si>
  <si>
    <t>389590410</t>
  </si>
  <si>
    <t>K209</t>
  </si>
  <si>
    <t>189872147</t>
  </si>
  <si>
    <t>9.121</t>
  </si>
  <si>
    <t>-793765444</t>
  </si>
  <si>
    <t>9.122</t>
  </si>
  <si>
    <t>-1594188632</t>
  </si>
  <si>
    <t>769_10</t>
  </si>
  <si>
    <t>Zariadenie 10 – Vetranie priestorov na 3.NP</t>
  </si>
  <si>
    <t>10.101</t>
  </si>
  <si>
    <t>Rekuperačná jednotka do inter. DUPLEX 6500 Multi  ECO-V v hyg. prevedení VDI 6022, stojatá 5 780m3/h, pext=600Pa s filtráciou F7/M5, protiprúd. rekuper. 92,0(82,3)%, el. dohrev  3,5kW(max 9,2kW), sifon s guličkou, komplet MaR splňa ErP(Ecodesign)  v rozlo</t>
  </si>
  <si>
    <t>63187096</t>
  </si>
  <si>
    <t>10.102</t>
  </si>
  <si>
    <t>Výfukový kus so sitom 560x400 (viď.výkresová časť)</t>
  </si>
  <si>
    <t>622509687</t>
  </si>
  <si>
    <t>10.103</t>
  </si>
  <si>
    <t>Nasávací kus so sitom 560x400 (viď.výkresová časť)</t>
  </si>
  <si>
    <t>-373545356</t>
  </si>
  <si>
    <t>10.104</t>
  </si>
  <si>
    <t>Tlmič hluku THP 10 900x400/700</t>
  </si>
  <si>
    <t>-1297638582</t>
  </si>
  <si>
    <t>10.105</t>
  </si>
  <si>
    <t>Tlmič hluku THP 10 900x400/400</t>
  </si>
  <si>
    <t>-1965972527</t>
  </si>
  <si>
    <t>10.106</t>
  </si>
  <si>
    <t>Tlmič hluku THP 10 630x630/1000</t>
  </si>
  <si>
    <t>-651673343</t>
  </si>
  <si>
    <t>10.107</t>
  </si>
  <si>
    <t>Tlmič hluku THP 10 900x400/1000</t>
  </si>
  <si>
    <t>932595553</t>
  </si>
  <si>
    <t>10.108</t>
  </si>
  <si>
    <t>Regulačná klapka  RKT R 500x315</t>
  </si>
  <si>
    <t>264147020</t>
  </si>
  <si>
    <t>10.109</t>
  </si>
  <si>
    <t>Regulačná klapka  RKT R 450x315</t>
  </si>
  <si>
    <t>1396618989</t>
  </si>
  <si>
    <t>10.110</t>
  </si>
  <si>
    <t>Regulačná klapka kruhová TUNE-R-B-315</t>
  </si>
  <si>
    <t>-243237479</t>
  </si>
  <si>
    <t>10.111</t>
  </si>
  <si>
    <t>Regulačná klapka kruhová TUNE-R-B-280</t>
  </si>
  <si>
    <t>-105994661</t>
  </si>
  <si>
    <t>10.112</t>
  </si>
  <si>
    <t>-2104035361</t>
  </si>
  <si>
    <t>10.113</t>
  </si>
  <si>
    <t>-592881505</t>
  </si>
  <si>
    <t>10.114</t>
  </si>
  <si>
    <t>-1217680978</t>
  </si>
  <si>
    <t>10.115</t>
  </si>
  <si>
    <t>-963281788</t>
  </si>
  <si>
    <t>K210</t>
  </si>
  <si>
    <t>-732648914</t>
  </si>
  <si>
    <t>10.116</t>
  </si>
  <si>
    <t>495742604</t>
  </si>
  <si>
    <t>K211</t>
  </si>
  <si>
    <t>539601270</t>
  </si>
  <si>
    <t>10.117</t>
  </si>
  <si>
    <t>-162748152</t>
  </si>
  <si>
    <t>1188502256</t>
  </si>
  <si>
    <t>10.118</t>
  </si>
  <si>
    <t>-88549218</t>
  </si>
  <si>
    <t>-1601410705</t>
  </si>
  <si>
    <t>10.119</t>
  </si>
  <si>
    <t>-324344313</t>
  </si>
  <si>
    <t>10.120</t>
  </si>
  <si>
    <t>Rezidenčný difúzor TEF-S 200</t>
  </si>
  <si>
    <t>-1429707057</t>
  </si>
  <si>
    <t>K212</t>
  </si>
  <si>
    <t>zvod vzt štvorhranného potrubia, 40% tvaroviek do obvodu 2600mm</t>
  </si>
  <si>
    <t>-1603252447</t>
  </si>
  <si>
    <t>K213</t>
  </si>
  <si>
    <t>zvod vzt štvorhranného potrubia, 40% tvaroviek do obvodu 1630mm</t>
  </si>
  <si>
    <t>-1185911409</t>
  </si>
  <si>
    <t>K214</t>
  </si>
  <si>
    <t>ozvod kruhového potrubia, 35% tvaroviek: ø355mm</t>
  </si>
  <si>
    <t>-1526622354</t>
  </si>
  <si>
    <t>K215</t>
  </si>
  <si>
    <t>ozvod kruhového potrubia, 35% tvaroviek: ø315mm</t>
  </si>
  <si>
    <t>1624635400</t>
  </si>
  <si>
    <t>K216</t>
  </si>
  <si>
    <t>ozvod kruhového potrubia, 35% tvaroviek: ø250mm</t>
  </si>
  <si>
    <t>258203523</t>
  </si>
  <si>
    <t>K217</t>
  </si>
  <si>
    <t>ozvod kruhového potrubia, 35% tvaroviek: ø225mm</t>
  </si>
  <si>
    <t>1601618452</t>
  </si>
  <si>
    <t>K218</t>
  </si>
  <si>
    <t>ozvod kruhového potrubia, 35% tvaroviek: ø200mm</t>
  </si>
  <si>
    <t>-553244824</t>
  </si>
  <si>
    <t>K219</t>
  </si>
  <si>
    <t>ozvod kruhového potrubia, 35% tvaroviek: ø160mm</t>
  </si>
  <si>
    <t>1386966582</t>
  </si>
  <si>
    <t>K220</t>
  </si>
  <si>
    <t>ozvod kruhového potrubia, 35% tvaroviek: ø125mm</t>
  </si>
  <si>
    <t>-751147503</t>
  </si>
  <si>
    <t>10.124</t>
  </si>
  <si>
    <t>1011011615</t>
  </si>
  <si>
    <t>10.125</t>
  </si>
  <si>
    <t>37052844</t>
  </si>
  <si>
    <t>10.126</t>
  </si>
  <si>
    <t>-1429087382</t>
  </si>
  <si>
    <t>K221</t>
  </si>
  <si>
    <t>-465031927</t>
  </si>
  <si>
    <t>K222</t>
  </si>
  <si>
    <t>-1815534877</t>
  </si>
  <si>
    <t>K223</t>
  </si>
  <si>
    <t>-69058799</t>
  </si>
  <si>
    <t>10.127</t>
  </si>
  <si>
    <t>Dverová mriežka NOVA-D-200x150-UR1</t>
  </si>
  <si>
    <t>-1530963072</t>
  </si>
  <si>
    <t>769_11</t>
  </si>
  <si>
    <t>Zariadenie 11 – Klimatizácia priestorov na 1.NP</t>
  </si>
  <si>
    <t>11.101</t>
  </si>
  <si>
    <t>VRF V-III FUJITSA, Vonkajšia kondenzačná jednotka AJY 198 LALDH, Qchl=62,4kW, Qvyk=70,0kW v zložení :, AJY-126 LALDH, 40A/37,4A, 3N/400V/50Hz, 10mm²,AJY-072 LALDH, 20A/18,7A, 3N/400V/50Hz, 4mm²</t>
  </si>
  <si>
    <t>925291907</t>
  </si>
  <si>
    <t>11.102</t>
  </si>
  <si>
    <t>Vnútorná kazetová jednotka AUXB-004 GLEH 60x60,                                                                                                                                                       Qchl/vyk = 1,1/1,3kW</t>
  </si>
  <si>
    <t>-501431056</t>
  </si>
  <si>
    <t>11.103</t>
  </si>
  <si>
    <t>Vnútorná kazetová jednotka AUXB-007 GLEH 60x60,                                                                Qchl/vyk = 2,0/2,4kW</t>
  </si>
  <si>
    <t>406691579</t>
  </si>
  <si>
    <t>11.104</t>
  </si>
  <si>
    <t>Vnútorná kazetová jednotka AUXB-009 GLEH 60x60,                                                         Qchl/vyk = 2,5/3,0kW</t>
  </si>
  <si>
    <t>-685777690</t>
  </si>
  <si>
    <t>11.105</t>
  </si>
  <si>
    <t>Vnútorná kazetová jednotka AUXB-012 GLEH 60x60,                                                                  Qchl/vyk = 3,6/4,0kW</t>
  </si>
  <si>
    <t>819092067</t>
  </si>
  <si>
    <t>11.106</t>
  </si>
  <si>
    <t>Vnútorná kazetová jednotka AUXB-014 GLEH 60x60,                                                 Qchl/vyk = 4,1/4,6kW</t>
  </si>
  <si>
    <t>1011977697</t>
  </si>
  <si>
    <t>11.107</t>
  </si>
  <si>
    <t>Vnútorná kazetová jednotka AUXB-018 GLEH 60x60,                                                                 Qchl/vyk = 5,6/6,0kW</t>
  </si>
  <si>
    <t>-106296005</t>
  </si>
  <si>
    <t>11.108</t>
  </si>
  <si>
    <t>Dekoračný panel UTG-UFYC-W</t>
  </si>
  <si>
    <t>583479890</t>
  </si>
  <si>
    <t>11.109</t>
  </si>
  <si>
    <t>Káblový nástenný ovládač UTY-RNRY 25</t>
  </si>
  <si>
    <t>10509277</t>
  </si>
  <si>
    <t>K224</t>
  </si>
  <si>
    <t>Izolovaný rozvod Cu-potrubia: ø 6,35mm</t>
  </si>
  <si>
    <t>1692641506</t>
  </si>
  <si>
    <t>K225</t>
  </si>
  <si>
    <t>Izolovaný rozvod Cu-potrubia: ø 9,52mm</t>
  </si>
  <si>
    <t>-159161175</t>
  </si>
  <si>
    <t>K226</t>
  </si>
  <si>
    <t>Izolovaný rozvod Cu-potrubia: ø 12,70mm</t>
  </si>
  <si>
    <t>1352405253</t>
  </si>
  <si>
    <t>K227</t>
  </si>
  <si>
    <t>Izolovaný rozvod Cu-potrubia: ø 15,88mm</t>
  </si>
  <si>
    <t>-1799607921</t>
  </si>
  <si>
    <t>K228</t>
  </si>
  <si>
    <t>Izolovaný rozvod Cu-potrubia: ø 19,05mm</t>
  </si>
  <si>
    <t>-288335903</t>
  </si>
  <si>
    <t>K229</t>
  </si>
  <si>
    <t>Izolovaný rozvod Cu-potrubia: ø 22,22mm</t>
  </si>
  <si>
    <t>-858411008</t>
  </si>
  <si>
    <t>K230</t>
  </si>
  <si>
    <t>ø 28,58mm - tyčovina   Kaučuková izolácia</t>
  </si>
  <si>
    <t>-933606580</t>
  </si>
  <si>
    <t>K231</t>
  </si>
  <si>
    <t>ø 34,92mm - tyčovina  Kaučuková izolácia</t>
  </si>
  <si>
    <t>-494578380</t>
  </si>
  <si>
    <t>K232</t>
  </si>
  <si>
    <t>UTP-CX567A - rozdeľovač pre vonkajšie jednotky</t>
  </si>
  <si>
    <t>-1206784010</t>
  </si>
  <si>
    <t>K233</t>
  </si>
  <si>
    <t>UTP-AX054A</t>
  </si>
  <si>
    <t>157354257</t>
  </si>
  <si>
    <t>K234</t>
  </si>
  <si>
    <t>UTP-AX090A</t>
  </si>
  <si>
    <t>-1820148628</t>
  </si>
  <si>
    <t>K235</t>
  </si>
  <si>
    <t>UTP-AX180A</t>
  </si>
  <si>
    <t>-1713460408</t>
  </si>
  <si>
    <t>K236</t>
  </si>
  <si>
    <t>UTP-AX567A</t>
  </si>
  <si>
    <t>1377094009</t>
  </si>
  <si>
    <t>769_12</t>
  </si>
  <si>
    <t>Zariadenie 12 – Klimatizácia priestorov na 2.NP</t>
  </si>
  <si>
    <t>12.101</t>
  </si>
  <si>
    <t>VRF V-IV FUJITSA-Vonkajšia kondenzačná jednotka AJY 234 LALDH, Qchl=73,0kW, Qvyk=81,5kW v zložení :AJY-144 LALDH, 40A/37,4A, 3N/400V/50Hz, 10mm²,AJY-090 LALDH, 25A/23,3A, 3N/400V/50Hz, 6mm²</t>
  </si>
  <si>
    <t>306868351</t>
  </si>
  <si>
    <t>12.102</t>
  </si>
  <si>
    <t>Vnútorná nástenná jednotka ASYA-009 GCGH, Qchl/vyk = 2,8/3,2kW</t>
  </si>
  <si>
    <t>-497473054</t>
  </si>
  <si>
    <t>12.103a</t>
  </si>
  <si>
    <t>Vnútorná kazetová jednotka AUXB-004 GLEH 60x60, Qchl/vyk = 1,1/1,3kW</t>
  </si>
  <si>
    <t>-1561321143</t>
  </si>
  <si>
    <t>12.103</t>
  </si>
  <si>
    <t>Vnútorná kazetová jednotka AUXB-007 GLEH 60x60, Qchl/vyk = 2,0/2,4kW</t>
  </si>
  <si>
    <t>-103437584</t>
  </si>
  <si>
    <t>12.104</t>
  </si>
  <si>
    <t>Vnútorná kazetová jednotka AUXB-009 GLEH 60x60, Qchl/vyk = 2,5/3,0kW</t>
  </si>
  <si>
    <t>676732467</t>
  </si>
  <si>
    <t>12.105</t>
  </si>
  <si>
    <t>Vnútorná kazetová jednotka AUXB-012 GLEH 60x60, Qchl/vyk = 3,6/4,0kW</t>
  </si>
  <si>
    <t>858041341</t>
  </si>
  <si>
    <t>12.106</t>
  </si>
  <si>
    <t>Vnútorná kazetová jednotka AUXB-018 GLEH 60x60,  Qchl/vyk = 5,6/6,0kW</t>
  </si>
  <si>
    <t>1334570222</t>
  </si>
  <si>
    <t>12.107</t>
  </si>
  <si>
    <t>1676402179</t>
  </si>
  <si>
    <t>12.108</t>
  </si>
  <si>
    <t>1803000149</t>
  </si>
  <si>
    <t>K237</t>
  </si>
  <si>
    <t>1421261712</t>
  </si>
  <si>
    <t>K238</t>
  </si>
  <si>
    <t>-1331250160</t>
  </si>
  <si>
    <t>K239</t>
  </si>
  <si>
    <t>-237450095</t>
  </si>
  <si>
    <t>K240</t>
  </si>
  <si>
    <t>962145094</t>
  </si>
  <si>
    <t>K241</t>
  </si>
  <si>
    <t>-191187708</t>
  </si>
  <si>
    <t>K242</t>
  </si>
  <si>
    <t>1494241038</t>
  </si>
  <si>
    <t>K243</t>
  </si>
  <si>
    <t>ø 28,58mm - tyčovina  Kaučuková izolácia</t>
  </si>
  <si>
    <t>1281285458</t>
  </si>
  <si>
    <t>K244</t>
  </si>
  <si>
    <t>ø 34,92mm - tyčovina Kaučuková izolácia</t>
  </si>
  <si>
    <t>472132841</t>
  </si>
  <si>
    <t>K245</t>
  </si>
  <si>
    <t>535516838</t>
  </si>
  <si>
    <t>K246</t>
  </si>
  <si>
    <t>13387619</t>
  </si>
  <si>
    <t>K247</t>
  </si>
  <si>
    <t>1796809679</t>
  </si>
  <si>
    <t>K248</t>
  </si>
  <si>
    <t>-1392643464</t>
  </si>
  <si>
    <t>K249</t>
  </si>
  <si>
    <t>424092095</t>
  </si>
  <si>
    <t>769_13</t>
  </si>
  <si>
    <t>Zariadenie 13 – Klimatizácia priestorov na 3.NP</t>
  </si>
  <si>
    <t>13.101</t>
  </si>
  <si>
    <t>VVRF V-IV FUJITSA Vonkajšia kondenzačná jednotka AJY 252 LALDH, Qchl=78,0kW, Qvyk=81,5kW v zložení :AJY-144 LALDH, 40A/37,4A, 3N/400V/50Hz, 10mm²,AJY-090 LALDH, 25A/23,3A, 3N/400V/50Hz, 6mm²</t>
  </si>
  <si>
    <t>-1020016354</t>
  </si>
  <si>
    <t>13.102</t>
  </si>
  <si>
    <t>Vnútorná nástenná jednotka ASYA-007 GCGH, Qchl/vyk = 2,2/2,8kW</t>
  </si>
  <si>
    <t>-1984082045</t>
  </si>
  <si>
    <t>13.103</t>
  </si>
  <si>
    <t>-729835901</t>
  </si>
  <si>
    <t>13.104</t>
  </si>
  <si>
    <t>Vnútorná nástenná jednotka ASYA-012 GCGH, Qchl/vyk = 3,6/4,1kW</t>
  </si>
  <si>
    <t>-2085316089</t>
  </si>
  <si>
    <t>13.105</t>
  </si>
  <si>
    <t>Vnútorná kazetová jednotka AUXB-018 GLEH 60x60,                      Qchl/vyk = 5,6/6,0kW</t>
  </si>
  <si>
    <t>-2017679135</t>
  </si>
  <si>
    <t>13.106</t>
  </si>
  <si>
    <t>Vnútorná kazetová jednotka AUXB-024 GLEH 60x60,                      Qchl/vyk = 7,1/8,0kW</t>
  </si>
  <si>
    <t>548452900</t>
  </si>
  <si>
    <t>13.107</t>
  </si>
  <si>
    <t>-162024543</t>
  </si>
  <si>
    <t>13.108</t>
  </si>
  <si>
    <t>-1698536415</t>
  </si>
  <si>
    <t>K250</t>
  </si>
  <si>
    <t>1971477333</t>
  </si>
  <si>
    <t>K251</t>
  </si>
  <si>
    <t>-1169951309</t>
  </si>
  <si>
    <t>K252</t>
  </si>
  <si>
    <t>872890840</t>
  </si>
  <si>
    <t>K253</t>
  </si>
  <si>
    <t>183038117</t>
  </si>
  <si>
    <t>K254</t>
  </si>
  <si>
    <t>1816802508</t>
  </si>
  <si>
    <t>K255</t>
  </si>
  <si>
    <t>798253136</t>
  </si>
  <si>
    <t>K256</t>
  </si>
  <si>
    <t>ø 28,58mm - tyčovina Kaučuková izolácia</t>
  </si>
  <si>
    <t>952097991</t>
  </si>
  <si>
    <t>K257</t>
  </si>
  <si>
    <t>1467884632</t>
  </si>
  <si>
    <t>K258</t>
  </si>
  <si>
    <t>-257548750</t>
  </si>
  <si>
    <t>K259</t>
  </si>
  <si>
    <t>1385593622</t>
  </si>
  <si>
    <t>K260</t>
  </si>
  <si>
    <t>326771944</t>
  </si>
  <si>
    <t>K261</t>
  </si>
  <si>
    <t>-1574860227</t>
  </si>
  <si>
    <t>K262</t>
  </si>
  <si>
    <t>-210684613</t>
  </si>
  <si>
    <t>769_14</t>
  </si>
  <si>
    <t>Zariadenie 14 – Klimatizácia priestoru serverovne 0.20 na 1.PP</t>
  </si>
  <si>
    <t>14.101</t>
  </si>
  <si>
    <t>SPLITSYSTÉM FUJITSA, Vonkajšia kondenzačná jednotka AOYG-12KMCC, Qchl=3,40kW, Qvyk=4,0kW, 1f/230V/50V, istič 10A</t>
  </si>
  <si>
    <t>1825123028</t>
  </si>
  <si>
    <t>14.102</t>
  </si>
  <si>
    <t>Vnútorná nástenná jednotka ASYG-12 KMCF,Qchl/vyk = 3,4/4,0kW</t>
  </si>
  <si>
    <t>-1408519064</t>
  </si>
  <si>
    <t>14.103</t>
  </si>
  <si>
    <t>2054272642</t>
  </si>
  <si>
    <t>K263</t>
  </si>
  <si>
    <t>-2005921538</t>
  </si>
  <si>
    <t>K264</t>
  </si>
  <si>
    <t>-2093550709</t>
  </si>
  <si>
    <t>769_15</t>
  </si>
  <si>
    <t>Zariadenie 15 – Odvetranie sociálnych priestorov  0.11 a 0.07 na 1.PP</t>
  </si>
  <si>
    <t>15.101</t>
  </si>
  <si>
    <t>Ventilátor do kruhového potrubia K160XL sileo so vzduchovým výkonom do 390m³/h s príslušenstvom:</t>
  </si>
  <si>
    <t>-1265393192</t>
  </si>
  <si>
    <t>K265</t>
  </si>
  <si>
    <t>kruhový tlmič hluku LDC 160/600</t>
  </si>
  <si>
    <t>1042184460</t>
  </si>
  <si>
    <t>K266</t>
  </si>
  <si>
    <t>časové relé</t>
  </si>
  <si>
    <t>1866794074</t>
  </si>
  <si>
    <t>K267</t>
  </si>
  <si>
    <t>spätná klapka RSK 160</t>
  </si>
  <si>
    <t>1224330231</t>
  </si>
  <si>
    <t>K268</t>
  </si>
  <si>
    <t>regulátor otáčok REE 1</t>
  </si>
  <si>
    <t>691241719</t>
  </si>
  <si>
    <t>K269</t>
  </si>
  <si>
    <t>rýchloupínacia spona FK 160</t>
  </si>
  <si>
    <t>-575830586</t>
  </si>
  <si>
    <t>15.102</t>
  </si>
  <si>
    <t>Protidažďová žalúzia PZ AL 250x500 R1.S</t>
  </si>
  <si>
    <t>1345344131</t>
  </si>
  <si>
    <t>15.103</t>
  </si>
  <si>
    <t>324229773</t>
  </si>
  <si>
    <t>15.104</t>
  </si>
  <si>
    <t>1124375045</t>
  </si>
  <si>
    <t>15.105</t>
  </si>
  <si>
    <t>Dverová mriežka NOVA-D-400x200-UR1</t>
  </si>
  <si>
    <t>1579885382</t>
  </si>
  <si>
    <t>15.106</t>
  </si>
  <si>
    <t>-1133733994</t>
  </si>
  <si>
    <t>K270</t>
  </si>
  <si>
    <t>Rozvod kruhového potrubia, 35 % tvaroviek ø 160</t>
  </si>
  <si>
    <t>-255940267</t>
  </si>
  <si>
    <t>K271</t>
  </si>
  <si>
    <t>Rozvod kruhového potrubia, 35 % tvaroviek ø 125</t>
  </si>
  <si>
    <t>-1726419883</t>
  </si>
  <si>
    <t>15.109</t>
  </si>
  <si>
    <t>Štvorhranné vzt potrubie 250x500/1000 BP</t>
  </si>
  <si>
    <t>-1304858504</t>
  </si>
  <si>
    <t>15.110</t>
  </si>
  <si>
    <t>-2061939886</t>
  </si>
  <si>
    <t>15.111</t>
  </si>
  <si>
    <t>608867502</t>
  </si>
  <si>
    <t>K272</t>
  </si>
  <si>
    <t>-1019610756</t>
  </si>
  <si>
    <t>769_16</t>
  </si>
  <si>
    <t>Zariadenie 16 – Odvetranie priestoru fajčiarne  1.1.17 na 1.NP</t>
  </si>
  <si>
    <t>16.101</t>
  </si>
  <si>
    <t>Ventilátor do kruhového potrubia K125XL sileo so vzduchovým výkonom do 200m³/h s príslušenstvom:</t>
  </si>
  <si>
    <t>-1233562238</t>
  </si>
  <si>
    <t>K273</t>
  </si>
  <si>
    <t>kruhový tlmič hluku LDC 125/300</t>
  </si>
  <si>
    <t>179529427</t>
  </si>
  <si>
    <t>K274</t>
  </si>
  <si>
    <t>1960445687</t>
  </si>
  <si>
    <t>K275</t>
  </si>
  <si>
    <t>spätná klapka RSK 125</t>
  </si>
  <si>
    <t>-218786329</t>
  </si>
  <si>
    <t>K276</t>
  </si>
  <si>
    <t>159262529</t>
  </si>
  <si>
    <t>K277</t>
  </si>
  <si>
    <t>rýchloupínacia spona FK 125</t>
  </si>
  <si>
    <t>433890824</t>
  </si>
  <si>
    <t>16.102</t>
  </si>
  <si>
    <t>Protidažďová žalúzia PZ AL 200x200 R1.S</t>
  </si>
  <si>
    <t>-145536866</t>
  </si>
  <si>
    <t>16.103</t>
  </si>
  <si>
    <t>Odvodná vírivá výustka VVKR-B-S-500x24-W-RAL 9003</t>
  </si>
  <si>
    <t>2115296770</t>
  </si>
  <si>
    <t>K278</t>
  </si>
  <si>
    <t>Pretlaková komora PB-VVK-E-500-160-S-H-D1</t>
  </si>
  <si>
    <t>-992124254</t>
  </si>
  <si>
    <t>K279</t>
  </si>
  <si>
    <t>-1035341769</t>
  </si>
  <si>
    <t>16.106</t>
  </si>
  <si>
    <t>Štvorhranné vzt potrubie 200x200/800 BP</t>
  </si>
  <si>
    <t>-410721432</t>
  </si>
  <si>
    <t>16.107</t>
  </si>
  <si>
    <t>1960623061</t>
  </si>
  <si>
    <t>K280</t>
  </si>
  <si>
    <t>417713970</t>
  </si>
  <si>
    <t>769_17</t>
  </si>
  <si>
    <t>Zariadenie 17 – Požiarne vetranie schodiska pri hlavnom vstupe</t>
  </si>
  <si>
    <t>17.101</t>
  </si>
  <si>
    <t>Prívodný ventilátor ventilátor RS 80-50 M3 sileo, AC motor so vzduchovým výkonom 5 600m³/h, pext=200Pa, s príslušenstvom :</t>
  </si>
  <si>
    <t>-1337096666</t>
  </si>
  <si>
    <t>K281</t>
  </si>
  <si>
    <t>pružná manžeta DS 80-50</t>
  </si>
  <si>
    <t>13315979</t>
  </si>
  <si>
    <t>K282</t>
  </si>
  <si>
    <t>regulačná klapka s prípravou na servo RK-SYS-800x500-S (servopohon dodá ELE-MaR)</t>
  </si>
  <si>
    <t>-16763051</t>
  </si>
  <si>
    <t>17.102</t>
  </si>
  <si>
    <t>Výfukový kus so sitom 600x400 (viď.výkresová časť)</t>
  </si>
  <si>
    <t>-1077760585</t>
  </si>
  <si>
    <t>17.103</t>
  </si>
  <si>
    <t>Protidažďová žalúzia PZ AL 630x900 R1.S</t>
  </si>
  <si>
    <t>-855693789</t>
  </si>
  <si>
    <t>17.104</t>
  </si>
  <si>
    <t>Protidažďová žalúzia PZ AL 280x900 R1.S</t>
  </si>
  <si>
    <t>-211486430</t>
  </si>
  <si>
    <t>17.105</t>
  </si>
  <si>
    <t>Odvodný požiarny ventilátor MUB /F 062 500 D6 s teplotnou odolnosťou do 400°C / 120°C, bočný výtlak, s príslušenstvom :</t>
  </si>
  <si>
    <t>-1971065977</t>
  </si>
  <si>
    <t>K283</t>
  </si>
  <si>
    <t>tlmič vibrácií SD-MB</t>
  </si>
  <si>
    <t xml:space="preserve">sada </t>
  </si>
  <si>
    <t>-645261937</t>
  </si>
  <si>
    <t>K284</t>
  </si>
  <si>
    <t>pružná manžeta EVH 560 f400</t>
  </si>
  <si>
    <t>1613366717</t>
  </si>
  <si>
    <t>K285</t>
  </si>
  <si>
    <t>spätná klapka so 400°C LRK560F</t>
  </si>
  <si>
    <t>1680561007</t>
  </si>
  <si>
    <t>17.106</t>
  </si>
  <si>
    <t>Dymová klapka S-SA2-600x400-B230</t>
  </si>
  <si>
    <t>75358199</t>
  </si>
  <si>
    <t>17.108</t>
  </si>
  <si>
    <t>Rozvod vzt štvorhranného potrubia, 40% tvaroviek do obvodu 2600mm</t>
  </si>
  <si>
    <t>853641</t>
  </si>
  <si>
    <t>K286</t>
  </si>
  <si>
    <t>-2121293928</t>
  </si>
  <si>
    <t>17.109</t>
  </si>
  <si>
    <t>1630960508</t>
  </si>
  <si>
    <t>17.110</t>
  </si>
  <si>
    <t>135382503</t>
  </si>
  <si>
    <t>769_18</t>
  </si>
  <si>
    <t>Zariadenie 18 – Odvetranie sociálnych priestorov 1.28 a 1.29 na 1.NP</t>
  </si>
  <si>
    <t>18.101</t>
  </si>
  <si>
    <t>772131238</t>
  </si>
  <si>
    <t>K287</t>
  </si>
  <si>
    <t>-1493678273</t>
  </si>
  <si>
    <t>K288</t>
  </si>
  <si>
    <t>-1341095258</t>
  </si>
  <si>
    <t>K289</t>
  </si>
  <si>
    <t>-1127222628</t>
  </si>
  <si>
    <t>K290</t>
  </si>
  <si>
    <t>377053425</t>
  </si>
  <si>
    <t>K291</t>
  </si>
  <si>
    <t>-528253280</t>
  </si>
  <si>
    <t>18.102</t>
  </si>
  <si>
    <t>Protidažďová žalúzia PZ AL 250x200 R1.S</t>
  </si>
  <si>
    <t>2102848036</t>
  </si>
  <si>
    <t>18.103</t>
  </si>
  <si>
    <t>1205817968</t>
  </si>
  <si>
    <t>K292</t>
  </si>
  <si>
    <t>-987904527</t>
  </si>
  <si>
    <t>K293</t>
  </si>
  <si>
    <t>-86092531</t>
  </si>
  <si>
    <t>18.106</t>
  </si>
  <si>
    <t>Štvorhranné vzt potrubie 250x200/1000 BP</t>
  </si>
  <si>
    <t>-2069272473</t>
  </si>
  <si>
    <t>18.107</t>
  </si>
  <si>
    <t>1566826441</t>
  </si>
  <si>
    <t>18.108</t>
  </si>
  <si>
    <t>-987744462</t>
  </si>
  <si>
    <t>769_19</t>
  </si>
  <si>
    <t>Zariadenie 19 – Klimatizácia priestoru rozvodne 0.27 na 1.PP</t>
  </si>
  <si>
    <t>19.101</t>
  </si>
  <si>
    <t>940139874</t>
  </si>
  <si>
    <t>19.102</t>
  </si>
  <si>
    <t>1476041991</t>
  </si>
  <si>
    <t>19.103</t>
  </si>
  <si>
    <t>-1979335427</t>
  </si>
  <si>
    <t>K294</t>
  </si>
  <si>
    <t>371124020</t>
  </si>
  <si>
    <t>K295</t>
  </si>
  <si>
    <t>73391956</t>
  </si>
  <si>
    <t>769_20</t>
  </si>
  <si>
    <t>Montážny materiál</t>
  </si>
  <si>
    <t>K296</t>
  </si>
  <si>
    <t>Závesy a kotvenie VZT potrubí, spojovací a tesniaci materiál, pájkovací materiál, plastová rúra vedená pod úrovňou terénu</t>
  </si>
  <si>
    <t>-1671973766</t>
  </si>
  <si>
    <t>K297</t>
  </si>
  <si>
    <t>Nastavenie, zaregulovanie, odskúšanie, uvedenie do prevádzky, zaškolenie obsluhy, skúšobná prevádzka</t>
  </si>
  <si>
    <t>45417186</t>
  </si>
  <si>
    <t>K298</t>
  </si>
  <si>
    <t>Plošina do výšky 5,0</t>
  </si>
  <si>
    <t>-1099957721</t>
  </si>
  <si>
    <t>K299</t>
  </si>
  <si>
    <t>doplnenie chladiva R410A</t>
  </si>
  <si>
    <t>-881075063</t>
  </si>
  <si>
    <t>K300</t>
  </si>
  <si>
    <t>požiarny uzáver páska pri prechode izolovaného Cu-potrubia požiarnym úsekom</t>
  </si>
  <si>
    <t>-424329933</t>
  </si>
  <si>
    <t>769_21</t>
  </si>
  <si>
    <t>Ostatné</t>
  </si>
  <si>
    <t>K301</t>
  </si>
  <si>
    <t>Doprava</t>
  </si>
  <si>
    <t>-1845782707</t>
  </si>
  <si>
    <t>K302</t>
  </si>
  <si>
    <t>Presun hmôt</t>
  </si>
  <si>
    <t>-108037885</t>
  </si>
  <si>
    <t>K303</t>
  </si>
  <si>
    <t>Vypracovanie PD skutočného vyhotovenia</t>
  </si>
  <si>
    <t>-1796782899</t>
  </si>
  <si>
    <t>K304</t>
  </si>
  <si>
    <t>Autorizačný dozor pre časť vzduchotechotechnika</t>
  </si>
  <si>
    <t>-2118959310</t>
  </si>
  <si>
    <t>K305</t>
  </si>
  <si>
    <t>Úradné skúšky na TI pre zariadenie 11, 12 a 13</t>
  </si>
  <si>
    <t>185752067</t>
  </si>
  <si>
    <t>SO01k - Rekonštrukcia objektu II. Psychiatrickej kliniky - EPS</t>
  </si>
  <si>
    <t>Ing Michal Martinák</t>
  </si>
  <si>
    <t xml:space="preserve">      22-M_1 - Elektrická požiarna signalizácia - systém Schrack Seconet</t>
  </si>
  <si>
    <t>Elektrická požiarna signalizácia - systém Schrack Seconet</t>
  </si>
  <si>
    <t>K001</t>
  </si>
  <si>
    <t>Ústredňa EPS B9 Integral EvoxX C vrátane B9-CII, 2-kruhy, pamäťovej karty</t>
  </si>
  <si>
    <t>-394812244</t>
  </si>
  <si>
    <t>K002</t>
  </si>
  <si>
    <t>MAP popisný štítok slovenský MAPTXT-RA SK01</t>
  </si>
  <si>
    <t>-1810619385</t>
  </si>
  <si>
    <t>K003</t>
  </si>
  <si>
    <t>Batéria 12 V / 17 Ah</t>
  </si>
  <si>
    <t>-930429346</t>
  </si>
  <si>
    <t>K004</t>
  </si>
  <si>
    <t>SD-karta 4 GB pre B8-MCU/B9-BCU SD-CARD-4GB</t>
  </si>
  <si>
    <t>1867465522</t>
  </si>
  <si>
    <t>K005</t>
  </si>
  <si>
    <t>Multisenzorový hlásič MTD 533X</t>
  </si>
  <si>
    <t>836449198</t>
  </si>
  <si>
    <t>K006</t>
  </si>
  <si>
    <t>Pätica USB 502-6</t>
  </si>
  <si>
    <t>-617690238</t>
  </si>
  <si>
    <t>K007</t>
  </si>
  <si>
    <t>Manuálny tlačidlový hlásič MCP545X-1R červený, IP24, povrchová montáž</t>
  </si>
  <si>
    <t>1475034050</t>
  </si>
  <si>
    <t>K008</t>
  </si>
  <si>
    <t>BX-REL4 relé modul, 4x relé</t>
  </si>
  <si>
    <t>-2136389548</t>
  </si>
  <si>
    <t>K009</t>
  </si>
  <si>
    <t>Skrinka pre slučkové moduly, 130x94x57mm</t>
  </si>
  <si>
    <t>-689536173</t>
  </si>
  <si>
    <t>K010</t>
  </si>
  <si>
    <t>Siréna Sonos S červená, PSS-0084, IP21</t>
  </si>
  <si>
    <t>1329119543</t>
  </si>
  <si>
    <t>K011</t>
  </si>
  <si>
    <t>Skúšobný plyn pre testovanie detektorov</t>
  </si>
  <si>
    <t>2064043381</t>
  </si>
  <si>
    <t>K012</t>
  </si>
  <si>
    <t>Kábel JE-H(St)H-R 1x2x0,8 E60 B2ca, s1, d1, a1 (sirénky)</t>
  </si>
  <si>
    <t>1625478197</t>
  </si>
  <si>
    <t>K013</t>
  </si>
  <si>
    <t>Kábel JE-H(St)H-R 2x2x0,8 E60 B2ca, s1, d1, a1 (linky)</t>
  </si>
  <si>
    <t>-580610734</t>
  </si>
  <si>
    <t>K014</t>
  </si>
  <si>
    <t>Kábel NHXH-O 3x1,5 PS60,  B2ca - a1, d1, s1 vrátane príchytiek s požiarnou odolnosťou v zmysle DIN 4102, 732/12 - 10,5-12 (oceľové káblové príchytky OBO 733 12 -29mm) - ovládanie požiarnych klapiek v rozvádzačoch NN, ovládanie výťahov</t>
  </si>
  <si>
    <t>1556573261</t>
  </si>
  <si>
    <t>2096487186</t>
  </si>
  <si>
    <t>K016</t>
  </si>
  <si>
    <t>Pevná rúrka HFPRM-Turbo 20 LG vrátane požiarnych príchytiek (klipov), spojok, kolien, uloženia a upevnenia</t>
  </si>
  <si>
    <t>1597428812</t>
  </si>
  <si>
    <t>K017</t>
  </si>
  <si>
    <t>-1177995009</t>
  </si>
  <si>
    <t>-226504387</t>
  </si>
  <si>
    <t>K019</t>
  </si>
  <si>
    <t>Vytvorenie káblovej formy na konci kábla vrátane vyrovnania, odstránenia izolácie a označenie kábla</t>
  </si>
  <si>
    <t>-1915031990</t>
  </si>
  <si>
    <t>K020</t>
  </si>
  <si>
    <t>Prezvonenie káblov a meranie úseku slučky</t>
  </si>
  <si>
    <t>-630353413</t>
  </si>
  <si>
    <t>K021</t>
  </si>
  <si>
    <t>Zhotovenie profilových otvorov v murive do 40x40mm</t>
  </si>
  <si>
    <t>809553420</t>
  </si>
  <si>
    <t>K022</t>
  </si>
  <si>
    <t>Zhotovenie profilových otvorov v železobetóne do pr. 25mm</t>
  </si>
  <si>
    <t>1628090054</t>
  </si>
  <si>
    <t>K023</t>
  </si>
  <si>
    <t>2145654472</t>
  </si>
  <si>
    <t>K024</t>
  </si>
  <si>
    <t>-1272195100</t>
  </si>
  <si>
    <t>K025</t>
  </si>
  <si>
    <t>Uvedenie hlásiča do trvalej prevádzky, preskúšanie jeho funkcie a označenie</t>
  </si>
  <si>
    <t>-448542792</t>
  </si>
  <si>
    <t>-908814528</t>
  </si>
  <si>
    <t>K027</t>
  </si>
  <si>
    <t>Pripojenie požiarnych klapiek a výťahov do systému (prepojenie s rozvádzačmi NN)</t>
  </si>
  <si>
    <t>1234879103</t>
  </si>
  <si>
    <t>K028</t>
  </si>
  <si>
    <t>Pripojenie do systému zariadenie ZODT, skv, turniketov, dverí</t>
  </si>
  <si>
    <t>1005353818</t>
  </si>
  <si>
    <t>K029</t>
  </si>
  <si>
    <t>Program konfiguračný, naprogramovanie systému</t>
  </si>
  <si>
    <t>-687587335</t>
  </si>
  <si>
    <t>K030</t>
  </si>
  <si>
    <t>Naprogramovanie ústredne, montáž</t>
  </si>
  <si>
    <t>1454402354</t>
  </si>
  <si>
    <t>K031</t>
  </si>
  <si>
    <t>Uvedenie ústredne a sytému do trvalej prevádzky</t>
  </si>
  <si>
    <t>-1111120089</t>
  </si>
  <si>
    <t>K032</t>
  </si>
  <si>
    <t>Prevádzková kniha EPS</t>
  </si>
  <si>
    <t>767208336</t>
  </si>
  <si>
    <t>K033</t>
  </si>
  <si>
    <t>-1343821722</t>
  </si>
  <si>
    <t>-880658054</t>
  </si>
  <si>
    <t>K035</t>
  </si>
  <si>
    <t>1541090201</t>
  </si>
  <si>
    <t>odhumus</t>
  </si>
  <si>
    <t>90,58</t>
  </si>
  <si>
    <t>jamar</t>
  </si>
  <si>
    <t>37,09</t>
  </si>
  <si>
    <t>k200</t>
  </si>
  <si>
    <t>11,1</t>
  </si>
  <si>
    <t>v50</t>
  </si>
  <si>
    <t>ryha</t>
  </si>
  <si>
    <t>97,365</t>
  </si>
  <si>
    <t>obsypp</t>
  </si>
  <si>
    <t>15,437</t>
  </si>
  <si>
    <t>zásyp2</t>
  </si>
  <si>
    <t>76,831</t>
  </si>
  <si>
    <t>IO01 - Príprava územia</t>
  </si>
  <si>
    <t>paž</t>
  </si>
  <si>
    <t>233,7</t>
  </si>
  <si>
    <t xml:space="preserve">    8 - Rúrové vedenie</t>
  </si>
  <si>
    <t>113206111.S</t>
  </si>
  <si>
    <t>Vytrhanie obrúb betónových, s vybúraním lôžka, z krajníkov alebo obrubníkov stojatých,  -0,14500t</t>
  </si>
  <si>
    <t>-25226373</t>
  </si>
  <si>
    <t>181,1</t>
  </si>
  <si>
    <t>119001411.S</t>
  </si>
  <si>
    <t>Dočasné zaistenie podzemného potrubia DN do 200</t>
  </si>
  <si>
    <t>506319627</t>
  </si>
  <si>
    <t>3,0</t>
  </si>
  <si>
    <t>119001422.S</t>
  </si>
  <si>
    <t>Dočasné zaistenie káblov a káblových tratí do 6 káblov</t>
  </si>
  <si>
    <t>-1011475125</t>
  </si>
  <si>
    <t>8,0</t>
  </si>
  <si>
    <t>119001801.S</t>
  </si>
  <si>
    <t>Ochranné zábradlie okolo výkopu, drevené výšky 1,10 m dvojtyčové</t>
  </si>
  <si>
    <t>-782041633</t>
  </si>
  <si>
    <t>2*(v50+k200)</t>
  </si>
  <si>
    <t>130001101.S</t>
  </si>
  <si>
    <t>Príplatok k cenám za sťaženie výkopu v blízkosti podzemného vedenia - pre všetky triedy</t>
  </si>
  <si>
    <t>2009145580</t>
  </si>
  <si>
    <t>ryha*0,6</t>
  </si>
  <si>
    <t>1793452378</t>
  </si>
  <si>
    <t>"okolo šachiet pre zdvihnutie"</t>
  </si>
  <si>
    <t>2,2*2,2*1,0*10-pi*1,2*1,2/4*1,0*10</t>
  </si>
  <si>
    <t>131101101.S</t>
  </si>
  <si>
    <t>Výkop nezapaženej jamy v hornine 1-2, do 100 m3</t>
  </si>
  <si>
    <t>255077223</t>
  </si>
  <si>
    <t>"odstranenie ornice"</t>
  </si>
  <si>
    <t>0,2*(69,8+66,6+125+38,7+90,3+57,0+5,5)</t>
  </si>
  <si>
    <t>132201201.S</t>
  </si>
  <si>
    <t>Výkop ryhy šírky 600-2000mm horn.3 do 100m3</t>
  </si>
  <si>
    <t>-1058964729</t>
  </si>
  <si>
    <t>"voda"</t>
  </si>
  <si>
    <t>0,8*2,0*v50</t>
  </si>
  <si>
    <t>"kanal"</t>
  </si>
  <si>
    <t>0,9*3,5*k200</t>
  </si>
  <si>
    <t>132201209.S</t>
  </si>
  <si>
    <t>Príplatok k cenám za lepivosť pri hĺbení rýh š. nad 600 do 2 000 mm zapaž. i nezapažených, s urovnaním dna v hornine 3</t>
  </si>
  <si>
    <t>-598099220</t>
  </si>
  <si>
    <t>151831052.S</t>
  </si>
  <si>
    <t>Zriadenie paženia a rozopretie stien rýh š. do 2 m, hĺ. do 6 m pažiacimi boxami STANDARD 3x2,25m (obojstranné) horn. stredne tlačivá</t>
  </si>
  <si>
    <t>-1830170086</t>
  </si>
  <si>
    <t>2*2,0*v50</t>
  </si>
  <si>
    <t>2*3,5*k200</t>
  </si>
  <si>
    <t>151831152.S</t>
  </si>
  <si>
    <t>Odstránenie paženia a rozopretie stien rýh š. do 2 m, hĺ. do 6 m pažiacimi boxami STANDARD 3x2,25m (obojstranné) horn. stredne tlačivá</t>
  </si>
  <si>
    <t>-834231062</t>
  </si>
  <si>
    <t>-620270901</t>
  </si>
  <si>
    <t>167101101.S</t>
  </si>
  <si>
    <t>Nakladanie neuľahnutého výkopku z hornín tr.1-4 do 100 m3</t>
  </si>
  <si>
    <t>-620913181</t>
  </si>
  <si>
    <t>-1444377029</t>
  </si>
  <si>
    <t>174101001.S</t>
  </si>
  <si>
    <t>Zásyp sypaninou so zhutnením jám, šachiet, rýh, zárezov alebo okolo objektov do 100 m3</t>
  </si>
  <si>
    <t>-346826028</t>
  </si>
  <si>
    <t>-0,8*(0,1+0,35)*v50</t>
  </si>
  <si>
    <t>-0,9*(0,15+0,5)*k200</t>
  </si>
  <si>
    <t>175101101.S</t>
  </si>
  <si>
    <t>Obsyp potrubia sypaninou z vhodných hornín 1 až 4 bez prehodenia sypaniny</t>
  </si>
  <si>
    <t>826506790</t>
  </si>
  <si>
    <t>(0,8*0,35-pi*0,065*0,065/4)*v50</t>
  </si>
  <si>
    <t>(0,9*0,5-pi*0,2*0,2/4)*k200</t>
  </si>
  <si>
    <t>583310002700.S</t>
  </si>
  <si>
    <t>Štrkopiesok frakcia 0-8 mm</t>
  </si>
  <si>
    <t>-960769427</t>
  </si>
  <si>
    <t>obsypp*1,8</t>
  </si>
  <si>
    <t>181101102.S</t>
  </si>
  <si>
    <t>Úprava pláne v zárezoch v hornine 1-4 so zhutnením</t>
  </si>
  <si>
    <t>-876321343</t>
  </si>
  <si>
    <t>0,8*v50</t>
  </si>
  <si>
    <t>0,9*k200</t>
  </si>
  <si>
    <t>451573111.S</t>
  </si>
  <si>
    <t xml:space="preserve">Lôžko pod potrubie, stoky a drobné objekty, v otvorenom výkope z piesku </t>
  </si>
  <si>
    <t>-1133231696</t>
  </si>
  <si>
    <t>0,8*0,1*v50</t>
  </si>
  <si>
    <t>0,9*0,15*k200</t>
  </si>
  <si>
    <t>452112121.S</t>
  </si>
  <si>
    <t>Osadenie prstenca  pod poklopy a mreže, výšky nad 100 do 200 mm</t>
  </si>
  <si>
    <t>-243673753</t>
  </si>
  <si>
    <t>625120120</t>
  </si>
  <si>
    <t>Vyrovnávací prstenec 625/120/120,</t>
  </si>
  <si>
    <t>-2003493429</t>
  </si>
  <si>
    <t>Rúrové vedenie</t>
  </si>
  <si>
    <t>871221406.S</t>
  </si>
  <si>
    <t>Potrubie vodovodné z PE 100 SDR11/PN16 zvárané natupo D 63x5,8 mm</t>
  </si>
  <si>
    <t>729036822</t>
  </si>
  <si>
    <t>871319011.S2</t>
  </si>
  <si>
    <t>Demontáž vodovodného potrubia z plastových rúr do DN 150  -0,01770 t</t>
  </si>
  <si>
    <t>-1599237290</t>
  </si>
  <si>
    <t>871319021.S</t>
  </si>
  <si>
    <t>Demontáž kanalizačného potrubia z plastových rúr od DN 150 do DN 300 -0,01700 t</t>
  </si>
  <si>
    <t>80797352</t>
  </si>
  <si>
    <t>871354026.S</t>
  </si>
  <si>
    <t>Montáž kanalizačného PP potrubia hladkého plnostenného SN 12 DN 200</t>
  </si>
  <si>
    <t>-53974782</t>
  </si>
  <si>
    <t>3,5+7,6</t>
  </si>
  <si>
    <t>286140003400.S</t>
  </si>
  <si>
    <t>Rúra hladká PP pre gravitačnú kanalizáciu DN 200, SN 12, dĺ. 6 m</t>
  </si>
  <si>
    <t>-959862003</t>
  </si>
  <si>
    <t>877221006.S</t>
  </si>
  <si>
    <t>Montáž tvarovky vodovodného potrubia z PE 100 zváranej natupo D 63 mm</t>
  </si>
  <si>
    <t>-742941119</t>
  </si>
  <si>
    <t>286530020400.S</t>
  </si>
  <si>
    <t>Koleno 90° na tupo PE 100, na vodu, plyn a kanalizáciu, SDR 11 D 63 mm</t>
  </si>
  <si>
    <t>-1478810288</t>
  </si>
  <si>
    <t>286530153800.S</t>
  </si>
  <si>
    <t>Elektrotvarovka lemový nákružok s integrovanou prírubou PE 100 SDR 11 D/DN 63/50</t>
  </si>
  <si>
    <t>1638070035</t>
  </si>
  <si>
    <t>877354104.S</t>
  </si>
  <si>
    <t>Montáž kanalizačnej PP presuvky DN 200</t>
  </si>
  <si>
    <t>554120486</t>
  </si>
  <si>
    <t>286540153000.S</t>
  </si>
  <si>
    <t>Presuvka PP, DN 200 hladká pre gravitačnú kanalizáciu</t>
  </si>
  <si>
    <t>-1058766803</t>
  </si>
  <si>
    <t>892233111.S</t>
  </si>
  <si>
    <t>Preplach a dezinfekcia vodovodného potrubia DN od 40 do 70</t>
  </si>
  <si>
    <t>-314871748</t>
  </si>
  <si>
    <t>892241111.S</t>
  </si>
  <si>
    <t>Ostatné práce na rúrovom vedení, tlakové skúšky vodovodného potrubia DN do 80</t>
  </si>
  <si>
    <t>-1667343218</t>
  </si>
  <si>
    <t>892351000.S</t>
  </si>
  <si>
    <t>Skúška tesnosti kanalizácie D 200 mm</t>
  </si>
  <si>
    <t>-59050515</t>
  </si>
  <si>
    <t>894401111.S</t>
  </si>
  <si>
    <t>Osadenie betónového dielca pre šachty, rovná alebo prechodová skruž TBS</t>
  </si>
  <si>
    <t>-1716819609</t>
  </si>
  <si>
    <t>592240012900.S</t>
  </si>
  <si>
    <t>Betónový kónus TBS 1-57, DN 576, výška 1000/600 mm, hr. steny 90 mm</t>
  </si>
  <si>
    <t>-248074954</t>
  </si>
  <si>
    <t>899103111.S</t>
  </si>
  <si>
    <t>Osadenie poklopu liatinového a oceľového vrátane rámu hmotn. nad 100 do 150 kg</t>
  </si>
  <si>
    <t>-1102250103</t>
  </si>
  <si>
    <t>"kanal šachty"</t>
  </si>
  <si>
    <t>552410002300.S</t>
  </si>
  <si>
    <t>Poklop liatinový D400 priemer 600 mm</t>
  </si>
  <si>
    <t>378881940</t>
  </si>
  <si>
    <t>899721111.S</t>
  </si>
  <si>
    <t>Vyhľadávací vodič na potrubí PVC DN do 150</t>
  </si>
  <si>
    <t>-1922648969</t>
  </si>
  <si>
    <t>v50*1,1</t>
  </si>
  <si>
    <t>899721131.S</t>
  </si>
  <si>
    <t>Označenie vodovodného potrubia bielou výstražnou fóliou</t>
  </si>
  <si>
    <t>514662624</t>
  </si>
  <si>
    <t>v50*1,05</t>
  </si>
  <si>
    <t>2017566282</t>
  </si>
  <si>
    <t>"vonkajšie shodisko"</t>
  </si>
  <si>
    <t>0,4*0,9*(1,4+5,15)*2</t>
  </si>
  <si>
    <t>962041314.S</t>
  </si>
  <si>
    <t>Búranie priečok alebo vybúranie otvorov plochy nad 4 m2 z betónu prostého hr.do 120 mm,  -0,20000t</t>
  </si>
  <si>
    <t>369202679</t>
  </si>
  <si>
    <t>"kanalizačný konus"</t>
  </si>
  <si>
    <t>pi*1,2*0,6*10</t>
  </si>
  <si>
    <t>675613215</t>
  </si>
  <si>
    <t>"vonkajšie schodisko"</t>
  </si>
  <si>
    <t>7,1*0,3</t>
  </si>
  <si>
    <t>Búranie dlažieb, bez podklad. lôžka z keramických dlaždíc hr. do 10 mm,  -0,02000t</t>
  </si>
  <si>
    <t>946811818</t>
  </si>
  <si>
    <t>7,1</t>
  </si>
  <si>
    <t>966001121.S</t>
  </si>
  <si>
    <t>Demontáž parkovej lavičky s betónovou pätkou,  -0,03400 t</t>
  </si>
  <si>
    <t>1695607108</t>
  </si>
  <si>
    <t>966006132.S</t>
  </si>
  <si>
    <t>Odstránenie značky, pre staničenie a ohraničenie so stĺpikmi s bet. pätkami,  -0,08200t</t>
  </si>
  <si>
    <t>-83484217</t>
  </si>
  <si>
    <t>966006211.S</t>
  </si>
  <si>
    <t>Odstránenie (demontáž) zvislej dopravnej značky zo stĺpov, stĺpikov alebo konzol,  -0,00400t</t>
  </si>
  <si>
    <t>482823741</t>
  </si>
  <si>
    <t>976085311.S</t>
  </si>
  <si>
    <t>Vybúranie kanalizačného rámu liatinového vrátane poklopu alebo mreže,  -0,04400t</t>
  </si>
  <si>
    <t>-1438710677</t>
  </si>
  <si>
    <t>"kanalizačný poklop"</t>
  </si>
  <si>
    <t>311955705</t>
  </si>
  <si>
    <t>2011436430</t>
  </si>
  <si>
    <t>49,053*24 'Prepočítané koeficientom množstva</t>
  </si>
  <si>
    <t>-2096591384</t>
  </si>
  <si>
    <t>1335517132</t>
  </si>
  <si>
    <t>-1447614297</t>
  </si>
  <si>
    <t>210204011-D</t>
  </si>
  <si>
    <t>Demontáž - Osvetľovací stožiar - oceľový do dľžky 8 m</t>
  </si>
  <si>
    <t>-1058029438</t>
  </si>
  <si>
    <t>210962075.S</t>
  </si>
  <si>
    <t>Demontáž výložníka jednoramenného do 35 kg</t>
  </si>
  <si>
    <t>1219677861</t>
  </si>
  <si>
    <t>210962084.S</t>
  </si>
  <si>
    <t>Demontáž výzbroja stožiarov pre 1 okruh</t>
  </si>
  <si>
    <t>-345199132</t>
  </si>
  <si>
    <t>210964424.S</t>
  </si>
  <si>
    <t>Demontáž do sute - svietidla zo stožiara do 5 kg vrátane odpojenia   -0,00500 t</t>
  </si>
  <si>
    <t>-973104252</t>
  </si>
  <si>
    <t>va</t>
  </si>
  <si>
    <t>1634</t>
  </si>
  <si>
    <t>jama</t>
  </si>
  <si>
    <t>196,08</t>
  </si>
  <si>
    <t>174,8</t>
  </si>
  <si>
    <t>cesta</t>
  </si>
  <si>
    <t>1147,7</t>
  </si>
  <si>
    <t>okap</t>
  </si>
  <si>
    <t>81,596</t>
  </si>
  <si>
    <t>obrpark</t>
  </si>
  <si>
    <t>626,151</t>
  </si>
  <si>
    <t>obr</t>
  </si>
  <si>
    <t>36,4</t>
  </si>
  <si>
    <t>IO02 - Komunikácie  a chodníky</t>
  </si>
  <si>
    <t>obr2</t>
  </si>
  <si>
    <t>181,78</t>
  </si>
  <si>
    <t>7,088</t>
  </si>
  <si>
    <t>bm</t>
  </si>
  <si>
    <t>dmur</t>
  </si>
  <si>
    <t>56,75</t>
  </si>
  <si>
    <t>sp1</t>
  </si>
  <si>
    <t>609</t>
  </si>
  <si>
    <t>sp2</t>
  </si>
  <si>
    <t>sp3</t>
  </si>
  <si>
    <t>6,2</t>
  </si>
  <si>
    <t>sp4</t>
  </si>
  <si>
    <t>37,5</t>
  </si>
  <si>
    <t>sp5</t>
  </si>
  <si>
    <t>sp6</t>
  </si>
  <si>
    <t>386,2</t>
  </si>
  <si>
    <t>sp7</t>
  </si>
  <si>
    <t>174,4</t>
  </si>
  <si>
    <t>sp8</t>
  </si>
  <si>
    <t>175,7</t>
  </si>
  <si>
    <t xml:space="preserve">    5 - Komunikácie</t>
  </si>
  <si>
    <t>113107241.S</t>
  </si>
  <si>
    <t>Odstránenie krytu v ploche nad 200 m2 asfaltového, hr. vrstvy do 50 mm,  -0,12500t</t>
  </si>
  <si>
    <t>1900276962</t>
  </si>
  <si>
    <t>1816,8-sp2-sp6-sp8</t>
  </si>
  <si>
    <t>sp1+sp3+sp5+sp4+sp7</t>
  </si>
  <si>
    <t>113307111.S</t>
  </si>
  <si>
    <t>Odstránenie podkladu v ploche do 200 m2 z kameniva ťaženého, hr. do 100mm,  -0,16000t</t>
  </si>
  <si>
    <t>131195428</t>
  </si>
  <si>
    <t>113307131.S</t>
  </si>
  <si>
    <t>Odstránenie podkladu v ploche do 200 m2 z betónu prostého, hr. vrstvy do 150 mm,  -0,22500t</t>
  </si>
  <si>
    <t>616308726</t>
  </si>
  <si>
    <t>131101102.S</t>
  </si>
  <si>
    <t>Výkop nezapaženej jamy v hornine 1-2, nad 100 do 1000 m3</t>
  </si>
  <si>
    <t>-1390601852</t>
  </si>
  <si>
    <t>"odkop ornice"</t>
  </si>
  <si>
    <t>0,38*460</t>
  </si>
  <si>
    <t>131201102.S</t>
  </si>
  <si>
    <t>Výkop nezapaženej jamy v hornine 3, nad 100 do 1000 m3</t>
  </si>
  <si>
    <t>-341475921</t>
  </si>
  <si>
    <t>"výkop pod asfaltom"</t>
  </si>
  <si>
    <t>0,12*va</t>
  </si>
  <si>
    <t>131201109.S</t>
  </si>
  <si>
    <t>Hĺbenie nezapažených jám a zárezov. Príplatok za lepivosť horniny 3</t>
  </si>
  <si>
    <t>-1268391578</t>
  </si>
  <si>
    <t>jama*0,6</t>
  </si>
  <si>
    <t>379287139</t>
  </si>
  <si>
    <t>-40086990</t>
  </si>
  <si>
    <t>270328136.S</t>
  </si>
  <si>
    <t>Konštrukcie základové z betónu  železového s výstužou, hmot. nad 90 kg/m3 tr. C25/30</t>
  </si>
  <si>
    <t>906850859</t>
  </si>
  <si>
    <t>"záálad oporného muru"</t>
  </si>
  <si>
    <t>0,25*1,0*(17,35+5,5*2)</t>
  </si>
  <si>
    <t>270368172.S</t>
  </si>
  <si>
    <t>Výstuž základových konštrukcií nad 90 kg/m3, vrátane nosných zvarov, z beton. ocele tr. B500 (10505)_odhad</t>
  </si>
  <si>
    <t>-833308809</t>
  </si>
  <si>
    <t>"odhad"</t>
  </si>
  <si>
    <t>bzp*0,11</t>
  </si>
  <si>
    <t>289971211.S</t>
  </si>
  <si>
    <t>Zhotovenie vrstvy z geotextílie na upravenom povrchu sklon do 1 : 5 , šírky od 0 do 3 m</t>
  </si>
  <si>
    <t>1103278389</t>
  </si>
  <si>
    <t>1709258498</t>
  </si>
  <si>
    <t>okap*1,15</t>
  </si>
  <si>
    <t>311328716.S</t>
  </si>
  <si>
    <t>Konštruk. zvislé nadzákladové z bet. žel. múrov nosných, výstuž nad 120 kg/m3 tr. C 25/30</t>
  </si>
  <si>
    <t>174706374</t>
  </si>
  <si>
    <t>"oporný murik"</t>
  </si>
  <si>
    <t>0,2*1,0*17,34</t>
  </si>
  <si>
    <t>0,2*(1,0+0,7)/2*5,5*2</t>
  </si>
  <si>
    <t>311368772.S</t>
  </si>
  <si>
    <t>Výstuž zvislých konštrukcií nadzákladného múrov vrátane nosných zvarov hmot výst., nad 120 kg/m3 B500 (10505)_odhad</t>
  </si>
  <si>
    <t>719497662</t>
  </si>
  <si>
    <t>bm*0,14</t>
  </si>
  <si>
    <t>327351211.S</t>
  </si>
  <si>
    <t>Debnenie múrov a valov zvislých aj sklonených, výšky do 20 m zhotovenie</t>
  </si>
  <si>
    <t>688840630</t>
  </si>
  <si>
    <t>0,25*(17,35+5,7*2+5,5*2+16,95)</t>
  </si>
  <si>
    <t>1,0*(17,5+17,1)</t>
  </si>
  <si>
    <t>(0,45+1,0)/2*5,5*2</t>
  </si>
  <si>
    <t>327351221.S</t>
  </si>
  <si>
    <t>Debnenie múrov a valov zvislých aj sklonených, výšky do 20 m odstránenie</t>
  </si>
  <si>
    <t>485924293</t>
  </si>
  <si>
    <t>334353762.S</t>
  </si>
  <si>
    <t>Debnenie  konštrukcií- príplatok k debneniu  za lišty do debnenia 30/30 mm</t>
  </si>
  <si>
    <t>-1586204929</t>
  </si>
  <si>
    <t>17,4+17,0+5,5*2+5,7*2+0,2*2</t>
  </si>
  <si>
    <t>Komunikácie</t>
  </si>
  <si>
    <t>564752111.S</t>
  </si>
  <si>
    <t>Podklad alebo kryt z kameniva hrubého drveného veľ. 32-63 mm (vibr.štrk) po zhut.hr. 150 mm</t>
  </si>
  <si>
    <t>1678152410</t>
  </si>
  <si>
    <t>564762111.S</t>
  </si>
  <si>
    <t>Kryt z kameniva hrubého drveného veľ. 32-63 mm (vibr.štrk) po zhut.hr. 200 mm</t>
  </si>
  <si>
    <t>-1420488592</t>
  </si>
  <si>
    <t>"okapový"</t>
  </si>
  <si>
    <t>(11,39+28,04+24,13+2,175+3,0+2,8*2+2,4+2,17)*0,5</t>
  </si>
  <si>
    <t>0,9*12,9</t>
  </si>
  <si>
    <t>(24,9+11,14+9,246+14,18+1,6)*0,5</t>
  </si>
  <si>
    <t>564762111.S1</t>
  </si>
  <si>
    <t>Podklad z kameniva hrubého drveného veľ. 32-63 mm (vibr.štrk) po zhut.hr. 200 mm</t>
  </si>
  <si>
    <t>430399880</t>
  </si>
  <si>
    <t>564801112.S</t>
  </si>
  <si>
    <t>Podklad zo štrkodrviny s rozprestretím a zhutnením, po zhutnení hr. 40 mm</t>
  </si>
  <si>
    <t>-1141530906</t>
  </si>
  <si>
    <t>sp1+sp2+sp3+sp4</t>
  </si>
  <si>
    <t>sp5+sp6+sp7+sp8</t>
  </si>
  <si>
    <t>567114111.S1</t>
  </si>
  <si>
    <t>Podklad z podkladového betónu PB I tr. C 30/37- XF4 hr. 100 mm</t>
  </si>
  <si>
    <t>-256526001</t>
  </si>
  <si>
    <t>sp8*1,02</t>
  </si>
  <si>
    <t>567123114.S1</t>
  </si>
  <si>
    <t>Podklad z kameniva stmeleného cementom, s rozprestrenm a zhutnením CBGM C 5/6, po zhutnení hr. 100 mm</t>
  </si>
  <si>
    <t>-903096508</t>
  </si>
  <si>
    <t>567133113.S</t>
  </si>
  <si>
    <t>Podklad z kameniva stmeleného cementom s rozprestretím a zhutnením, CBGM C 5/6, po zhutnení hr. 180 mm</t>
  </si>
  <si>
    <t>1380169272</t>
  </si>
  <si>
    <t>596911224.S</t>
  </si>
  <si>
    <t>Kladenie betónovej zámkovej dlažby pozemných komunikácií hr. 80 mm pre peších nad 300 m2 so zriadením lôžka z kameniva hr. 50 mm</t>
  </si>
  <si>
    <t>-1965577041</t>
  </si>
  <si>
    <t>592460008700.S</t>
  </si>
  <si>
    <t>Dlažba betónová škárová , rozmer 200x165x80 mm, prírodná</t>
  </si>
  <si>
    <t>411776121</t>
  </si>
  <si>
    <t>(sp5+sp6+sp7+sp8)*1,02</t>
  </si>
  <si>
    <t>596911244.S</t>
  </si>
  <si>
    <t>Kladenie betónovej zámkovej dlažby pozemných komunikácií hr. 100 mm pre peších nad 300 m2 so zriadením lôžka z kameniva hr. 50 mm</t>
  </si>
  <si>
    <t>-2017459190</t>
  </si>
  <si>
    <t>"komunikácia"</t>
  </si>
  <si>
    <t>592460009000.S</t>
  </si>
  <si>
    <t>Dlažba betónová škárová, rozmer 200x165x100 mm, prírodná</t>
  </si>
  <si>
    <t>-183679775</t>
  </si>
  <si>
    <t>cesta*1,02</t>
  </si>
  <si>
    <t>597761111.S</t>
  </si>
  <si>
    <t>Rigol dláždený do lôžka z betónu prostého tr. C 8/10 z betónových dosiek akejkoľvek veľkosti</t>
  </si>
  <si>
    <t>-958436739</t>
  </si>
  <si>
    <t>"rigol 40x40x8"</t>
  </si>
  <si>
    <t>44,56*0,4</t>
  </si>
  <si>
    <t>"rigol 50x20x8"</t>
  </si>
  <si>
    <t>0,2*33</t>
  </si>
  <si>
    <t>916362112.S</t>
  </si>
  <si>
    <t>Osadenie cestného obrubníka betónového stojatého do lôžka z betónu prostého tr. C 16/20 s bočnou oporou</t>
  </si>
  <si>
    <t>-884837648</t>
  </si>
  <si>
    <t>40,13+61+59,75+20,9</t>
  </si>
  <si>
    <t>592170003800.S</t>
  </si>
  <si>
    <t>Obrubník cestný so skosením, lxšxv 1000x150x250 mm, prírodný</t>
  </si>
  <si>
    <t>375964490</t>
  </si>
  <si>
    <t>obr*1,01</t>
  </si>
  <si>
    <t>592170000900.S</t>
  </si>
  <si>
    <t>Obrubník cestný bez skosenia rovný, lxšxv 1000x150x260 mm</t>
  </si>
  <si>
    <t>-952339775</t>
  </si>
  <si>
    <t>obr2*1,01</t>
  </si>
  <si>
    <t>916561112.S</t>
  </si>
  <si>
    <t>Osadenie záhonového alebo parkového obrubníka betón., do lôžka z bet. pros. tr. C 16/20 s bočnou oporou</t>
  </si>
  <si>
    <t>1251220498</t>
  </si>
  <si>
    <t>"okapový chodník"</t>
  </si>
  <si>
    <t>11,39+28,04+24,13+2,175+3,0+2,8*2+2,4+2,17+0,5*6</t>
  </si>
  <si>
    <t>12,9</t>
  </si>
  <si>
    <t>24,9+11,14+9,246+14,18+1,6</t>
  </si>
  <si>
    <t>"okolo chodníka"</t>
  </si>
  <si>
    <t>32,53</t>
  </si>
  <si>
    <t>94,19+103+101,9+36,71+39,25+29,11</t>
  </si>
  <si>
    <t>"mulča"</t>
  </si>
  <si>
    <t>7,09+25,7+0,8</t>
  </si>
  <si>
    <t>592170001800.S</t>
  </si>
  <si>
    <t>Obrubník parkový, lxšxv 1000x50x200 mm, prírodný</t>
  </si>
  <si>
    <t>-785072915</t>
  </si>
  <si>
    <t>obrpark*1,01</t>
  </si>
  <si>
    <t>918101112.S</t>
  </si>
  <si>
    <t>Lôžko pod obrubníky, krajníky alebo obruby z dlažobných kociek z betónu prostého tr. C 16/20</t>
  </si>
  <si>
    <t>-436502309</t>
  </si>
  <si>
    <t>obrpark/15</t>
  </si>
  <si>
    <t>obr/10</t>
  </si>
  <si>
    <t>obr2/10</t>
  </si>
  <si>
    <t>935141724.S</t>
  </si>
  <si>
    <t>Osadenie odvodňovacieho vláknobetónového žľabu plytkého s ochrannou hranou, svetlej šírky 150 mm a s roštom triedy D 400</t>
  </si>
  <si>
    <t>-1194148654</t>
  </si>
  <si>
    <t>16,7</t>
  </si>
  <si>
    <t>592270117600.S</t>
  </si>
  <si>
    <t>Odvodňovací žľab z vláknobetónu s ochrannou hranou, svetlá šírka 150 mm, dĺžky 1 m, šxv 210x110 mm, bez spádu</t>
  </si>
  <si>
    <t>-47529110</t>
  </si>
  <si>
    <t>592270118450.S</t>
  </si>
  <si>
    <t>Liatinový kryt lxšxv 500x199x20 mm, štrbiny 132x18 mm, tr. zaťaženia D 400, k odvodňovaciemu žľabu z vláknobetónu s ochrannou hranou svetlej šírky 150 mm</t>
  </si>
  <si>
    <t>316192052</t>
  </si>
  <si>
    <t>592270119050.S</t>
  </si>
  <si>
    <t>Čelná stena plná z pozinkovanej ocele, šxv 210x110 mm, k odvodňovaciemu žľabu z vláknobetónu s ochrannou hranou svetlej šírky 150 mm</t>
  </si>
  <si>
    <t>1854362159</t>
  </si>
  <si>
    <t>938908411.S</t>
  </si>
  <si>
    <t>Očistenie povrchu krytu alebo podkladu asfaltového, betónového alebo dláždeného tlakom vody</t>
  </si>
  <si>
    <t>1408291330</t>
  </si>
  <si>
    <t>938909315.S</t>
  </si>
  <si>
    <t>Odstránenie blata, prachu alebo hlineného nánosu, z povrchu podkladu alebo krytu bet. alebo asfalt. zametacou kefou</t>
  </si>
  <si>
    <t>-613032544</t>
  </si>
  <si>
    <t>2142389352</t>
  </si>
  <si>
    <t>1870838862</t>
  </si>
  <si>
    <t>"asfalt na skladku"</t>
  </si>
  <si>
    <t>va*0,125*24</t>
  </si>
  <si>
    <t>4902*24 'Prepočítané koeficientom množstva</t>
  </si>
  <si>
    <t>1841214961</t>
  </si>
  <si>
    <t>-1970200088</t>
  </si>
  <si>
    <t>va*0,125</t>
  </si>
  <si>
    <t>979093512.S</t>
  </si>
  <si>
    <t>Drvenie stavebného odpadu z demolácií (recyklácia bez kov. mat.) z muriva z betónu prostého</t>
  </si>
  <si>
    <t>603780640</t>
  </si>
  <si>
    <t>va*0,225</t>
  </si>
  <si>
    <t>va*0,16</t>
  </si>
  <si>
    <t>998223011.S</t>
  </si>
  <si>
    <t>Presun hmôt pre pozemné komunikácie s krytom dláždeným (822 2.3, 822 5.3) akejkoľvek dĺžky objektu</t>
  </si>
  <si>
    <t>143031498</t>
  </si>
  <si>
    <t>s2a</t>
  </si>
  <si>
    <t>kr</t>
  </si>
  <si>
    <t>sk</t>
  </si>
  <si>
    <t>101,8</t>
  </si>
  <si>
    <t>voda</t>
  </si>
  <si>
    <t>0,488</t>
  </si>
  <si>
    <t>štrk</t>
  </si>
  <si>
    <t>IO03 - Sadové a terénne úpravy</t>
  </si>
  <si>
    <t>tráva</t>
  </si>
  <si>
    <t>1001,4</t>
  </si>
  <si>
    <t>111151221.S</t>
  </si>
  <si>
    <t>Kosenie parkového trávnika od 1000 do 10 000 m2 s odvozom do 20 km a so zložením, v rovine alebo na svahu do 1:5</t>
  </si>
  <si>
    <t>-1061312712</t>
  </si>
  <si>
    <t>tráva*2</t>
  </si>
  <si>
    <t>111251111.S</t>
  </si>
  <si>
    <t>Drvenie orezaných vetiev, s odvozom drevnej drviny do 20 km a so zložením priemeru vetiev do 100 mm</t>
  </si>
  <si>
    <t>1731975259</t>
  </si>
  <si>
    <t>s1*1,5</t>
  </si>
  <si>
    <t>s2*1,5</t>
  </si>
  <si>
    <t>111251112.S</t>
  </si>
  <si>
    <t>Drvenie orezaných vetiev, s odvozom drevnej drviny do 20 km a so zložením priemeru vetiev do 150 mm</t>
  </si>
  <si>
    <t>-91575984</t>
  </si>
  <si>
    <t>s2a*2,2</t>
  </si>
  <si>
    <t>112101101.S</t>
  </si>
  <si>
    <t>Odstránenie listnatých stromov do priemeru 300 mm, motorovou pílou</t>
  </si>
  <si>
    <t>1615714165</t>
  </si>
  <si>
    <t>112101121.S</t>
  </si>
  <si>
    <t>Odstránenie ihličnatých stromov do priemeru 300 mm, motorovou pílou</t>
  </si>
  <si>
    <t>922249211</t>
  </si>
  <si>
    <t>112101122.S</t>
  </si>
  <si>
    <t>Odstránenie ihličnatých stromov do priemeru 500 mm, motorovou pílou</t>
  </si>
  <si>
    <t>-682534756</t>
  </si>
  <si>
    <t>112201101.S</t>
  </si>
  <si>
    <t>Odstránenie pňov na vzdial. 50 m priemeru nad 100 do 300 mm</t>
  </si>
  <si>
    <t>1872382426</t>
  </si>
  <si>
    <t>s1+s2</t>
  </si>
  <si>
    <t>112201102.S</t>
  </si>
  <si>
    <t>Odstránenie pňov na vzdial. 50 m priemeru nad 300 do 500 mm</t>
  </si>
  <si>
    <t>442761245</t>
  </si>
  <si>
    <t>712359384</t>
  </si>
  <si>
    <t>0,15*tráva</t>
  </si>
  <si>
    <t>0,1*(sk+štrk)</t>
  </si>
  <si>
    <t>-1662636507</t>
  </si>
  <si>
    <t>180402111.S</t>
  </si>
  <si>
    <t>Založenie trávnika parkového výsevom v rovine do 1:5</t>
  </si>
  <si>
    <t>1973034878</t>
  </si>
  <si>
    <t>005720001400.S</t>
  </si>
  <si>
    <t>Osivá tráv - semená parkovej zmesi</t>
  </si>
  <si>
    <t>-1920974071</t>
  </si>
  <si>
    <t>0,03*tráva</t>
  </si>
  <si>
    <t>181301111.S</t>
  </si>
  <si>
    <t>Rozprestretie ornice v rovine, plocha nad 500 m2, hr.do 100 m</t>
  </si>
  <si>
    <t>884272121</t>
  </si>
  <si>
    <t>181301112.S</t>
  </si>
  <si>
    <t>Rozprestretie ornice v rovine, plocha nad 500 m2, hr.do 150 mm</t>
  </si>
  <si>
    <t>1003705831</t>
  </si>
  <si>
    <t>183101211.S</t>
  </si>
  <si>
    <t>Hĺbenie jamiek pre výsadbu v horn. 1-4 s výmenou pôdy do 50% v rovine alebo na svahu do 1:5 objemu do 0, 01 m3</t>
  </si>
  <si>
    <t>1536881941</t>
  </si>
  <si>
    <t>39+85+120</t>
  </si>
  <si>
    <t>183403153.S</t>
  </si>
  <si>
    <t>Obrobenie pôdy hrabaním v rovine alebo na svahu do 1:5</t>
  </si>
  <si>
    <t>-758972004</t>
  </si>
  <si>
    <t>183403161.S</t>
  </si>
  <si>
    <t>Obrobenie pôdy valcovaním v rovine alebo na svahu do 1:5</t>
  </si>
  <si>
    <t>1436300852</t>
  </si>
  <si>
    <t>184102211.S</t>
  </si>
  <si>
    <t>Výsadba kríku bez balu do vopred vyhĺbenej jamky v rovine alebo na svahu do 1:5 výšky do 1 m</t>
  </si>
  <si>
    <t>868176899</t>
  </si>
  <si>
    <t>026530002401.S</t>
  </si>
  <si>
    <t>Krík Euonymus Japonicus Pulchellus, Suzan, výška 40cm, 3l kontajner</t>
  </si>
  <si>
    <t>-168414570</t>
  </si>
  <si>
    <t>026530002402.S</t>
  </si>
  <si>
    <t>Krík Prunus laurocerasus otto luyken, výška 50 cm, 15l kontajner</t>
  </si>
  <si>
    <t>729217095</t>
  </si>
  <si>
    <t>026530002403.S</t>
  </si>
  <si>
    <t>Krík Pinus mugo "carsten,s wintergold", výška 60 cm, 18l kontajner</t>
  </si>
  <si>
    <t>-1270306434</t>
  </si>
  <si>
    <t>026530002404.S</t>
  </si>
  <si>
    <t>Krík Pinus Silvestris "nana compacta", výška 100 cm, 30l kontajner</t>
  </si>
  <si>
    <t>1681398390</t>
  </si>
  <si>
    <t>026530002405.S</t>
  </si>
  <si>
    <t>Krík Taxus bacata "Repandens", výška 50 cm, 2l kontajner</t>
  </si>
  <si>
    <t>-1281561198</t>
  </si>
  <si>
    <t>026530002406.S</t>
  </si>
  <si>
    <t>Krík Taxus xmedia "hicsksii" , výška 40 cm, 2l kontajner</t>
  </si>
  <si>
    <t>1109466963</t>
  </si>
  <si>
    <t>184802111.S</t>
  </si>
  <si>
    <t>Chemické odburinenie pôdy v rovine alebo na svahu do 1:5 postrekom naširoko</t>
  </si>
  <si>
    <t>-639491146</t>
  </si>
  <si>
    <t>184802611.S</t>
  </si>
  <si>
    <t>Chemické odburinenie po založení kultúry v rovine alebo na svahu do 1:5 postrekom naširoko</t>
  </si>
  <si>
    <t>-850838603</t>
  </si>
  <si>
    <t>252310000100.S</t>
  </si>
  <si>
    <t>Postrekový prípravok na ničenie burín v trávniku</t>
  </si>
  <si>
    <t>l</t>
  </si>
  <si>
    <t>-230460842</t>
  </si>
  <si>
    <t>(tráva+sk+štrk)*2*0,00035</t>
  </si>
  <si>
    <t>184808314.S</t>
  </si>
  <si>
    <t>Hnojenie rýchle rastúcich drevin pripravenými hnojivami 0,25 kg/sadenicu</t>
  </si>
  <si>
    <t>76119791</t>
  </si>
  <si>
    <t>"kríky"</t>
  </si>
  <si>
    <t>2519115500</t>
  </si>
  <si>
    <t>Hnojivo priemyslové na dreviny a kríky ( napr. Silvamix MG ), alebovýrobok s rovnakými technickými vlastnosťami , v tabletách</t>
  </si>
  <si>
    <t>1883129460</t>
  </si>
  <si>
    <t>kr*1</t>
  </si>
  <si>
    <t>184921093.S</t>
  </si>
  <si>
    <t>Mulčovanie rastlín pri hrúbke mulča nad 50 do 100 mm v rovine alebo na svahu do 1:5</t>
  </si>
  <si>
    <t>-364762805</t>
  </si>
  <si>
    <t>"plocha stromy"</t>
  </si>
  <si>
    <t>055410000100.S</t>
  </si>
  <si>
    <t>Mulčovacia kôra</t>
  </si>
  <si>
    <t>1034139318</t>
  </si>
  <si>
    <t>sk*100</t>
  </si>
  <si>
    <t>184921111.S</t>
  </si>
  <si>
    <t>Položenie mulčovacej textílie v rovine alebo na svahu do 1:5</t>
  </si>
  <si>
    <t>395163198</t>
  </si>
  <si>
    <t>693710000100.S</t>
  </si>
  <si>
    <t>Geotextília polypropylénová netkaná 70 g/m2</t>
  </si>
  <si>
    <t>-1688659865</t>
  </si>
  <si>
    <t>sk*1,1</t>
  </si>
  <si>
    <t>štrk*1,1</t>
  </si>
  <si>
    <t>184921240.S</t>
  </si>
  <si>
    <t>Mulčovanie záhonu štrkom alebo štrkodrvou hr. vrstvy nad 50 do 100 mm v rovine alebo na svahu do 1:5</t>
  </si>
  <si>
    <t>1171153998</t>
  </si>
  <si>
    <t>583410003200.S</t>
  </si>
  <si>
    <t>Kamenivo drvené hrubé frakcia 22-32 mm</t>
  </si>
  <si>
    <t>-2136129777</t>
  </si>
  <si>
    <t>štrk*0,1*1,9</t>
  </si>
  <si>
    <t>185804311.S</t>
  </si>
  <si>
    <t>Zaliatie rastlín vodou, plochy jednotlivo do 20 m2</t>
  </si>
  <si>
    <t>-1214936040</t>
  </si>
  <si>
    <t>kr*0,002</t>
  </si>
  <si>
    <t>185851111.S</t>
  </si>
  <si>
    <t>Dovoz vody pre zálievku rastlín na vzdialenosť do 6000 m</t>
  </si>
  <si>
    <t>-330150821</t>
  </si>
  <si>
    <t>998231311.S</t>
  </si>
  <si>
    <t>Presun hmôt pre sadovnícke a krajinárske úpravy do 5000 m vodorovne bez zvislého presunu</t>
  </si>
  <si>
    <t>806942939</t>
  </si>
  <si>
    <t>IO04 - Areálový vodovod</t>
  </si>
  <si>
    <t>M - M</t>
  </si>
  <si>
    <t xml:space="preserve">    46-M - Zemné práce pri extr.mont.prácach</t>
  </si>
  <si>
    <t>113107122</t>
  </si>
  <si>
    <t>Odstránenie podkladu alebo krytu do 200 m2 z kameniva hrubého drveného, hr.100 do 200 mm, 0,235t</t>
  </si>
  <si>
    <t>2015346005</t>
  </si>
  <si>
    <t>113107131</t>
  </si>
  <si>
    <t>Odstránenie podkladu alebo krytu do 200 m2 z betónu prostého, hr. vrstvy do 150 mm 0,225 t</t>
  </si>
  <si>
    <t>-656334084</t>
  </si>
  <si>
    <t>113107141</t>
  </si>
  <si>
    <t>Odstránenie krytuv ploche do 200 m2 asfaltového, hr. vrstvy do 50 mm,  -0,09800t</t>
  </si>
  <si>
    <t>2043006940</t>
  </si>
  <si>
    <t>132201101</t>
  </si>
  <si>
    <t>Výkop ryhy do šírky 600 mm v horn.3 do 100 m3</t>
  </si>
  <si>
    <t>1430588690</t>
  </si>
  <si>
    <t>132201109.S</t>
  </si>
  <si>
    <t>Príplatok k cene za lepivosť pri hĺbení rýh šírky do 600 mm zapažených i nezapažených s urovnaním dna v hornine 3</t>
  </si>
  <si>
    <t>-1946209647</t>
  </si>
  <si>
    <t>151101301.S</t>
  </si>
  <si>
    <t>Rozopretie zapažených stien pri pažení príložnom hĺbky do 4 m</t>
  </si>
  <si>
    <t>-138014933</t>
  </si>
  <si>
    <t>162201101.S</t>
  </si>
  <si>
    <t>Vodorovné premiestnenie výkopku z horniny 1-4 do 20m</t>
  </si>
  <si>
    <t>1295910281</t>
  </si>
  <si>
    <t>162501102.S</t>
  </si>
  <si>
    <t>Vodorovné premiestnenie výkopku po spevnenej ceste z horniny tr.1-4, do 100 m3 na vzdialenosť do 3000 m</t>
  </si>
  <si>
    <t>-203333145</t>
  </si>
  <si>
    <t>162501105.S</t>
  </si>
  <si>
    <t>Vodorovné premiestnenie výkopku po spevnenej ceste z horniny tr.1-4, do 100 m3, príplatok k cene za každých ďalšich a začatých 1000 m</t>
  </si>
  <si>
    <t>1330681450</t>
  </si>
  <si>
    <t>167101101</t>
  </si>
  <si>
    <t>-804359703</t>
  </si>
  <si>
    <t>171201101</t>
  </si>
  <si>
    <t>Uloženie sypaniny do násypov s rozprestretím sypaniny vo vrstvách a s hrubým urovnaním nezhutnených</t>
  </si>
  <si>
    <t>-589814408</t>
  </si>
  <si>
    <t>174101002</t>
  </si>
  <si>
    <t>-2304175</t>
  </si>
  <si>
    <t>175101102.S</t>
  </si>
  <si>
    <t>Obsyp potrubia sypaninou z vhodných hornín 1 až 4 s prehodením sypaniny</t>
  </si>
  <si>
    <t>1078491194</t>
  </si>
  <si>
    <t>5833710100</t>
  </si>
  <si>
    <t>Štrkopiesok 0-8 B</t>
  </si>
  <si>
    <t>1441201102</t>
  </si>
  <si>
    <t>5833710101</t>
  </si>
  <si>
    <t>Obstarávacie náklady</t>
  </si>
  <si>
    <t>160125970</t>
  </si>
  <si>
    <t>451573111</t>
  </si>
  <si>
    <t>Lôžko pod potrubie, stoky a drobné objekty, v otvorenom výkope z piesku a štrkopiesku do 63 mm</t>
  </si>
  <si>
    <t>-1899436260</t>
  </si>
  <si>
    <t>566902223</t>
  </si>
  <si>
    <t>Vyspravenie podkladu po prekopoch inžinierskych sietí plochy nad 15 m2 štrkodrvou, po zhutnení hr. 200 mm</t>
  </si>
  <si>
    <t>981183920</t>
  </si>
  <si>
    <t>566902251</t>
  </si>
  <si>
    <t>Vyspravenie podkladu po prekopoch inžinierskych sietí plochy nad 15 m2 asfaltovým betónom ACP, po zhutnení hr. 100 mm</t>
  </si>
  <si>
    <t>-567291875</t>
  </si>
  <si>
    <t>566902263</t>
  </si>
  <si>
    <t>Vyspravenie podkladu po prekopoch inžinierskych sietí plochy nad 15 m2 podkladovým betónom PB I tr. C 20/25 hr. 200 mm</t>
  </si>
  <si>
    <t>-1146264719</t>
  </si>
  <si>
    <t>851241121.S</t>
  </si>
  <si>
    <t>Montáž potrubia z rúr liatinových tlakových hrdlových s integrovaným tesnením v otvorenom výkope DN 80</t>
  </si>
  <si>
    <t>-1286110027</t>
  </si>
  <si>
    <t>552510001700.S</t>
  </si>
  <si>
    <t>Rúra hrdlová z tvárnej liatiny DN 80, tlaková trieda C100 s ťažkou protikoróznou ochranou do extr. podmienok a pružným násuvným spojom, pre vodu</t>
  </si>
  <si>
    <t>-1749541932</t>
  </si>
  <si>
    <t>851261121.S</t>
  </si>
  <si>
    <t>Montáž potrubia z rúr liatinových tlakových hrdlových s integrovaným tesnením v otvorenom výkope DN 100</t>
  </si>
  <si>
    <t>2015612410</t>
  </si>
  <si>
    <t>552510002100.S</t>
  </si>
  <si>
    <t>Rúra hrdlová z tvárnej liatiny DN 100, tlaková trieda C100 s ťažkou protikoróznou ochranou do extr. podmienok a zaisteným násuvným spojom, pre vodu</t>
  </si>
  <si>
    <t>960587637</t>
  </si>
  <si>
    <t>857262121</t>
  </si>
  <si>
    <t>Montáž liatin. tvarovky jednoosovej na potrubí z rúr prírubových DN 100</t>
  </si>
  <si>
    <t>KUS</t>
  </si>
  <si>
    <t>706496148</t>
  </si>
  <si>
    <t>5525411200</t>
  </si>
  <si>
    <t>Tvarovka D 100mm liatinová prírubová hrdlová s hladkým koncom F</t>
  </si>
  <si>
    <t>-1687209109</t>
  </si>
  <si>
    <t>857263121</t>
  </si>
  <si>
    <t>Montáž liatin. tvarovky odbočnej na potrubí z rúr hrdlových DN 100</t>
  </si>
  <si>
    <t>-320369868</t>
  </si>
  <si>
    <t>5525531601</t>
  </si>
  <si>
    <t>Tvarovka prírubová s prírubový odb. D 100/80</t>
  </si>
  <si>
    <t>526950556</t>
  </si>
  <si>
    <t>857264121</t>
  </si>
  <si>
    <t>Montáž liatin. tvarovky odbočnej na potrubí z rúr prírubových DN 100</t>
  </si>
  <si>
    <t>-59961738</t>
  </si>
  <si>
    <t>552520060100</t>
  </si>
  <si>
    <t>T-kus prírubový liatinový, DN 100/80, PN 16 s epoxidovou ochrannou vrstvou, na vodu, HAWLE</t>
  </si>
  <si>
    <t>414571276</t>
  </si>
  <si>
    <t>552520060200</t>
  </si>
  <si>
    <t>T-kus prírubový liatinový, DN 100/100, PN 16 s epoxidovou ochrannou vrstvou, na vodu, HAWLE</t>
  </si>
  <si>
    <t>934959326</t>
  </si>
  <si>
    <t>879172199.S</t>
  </si>
  <si>
    <t>Príplatok k cene za montáž vodovodných prípojok DN od 32 do 80</t>
  </si>
  <si>
    <t>-2002886635</t>
  </si>
  <si>
    <t>891211221</t>
  </si>
  <si>
    <t>Montáž vodovodnej armatúry na potrubí,posúvač v šachte s ručným kolieskom DN 50</t>
  </si>
  <si>
    <t>1454905521</t>
  </si>
  <si>
    <t>891241221.S</t>
  </si>
  <si>
    <t>Montáž vodovodnej armatúry na potrubí, posúvač v šachte s ručným kolieskom DN 80</t>
  </si>
  <si>
    <t>-567465042</t>
  </si>
  <si>
    <t>422210001000.S</t>
  </si>
  <si>
    <t>Posúvač uzatvárací DN 80, liatinový, PN 16</t>
  </si>
  <si>
    <t>532208840</t>
  </si>
  <si>
    <t>891261221.S</t>
  </si>
  <si>
    <t>Montáž vodovodnej armatúry na potrubí, posúvač v šachte s ručným kolieskom DN 100</t>
  </si>
  <si>
    <t>-1268675777</t>
  </si>
  <si>
    <t>422210001100.S</t>
  </si>
  <si>
    <t>Posúvač uzatvárací DN 100, liatinový, PN 16</t>
  </si>
  <si>
    <t>1749474625</t>
  </si>
  <si>
    <t>-531923460</t>
  </si>
  <si>
    <t>892262121.S</t>
  </si>
  <si>
    <t>Tlaková skúška vodou potrubí DN 100-200 s kompletnou sadou tesniaceho vaku</t>
  </si>
  <si>
    <t>-676983660</t>
  </si>
  <si>
    <t>892271111.S</t>
  </si>
  <si>
    <t>Ostatné práce na rúrovom vedení, tlakové skúšky vodovodného potrubia DN 100 alebo 125</t>
  </si>
  <si>
    <t>-1627088793</t>
  </si>
  <si>
    <t>892273111.S</t>
  </si>
  <si>
    <t>Preplach a dezinfekcia vodovodného potrubia DN od 80 do 125</t>
  </si>
  <si>
    <t>-1393361192</t>
  </si>
  <si>
    <t>892372111.S</t>
  </si>
  <si>
    <t>Zabezpečenie koncov vodovodného potrubia pri tlakových skúškach DN do 300</t>
  </si>
  <si>
    <t>92420038</t>
  </si>
  <si>
    <t>919731112</t>
  </si>
  <si>
    <t>Zarovnanie styčnej plochy pozdľž vybúranej časti komunikácie z betónu prostého hr.do 150 mm</t>
  </si>
  <si>
    <t>1054578164</t>
  </si>
  <si>
    <t>919731122</t>
  </si>
  <si>
    <t>Zarovnanie styčnej plochy pozdľž vybúranej časti komunikácie asfaltovej hr.nad 50 do 100 mm</t>
  </si>
  <si>
    <t>538243905</t>
  </si>
  <si>
    <t>998276101.S</t>
  </si>
  <si>
    <t>Presun hmôt pre rúrové vedenie hĺbené z rúr z plast., hmôt alebo sklolamin. v otvorenom výkope</t>
  </si>
  <si>
    <t>-1357782581</t>
  </si>
  <si>
    <t>46-M</t>
  </si>
  <si>
    <t>Zemné práce pri extr.mont.prácach</t>
  </si>
  <si>
    <t>460490012</t>
  </si>
  <si>
    <t>Rozvinutie a uloženie výstražnej fólie z PVC do ryhy,šírka 33 cm</t>
  </si>
  <si>
    <t>589821410</t>
  </si>
  <si>
    <t>2830010600</t>
  </si>
  <si>
    <t>Fólia výstražná BIELA - VODOVOD, 1 kotúč=500m, Campri</t>
  </si>
  <si>
    <t>-473676908</t>
  </si>
  <si>
    <t>ZOZNAM FIGÚR</t>
  </si>
  <si>
    <t>Výmera</t>
  </si>
  <si>
    <t xml:space="preserve"> SO01</t>
  </si>
  <si>
    <t>Použitie figúry:</t>
  </si>
  <si>
    <t>ostenan</t>
  </si>
  <si>
    <t>"P8k"</t>
  </si>
  <si>
    <t xml:space="preserve"> IO01</t>
  </si>
  <si>
    <t xml:space="preserve"> IO02</t>
  </si>
  <si>
    <t>chodník</t>
  </si>
  <si>
    <t>"chodník"</t>
  </si>
  <si>
    <t>1,15*24,307</t>
  </si>
  <si>
    <t>2,67*4,05*0,8</t>
  </si>
  <si>
    <t>"východná časť chodníka"</t>
  </si>
  <si>
    <t>1,5*37,6</t>
  </si>
  <si>
    <t>(10,76+6,7)/2*4,43</t>
  </si>
  <si>
    <t>1,5*(26,57+pi*12,66/4)</t>
  </si>
  <si>
    <t>"južna časť"</t>
  </si>
  <si>
    <t>1,65*(4,55+6,08+7,09+2,3)</t>
  </si>
  <si>
    <t>1,3*53,8</t>
  </si>
  <si>
    <t>(9,62+4,68)/2*2,78-2,15*1,65</t>
  </si>
  <si>
    <t>(9,75+8,1)/2*2,0</t>
  </si>
  <si>
    <t>(18,23+13,9)*1,9</t>
  </si>
  <si>
    <t>2,4*1,266</t>
  </si>
  <si>
    <t>"vstup do objektu"</t>
  </si>
  <si>
    <t>2,3*8,3</t>
  </si>
  <si>
    <t>2,5*3,67</t>
  </si>
  <si>
    <t>1,2*2,15</t>
  </si>
  <si>
    <t>1,0*1,45</t>
  </si>
  <si>
    <t>-419,981</t>
  </si>
  <si>
    <t>PARKING</t>
  </si>
  <si>
    <t>"parkoviská"</t>
  </si>
  <si>
    <t>"p1-p7_</t>
  </si>
  <si>
    <t>16,84*5,4</t>
  </si>
  <si>
    <t>"p8-p9"</t>
  </si>
  <si>
    <t>4,81*5,57</t>
  </si>
  <si>
    <t>"p10-p13"</t>
  </si>
  <si>
    <t>2,21*24,05</t>
  </si>
  <si>
    <t>"p14-p22"</t>
  </si>
  <si>
    <t>21,5*5,82</t>
  </si>
  <si>
    <t>"p23-p26"</t>
  </si>
  <si>
    <t>11,01*5,57</t>
  </si>
  <si>
    <t>"p27-p30"</t>
  </si>
  <si>
    <t>2,28*28,23</t>
  </si>
  <si>
    <t>"p31- p32"</t>
  </si>
  <si>
    <t>2,28*11,08</t>
  </si>
  <si>
    <t>"p33-p36"</t>
  </si>
  <si>
    <t>2,28*24,05</t>
  </si>
  <si>
    <t>-501,795</t>
  </si>
  <si>
    <t xml:space="preserve"> IO03</t>
  </si>
  <si>
    <t>j</t>
  </si>
  <si>
    <t>pi*0,3*0,7*9</t>
  </si>
  <si>
    <t>p1</t>
  </si>
  <si>
    <t>s3</t>
  </si>
  <si>
    <t>ttd</t>
  </si>
  <si>
    <t>"obalenie drenu"</t>
  </si>
  <si>
    <t>pi*0,1*2,5*9</t>
  </si>
  <si>
    <t>Rekonštrukcia objektu II. Psychiatrickej kliniky - Vzduchotechnika - klimatizacia - opcia</t>
  </si>
  <si>
    <t>SO01j2</t>
  </si>
  <si>
    <t>SO01j1</t>
  </si>
  <si>
    <t>SO01j - Rekonštrukcia objektu II. Psychiatrickej kliniky - Vzduchotechnika - klimatizácia - opcia</t>
  </si>
  <si>
    <t>Si55c Kazetový zavesený rozoberateľný podhľad napr: Gyprex hygienické kazety, 600x600mm, priznaná KCA</t>
  </si>
  <si>
    <t>odp:1.1</t>
  </si>
  <si>
    <t>Priečka SDK KNAUF W112 hr. 100 mm, jednoduchá kca CW 50, UW 50, dosky 2x HABITO hr. 12,5 mm s TI 50 mm, alebo výrobok s rovnakými technickými vlastnosťami</t>
  </si>
  <si>
    <t>Priečka SDK hr. 150 mm, kca CW+UW 100, dvojito opláštená doskou HABITO 2x12,5 mm, TI 100 mm alebo výrobok s rovnakými technickými vlastnosťami</t>
  </si>
  <si>
    <t>Priečka SDK hr. 150 mm, kca CW+UW 100, dvojito opláštená doskou HABITO 2x12,5 mm, TI 100 mm  alebo výrobok s rovnakými technickými vlastnosťami</t>
  </si>
  <si>
    <t>Priečka SDK hr. 255 mm, kca 2xCW+2xUW 100, dvojito opláštená doskou HABITO 2x12,5 mm, TI 2x100 mm alebo výrobok s rovnakými technickými vlastnosťami</t>
  </si>
  <si>
    <t>Priečka SDK hr. 255 mm, kca 2xCW+2xUW 100, dvojito opláštená doskou HABITO 2x12,5 mm, TI 2x100 mmalebo výrobok s rovnakými technickými vlastnosťami</t>
  </si>
  <si>
    <t xml:space="preserve">Predsadená SDK stena KNAUF W626 hr. 75 mm, jednoduchá kca UW 50 a CW 50 HABITO 2x12,5 mm, TI 50 mm, alebo výrobok s rovnakými technickými vlastnosťami_x000D_
</t>
  </si>
  <si>
    <t>odp:1.2</t>
  </si>
  <si>
    <t xml:space="preserve">Si55a SDK podhľad , závesná dvojvrstvová kca profil montažný CD a nosný UD, dosky HABITO 2x12,5 mm, alebo výrobok s rovnakými technickými vlastnosťami
</t>
  </si>
  <si>
    <t xml:space="preserve">Si55b SDK podhľad , závesná dvojvrstvová kca profil montažný CD a nosný UD, dosky  HABITO 2x12,5 mm, alebo výrobok s rovnakými technickými vlastnosťami
</t>
  </si>
  <si>
    <t>Si55d Lamelový zavesený rozoberateľný podhľad , nepriznaná KCA napr: Gypton 1800x300mm</t>
  </si>
  <si>
    <t>odp:1.3</t>
  </si>
  <si>
    <t>D+M Osobný výťah, rozmery 1200x2970x2200, nosnosť/počet osôb – 1600kg/21osôb</t>
  </si>
  <si>
    <t>odp:2.1, 1.7</t>
  </si>
  <si>
    <t>odp:4.1</t>
  </si>
  <si>
    <t>odp:6.1</t>
  </si>
  <si>
    <t>odp:6.2</t>
  </si>
  <si>
    <t>odp:14.1</t>
  </si>
  <si>
    <t xml:space="preserve">Kábel medený bezhalogenový N2XH J 3 x2,5 mm2  </t>
  </si>
  <si>
    <t xml:space="preserve">Kábel medený bezhalogenový N2XH J 3 x1,5 mm2  </t>
  </si>
  <si>
    <t>odp: 29.1</t>
  </si>
  <si>
    <t>odp: 30.1</t>
  </si>
  <si>
    <t>odp: 35.1</t>
  </si>
  <si>
    <t>odp:35.1</t>
  </si>
  <si>
    <t>odp. 37.1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</si>
</sst>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0000"/>
      <name val="Arial CE"/>
    </font>
    <font>
      <sz val="10"/>
      <color rgb="FF0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10"/>
      <color rgb="FFFF0000"/>
      <name val="Arial CE"/>
      <family val="2"/>
      <charset val="238"/>
    </font>
    <font>
      <strike/>
      <sz val="9"/>
      <name val="Arial CE"/>
      <charset val="238"/>
    </font>
    <font>
      <strike/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/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0" borderId="14" xfId="0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9" fillId="0" borderId="19" xfId="0" applyFont="1" applyBorder="1" applyAlignment="1">
      <alignment horizontal="left" vertical="center"/>
    </xf>
    <xf numFmtId="0" fontId="39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0" fontId="43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8" fillId="0" borderId="0" xfId="0" applyFont="1" applyAlignment="1"/>
    <xf numFmtId="4" fontId="23" fillId="0" borderId="22" xfId="0" applyNumberFormat="1" applyFont="1" applyBorder="1" applyAlignment="1" applyProtection="1">
      <alignment vertical="center"/>
      <protection locked="0"/>
    </xf>
    <xf numFmtId="0" fontId="42" fillId="0" borderId="0" xfId="1" applyAlignment="1">
      <alignment horizontal="center" vertical="center"/>
    </xf>
    <xf numFmtId="0" fontId="23" fillId="5" borderId="22" xfId="0" applyFont="1" applyFill="1" applyBorder="1" applyAlignment="1" applyProtection="1">
      <alignment horizontal="left" vertical="center" wrapText="1"/>
      <protection locked="0"/>
    </xf>
    <xf numFmtId="0" fontId="39" fillId="5" borderId="22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44" fillId="5" borderId="22" xfId="0" applyFont="1" applyFill="1" applyBorder="1" applyAlignment="1" applyProtection="1">
      <alignment horizontal="left" vertical="center" wrapText="1"/>
      <protection locked="0"/>
    </xf>
    <xf numFmtId="167" fontId="45" fillId="0" borderId="22" xfId="0" applyNumberFormat="1" applyFont="1" applyBorder="1" applyAlignment="1" applyProtection="1">
      <alignment vertical="center"/>
      <protection locked="0"/>
    </xf>
    <xf numFmtId="4" fontId="45" fillId="0" borderId="22" xfId="0" applyNumberFormat="1" applyFont="1" applyBorder="1" applyAlignment="1" applyProtection="1">
      <alignment vertical="center"/>
      <protection locked="0"/>
    </xf>
    <xf numFmtId="167" fontId="23" fillId="5" borderId="22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0" fontId="23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3"/>
  <sheetViews>
    <sheetView showGridLines="0" topLeftCell="A76" zoomScaleNormal="100" workbookViewId="0">
      <selection activeCell="J99" sqref="J99:AF9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4" t="s">
        <v>5</v>
      </c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S4" s="18" t="s">
        <v>10</v>
      </c>
    </row>
    <row r="5" spans="1:74" s="1" customFormat="1" ht="12" customHeight="1">
      <c r="B5" s="21"/>
      <c r="D5" s="24" t="s">
        <v>11</v>
      </c>
      <c r="K5" s="257" t="s">
        <v>12</v>
      </c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R5" s="21"/>
      <c r="BS5" s="18" t="s">
        <v>6</v>
      </c>
    </row>
    <row r="6" spans="1:74" s="1" customFormat="1" ht="36.950000000000003" customHeight="1">
      <c r="B6" s="21"/>
      <c r="D6" s="26" t="s">
        <v>13</v>
      </c>
      <c r="K6" s="258" t="s">
        <v>14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R6" s="21"/>
      <c r="BS6" s="18" t="s">
        <v>6</v>
      </c>
    </row>
    <row r="7" spans="1:74" s="1" customFormat="1" ht="12" customHeight="1">
      <c r="B7" s="21"/>
      <c r="D7" s="27" t="s">
        <v>15</v>
      </c>
      <c r="K7" s="25" t="s">
        <v>1</v>
      </c>
      <c r="AK7" s="27" t="s">
        <v>16</v>
      </c>
      <c r="AN7" s="25" t="s">
        <v>1</v>
      </c>
      <c r="AR7" s="21"/>
      <c r="BS7" s="18" t="s">
        <v>6</v>
      </c>
    </row>
    <row r="8" spans="1:74" s="1" customFormat="1" ht="12" customHeight="1">
      <c r="B8" s="21"/>
      <c r="D8" s="27" t="s">
        <v>17</v>
      </c>
      <c r="K8" s="25" t="s">
        <v>18</v>
      </c>
      <c r="AK8" s="27" t="s">
        <v>19</v>
      </c>
      <c r="AN8" s="25" t="s">
        <v>20</v>
      </c>
      <c r="AR8" s="21"/>
      <c r="BS8" s="18" t="s">
        <v>6</v>
      </c>
    </row>
    <row r="9" spans="1:74" s="1" customFormat="1" ht="14.45" customHeight="1">
      <c r="B9" s="21"/>
      <c r="AR9" s="21"/>
      <c r="BS9" s="18" t="s">
        <v>6</v>
      </c>
    </row>
    <row r="10" spans="1:74" s="1" customFormat="1" ht="12" customHeight="1">
      <c r="B10" s="21"/>
      <c r="D10" s="27" t="s">
        <v>21</v>
      </c>
      <c r="AK10" s="27" t="s">
        <v>22</v>
      </c>
      <c r="AN10" s="25" t="s">
        <v>1</v>
      </c>
      <c r="AR10" s="21"/>
      <c r="BS10" s="18" t="s">
        <v>6</v>
      </c>
    </row>
    <row r="11" spans="1:74" s="1" customFormat="1" ht="18.399999999999999" customHeight="1">
      <c r="B11" s="21"/>
      <c r="E11" s="25" t="s">
        <v>23</v>
      </c>
      <c r="AK11" s="27" t="s">
        <v>24</v>
      </c>
      <c r="AN11" s="25" t="s">
        <v>1</v>
      </c>
      <c r="AR11" s="21"/>
      <c r="BS11" s="18" t="s">
        <v>6</v>
      </c>
    </row>
    <row r="12" spans="1:74" s="1" customFormat="1" ht="6.95" customHeight="1">
      <c r="B12" s="21"/>
      <c r="AR12" s="21"/>
      <c r="BS12" s="18" t="s">
        <v>6</v>
      </c>
    </row>
    <row r="13" spans="1:74" s="1" customFormat="1" ht="12" customHeight="1">
      <c r="B13" s="21"/>
      <c r="D13" s="27" t="s">
        <v>25</v>
      </c>
      <c r="AK13" s="27" t="s">
        <v>22</v>
      </c>
      <c r="AN13" s="25" t="s">
        <v>1</v>
      </c>
      <c r="AR13" s="21"/>
      <c r="BS13" s="18" t="s">
        <v>6</v>
      </c>
    </row>
    <row r="14" spans="1:74" ht="12.75">
      <c r="B14" s="21"/>
      <c r="E14" s="25" t="s">
        <v>26</v>
      </c>
      <c r="AK14" s="27" t="s">
        <v>24</v>
      </c>
      <c r="AN14" s="25" t="s">
        <v>1</v>
      </c>
      <c r="AR14" s="21"/>
      <c r="BS14" s="18" t="s">
        <v>6</v>
      </c>
    </row>
    <row r="15" spans="1:74" s="1" customFormat="1" ht="6.95" customHeight="1">
      <c r="B15" s="21"/>
      <c r="AR15" s="21"/>
      <c r="BS15" s="18" t="s">
        <v>3</v>
      </c>
    </row>
    <row r="16" spans="1:74" s="1" customFormat="1" ht="12" customHeight="1">
      <c r="B16" s="21"/>
      <c r="D16" s="27" t="s">
        <v>27</v>
      </c>
      <c r="AK16" s="27" t="s">
        <v>22</v>
      </c>
      <c r="AN16" s="25" t="s">
        <v>1</v>
      </c>
      <c r="AR16" s="21"/>
      <c r="BS16" s="18" t="s">
        <v>3</v>
      </c>
    </row>
    <row r="17" spans="1:71" s="1" customFormat="1" ht="18.399999999999999" customHeight="1">
      <c r="B17" s="21"/>
      <c r="E17" s="25" t="s">
        <v>28</v>
      </c>
      <c r="AK17" s="27" t="s">
        <v>24</v>
      </c>
      <c r="AN17" s="25" t="s">
        <v>1</v>
      </c>
      <c r="AR17" s="21"/>
      <c r="BS17" s="18" t="s">
        <v>29</v>
      </c>
    </row>
    <row r="18" spans="1:71" s="1" customFormat="1" ht="6.95" customHeight="1">
      <c r="B18" s="21"/>
      <c r="AR18" s="21"/>
      <c r="BS18" s="18" t="s">
        <v>6</v>
      </c>
    </row>
    <row r="19" spans="1:71" s="1" customFormat="1" ht="12" customHeight="1">
      <c r="B19" s="21"/>
      <c r="D19" s="27" t="s">
        <v>30</v>
      </c>
      <c r="AK19" s="27" t="s">
        <v>22</v>
      </c>
      <c r="AN19" s="25" t="s">
        <v>1</v>
      </c>
      <c r="AR19" s="21"/>
      <c r="BS19" s="18" t="s">
        <v>6</v>
      </c>
    </row>
    <row r="20" spans="1:71" s="1" customFormat="1" ht="18.399999999999999" customHeight="1">
      <c r="B20" s="21"/>
      <c r="E20" s="25" t="s">
        <v>31</v>
      </c>
      <c r="AK20" s="27" t="s">
        <v>24</v>
      </c>
      <c r="AN20" s="25" t="s">
        <v>1</v>
      </c>
      <c r="AR20" s="21"/>
      <c r="BS20" s="18" t="s">
        <v>29</v>
      </c>
    </row>
    <row r="21" spans="1:71" s="1" customFormat="1" ht="6.95" customHeight="1">
      <c r="B21" s="21"/>
      <c r="AR21" s="21"/>
    </row>
    <row r="22" spans="1:71" s="1" customFormat="1" ht="12" customHeight="1">
      <c r="B22" s="21"/>
      <c r="D22" s="27" t="s">
        <v>32</v>
      </c>
      <c r="AR22" s="21"/>
    </row>
    <row r="23" spans="1:71" s="1" customFormat="1" ht="16.5" customHeight="1">
      <c r="B23" s="21"/>
      <c r="E23" s="259" t="s">
        <v>1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21"/>
    </row>
    <row r="24" spans="1:71" s="1" customFormat="1" ht="6.95" customHeight="1">
      <c r="B24" s="21"/>
      <c r="AR24" s="21"/>
    </row>
    <row r="25" spans="1:71" s="1" customFormat="1" ht="6.95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>
      <c r="A26" s="30"/>
      <c r="B26" s="31"/>
      <c r="C26" s="30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60">
        <f>ROUND(AG94,2)</f>
        <v>0</v>
      </c>
      <c r="AL26" s="261"/>
      <c r="AM26" s="261"/>
      <c r="AN26" s="261"/>
      <c r="AO26" s="261"/>
      <c r="AP26" s="30"/>
      <c r="AQ26" s="30"/>
      <c r="AR26" s="31"/>
      <c r="BE26" s="3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62" t="s">
        <v>34</v>
      </c>
      <c r="M28" s="262"/>
      <c r="N28" s="262"/>
      <c r="O28" s="262"/>
      <c r="P28" s="262"/>
      <c r="Q28" s="30"/>
      <c r="R28" s="30"/>
      <c r="S28" s="30"/>
      <c r="T28" s="30"/>
      <c r="U28" s="30"/>
      <c r="V28" s="30"/>
      <c r="W28" s="262" t="s">
        <v>35</v>
      </c>
      <c r="X28" s="262"/>
      <c r="Y28" s="262"/>
      <c r="Z28" s="262"/>
      <c r="AA28" s="262"/>
      <c r="AB28" s="262"/>
      <c r="AC28" s="262"/>
      <c r="AD28" s="262"/>
      <c r="AE28" s="262"/>
      <c r="AF28" s="30"/>
      <c r="AG28" s="30"/>
      <c r="AH28" s="30"/>
      <c r="AI28" s="30"/>
      <c r="AJ28" s="30"/>
      <c r="AK28" s="262" t="s">
        <v>36</v>
      </c>
      <c r="AL28" s="262"/>
      <c r="AM28" s="262"/>
      <c r="AN28" s="262"/>
      <c r="AO28" s="262"/>
      <c r="AP28" s="30"/>
      <c r="AQ28" s="30"/>
      <c r="AR28" s="31"/>
      <c r="BE28" s="30"/>
    </row>
    <row r="29" spans="1:71" s="3" customFormat="1" ht="14.45" customHeight="1">
      <c r="B29" s="35"/>
      <c r="D29" s="27" t="s">
        <v>37</v>
      </c>
      <c r="F29" s="36" t="s">
        <v>38</v>
      </c>
      <c r="L29" s="263">
        <v>0.2</v>
      </c>
      <c r="M29" s="264"/>
      <c r="N29" s="264"/>
      <c r="O29" s="264"/>
      <c r="P29" s="264"/>
      <c r="Q29" s="37"/>
      <c r="R29" s="37"/>
      <c r="S29" s="37"/>
      <c r="T29" s="37"/>
      <c r="U29" s="37"/>
      <c r="V29" s="37"/>
      <c r="W29" s="265">
        <f>ROUND(AZ94, 2)</f>
        <v>0</v>
      </c>
      <c r="X29" s="264"/>
      <c r="Y29" s="264"/>
      <c r="Z29" s="264"/>
      <c r="AA29" s="264"/>
      <c r="AB29" s="264"/>
      <c r="AC29" s="264"/>
      <c r="AD29" s="264"/>
      <c r="AE29" s="264"/>
      <c r="AF29" s="37"/>
      <c r="AG29" s="37"/>
      <c r="AH29" s="37"/>
      <c r="AI29" s="37"/>
      <c r="AJ29" s="37"/>
      <c r="AK29" s="265">
        <f>ROUND(AV94, 2)</f>
        <v>0</v>
      </c>
      <c r="AL29" s="264"/>
      <c r="AM29" s="264"/>
      <c r="AN29" s="264"/>
      <c r="AO29" s="264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</row>
    <row r="30" spans="1:71" s="3" customFormat="1" ht="14.45" customHeight="1">
      <c r="B30" s="35"/>
      <c r="F30" s="36" t="s">
        <v>39</v>
      </c>
      <c r="L30" s="267">
        <v>0.2</v>
      </c>
      <c r="M30" s="256"/>
      <c r="N30" s="256"/>
      <c r="O30" s="256"/>
      <c r="P30" s="256"/>
      <c r="W30" s="255">
        <f>AK26</f>
        <v>0</v>
      </c>
      <c r="X30" s="256"/>
      <c r="Y30" s="256"/>
      <c r="Z30" s="256"/>
      <c r="AA30" s="256"/>
      <c r="AB30" s="256"/>
      <c r="AC30" s="256"/>
      <c r="AD30" s="256"/>
      <c r="AE30" s="256"/>
      <c r="AK30" s="255">
        <f>W30*0.2</f>
        <v>0</v>
      </c>
      <c r="AL30" s="256"/>
      <c r="AM30" s="256"/>
      <c r="AN30" s="256"/>
      <c r="AO30" s="256"/>
      <c r="AR30" s="35"/>
    </row>
    <row r="31" spans="1:71" s="3" customFormat="1" ht="14.45" hidden="1" customHeight="1">
      <c r="B31" s="35"/>
      <c r="F31" s="27" t="s">
        <v>40</v>
      </c>
      <c r="L31" s="267">
        <v>0.2</v>
      </c>
      <c r="M31" s="256"/>
      <c r="N31" s="256"/>
      <c r="O31" s="256"/>
      <c r="P31" s="256"/>
      <c r="W31" s="255">
        <f>ROUND(BB94, 2)</f>
        <v>0</v>
      </c>
      <c r="X31" s="256"/>
      <c r="Y31" s="256"/>
      <c r="Z31" s="256"/>
      <c r="AA31" s="256"/>
      <c r="AB31" s="256"/>
      <c r="AC31" s="256"/>
      <c r="AD31" s="256"/>
      <c r="AE31" s="256"/>
      <c r="AK31" s="255">
        <v>0</v>
      </c>
      <c r="AL31" s="256"/>
      <c r="AM31" s="256"/>
      <c r="AN31" s="256"/>
      <c r="AO31" s="256"/>
      <c r="AR31" s="35"/>
    </row>
    <row r="32" spans="1:71" s="3" customFormat="1" ht="14.45" hidden="1" customHeight="1">
      <c r="B32" s="35"/>
      <c r="F32" s="27" t="s">
        <v>41</v>
      </c>
      <c r="L32" s="267">
        <v>0.2</v>
      </c>
      <c r="M32" s="256"/>
      <c r="N32" s="256"/>
      <c r="O32" s="256"/>
      <c r="P32" s="256"/>
      <c r="W32" s="255">
        <f>ROUND(BC94, 2)</f>
        <v>0</v>
      </c>
      <c r="X32" s="256"/>
      <c r="Y32" s="256"/>
      <c r="Z32" s="256"/>
      <c r="AA32" s="256"/>
      <c r="AB32" s="256"/>
      <c r="AC32" s="256"/>
      <c r="AD32" s="256"/>
      <c r="AE32" s="256"/>
      <c r="AK32" s="255">
        <v>0</v>
      </c>
      <c r="AL32" s="256"/>
      <c r="AM32" s="256"/>
      <c r="AN32" s="256"/>
      <c r="AO32" s="256"/>
      <c r="AR32" s="35"/>
    </row>
    <row r="33" spans="1:57" s="3" customFormat="1" ht="14.45" hidden="1" customHeight="1">
      <c r="B33" s="35"/>
      <c r="F33" s="36" t="s">
        <v>42</v>
      </c>
      <c r="L33" s="263">
        <v>0</v>
      </c>
      <c r="M33" s="264"/>
      <c r="N33" s="264"/>
      <c r="O33" s="264"/>
      <c r="P33" s="264"/>
      <c r="Q33" s="37"/>
      <c r="R33" s="37"/>
      <c r="S33" s="37"/>
      <c r="T33" s="37"/>
      <c r="U33" s="37"/>
      <c r="V33" s="37"/>
      <c r="W33" s="265">
        <f>ROUND(BD94, 2)</f>
        <v>0</v>
      </c>
      <c r="X33" s="264"/>
      <c r="Y33" s="264"/>
      <c r="Z33" s="264"/>
      <c r="AA33" s="264"/>
      <c r="AB33" s="264"/>
      <c r="AC33" s="264"/>
      <c r="AD33" s="264"/>
      <c r="AE33" s="264"/>
      <c r="AF33" s="37"/>
      <c r="AG33" s="37"/>
      <c r="AH33" s="37"/>
      <c r="AI33" s="37"/>
      <c r="AJ33" s="37"/>
      <c r="AK33" s="265">
        <v>0</v>
      </c>
      <c r="AL33" s="264"/>
      <c r="AM33" s="264"/>
      <c r="AN33" s="264"/>
      <c r="AO33" s="264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>
      <c r="A35" s="30"/>
      <c r="B35" s="31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71" t="s">
        <v>45</v>
      </c>
      <c r="Y35" s="269"/>
      <c r="Z35" s="269"/>
      <c r="AA35" s="269"/>
      <c r="AB35" s="269"/>
      <c r="AC35" s="41"/>
      <c r="AD35" s="41"/>
      <c r="AE35" s="41"/>
      <c r="AF35" s="41"/>
      <c r="AG35" s="41"/>
      <c r="AH35" s="41"/>
      <c r="AI35" s="41"/>
      <c r="AJ35" s="41"/>
      <c r="AK35" s="268">
        <f>SUM(AK26:AK33)</f>
        <v>0</v>
      </c>
      <c r="AL35" s="269"/>
      <c r="AM35" s="269"/>
      <c r="AN35" s="269"/>
      <c r="AO35" s="270"/>
      <c r="AP35" s="39"/>
      <c r="AQ35" s="39"/>
      <c r="AR35" s="31"/>
      <c r="BE35" s="165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47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0"/>
      <c r="B60" s="31"/>
      <c r="C60" s="30"/>
      <c r="D60" s="46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6" t="s">
        <v>48</v>
      </c>
      <c r="AI60" s="33"/>
      <c r="AJ60" s="33"/>
      <c r="AK60" s="33"/>
      <c r="AL60" s="33"/>
      <c r="AM60" s="46" t="s">
        <v>49</v>
      </c>
      <c r="AN60" s="33"/>
      <c r="AO60" s="33"/>
      <c r="AP60" s="30"/>
      <c r="AQ60" s="30"/>
      <c r="AR60" s="31"/>
      <c r="BE60" s="30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0"/>
      <c r="B64" s="31"/>
      <c r="C64" s="30"/>
      <c r="D64" s="44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51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1"/>
      <c r="BE64" s="30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0"/>
      <c r="B75" s="31"/>
      <c r="C75" s="30"/>
      <c r="D75" s="46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6" t="s">
        <v>48</v>
      </c>
      <c r="AI75" s="33"/>
      <c r="AJ75" s="33"/>
      <c r="AK75" s="33"/>
      <c r="AL75" s="33"/>
      <c r="AM75" s="46" t="s">
        <v>49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1"/>
      <c r="BE77" s="30"/>
    </row>
    <row r="81" spans="1:91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1"/>
      <c r="BE81" s="30"/>
    </row>
    <row r="82" spans="1:91" s="2" customFormat="1" ht="24.95" customHeight="1">
      <c r="A82" s="30"/>
      <c r="B82" s="31"/>
      <c r="C82" s="22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52"/>
      <c r="C84" s="27" t="s">
        <v>11</v>
      </c>
      <c r="L84" s="4" t="str">
        <f>K5</f>
        <v>23047</v>
      </c>
      <c r="AR84" s="52"/>
    </row>
    <row r="85" spans="1:91" s="5" customFormat="1" ht="36.950000000000003" customHeight="1">
      <c r="B85" s="53"/>
      <c r="C85" s="54" t="s">
        <v>13</v>
      </c>
      <c r="L85" s="274" t="str">
        <f>K6</f>
        <v>Rekonštrukcia objektu - II. Psychiatrická klinika SZU Cesta k nemocnici</v>
      </c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R85" s="53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7" t="s">
        <v>17</v>
      </c>
      <c r="D87" s="30"/>
      <c r="E87" s="30"/>
      <c r="F87" s="30"/>
      <c r="G87" s="30"/>
      <c r="H87" s="30"/>
      <c r="I87" s="30"/>
      <c r="J87" s="30"/>
      <c r="K87" s="30"/>
      <c r="L87" s="55" t="str">
        <f>IF(K8="","",K8)</f>
        <v>Banská Bystrica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19</v>
      </c>
      <c r="AJ87" s="30"/>
      <c r="AK87" s="30"/>
      <c r="AL87" s="30"/>
      <c r="AM87" s="248" t="str">
        <f>IF(AN8= "","",AN8)</f>
        <v>17. 6. 2023</v>
      </c>
      <c r="AN87" s="248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7" t="s">
        <v>21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Fakultná nemocnica s poliklinikou F.D.Roosevelta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27</v>
      </c>
      <c r="AJ89" s="30"/>
      <c r="AK89" s="30"/>
      <c r="AL89" s="30"/>
      <c r="AM89" s="249" t="str">
        <f>IF(E17="","",E17)</f>
        <v>Ing.Arch. Peter Žalman</v>
      </c>
      <c r="AN89" s="250"/>
      <c r="AO89" s="250"/>
      <c r="AP89" s="250"/>
      <c r="AQ89" s="30"/>
      <c r="AR89" s="31"/>
      <c r="AS89" s="251" t="s">
        <v>53</v>
      </c>
      <c r="AT89" s="252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0"/>
    </row>
    <row r="90" spans="1:91" s="2" customFormat="1" ht="15.2" customHeight="1">
      <c r="A90" s="30"/>
      <c r="B90" s="31"/>
      <c r="C90" s="27" t="s">
        <v>25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>určený výberom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30</v>
      </c>
      <c r="AJ90" s="30"/>
      <c r="AK90" s="30"/>
      <c r="AL90" s="30"/>
      <c r="AM90" s="249" t="str">
        <f>IF(E20="","",E20)</f>
        <v xml:space="preserve"> </v>
      </c>
      <c r="AN90" s="250"/>
      <c r="AO90" s="250"/>
      <c r="AP90" s="250"/>
      <c r="AQ90" s="30"/>
      <c r="AR90" s="31"/>
      <c r="AS90" s="253"/>
      <c r="AT90" s="254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53"/>
      <c r="AT91" s="254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0"/>
    </row>
    <row r="92" spans="1:91" s="2" customFormat="1" ht="29.25" customHeight="1">
      <c r="A92" s="30"/>
      <c r="B92" s="31"/>
      <c r="C92" s="273" t="s">
        <v>54</v>
      </c>
      <c r="D92" s="247"/>
      <c r="E92" s="247"/>
      <c r="F92" s="247"/>
      <c r="G92" s="247"/>
      <c r="H92" s="61"/>
      <c r="I92" s="276" t="s">
        <v>55</v>
      </c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6" t="s">
        <v>56</v>
      </c>
      <c r="AH92" s="247"/>
      <c r="AI92" s="247"/>
      <c r="AJ92" s="247"/>
      <c r="AK92" s="247"/>
      <c r="AL92" s="247"/>
      <c r="AM92" s="247"/>
      <c r="AN92" s="276" t="s">
        <v>57</v>
      </c>
      <c r="AO92" s="247"/>
      <c r="AP92" s="277"/>
      <c r="AQ92" s="62" t="s">
        <v>58</v>
      </c>
      <c r="AR92" s="31"/>
      <c r="AS92" s="63" t="s">
        <v>59</v>
      </c>
      <c r="AT92" s="64" t="s">
        <v>60</v>
      </c>
      <c r="AU92" s="64" t="s">
        <v>61</v>
      </c>
      <c r="AV92" s="64" t="s">
        <v>62</v>
      </c>
      <c r="AW92" s="64" t="s">
        <v>63</v>
      </c>
      <c r="AX92" s="64" t="s">
        <v>64</v>
      </c>
      <c r="AY92" s="64" t="s">
        <v>65</v>
      </c>
      <c r="AZ92" s="64" t="s">
        <v>66</v>
      </c>
      <c r="BA92" s="64" t="s">
        <v>67</v>
      </c>
      <c r="BB92" s="64" t="s">
        <v>68</v>
      </c>
      <c r="BC92" s="64" t="s">
        <v>69</v>
      </c>
      <c r="BD92" s="65" t="s">
        <v>70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0"/>
    </row>
    <row r="94" spans="1:91" s="6" customFormat="1" ht="32.450000000000003" customHeight="1">
      <c r="B94" s="69"/>
      <c r="C94" s="70" t="s">
        <v>71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72">
        <f>ROUND(SUM(AG95:AG111),2)</f>
        <v>0</v>
      </c>
      <c r="AH94" s="272"/>
      <c r="AI94" s="272"/>
      <c r="AJ94" s="272"/>
      <c r="AK94" s="272"/>
      <c r="AL94" s="272"/>
      <c r="AM94" s="272"/>
      <c r="AN94" s="243">
        <f>SUM(AN95:AP111)</f>
        <v>0</v>
      </c>
      <c r="AO94" s="243"/>
      <c r="AP94" s="243"/>
      <c r="AQ94" s="73" t="s">
        <v>1</v>
      </c>
      <c r="AR94" s="69"/>
      <c r="AS94" s="74">
        <f>ROUND(SUM(AS95:AS111),2)</f>
        <v>0</v>
      </c>
      <c r="AT94" s="75">
        <f t="shared" ref="AT94:AT111" si="0">ROUND(SUM(AV94:AW94),2)</f>
        <v>0</v>
      </c>
      <c r="AU94" s="76" t="e">
        <f>ROUND(SUM(AU95:AU111),5)</f>
        <v>#REF!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ROUND(SUM(AZ95:AZ111),2)</f>
        <v>0</v>
      </c>
      <c r="BA94" s="75">
        <f>ROUND(SUM(BA95:BA111),2)</f>
        <v>0</v>
      </c>
      <c r="BB94" s="75">
        <f>ROUND(SUM(BB95:BB111),2)</f>
        <v>0</v>
      </c>
      <c r="BC94" s="75">
        <f>ROUND(SUM(BC95:BC111),2)</f>
        <v>0</v>
      </c>
      <c r="BD94" s="77">
        <f>ROUND(SUM(BD95:BD111),2)</f>
        <v>0</v>
      </c>
      <c r="BS94" s="78" t="s">
        <v>72</v>
      </c>
      <c r="BT94" s="78" t="s">
        <v>73</v>
      </c>
      <c r="BU94" s="79" t="s">
        <v>74</v>
      </c>
      <c r="BV94" s="78" t="s">
        <v>75</v>
      </c>
      <c r="BW94" s="78" t="s">
        <v>4</v>
      </c>
      <c r="BX94" s="78" t="s">
        <v>76</v>
      </c>
      <c r="CL94" s="78" t="s">
        <v>1</v>
      </c>
    </row>
    <row r="95" spans="1:91" s="7" customFormat="1" ht="29.25" customHeight="1">
      <c r="A95" s="80" t="s">
        <v>77</v>
      </c>
      <c r="B95" s="81"/>
      <c r="C95" s="82"/>
      <c r="D95" s="266" t="s">
        <v>78</v>
      </c>
      <c r="E95" s="266"/>
      <c r="F95" s="266"/>
      <c r="G95" s="266"/>
      <c r="H95" s="266"/>
      <c r="I95" s="83"/>
      <c r="J95" s="266" t="s">
        <v>79</v>
      </c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6"/>
      <c r="AE95" s="266"/>
      <c r="AF95" s="266"/>
      <c r="AG95" s="241">
        <f>'SO01 - ASR'!J30</f>
        <v>0</v>
      </c>
      <c r="AH95" s="242"/>
      <c r="AI95" s="242"/>
      <c r="AJ95" s="242"/>
      <c r="AK95" s="242"/>
      <c r="AL95" s="242"/>
      <c r="AM95" s="242"/>
      <c r="AN95" s="241">
        <f>AG95*1.2</f>
        <v>0</v>
      </c>
      <c r="AO95" s="242"/>
      <c r="AP95" s="242"/>
      <c r="AQ95" s="84" t="s">
        <v>80</v>
      </c>
      <c r="AR95" s="81"/>
      <c r="AS95" s="85">
        <v>0</v>
      </c>
      <c r="AT95" s="86">
        <f t="shared" si="0"/>
        <v>0</v>
      </c>
      <c r="AU95" s="87">
        <f>'SO01 - ASR'!P146</f>
        <v>79830.545074107999</v>
      </c>
      <c r="AV95" s="86">
        <f>'SO01 - ASR'!J33</f>
        <v>0</v>
      </c>
      <c r="AW95" s="86">
        <f>'SO01 - ASR'!J34</f>
        <v>0</v>
      </c>
      <c r="AX95" s="86">
        <f>'SO01 - ASR'!J35</f>
        <v>0</v>
      </c>
      <c r="AY95" s="86">
        <f>'SO01 - ASR'!J36</f>
        <v>0</v>
      </c>
      <c r="AZ95" s="86">
        <f>'SO01 - ASR'!F33</f>
        <v>0</v>
      </c>
      <c r="BA95" s="86">
        <f>'SO01 - ASR'!F34</f>
        <v>0</v>
      </c>
      <c r="BB95" s="86">
        <f>'SO01 - ASR'!F35</f>
        <v>0</v>
      </c>
      <c r="BC95" s="86">
        <f>'SO01 - ASR'!F36</f>
        <v>0</v>
      </c>
      <c r="BD95" s="88">
        <f>'SO01 - ASR'!F37</f>
        <v>0</v>
      </c>
      <c r="BT95" s="89" t="s">
        <v>81</v>
      </c>
      <c r="BV95" s="89" t="s">
        <v>75</v>
      </c>
      <c r="BW95" s="89" t="s">
        <v>82</v>
      </c>
      <c r="BX95" s="89" t="s">
        <v>4</v>
      </c>
      <c r="CL95" s="89" t="s">
        <v>1</v>
      </c>
      <c r="CM95" s="89" t="s">
        <v>73</v>
      </c>
    </row>
    <row r="96" spans="1:91" s="7" customFormat="1" ht="29.25" customHeight="1">
      <c r="A96" s="80" t="s">
        <v>77</v>
      </c>
      <c r="B96" s="81"/>
      <c r="C96" s="82"/>
      <c r="D96" s="266" t="s">
        <v>83</v>
      </c>
      <c r="E96" s="266"/>
      <c r="F96" s="266"/>
      <c r="G96" s="266"/>
      <c r="H96" s="266"/>
      <c r="I96" s="83"/>
      <c r="J96" s="266" t="s">
        <v>84</v>
      </c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6"/>
      <c r="AE96" s="266"/>
      <c r="AF96" s="266"/>
      <c r="AG96" s="241">
        <f>'SO01a - ZTI'!J30</f>
        <v>0</v>
      </c>
      <c r="AH96" s="242"/>
      <c r="AI96" s="242"/>
      <c r="AJ96" s="242"/>
      <c r="AK96" s="242"/>
      <c r="AL96" s="242"/>
      <c r="AM96" s="242"/>
      <c r="AN96" s="241">
        <f t="shared" ref="AN96:AN111" si="1">AG96*1.2</f>
        <v>0</v>
      </c>
      <c r="AO96" s="242"/>
      <c r="AP96" s="242"/>
      <c r="AQ96" s="84" t="s">
        <v>80</v>
      </c>
      <c r="AR96" s="81"/>
      <c r="AS96" s="85">
        <v>0</v>
      </c>
      <c r="AT96" s="86">
        <f t="shared" si="0"/>
        <v>0</v>
      </c>
      <c r="AU96" s="87">
        <f>'SO01a - ZTI'!P124</f>
        <v>2283.6003350000001</v>
      </c>
      <c r="AV96" s="86">
        <f>'SO01a - ZTI'!J33</f>
        <v>0</v>
      </c>
      <c r="AW96" s="86">
        <f>'SO01a - ZTI'!J34</f>
        <v>0</v>
      </c>
      <c r="AX96" s="86">
        <f>'SO01a - ZTI'!J35</f>
        <v>0</v>
      </c>
      <c r="AY96" s="86">
        <f>'SO01a - ZTI'!J36</f>
        <v>0</v>
      </c>
      <c r="AZ96" s="86">
        <f>'SO01a - ZTI'!F33</f>
        <v>0</v>
      </c>
      <c r="BA96" s="86">
        <f>'SO01a - ZTI'!F34</f>
        <v>0</v>
      </c>
      <c r="BB96" s="86">
        <f>'SO01a - ZTI'!F35</f>
        <v>0</v>
      </c>
      <c r="BC96" s="86">
        <f>'SO01a - ZTI'!F36</f>
        <v>0</v>
      </c>
      <c r="BD96" s="88">
        <f>'SO01a - ZTI'!F37</f>
        <v>0</v>
      </c>
      <c r="BT96" s="89" t="s">
        <v>81</v>
      </c>
      <c r="BV96" s="89" t="s">
        <v>75</v>
      </c>
      <c r="BW96" s="89" t="s">
        <v>85</v>
      </c>
      <c r="BX96" s="89" t="s">
        <v>4</v>
      </c>
      <c r="CL96" s="89" t="s">
        <v>1</v>
      </c>
      <c r="CM96" s="89" t="s">
        <v>73</v>
      </c>
    </row>
    <row r="97" spans="1:91" s="7" customFormat="1" ht="29.25" customHeight="1">
      <c r="A97" s="80" t="s">
        <v>77</v>
      </c>
      <c r="B97" s="81"/>
      <c r="C97" s="82"/>
      <c r="D97" s="266" t="s">
        <v>86</v>
      </c>
      <c r="E97" s="266"/>
      <c r="F97" s="266"/>
      <c r="G97" s="266"/>
      <c r="H97" s="266"/>
      <c r="I97" s="83"/>
      <c r="J97" s="266" t="s">
        <v>87</v>
      </c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U97" s="266"/>
      <c r="V97" s="266"/>
      <c r="W97" s="266"/>
      <c r="X97" s="266"/>
      <c r="Y97" s="266"/>
      <c r="Z97" s="266"/>
      <c r="AA97" s="266"/>
      <c r="AB97" s="266"/>
      <c r="AC97" s="266"/>
      <c r="AD97" s="266"/>
      <c r="AE97" s="266"/>
      <c r="AF97" s="266"/>
      <c r="AG97" s="241">
        <f>'SO01b - UK'!J30</f>
        <v>0</v>
      </c>
      <c r="AH97" s="242"/>
      <c r="AI97" s="242"/>
      <c r="AJ97" s="242"/>
      <c r="AK97" s="242"/>
      <c r="AL97" s="242"/>
      <c r="AM97" s="242"/>
      <c r="AN97" s="241">
        <f t="shared" si="1"/>
        <v>0</v>
      </c>
      <c r="AO97" s="242"/>
      <c r="AP97" s="242"/>
      <c r="AQ97" s="84" t="s">
        <v>80</v>
      </c>
      <c r="AR97" s="81"/>
      <c r="AS97" s="85">
        <v>0</v>
      </c>
      <c r="AT97" s="86">
        <f t="shared" si="0"/>
        <v>0</v>
      </c>
      <c r="AU97" s="87">
        <f>'SO01b - UK'!P124</f>
        <v>0</v>
      </c>
      <c r="AV97" s="86">
        <f>'SO01b - UK'!J33</f>
        <v>0</v>
      </c>
      <c r="AW97" s="86">
        <f>'SO01b - UK'!J34</f>
        <v>0</v>
      </c>
      <c r="AX97" s="86">
        <f>'SO01b - UK'!J35</f>
        <v>0</v>
      </c>
      <c r="AY97" s="86">
        <f>'SO01b - UK'!J36</f>
        <v>0</v>
      </c>
      <c r="AZ97" s="86">
        <f>'SO01b - UK'!F33</f>
        <v>0</v>
      </c>
      <c r="BA97" s="86">
        <f>'SO01b - UK'!F34</f>
        <v>0</v>
      </c>
      <c r="BB97" s="86">
        <f>'SO01b - UK'!F35</f>
        <v>0</v>
      </c>
      <c r="BC97" s="86">
        <f>'SO01b - UK'!F36</f>
        <v>0</v>
      </c>
      <c r="BD97" s="88">
        <f>'SO01b - UK'!F37</f>
        <v>0</v>
      </c>
      <c r="BT97" s="89" t="s">
        <v>81</v>
      </c>
      <c r="BV97" s="89" t="s">
        <v>75</v>
      </c>
      <c r="BW97" s="89" t="s">
        <v>88</v>
      </c>
      <c r="BX97" s="89" t="s">
        <v>4</v>
      </c>
      <c r="CL97" s="89" t="s">
        <v>1</v>
      </c>
      <c r="CM97" s="89" t="s">
        <v>73</v>
      </c>
    </row>
    <row r="98" spans="1:91" s="7" customFormat="1" ht="29.25" customHeight="1">
      <c r="A98" s="80" t="s">
        <v>77</v>
      </c>
      <c r="B98" s="81"/>
      <c r="C98" s="82"/>
      <c r="D98" s="266" t="s">
        <v>89</v>
      </c>
      <c r="E98" s="266"/>
      <c r="F98" s="266"/>
      <c r="G98" s="266"/>
      <c r="H98" s="266"/>
      <c r="I98" s="83"/>
      <c r="J98" s="266" t="s">
        <v>90</v>
      </c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6"/>
      <c r="AE98" s="266"/>
      <c r="AF98" s="266"/>
      <c r="AG98" s="241">
        <f>'SO01c - HSP'!J30</f>
        <v>0</v>
      </c>
      <c r="AH98" s="242"/>
      <c r="AI98" s="242"/>
      <c r="AJ98" s="242"/>
      <c r="AK98" s="242"/>
      <c r="AL98" s="242"/>
      <c r="AM98" s="242"/>
      <c r="AN98" s="241">
        <f t="shared" si="1"/>
        <v>0</v>
      </c>
      <c r="AO98" s="242"/>
      <c r="AP98" s="242"/>
      <c r="AQ98" s="84" t="s">
        <v>80</v>
      </c>
      <c r="AR98" s="81"/>
      <c r="AS98" s="85">
        <v>0</v>
      </c>
      <c r="AT98" s="86">
        <f t="shared" si="0"/>
        <v>0</v>
      </c>
      <c r="AU98" s="87">
        <f>'SO01c - HSP'!P122</f>
        <v>0</v>
      </c>
      <c r="AV98" s="86">
        <f>'SO01c - HSP'!J33</f>
        <v>0</v>
      </c>
      <c r="AW98" s="86">
        <f>'SO01c - HSP'!J34</f>
        <v>0</v>
      </c>
      <c r="AX98" s="86">
        <f>'SO01c - HSP'!J35</f>
        <v>0</v>
      </c>
      <c r="AY98" s="86">
        <f>'SO01c - HSP'!J36</f>
        <v>0</v>
      </c>
      <c r="AZ98" s="86">
        <f>'SO01c - HSP'!F33</f>
        <v>0</v>
      </c>
      <c r="BA98" s="86">
        <f>'SO01c - HSP'!F34</f>
        <v>0</v>
      </c>
      <c r="BB98" s="86">
        <f>'SO01c - HSP'!F35</f>
        <v>0</v>
      </c>
      <c r="BC98" s="86">
        <f>'SO01c - HSP'!F36</f>
        <v>0</v>
      </c>
      <c r="BD98" s="88">
        <f>'SO01c - HSP'!F37</f>
        <v>0</v>
      </c>
      <c r="BT98" s="89" t="s">
        <v>81</v>
      </c>
      <c r="BV98" s="89" t="s">
        <v>75</v>
      </c>
      <c r="BW98" s="89" t="s">
        <v>91</v>
      </c>
      <c r="BX98" s="89" t="s">
        <v>4</v>
      </c>
      <c r="CL98" s="89" t="s">
        <v>1</v>
      </c>
      <c r="CM98" s="89" t="s">
        <v>73</v>
      </c>
    </row>
    <row r="99" spans="1:91" s="7" customFormat="1" ht="29.25" customHeight="1">
      <c r="A99" s="80" t="s">
        <v>77</v>
      </c>
      <c r="B99" s="81"/>
      <c r="C99" s="82"/>
      <c r="D99" s="266" t="s">
        <v>92</v>
      </c>
      <c r="E99" s="266"/>
      <c r="F99" s="266"/>
      <c r="G99" s="266"/>
      <c r="H99" s="266"/>
      <c r="I99" s="83"/>
      <c r="J99" s="266" t="s">
        <v>93</v>
      </c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6"/>
      <c r="AA99" s="266"/>
      <c r="AB99" s="266"/>
      <c r="AC99" s="266"/>
      <c r="AD99" s="266"/>
      <c r="AE99" s="266"/>
      <c r="AF99" s="266"/>
      <c r="AG99" s="241">
        <f>'SO01d - SKV'!J30</f>
        <v>0</v>
      </c>
      <c r="AH99" s="242"/>
      <c r="AI99" s="242"/>
      <c r="AJ99" s="242"/>
      <c r="AK99" s="242"/>
      <c r="AL99" s="242"/>
      <c r="AM99" s="242"/>
      <c r="AN99" s="241">
        <f t="shared" si="1"/>
        <v>0</v>
      </c>
      <c r="AO99" s="242"/>
      <c r="AP99" s="242"/>
      <c r="AQ99" s="84" t="s">
        <v>80</v>
      </c>
      <c r="AR99" s="81"/>
      <c r="AS99" s="85">
        <v>0</v>
      </c>
      <c r="AT99" s="86">
        <f t="shared" si="0"/>
        <v>0</v>
      </c>
      <c r="AU99" s="87">
        <f>'SO01d - SKV'!P122</f>
        <v>0</v>
      </c>
      <c r="AV99" s="86">
        <f>'SO01d - SKV'!J33</f>
        <v>0</v>
      </c>
      <c r="AW99" s="86">
        <f>'SO01d - SKV'!J34</f>
        <v>0</v>
      </c>
      <c r="AX99" s="86">
        <f>'SO01d - SKV'!J35</f>
        <v>0</v>
      </c>
      <c r="AY99" s="86">
        <f>'SO01d - SKV'!J36</f>
        <v>0</v>
      </c>
      <c r="AZ99" s="86">
        <f>'SO01d - SKV'!F33</f>
        <v>0</v>
      </c>
      <c r="BA99" s="86">
        <f>'SO01d - SKV'!F34</f>
        <v>0</v>
      </c>
      <c r="BB99" s="86">
        <f>'SO01d - SKV'!F35</f>
        <v>0</v>
      </c>
      <c r="BC99" s="86">
        <f>'SO01d - SKV'!F36</f>
        <v>0</v>
      </c>
      <c r="BD99" s="88">
        <f>'SO01d - SKV'!F37</f>
        <v>0</v>
      </c>
      <c r="BT99" s="89" t="s">
        <v>81</v>
      </c>
      <c r="BV99" s="89" t="s">
        <v>75</v>
      </c>
      <c r="BW99" s="89" t="s">
        <v>94</v>
      </c>
      <c r="BX99" s="89" t="s">
        <v>4</v>
      </c>
      <c r="CL99" s="89" t="s">
        <v>1</v>
      </c>
      <c r="CM99" s="89" t="s">
        <v>73</v>
      </c>
    </row>
    <row r="100" spans="1:91" s="7" customFormat="1" ht="29.25" customHeight="1">
      <c r="A100" s="80" t="s">
        <v>77</v>
      </c>
      <c r="B100" s="81"/>
      <c r="C100" s="82"/>
      <c r="D100" s="266" t="s">
        <v>95</v>
      </c>
      <c r="E100" s="266"/>
      <c r="F100" s="266"/>
      <c r="G100" s="266"/>
      <c r="H100" s="266"/>
      <c r="I100" s="83"/>
      <c r="J100" s="266" t="s">
        <v>96</v>
      </c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6"/>
      <c r="AE100" s="266"/>
      <c r="AF100" s="266"/>
      <c r="AG100" s="241">
        <f>'SO01e - SPS'!J30</f>
        <v>0</v>
      </c>
      <c r="AH100" s="242"/>
      <c r="AI100" s="242"/>
      <c r="AJ100" s="242"/>
      <c r="AK100" s="242"/>
      <c r="AL100" s="242"/>
      <c r="AM100" s="242"/>
      <c r="AN100" s="241">
        <f t="shared" si="1"/>
        <v>0</v>
      </c>
      <c r="AO100" s="242"/>
      <c r="AP100" s="242"/>
      <c r="AQ100" s="84" t="s">
        <v>80</v>
      </c>
      <c r="AR100" s="81"/>
      <c r="AS100" s="85">
        <v>0</v>
      </c>
      <c r="AT100" s="86">
        <f t="shared" si="0"/>
        <v>0</v>
      </c>
      <c r="AU100" s="87">
        <f>'SO01e - SPS'!P121</f>
        <v>0</v>
      </c>
      <c r="AV100" s="86">
        <f>'SO01e - SPS'!J33</f>
        <v>0</v>
      </c>
      <c r="AW100" s="86">
        <f>'SO01e - SPS'!J34</f>
        <v>0</v>
      </c>
      <c r="AX100" s="86">
        <f>'SO01e - SPS'!J35</f>
        <v>0</v>
      </c>
      <c r="AY100" s="86">
        <f>'SO01e - SPS'!J36</f>
        <v>0</v>
      </c>
      <c r="AZ100" s="86">
        <f>'SO01e - SPS'!F33</f>
        <v>0</v>
      </c>
      <c r="BA100" s="86">
        <f>'SO01e - SPS'!F34</f>
        <v>0</v>
      </c>
      <c r="BB100" s="86">
        <f>'SO01e - SPS'!F35</f>
        <v>0</v>
      </c>
      <c r="BC100" s="86">
        <f>'SO01e - SPS'!F36</f>
        <v>0</v>
      </c>
      <c r="BD100" s="88">
        <f>'SO01e - SPS'!F37</f>
        <v>0</v>
      </c>
      <c r="BT100" s="89" t="s">
        <v>81</v>
      </c>
      <c r="BV100" s="89" t="s">
        <v>75</v>
      </c>
      <c r="BW100" s="89" t="s">
        <v>97</v>
      </c>
      <c r="BX100" s="89" t="s">
        <v>4</v>
      </c>
      <c r="CL100" s="89" t="s">
        <v>1</v>
      </c>
      <c r="CM100" s="89" t="s">
        <v>73</v>
      </c>
    </row>
    <row r="101" spans="1:91" s="7" customFormat="1" ht="29.25" customHeight="1">
      <c r="A101" s="80" t="s">
        <v>77</v>
      </c>
      <c r="B101" s="81"/>
      <c r="C101" s="82"/>
      <c r="D101" s="266" t="s">
        <v>98</v>
      </c>
      <c r="E101" s="266"/>
      <c r="F101" s="266"/>
      <c r="G101" s="266"/>
      <c r="H101" s="266"/>
      <c r="I101" s="83"/>
      <c r="J101" s="266" t="s">
        <v>99</v>
      </c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6"/>
      <c r="AE101" s="266"/>
      <c r="AF101" s="266"/>
      <c r="AG101" s="241">
        <f>'SO01f - STA'!J30</f>
        <v>0</v>
      </c>
      <c r="AH101" s="242"/>
      <c r="AI101" s="242"/>
      <c r="AJ101" s="242"/>
      <c r="AK101" s="242"/>
      <c r="AL101" s="242"/>
      <c r="AM101" s="242"/>
      <c r="AN101" s="241">
        <f t="shared" si="1"/>
        <v>0</v>
      </c>
      <c r="AO101" s="242"/>
      <c r="AP101" s="242"/>
      <c r="AQ101" s="84" t="s">
        <v>80</v>
      </c>
      <c r="AR101" s="81"/>
      <c r="AS101" s="85">
        <v>0</v>
      </c>
      <c r="AT101" s="86">
        <f t="shared" si="0"/>
        <v>0</v>
      </c>
      <c r="AU101" s="87">
        <f>'SO01f - STA'!P121</f>
        <v>0</v>
      </c>
      <c r="AV101" s="86">
        <f>'SO01f - STA'!J33</f>
        <v>0</v>
      </c>
      <c r="AW101" s="86">
        <f>'SO01f - STA'!J34</f>
        <v>0</v>
      </c>
      <c r="AX101" s="86">
        <f>'SO01f - STA'!J35</f>
        <v>0</v>
      </c>
      <c r="AY101" s="86">
        <f>'SO01f - STA'!J36</f>
        <v>0</v>
      </c>
      <c r="AZ101" s="86">
        <f>'SO01f - STA'!F33</f>
        <v>0</v>
      </c>
      <c r="BA101" s="86">
        <f>'SO01f - STA'!F34</f>
        <v>0</v>
      </c>
      <c r="BB101" s="86">
        <f>'SO01f - STA'!F35</f>
        <v>0</v>
      </c>
      <c r="BC101" s="86">
        <f>'SO01f - STA'!F36</f>
        <v>0</v>
      </c>
      <c r="BD101" s="88">
        <f>'SO01f - STA'!F37</f>
        <v>0</v>
      </c>
      <c r="BT101" s="89" t="s">
        <v>81</v>
      </c>
      <c r="BV101" s="89" t="s">
        <v>75</v>
      </c>
      <c r="BW101" s="89" t="s">
        <v>100</v>
      </c>
      <c r="BX101" s="89" t="s">
        <v>4</v>
      </c>
      <c r="CL101" s="89" t="s">
        <v>1</v>
      </c>
      <c r="CM101" s="89" t="s">
        <v>73</v>
      </c>
    </row>
    <row r="102" spans="1:91" s="7" customFormat="1" ht="29.25" customHeight="1">
      <c r="A102" s="80" t="s">
        <v>77</v>
      </c>
      <c r="B102" s="81"/>
      <c r="C102" s="82"/>
      <c r="D102" s="266" t="s">
        <v>101</v>
      </c>
      <c r="E102" s="266"/>
      <c r="F102" s="266"/>
      <c r="G102" s="266"/>
      <c r="H102" s="266"/>
      <c r="I102" s="83"/>
      <c r="J102" s="266" t="s">
        <v>102</v>
      </c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6"/>
      <c r="AE102" s="266"/>
      <c r="AF102" s="266"/>
      <c r="AG102" s="241">
        <f>'SO01g - MedPl'!J30</f>
        <v>0</v>
      </c>
      <c r="AH102" s="242"/>
      <c r="AI102" s="242"/>
      <c r="AJ102" s="242"/>
      <c r="AK102" s="242"/>
      <c r="AL102" s="242"/>
      <c r="AM102" s="242"/>
      <c r="AN102" s="241">
        <f t="shared" si="1"/>
        <v>0</v>
      </c>
      <c r="AO102" s="242"/>
      <c r="AP102" s="242"/>
      <c r="AQ102" s="84" t="s">
        <v>80</v>
      </c>
      <c r="AR102" s="81"/>
      <c r="AS102" s="85">
        <v>0</v>
      </c>
      <c r="AT102" s="86">
        <f t="shared" si="0"/>
        <v>0</v>
      </c>
      <c r="AU102" s="87">
        <f>'SO01g - MedPl'!P119</f>
        <v>0</v>
      </c>
      <c r="AV102" s="86">
        <f>'SO01g - MedPl'!J33</f>
        <v>0</v>
      </c>
      <c r="AW102" s="86">
        <f>'SO01g - MedPl'!J34</f>
        <v>0</v>
      </c>
      <c r="AX102" s="86">
        <f>'SO01g - MedPl'!J35</f>
        <v>0</v>
      </c>
      <c r="AY102" s="86">
        <f>'SO01g - MedPl'!J36</f>
        <v>0</v>
      </c>
      <c r="AZ102" s="86">
        <f>'SO01g - MedPl'!F33</f>
        <v>0</v>
      </c>
      <c r="BA102" s="86">
        <f>'SO01g - MedPl'!F34</f>
        <v>0</v>
      </c>
      <c r="BB102" s="86">
        <f>'SO01g - MedPl'!F35</f>
        <v>0</v>
      </c>
      <c r="BC102" s="86">
        <f>'SO01g - MedPl'!F36</f>
        <v>0</v>
      </c>
      <c r="BD102" s="88">
        <f>'SO01g - MedPl'!F37</f>
        <v>0</v>
      </c>
      <c r="BT102" s="89" t="s">
        <v>81</v>
      </c>
      <c r="BV102" s="89" t="s">
        <v>75</v>
      </c>
      <c r="BW102" s="89" t="s">
        <v>103</v>
      </c>
      <c r="BX102" s="89" t="s">
        <v>4</v>
      </c>
      <c r="CL102" s="89" t="s">
        <v>1</v>
      </c>
      <c r="CM102" s="89" t="s">
        <v>73</v>
      </c>
    </row>
    <row r="103" spans="1:91" s="7" customFormat="1" ht="29.25" customHeight="1">
      <c r="A103" s="80" t="s">
        <v>77</v>
      </c>
      <c r="B103" s="81"/>
      <c r="C103" s="82"/>
      <c r="D103" s="266" t="s">
        <v>104</v>
      </c>
      <c r="E103" s="266"/>
      <c r="F103" s="266"/>
      <c r="G103" s="266"/>
      <c r="H103" s="266"/>
      <c r="I103" s="83"/>
      <c r="J103" s="266" t="s">
        <v>105</v>
      </c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6"/>
      <c r="AE103" s="266"/>
      <c r="AF103" s="266"/>
      <c r="AG103" s="241">
        <f>'SO01h - ELI'!J30</f>
        <v>0</v>
      </c>
      <c r="AH103" s="242"/>
      <c r="AI103" s="242"/>
      <c r="AJ103" s="242"/>
      <c r="AK103" s="242"/>
      <c r="AL103" s="242"/>
      <c r="AM103" s="242"/>
      <c r="AN103" s="241">
        <f t="shared" si="1"/>
        <v>0</v>
      </c>
      <c r="AO103" s="242"/>
      <c r="AP103" s="242"/>
      <c r="AQ103" s="84" t="s">
        <v>80</v>
      </c>
      <c r="AR103" s="81"/>
      <c r="AS103" s="85">
        <v>0</v>
      </c>
      <c r="AT103" s="86">
        <f t="shared" si="0"/>
        <v>0</v>
      </c>
      <c r="AU103" s="87">
        <f>'SO01h - ELI'!P120</f>
        <v>0</v>
      </c>
      <c r="AV103" s="86">
        <f>'SO01h - ELI'!J33</f>
        <v>0</v>
      </c>
      <c r="AW103" s="86">
        <f>'SO01h - ELI'!J34</f>
        <v>0</v>
      </c>
      <c r="AX103" s="86">
        <f>'SO01h - ELI'!J35</f>
        <v>0</v>
      </c>
      <c r="AY103" s="86">
        <f>'SO01h - ELI'!J36</f>
        <v>0</v>
      </c>
      <c r="AZ103" s="86">
        <f>'SO01h - ELI'!F33</f>
        <v>0</v>
      </c>
      <c r="BA103" s="86">
        <f>'SO01h - ELI'!F34</f>
        <v>0</v>
      </c>
      <c r="BB103" s="86">
        <f>'SO01h - ELI'!F35</f>
        <v>0</v>
      </c>
      <c r="BC103" s="86">
        <f>'SO01h - ELI'!F36</f>
        <v>0</v>
      </c>
      <c r="BD103" s="88">
        <f>'SO01h - ELI'!F37</f>
        <v>0</v>
      </c>
      <c r="BT103" s="89" t="s">
        <v>81</v>
      </c>
      <c r="BV103" s="89" t="s">
        <v>75</v>
      </c>
      <c r="BW103" s="89" t="s">
        <v>106</v>
      </c>
      <c r="BX103" s="89" t="s">
        <v>4</v>
      </c>
      <c r="CL103" s="89" t="s">
        <v>1</v>
      </c>
      <c r="CM103" s="89" t="s">
        <v>73</v>
      </c>
    </row>
    <row r="104" spans="1:91" s="7" customFormat="1" ht="29.25" customHeight="1">
      <c r="A104" s="80" t="s">
        <v>77</v>
      </c>
      <c r="B104" s="81"/>
      <c r="C104" s="82"/>
      <c r="D104" s="266" t="s">
        <v>107</v>
      </c>
      <c r="E104" s="266"/>
      <c r="F104" s="266"/>
      <c r="G104" s="266"/>
      <c r="H104" s="266"/>
      <c r="I104" s="83"/>
      <c r="J104" s="266" t="s">
        <v>108</v>
      </c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6"/>
      <c r="AE104" s="266"/>
      <c r="AF104" s="266"/>
      <c r="AG104" s="241">
        <f>'SO01i - EL-Bl'!J30</f>
        <v>0</v>
      </c>
      <c r="AH104" s="242"/>
      <c r="AI104" s="242"/>
      <c r="AJ104" s="242"/>
      <c r="AK104" s="242"/>
      <c r="AL104" s="242"/>
      <c r="AM104" s="242"/>
      <c r="AN104" s="241">
        <f t="shared" si="1"/>
        <v>0</v>
      </c>
      <c r="AO104" s="242"/>
      <c r="AP104" s="242"/>
      <c r="AQ104" s="84" t="s">
        <v>80</v>
      </c>
      <c r="AR104" s="81"/>
      <c r="AS104" s="85">
        <v>0</v>
      </c>
      <c r="AT104" s="86">
        <f t="shared" si="0"/>
        <v>0</v>
      </c>
      <c r="AU104" s="87">
        <f>'SO01i - EL-Bl'!P119</f>
        <v>0</v>
      </c>
      <c r="AV104" s="86">
        <f>'SO01i - EL-Bl'!J33</f>
        <v>0</v>
      </c>
      <c r="AW104" s="86">
        <f>'SO01i - EL-Bl'!J34</f>
        <v>0</v>
      </c>
      <c r="AX104" s="86">
        <f>'SO01i - EL-Bl'!J35</f>
        <v>0</v>
      </c>
      <c r="AY104" s="86">
        <f>'SO01i - EL-Bl'!J36</f>
        <v>0</v>
      </c>
      <c r="AZ104" s="86">
        <f>'SO01i - EL-Bl'!F33</f>
        <v>0</v>
      </c>
      <c r="BA104" s="86">
        <f>'SO01i - EL-Bl'!F34</f>
        <v>0</v>
      </c>
      <c r="BB104" s="86">
        <f>'SO01i - EL-Bl'!F35</f>
        <v>0</v>
      </c>
      <c r="BC104" s="86">
        <f>'SO01i - EL-Bl'!F36</f>
        <v>0</v>
      </c>
      <c r="BD104" s="88">
        <f>'SO01i - EL-Bl'!F37</f>
        <v>0</v>
      </c>
      <c r="BT104" s="89" t="s">
        <v>81</v>
      </c>
      <c r="BV104" s="89" t="s">
        <v>75</v>
      </c>
      <c r="BW104" s="89" t="s">
        <v>109</v>
      </c>
      <c r="BX104" s="89" t="s">
        <v>4</v>
      </c>
      <c r="CL104" s="89" t="s">
        <v>1</v>
      </c>
      <c r="CM104" s="89" t="s">
        <v>73</v>
      </c>
    </row>
    <row r="105" spans="1:91" s="7" customFormat="1" ht="29.25" customHeight="1">
      <c r="A105" s="231" t="s">
        <v>77</v>
      </c>
      <c r="B105" s="81"/>
      <c r="C105" s="82"/>
      <c r="D105" s="266" t="s">
        <v>7228</v>
      </c>
      <c r="E105" s="266"/>
      <c r="F105" s="266"/>
      <c r="G105" s="266"/>
      <c r="H105" s="266"/>
      <c r="I105" s="83"/>
      <c r="J105" s="266" t="s">
        <v>110</v>
      </c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  <c r="AB105" s="266"/>
      <c r="AC105" s="266"/>
      <c r="AD105" s="266"/>
      <c r="AE105" s="266"/>
      <c r="AF105" s="266"/>
      <c r="AG105" s="241">
        <f>'SO01j1 - VZT'!J30</f>
        <v>0</v>
      </c>
      <c r="AH105" s="242"/>
      <c r="AI105" s="242"/>
      <c r="AJ105" s="242"/>
      <c r="AK105" s="242"/>
      <c r="AL105" s="242"/>
      <c r="AM105" s="242"/>
      <c r="AN105" s="241">
        <f t="shared" si="1"/>
        <v>0</v>
      </c>
      <c r="AO105" s="242"/>
      <c r="AP105" s="242"/>
      <c r="AQ105" s="84" t="s">
        <v>80</v>
      </c>
      <c r="AR105" s="81"/>
      <c r="AS105" s="85">
        <v>0</v>
      </c>
      <c r="AT105" s="86">
        <f t="shared" si="0"/>
        <v>0</v>
      </c>
      <c r="AU105" s="87" t="e">
        <f>'SO01j1 - VZT'!P136</f>
        <v>#REF!</v>
      </c>
      <c r="AV105" s="86">
        <f>'SO01j1 - VZT'!J33</f>
        <v>0</v>
      </c>
      <c r="AW105" s="86">
        <f>'SO01j1 - VZT'!J34</f>
        <v>0</v>
      </c>
      <c r="AX105" s="86">
        <f>'SO01j1 - VZT'!J35</f>
        <v>0</v>
      </c>
      <c r="AY105" s="86">
        <f>'SO01j1 - VZT'!J36</f>
        <v>0</v>
      </c>
      <c r="AZ105" s="86">
        <f>'SO01j1 - VZT'!F33</f>
        <v>0</v>
      </c>
      <c r="BA105" s="86">
        <f>'SO01j1 - VZT'!F34</f>
        <v>0</v>
      </c>
      <c r="BB105" s="86">
        <f>'SO01j1 - VZT'!F35</f>
        <v>0</v>
      </c>
      <c r="BC105" s="86">
        <f>'SO01j1 - VZT'!F36</f>
        <v>0</v>
      </c>
      <c r="BD105" s="88">
        <f>'SO01j1 - VZT'!F37</f>
        <v>0</v>
      </c>
      <c r="BT105" s="89" t="s">
        <v>81</v>
      </c>
      <c r="BV105" s="89" t="s">
        <v>75</v>
      </c>
      <c r="BW105" s="89" t="s">
        <v>111</v>
      </c>
      <c r="BX105" s="89" t="s">
        <v>4</v>
      </c>
      <c r="CL105" s="89" t="s">
        <v>1</v>
      </c>
      <c r="CM105" s="89" t="s">
        <v>73</v>
      </c>
    </row>
    <row r="106" spans="1:91" s="7" customFormat="1" ht="29.25" customHeight="1">
      <c r="A106" s="231" t="s">
        <v>77</v>
      </c>
      <c r="B106" s="81"/>
      <c r="C106" s="82"/>
      <c r="D106" s="266" t="s">
        <v>7227</v>
      </c>
      <c r="E106" s="266"/>
      <c r="F106" s="266"/>
      <c r="G106" s="266"/>
      <c r="H106" s="266"/>
      <c r="I106" s="219"/>
      <c r="J106" s="266" t="s">
        <v>7226</v>
      </c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6"/>
      <c r="AE106" s="266"/>
      <c r="AF106" s="266"/>
      <c r="AG106" s="241">
        <f>'SO01j2 - VZT klima - opcia'!J30</f>
        <v>0</v>
      </c>
      <c r="AH106" s="242"/>
      <c r="AI106" s="242"/>
      <c r="AJ106" s="242"/>
      <c r="AK106" s="242"/>
      <c r="AL106" s="242"/>
      <c r="AM106" s="242"/>
      <c r="AN106" s="241">
        <f t="shared" si="1"/>
        <v>0</v>
      </c>
      <c r="AO106" s="242"/>
      <c r="AP106" s="242"/>
      <c r="AQ106" s="84"/>
      <c r="AR106" s="81"/>
      <c r="AS106" s="85"/>
      <c r="AT106" s="86"/>
      <c r="AU106" s="87"/>
      <c r="AV106" s="86"/>
      <c r="AW106" s="86"/>
      <c r="AX106" s="86"/>
      <c r="AY106" s="86"/>
      <c r="AZ106" s="86"/>
      <c r="BA106" s="86"/>
      <c r="BB106" s="86"/>
      <c r="BC106" s="86"/>
      <c r="BD106" s="88"/>
      <c r="BT106" s="89"/>
      <c r="BV106" s="89"/>
      <c r="BW106" s="89"/>
      <c r="BX106" s="89"/>
      <c r="CL106" s="89"/>
      <c r="CM106" s="89"/>
    </row>
    <row r="107" spans="1:91" s="7" customFormat="1" ht="29.25" customHeight="1">
      <c r="A107" s="80" t="s">
        <v>77</v>
      </c>
      <c r="B107" s="81"/>
      <c r="C107" s="82"/>
      <c r="D107" s="266" t="s">
        <v>112</v>
      </c>
      <c r="E107" s="266"/>
      <c r="F107" s="266"/>
      <c r="G107" s="266"/>
      <c r="H107" s="266"/>
      <c r="I107" s="83"/>
      <c r="J107" s="266" t="s">
        <v>113</v>
      </c>
      <c r="K107" s="266"/>
      <c r="L107" s="266"/>
      <c r="M107" s="266"/>
      <c r="N107" s="266"/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66"/>
      <c r="AE107" s="266"/>
      <c r="AF107" s="266"/>
      <c r="AG107" s="241">
        <f>'SO01k - EPS'!J30</f>
        <v>0</v>
      </c>
      <c r="AH107" s="242"/>
      <c r="AI107" s="242"/>
      <c r="AJ107" s="242"/>
      <c r="AK107" s="242"/>
      <c r="AL107" s="242"/>
      <c r="AM107" s="242"/>
      <c r="AN107" s="241">
        <f t="shared" si="1"/>
        <v>0</v>
      </c>
      <c r="AO107" s="242"/>
      <c r="AP107" s="242"/>
      <c r="AQ107" s="84" t="s">
        <v>80</v>
      </c>
      <c r="AR107" s="81"/>
      <c r="AS107" s="85">
        <v>0</v>
      </c>
      <c r="AT107" s="86">
        <f t="shared" si="0"/>
        <v>0</v>
      </c>
      <c r="AU107" s="87">
        <f>'SO01k - EPS'!P121</f>
        <v>0</v>
      </c>
      <c r="AV107" s="86">
        <f>'SO01k - EPS'!J33</f>
        <v>0</v>
      </c>
      <c r="AW107" s="86">
        <f>'SO01k - EPS'!J34</f>
        <v>0</v>
      </c>
      <c r="AX107" s="86">
        <f>'SO01k - EPS'!J35</f>
        <v>0</v>
      </c>
      <c r="AY107" s="86">
        <f>'SO01k - EPS'!J36</f>
        <v>0</v>
      </c>
      <c r="AZ107" s="86">
        <f>'SO01k - EPS'!F33</f>
        <v>0</v>
      </c>
      <c r="BA107" s="86">
        <f>'SO01k - EPS'!F34</f>
        <v>0</v>
      </c>
      <c r="BB107" s="86">
        <f>'SO01k - EPS'!F35</f>
        <v>0</v>
      </c>
      <c r="BC107" s="86">
        <f>'SO01k - EPS'!F36</f>
        <v>0</v>
      </c>
      <c r="BD107" s="88">
        <f>'SO01k - EPS'!F37</f>
        <v>0</v>
      </c>
      <c r="BT107" s="89" t="s">
        <v>81</v>
      </c>
      <c r="BV107" s="89" t="s">
        <v>75</v>
      </c>
      <c r="BW107" s="89" t="s">
        <v>114</v>
      </c>
      <c r="BX107" s="89" t="s">
        <v>4</v>
      </c>
      <c r="CL107" s="89" t="s">
        <v>1</v>
      </c>
      <c r="CM107" s="89" t="s">
        <v>73</v>
      </c>
    </row>
    <row r="108" spans="1:91" s="7" customFormat="1" ht="16.5" customHeight="1">
      <c r="A108" s="80" t="s">
        <v>77</v>
      </c>
      <c r="B108" s="81"/>
      <c r="C108" s="82"/>
      <c r="D108" s="266" t="s">
        <v>115</v>
      </c>
      <c r="E108" s="266"/>
      <c r="F108" s="266"/>
      <c r="G108" s="266"/>
      <c r="H108" s="266"/>
      <c r="I108" s="83"/>
      <c r="J108" s="266" t="s">
        <v>116</v>
      </c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6"/>
      <c r="AE108" s="266"/>
      <c r="AF108" s="266"/>
      <c r="AG108" s="241">
        <f>'IO01 - Príprava územia'!J30</f>
        <v>0</v>
      </c>
      <c r="AH108" s="242"/>
      <c r="AI108" s="242"/>
      <c r="AJ108" s="242"/>
      <c r="AK108" s="242"/>
      <c r="AL108" s="242"/>
      <c r="AM108" s="242"/>
      <c r="AN108" s="241">
        <f t="shared" si="1"/>
        <v>0</v>
      </c>
      <c r="AO108" s="242"/>
      <c r="AP108" s="242"/>
      <c r="AQ108" s="84" t="s">
        <v>80</v>
      </c>
      <c r="AR108" s="81"/>
      <c r="AS108" s="85">
        <v>0</v>
      </c>
      <c r="AT108" s="86">
        <f t="shared" si="0"/>
        <v>0</v>
      </c>
      <c r="AU108" s="87">
        <f>'IO01 - Príprava územia'!P124</f>
        <v>969.77559399999996</v>
      </c>
      <c r="AV108" s="86">
        <f>'IO01 - Príprava územia'!J33</f>
        <v>0</v>
      </c>
      <c r="AW108" s="86">
        <f>'IO01 - Príprava územia'!J34</f>
        <v>0</v>
      </c>
      <c r="AX108" s="86">
        <f>'IO01 - Príprava územia'!J35</f>
        <v>0</v>
      </c>
      <c r="AY108" s="86">
        <f>'IO01 - Príprava územia'!J36</f>
        <v>0</v>
      </c>
      <c r="AZ108" s="86">
        <f>'IO01 - Príprava územia'!F33</f>
        <v>0</v>
      </c>
      <c r="BA108" s="86">
        <f>'IO01 - Príprava územia'!F34</f>
        <v>0</v>
      </c>
      <c r="BB108" s="86">
        <f>'IO01 - Príprava územia'!F35</f>
        <v>0</v>
      </c>
      <c r="BC108" s="86">
        <f>'IO01 - Príprava územia'!F36</f>
        <v>0</v>
      </c>
      <c r="BD108" s="88">
        <f>'IO01 - Príprava územia'!F37</f>
        <v>0</v>
      </c>
      <c r="BT108" s="89" t="s">
        <v>81</v>
      </c>
      <c r="BV108" s="89" t="s">
        <v>75</v>
      </c>
      <c r="BW108" s="89" t="s">
        <v>117</v>
      </c>
      <c r="BX108" s="89" t="s">
        <v>4</v>
      </c>
      <c r="CL108" s="89" t="s">
        <v>1</v>
      </c>
      <c r="CM108" s="89" t="s">
        <v>73</v>
      </c>
    </row>
    <row r="109" spans="1:91" s="7" customFormat="1" ht="16.5" customHeight="1">
      <c r="A109" s="80" t="s">
        <v>77</v>
      </c>
      <c r="B109" s="81"/>
      <c r="C109" s="82"/>
      <c r="D109" s="266" t="s">
        <v>118</v>
      </c>
      <c r="E109" s="266"/>
      <c r="F109" s="266"/>
      <c r="G109" s="266"/>
      <c r="H109" s="266"/>
      <c r="I109" s="83"/>
      <c r="J109" s="266" t="s">
        <v>119</v>
      </c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6"/>
      <c r="AE109" s="266"/>
      <c r="AF109" s="266"/>
      <c r="AG109" s="241">
        <f>'IO02 - Komunikácie  a cho...'!J30</f>
        <v>0</v>
      </c>
      <c r="AH109" s="242"/>
      <c r="AI109" s="242"/>
      <c r="AJ109" s="242"/>
      <c r="AK109" s="242"/>
      <c r="AL109" s="242"/>
      <c r="AM109" s="242"/>
      <c r="AN109" s="241">
        <f t="shared" si="1"/>
        <v>0</v>
      </c>
      <c r="AO109" s="242"/>
      <c r="AP109" s="242"/>
      <c r="AQ109" s="84" t="s">
        <v>80</v>
      </c>
      <c r="AR109" s="81"/>
      <c r="AS109" s="85">
        <v>0</v>
      </c>
      <c r="AT109" s="86">
        <f t="shared" si="0"/>
        <v>0</v>
      </c>
      <c r="AU109" s="87">
        <f>'IO02 - Komunikácie  a cho...'!P123</f>
        <v>7777.2647691499997</v>
      </c>
      <c r="AV109" s="86">
        <f>'IO02 - Komunikácie  a cho...'!J33</f>
        <v>0</v>
      </c>
      <c r="AW109" s="86">
        <f>'IO02 - Komunikácie  a cho...'!J34</f>
        <v>0</v>
      </c>
      <c r="AX109" s="86">
        <f>'IO02 - Komunikácie  a cho...'!J35</f>
        <v>0</v>
      </c>
      <c r="AY109" s="86">
        <f>'IO02 - Komunikácie  a cho...'!J36</f>
        <v>0</v>
      </c>
      <c r="AZ109" s="86">
        <f>'IO02 - Komunikácie  a cho...'!F33</f>
        <v>0</v>
      </c>
      <c r="BA109" s="86">
        <f>'IO02 - Komunikácie  a cho...'!F34</f>
        <v>0</v>
      </c>
      <c r="BB109" s="86">
        <f>'IO02 - Komunikácie  a cho...'!F35</f>
        <v>0</v>
      </c>
      <c r="BC109" s="86">
        <f>'IO02 - Komunikácie  a cho...'!F36</f>
        <v>0</v>
      </c>
      <c r="BD109" s="88">
        <f>'IO02 - Komunikácie  a cho...'!F37</f>
        <v>0</v>
      </c>
      <c r="BT109" s="89" t="s">
        <v>81</v>
      </c>
      <c r="BV109" s="89" t="s">
        <v>75</v>
      </c>
      <c r="BW109" s="89" t="s">
        <v>120</v>
      </c>
      <c r="BX109" s="89" t="s">
        <v>4</v>
      </c>
      <c r="CL109" s="89" t="s">
        <v>1</v>
      </c>
      <c r="CM109" s="89" t="s">
        <v>73</v>
      </c>
    </row>
    <row r="110" spans="1:91" s="7" customFormat="1" ht="16.5" customHeight="1">
      <c r="A110" s="80" t="s">
        <v>77</v>
      </c>
      <c r="B110" s="81"/>
      <c r="C110" s="82"/>
      <c r="D110" s="266" t="s">
        <v>121</v>
      </c>
      <c r="E110" s="266"/>
      <c r="F110" s="266"/>
      <c r="G110" s="266"/>
      <c r="H110" s="266"/>
      <c r="I110" s="83"/>
      <c r="J110" s="266" t="s">
        <v>122</v>
      </c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41">
        <f>'IO03 - Sadové a terénne ú...'!J30</f>
        <v>0</v>
      </c>
      <c r="AH110" s="242"/>
      <c r="AI110" s="242"/>
      <c r="AJ110" s="242"/>
      <c r="AK110" s="242"/>
      <c r="AL110" s="242"/>
      <c r="AM110" s="242"/>
      <c r="AN110" s="241">
        <f t="shared" si="1"/>
        <v>0</v>
      </c>
      <c r="AO110" s="242"/>
      <c r="AP110" s="242"/>
      <c r="AQ110" s="84" t="s">
        <v>80</v>
      </c>
      <c r="AR110" s="81"/>
      <c r="AS110" s="85">
        <v>0</v>
      </c>
      <c r="AT110" s="86">
        <f t="shared" si="0"/>
        <v>0</v>
      </c>
      <c r="AU110" s="87">
        <f>'IO03 - Sadové a terénne ú...'!P119</f>
        <v>473.15878300000003</v>
      </c>
      <c r="AV110" s="86">
        <f>'IO03 - Sadové a terénne ú...'!J33</f>
        <v>0</v>
      </c>
      <c r="AW110" s="86">
        <f>'IO03 - Sadové a terénne ú...'!J34</f>
        <v>0</v>
      </c>
      <c r="AX110" s="86">
        <f>'IO03 - Sadové a terénne ú...'!J35</f>
        <v>0</v>
      </c>
      <c r="AY110" s="86">
        <f>'IO03 - Sadové a terénne ú...'!J36</f>
        <v>0</v>
      </c>
      <c r="AZ110" s="86">
        <f>'IO03 - Sadové a terénne ú...'!F33</f>
        <v>0</v>
      </c>
      <c r="BA110" s="86">
        <f>'IO03 - Sadové a terénne ú...'!F34</f>
        <v>0</v>
      </c>
      <c r="BB110" s="86">
        <f>'IO03 - Sadové a terénne ú...'!F35</f>
        <v>0</v>
      </c>
      <c r="BC110" s="86">
        <f>'IO03 - Sadové a terénne ú...'!F36</f>
        <v>0</v>
      </c>
      <c r="BD110" s="88">
        <f>'IO03 - Sadové a terénne ú...'!F37</f>
        <v>0</v>
      </c>
      <c r="BT110" s="89" t="s">
        <v>81</v>
      </c>
      <c r="BV110" s="89" t="s">
        <v>75</v>
      </c>
      <c r="BW110" s="89" t="s">
        <v>123</v>
      </c>
      <c r="BX110" s="89" t="s">
        <v>4</v>
      </c>
      <c r="CL110" s="89" t="s">
        <v>1</v>
      </c>
      <c r="CM110" s="89" t="s">
        <v>73</v>
      </c>
    </row>
    <row r="111" spans="1:91" s="7" customFormat="1" ht="16.5" customHeight="1">
      <c r="A111" s="80" t="s">
        <v>77</v>
      </c>
      <c r="B111" s="81"/>
      <c r="C111" s="82"/>
      <c r="D111" s="266" t="s">
        <v>124</v>
      </c>
      <c r="E111" s="266"/>
      <c r="F111" s="266"/>
      <c r="G111" s="266"/>
      <c r="H111" s="266"/>
      <c r="I111" s="83"/>
      <c r="J111" s="266" t="s">
        <v>125</v>
      </c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U111" s="266"/>
      <c r="V111" s="266"/>
      <c r="W111" s="266"/>
      <c r="X111" s="266"/>
      <c r="Y111" s="266"/>
      <c r="Z111" s="266"/>
      <c r="AA111" s="266"/>
      <c r="AB111" s="266"/>
      <c r="AC111" s="266"/>
      <c r="AD111" s="266"/>
      <c r="AE111" s="266"/>
      <c r="AF111" s="266"/>
      <c r="AG111" s="241">
        <f>'IO04 - Areálový vodovod'!J30</f>
        <v>0</v>
      </c>
      <c r="AH111" s="242"/>
      <c r="AI111" s="242"/>
      <c r="AJ111" s="242"/>
      <c r="AK111" s="242"/>
      <c r="AL111" s="242"/>
      <c r="AM111" s="242"/>
      <c r="AN111" s="241">
        <f t="shared" si="1"/>
        <v>0</v>
      </c>
      <c r="AO111" s="242"/>
      <c r="AP111" s="242"/>
      <c r="AQ111" s="84" t="s">
        <v>80</v>
      </c>
      <c r="AR111" s="81"/>
      <c r="AS111" s="90">
        <v>0</v>
      </c>
      <c r="AT111" s="91">
        <f t="shared" si="0"/>
        <v>0</v>
      </c>
      <c r="AU111" s="92">
        <f>'IO04 - Areálový vodovod'!P125</f>
        <v>522.1617050000001</v>
      </c>
      <c r="AV111" s="91">
        <f>'IO04 - Areálový vodovod'!J33</f>
        <v>0</v>
      </c>
      <c r="AW111" s="91">
        <f>'IO04 - Areálový vodovod'!J34</f>
        <v>0</v>
      </c>
      <c r="AX111" s="91">
        <f>'IO04 - Areálový vodovod'!J35</f>
        <v>0</v>
      </c>
      <c r="AY111" s="91">
        <f>'IO04 - Areálový vodovod'!J36</f>
        <v>0</v>
      </c>
      <c r="AZ111" s="91">
        <f>'IO04 - Areálový vodovod'!F33</f>
        <v>0</v>
      </c>
      <c r="BA111" s="91">
        <f>'IO04 - Areálový vodovod'!F34</f>
        <v>0</v>
      </c>
      <c r="BB111" s="91">
        <f>'IO04 - Areálový vodovod'!F35</f>
        <v>0</v>
      </c>
      <c r="BC111" s="91">
        <f>'IO04 - Areálový vodovod'!F36</f>
        <v>0</v>
      </c>
      <c r="BD111" s="93">
        <f>'IO04 - Areálový vodovod'!F37</f>
        <v>0</v>
      </c>
      <c r="BT111" s="89" t="s">
        <v>81</v>
      </c>
      <c r="BV111" s="89" t="s">
        <v>75</v>
      </c>
      <c r="BW111" s="89" t="s">
        <v>126</v>
      </c>
      <c r="BX111" s="89" t="s">
        <v>4</v>
      </c>
      <c r="CL111" s="89" t="s">
        <v>1</v>
      </c>
      <c r="CM111" s="89" t="s">
        <v>73</v>
      </c>
    </row>
    <row r="112" spans="1:91" s="2" customFormat="1" ht="30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1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s="2" customFormat="1" ht="6.95" customHeight="1">
      <c r="A113" s="30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31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</sheetData>
  <mergeCells count="104">
    <mergeCell ref="C92:G92"/>
    <mergeCell ref="D98:H98"/>
    <mergeCell ref="L85:AO85"/>
    <mergeCell ref="D105:H105"/>
    <mergeCell ref="J105:AF105"/>
    <mergeCell ref="D107:H107"/>
    <mergeCell ref="J107:AF107"/>
    <mergeCell ref="AG104:AM104"/>
    <mergeCell ref="AN104:AP104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D102:H102"/>
    <mergeCell ref="AN105:AP105"/>
    <mergeCell ref="I92:AF92"/>
    <mergeCell ref="D101:H101"/>
    <mergeCell ref="D110:H110"/>
    <mergeCell ref="J110:AF110"/>
    <mergeCell ref="D111:H111"/>
    <mergeCell ref="J111:AF111"/>
    <mergeCell ref="AG94:AM94"/>
    <mergeCell ref="AG105:AM105"/>
    <mergeCell ref="AG107:AM107"/>
    <mergeCell ref="J99:AF99"/>
    <mergeCell ref="J98:AF98"/>
    <mergeCell ref="J97:AF97"/>
    <mergeCell ref="J101:AF101"/>
    <mergeCell ref="J104:AF104"/>
    <mergeCell ref="J96:AF96"/>
    <mergeCell ref="J95:AF95"/>
    <mergeCell ref="D106:H106"/>
    <mergeCell ref="J106:AF106"/>
    <mergeCell ref="AG106:AM106"/>
    <mergeCell ref="D99:H99"/>
    <mergeCell ref="D95:H95"/>
    <mergeCell ref="D100:H100"/>
    <mergeCell ref="D108:H108"/>
    <mergeCell ref="J108:AF108"/>
    <mergeCell ref="D109:H109"/>
    <mergeCell ref="J109:AF109"/>
    <mergeCell ref="AK28:AO28"/>
    <mergeCell ref="L29:P29"/>
    <mergeCell ref="W29:AE29"/>
    <mergeCell ref="AK29:AO29"/>
    <mergeCell ref="D97:H97"/>
    <mergeCell ref="D96:H96"/>
    <mergeCell ref="D103:H103"/>
    <mergeCell ref="D104:H104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L30:P30"/>
    <mergeCell ref="J102:AF102"/>
    <mergeCell ref="J103:AF103"/>
    <mergeCell ref="J100:AF100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N103:AP103"/>
    <mergeCell ref="AN96:AP96"/>
    <mergeCell ref="AS89:AT91"/>
    <mergeCell ref="AK30:AO30"/>
    <mergeCell ref="K5:AO5"/>
    <mergeCell ref="K6:AO6"/>
    <mergeCell ref="E23:AN23"/>
    <mergeCell ref="AK26:AO26"/>
    <mergeCell ref="L28:P28"/>
    <mergeCell ref="W28:AE28"/>
    <mergeCell ref="AN111:AP111"/>
    <mergeCell ref="AG111:AM111"/>
    <mergeCell ref="AN94:AP94"/>
    <mergeCell ref="AN108:AP108"/>
    <mergeCell ref="AG108:AM108"/>
    <mergeCell ref="AN109:AP109"/>
    <mergeCell ref="AG109:AM109"/>
    <mergeCell ref="AN110:AP110"/>
    <mergeCell ref="AG110:AM110"/>
    <mergeCell ref="AN106:AP106"/>
    <mergeCell ref="AN107:AP107"/>
  </mergeCells>
  <hyperlinks>
    <hyperlink ref="A95" location="'SO01 - Rekonštrukcia obje...'!C2" display="/"/>
    <hyperlink ref="A96" location="'SO01a - Rekonštrukcia obj...'!C2" display="/"/>
    <hyperlink ref="A97" location="'SO01b - Rekonštrukcia obj...'!C2" display="/"/>
    <hyperlink ref="A98" location="'SO01c - Rekonštrukcia obj...'!C2" display="/"/>
    <hyperlink ref="A99" location="'SO01d - Rekonštrukcia obj...'!C2" display="/"/>
    <hyperlink ref="A100" location="'SO01e - Rekonštrukcia obj...'!C2" display="/"/>
    <hyperlink ref="A101" location="'SO01f - Rekonštrukcia obj...'!C2" display="/"/>
    <hyperlink ref="A102" location="'SO01g - Rekonštrukcia obj...'!C2" display="/"/>
    <hyperlink ref="A103" location="'SO01h - Rekonštrukcia obj...'!C2" display="/"/>
    <hyperlink ref="A104" location="'SO01i - Rekonštrukcia obj...'!C2" display="/"/>
    <hyperlink ref="A105" location="'SO01j1 - VZT'!Názvy_tlače" display="/"/>
    <hyperlink ref="A107" location="'SO01k - Rekonštrukcia obj...'!C2" display="/"/>
    <hyperlink ref="A108" location="'IO01 - Príprava územia'!C2" display="/"/>
    <hyperlink ref="A109" location="'IO02 - Komunikácie  a cho...'!C2" display="/"/>
    <hyperlink ref="A110" location="'IO03 - Sadové a terénne ú...'!C2" display="/"/>
    <hyperlink ref="A111" location="'IO04 - Areálový vodovod'!C2" display="/"/>
    <hyperlink ref="A106" location="'SO01j2 - VZT klima - opcia'!Názvy_tlače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22"/>
  <sheetViews>
    <sheetView showGridLines="0" topLeftCell="B119" workbookViewId="0">
      <selection activeCell="F133" sqref="F13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106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4825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ROUND(J120,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ROUND((SUM(BE120:BE221)),  2)</f>
        <v>0</v>
      </c>
      <c r="G33" s="104"/>
      <c r="H33" s="104"/>
      <c r="I33" s="105">
        <v>0.2</v>
      </c>
      <c r="J33" s="103">
        <f>ROUND(((SUM(BE120:BE221))*I33),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ROUND((SUM(BF120:BF221)),  2)</f>
        <v>0</v>
      </c>
      <c r="G34" s="30"/>
      <c r="H34" s="30"/>
      <c r="I34" s="107">
        <v>0.2</v>
      </c>
      <c r="J34" s="106">
        <f>ROUND(((SUM(BF120:BF221))*I34),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ROUND((SUM(BG120:BG221)),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ROUND((SUM(BH120:BH221)),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ROUND((SUM(BI120:BI221)),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SO01h - Rekonštrukcia objektu II. Psychiatrickej kliniky - elektroinštalácia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J120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403</v>
      </c>
      <c r="E97" s="121"/>
      <c r="F97" s="121"/>
      <c r="G97" s="121"/>
      <c r="H97" s="121"/>
      <c r="I97" s="121"/>
      <c r="J97" s="122">
        <f>J121</f>
        <v>0</v>
      </c>
      <c r="L97" s="119"/>
    </row>
    <row r="98" spans="1:31" s="10" customFormat="1" ht="19.899999999999999" customHeight="1">
      <c r="B98" s="124"/>
      <c r="D98" s="125" t="s">
        <v>406</v>
      </c>
      <c r="E98" s="126"/>
      <c r="F98" s="126"/>
      <c r="G98" s="126"/>
      <c r="H98" s="126"/>
      <c r="I98" s="126"/>
      <c r="J98" s="127">
        <f>J122</f>
        <v>0</v>
      </c>
      <c r="L98" s="124"/>
    </row>
    <row r="99" spans="1:31" s="10" customFormat="1" ht="19.899999999999999" customHeight="1">
      <c r="B99" s="124"/>
      <c r="D99" s="125" t="s">
        <v>4746</v>
      </c>
      <c r="E99" s="126"/>
      <c r="F99" s="126"/>
      <c r="G99" s="126"/>
      <c r="H99" s="126"/>
      <c r="I99" s="126"/>
      <c r="J99" s="127">
        <f>J210</f>
        <v>0</v>
      </c>
      <c r="L99" s="124"/>
    </row>
    <row r="100" spans="1:31" s="9" customFormat="1" ht="24.95" customHeight="1">
      <c r="B100" s="119"/>
      <c r="D100" s="120" t="s">
        <v>4826</v>
      </c>
      <c r="E100" s="121"/>
      <c r="F100" s="121"/>
      <c r="G100" s="121"/>
      <c r="H100" s="121"/>
      <c r="I100" s="121"/>
      <c r="J100" s="122">
        <f>J215</f>
        <v>0</v>
      </c>
      <c r="L100" s="119"/>
    </row>
    <row r="101" spans="1:31" s="2" customFormat="1" ht="21.75" customHeight="1">
      <c r="A101" s="30"/>
      <c r="B101" s="31"/>
      <c r="C101" s="30"/>
      <c r="D101" s="30"/>
      <c r="E101" s="30"/>
      <c r="F101" s="30"/>
      <c r="G101" s="30"/>
      <c r="H101" s="30"/>
      <c r="I101" s="30"/>
      <c r="J101" s="30"/>
      <c r="K101" s="30"/>
      <c r="L101" s="4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2" spans="1:31" s="2" customFormat="1" ht="6.95" customHeight="1">
      <c r="A102" s="30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6" spans="1:31" s="2" customFormat="1" ht="6.95" customHeight="1">
      <c r="A106" s="30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24.95" customHeight="1">
      <c r="A107" s="30"/>
      <c r="B107" s="31"/>
      <c r="C107" s="22" t="s">
        <v>427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6.95" customHeight="1">
      <c r="A108" s="30"/>
      <c r="B108" s="31"/>
      <c r="C108" s="30"/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7" t="s">
        <v>13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6.25" customHeight="1">
      <c r="A110" s="30"/>
      <c r="B110" s="31"/>
      <c r="C110" s="30"/>
      <c r="D110" s="30"/>
      <c r="E110" s="278" t="str">
        <f>E7</f>
        <v>Rekonštrukcia objektu - II. Psychiatrická klinika SZU Cesta k nemocnici</v>
      </c>
      <c r="F110" s="279"/>
      <c r="G110" s="279"/>
      <c r="H110" s="279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7" t="s">
        <v>141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30" customHeight="1">
      <c r="A112" s="30"/>
      <c r="B112" s="31"/>
      <c r="C112" s="30"/>
      <c r="D112" s="30"/>
      <c r="E112" s="274" t="str">
        <f>E9</f>
        <v>SO01h - Rekonštrukcia objektu II. Psychiatrickej kliniky - elektroinštalácia</v>
      </c>
      <c r="F112" s="280"/>
      <c r="G112" s="280"/>
      <c r="H112" s="28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17</v>
      </c>
      <c r="D114" s="30"/>
      <c r="E114" s="30"/>
      <c r="F114" s="25" t="str">
        <f>F12</f>
        <v>Banská Bystrica</v>
      </c>
      <c r="G114" s="30"/>
      <c r="H114" s="30"/>
      <c r="I114" s="27" t="s">
        <v>19</v>
      </c>
      <c r="J114" s="56" t="str">
        <f>IF(J12="","",J12)</f>
        <v>17. 6. 2023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25.7" customHeight="1">
      <c r="A116" s="30"/>
      <c r="B116" s="31"/>
      <c r="C116" s="27" t="s">
        <v>21</v>
      </c>
      <c r="D116" s="30"/>
      <c r="E116" s="30"/>
      <c r="F116" s="25" t="str">
        <f>E15</f>
        <v>Fakultná nemocnica s poliklinikou F.D.Roosevelta</v>
      </c>
      <c r="G116" s="30"/>
      <c r="H116" s="30"/>
      <c r="I116" s="27" t="s">
        <v>27</v>
      </c>
      <c r="J116" s="28" t="str">
        <f>E21</f>
        <v>Ing.Arch. Peter Žalman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2" customHeight="1">
      <c r="A117" s="30"/>
      <c r="B117" s="31"/>
      <c r="C117" s="27" t="s">
        <v>25</v>
      </c>
      <c r="D117" s="30"/>
      <c r="E117" s="30"/>
      <c r="F117" s="25" t="str">
        <f>IF(E18="","",E18)</f>
        <v>určený výberom</v>
      </c>
      <c r="G117" s="30"/>
      <c r="H117" s="30"/>
      <c r="I117" s="27" t="s">
        <v>30</v>
      </c>
      <c r="J117" s="28" t="str">
        <f>E24</f>
        <v xml:space="preserve"> 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0.3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11" customFormat="1" ht="29.25" customHeight="1">
      <c r="A119" s="129"/>
      <c r="B119" s="130"/>
      <c r="C119" s="131" t="s">
        <v>432</v>
      </c>
      <c r="D119" s="132" t="s">
        <v>58</v>
      </c>
      <c r="E119" s="132" t="s">
        <v>54</v>
      </c>
      <c r="F119" s="132" t="s">
        <v>55</v>
      </c>
      <c r="G119" s="132" t="s">
        <v>433</v>
      </c>
      <c r="H119" s="132" t="s">
        <v>434</v>
      </c>
      <c r="I119" s="132" t="s">
        <v>435</v>
      </c>
      <c r="J119" s="133" t="s">
        <v>318</v>
      </c>
      <c r="K119" s="134" t="s">
        <v>436</v>
      </c>
      <c r="L119" s="135"/>
      <c r="M119" s="63" t="s">
        <v>1</v>
      </c>
      <c r="N119" s="64" t="s">
        <v>37</v>
      </c>
      <c r="O119" s="64" t="s">
        <v>437</v>
      </c>
      <c r="P119" s="64" t="s">
        <v>438</v>
      </c>
      <c r="Q119" s="64" t="s">
        <v>439</v>
      </c>
      <c r="R119" s="64" t="s">
        <v>440</v>
      </c>
      <c r="S119" s="64" t="s">
        <v>441</v>
      </c>
      <c r="T119" s="65" t="s">
        <v>442</v>
      </c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</row>
    <row r="120" spans="1:65" s="2" customFormat="1" ht="22.9" customHeight="1">
      <c r="A120" s="30"/>
      <c r="B120" s="31"/>
      <c r="C120" s="70" t="s">
        <v>323</v>
      </c>
      <c r="D120" s="30"/>
      <c r="E120" s="30"/>
      <c r="F120" s="30"/>
      <c r="G120" s="30"/>
      <c r="H120" s="30"/>
      <c r="I120" s="30"/>
      <c r="J120" s="136">
        <f>BK120</f>
        <v>0</v>
      </c>
      <c r="K120" s="30"/>
      <c r="L120" s="31"/>
      <c r="M120" s="66"/>
      <c r="N120" s="57"/>
      <c r="O120" s="67"/>
      <c r="P120" s="137">
        <f>P121+P215</f>
        <v>0</v>
      </c>
      <c r="Q120" s="67"/>
      <c r="R120" s="137">
        <f>R121+R215</f>
        <v>0</v>
      </c>
      <c r="S120" s="67"/>
      <c r="T120" s="138">
        <f>T121+T215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T120" s="18" t="s">
        <v>72</v>
      </c>
      <c r="AU120" s="18" t="s">
        <v>324</v>
      </c>
      <c r="BK120" s="139">
        <f>BK121+BK215</f>
        <v>0</v>
      </c>
    </row>
    <row r="121" spans="1:65" s="12" customFormat="1" ht="25.9" customHeight="1">
      <c r="B121" s="140"/>
      <c r="D121" s="141" t="s">
        <v>72</v>
      </c>
      <c r="E121" s="142" t="s">
        <v>534</v>
      </c>
      <c r="F121" s="142" t="s">
        <v>3779</v>
      </c>
      <c r="J121" s="143">
        <f>BK121</f>
        <v>0</v>
      </c>
      <c r="L121" s="140"/>
      <c r="M121" s="144"/>
      <c r="N121" s="145"/>
      <c r="O121" s="145"/>
      <c r="P121" s="146">
        <f>P122+P210</f>
        <v>0</v>
      </c>
      <c r="Q121" s="145"/>
      <c r="R121" s="146">
        <f>R122+R210</f>
        <v>0</v>
      </c>
      <c r="S121" s="145"/>
      <c r="T121" s="147">
        <f>T122+T210</f>
        <v>0</v>
      </c>
      <c r="AR121" s="141" t="s">
        <v>469</v>
      </c>
      <c r="AT121" s="148" t="s">
        <v>72</v>
      </c>
      <c r="AU121" s="148" t="s">
        <v>73</v>
      </c>
      <c r="AY121" s="141" t="s">
        <v>445</v>
      </c>
      <c r="BK121" s="149">
        <f>BK122+BK210</f>
        <v>0</v>
      </c>
    </row>
    <row r="122" spans="1:65" s="12" customFormat="1" ht="22.9" customHeight="1">
      <c r="B122" s="140"/>
      <c r="D122" s="141" t="s">
        <v>72</v>
      </c>
      <c r="E122" s="150" t="s">
        <v>3780</v>
      </c>
      <c r="F122" s="150" t="s">
        <v>3781</v>
      </c>
      <c r="J122" s="151">
        <f>BK122</f>
        <v>0</v>
      </c>
      <c r="L122" s="140"/>
      <c r="M122" s="144"/>
      <c r="N122" s="145"/>
      <c r="O122" s="145"/>
      <c r="P122" s="146">
        <f>SUM(P123:P209)</f>
        <v>0</v>
      </c>
      <c r="Q122" s="145"/>
      <c r="R122" s="146">
        <f>SUM(R123:R209)</f>
        <v>0</v>
      </c>
      <c r="S122" s="145"/>
      <c r="T122" s="147">
        <f>SUM(T123:T209)</f>
        <v>0</v>
      </c>
      <c r="AR122" s="141" t="s">
        <v>469</v>
      </c>
      <c r="AT122" s="148" t="s">
        <v>72</v>
      </c>
      <c r="AU122" s="148" t="s">
        <v>81</v>
      </c>
      <c r="AY122" s="141" t="s">
        <v>445</v>
      </c>
      <c r="BK122" s="149">
        <f>SUM(BK123:BK209)</f>
        <v>0</v>
      </c>
    </row>
    <row r="123" spans="1:65" s="2" customFormat="1" ht="21.75" customHeight="1">
      <c r="A123" s="30"/>
      <c r="B123" s="152"/>
      <c r="C123" s="153" t="s">
        <v>81</v>
      </c>
      <c r="D123" s="153" t="s">
        <v>447</v>
      </c>
      <c r="E123" s="154" t="s">
        <v>4827</v>
      </c>
      <c r="F123" s="155" t="s">
        <v>4828</v>
      </c>
      <c r="G123" s="156" t="s">
        <v>542</v>
      </c>
      <c r="H123" s="157">
        <v>390</v>
      </c>
      <c r="I123" s="158"/>
      <c r="J123" s="158">
        <f t="shared" ref="J123:J154" si="0">ROUND(I123*H123,2)</f>
        <v>0</v>
      </c>
      <c r="K123" s="159"/>
      <c r="L123" s="31"/>
      <c r="M123" s="160" t="s">
        <v>1</v>
      </c>
      <c r="N123" s="161" t="s">
        <v>39</v>
      </c>
      <c r="O123" s="162">
        <v>0</v>
      </c>
      <c r="P123" s="162">
        <f t="shared" ref="P123:P154" si="1">O123*H123</f>
        <v>0</v>
      </c>
      <c r="Q123" s="162">
        <v>0</v>
      </c>
      <c r="R123" s="162">
        <f t="shared" ref="R123:R154" si="2">Q123*H123</f>
        <v>0</v>
      </c>
      <c r="S123" s="162">
        <v>0</v>
      </c>
      <c r="T123" s="163">
        <f t="shared" ref="T123:T154" si="3"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64" t="s">
        <v>948</v>
      </c>
      <c r="AT123" s="164" t="s">
        <v>447</v>
      </c>
      <c r="AU123" s="164" t="s">
        <v>129</v>
      </c>
      <c r="AY123" s="18" t="s">
        <v>445</v>
      </c>
      <c r="BE123" s="165">
        <f t="shared" ref="BE123:BE154" si="4">IF(N123="základná",J123,0)</f>
        <v>0</v>
      </c>
      <c r="BF123" s="165">
        <f t="shared" ref="BF123:BF154" si="5">IF(N123="znížená",J123,0)</f>
        <v>0</v>
      </c>
      <c r="BG123" s="165">
        <f t="shared" ref="BG123:BG154" si="6">IF(N123="zákl. prenesená",J123,0)</f>
        <v>0</v>
      </c>
      <c r="BH123" s="165">
        <f t="shared" ref="BH123:BH154" si="7">IF(N123="zníž. prenesená",J123,0)</f>
        <v>0</v>
      </c>
      <c r="BI123" s="165">
        <f t="shared" ref="BI123:BI154" si="8">IF(N123="nulová",J123,0)</f>
        <v>0</v>
      </c>
      <c r="BJ123" s="18" t="s">
        <v>129</v>
      </c>
      <c r="BK123" s="165">
        <f t="shared" ref="BK123:BK154" si="9">ROUND(I123*H123,2)</f>
        <v>0</v>
      </c>
      <c r="BL123" s="18" t="s">
        <v>948</v>
      </c>
      <c r="BM123" s="164" t="s">
        <v>4829</v>
      </c>
    </row>
    <row r="124" spans="1:65" s="2" customFormat="1" ht="21.75" customHeight="1">
      <c r="A124" s="30"/>
      <c r="B124" s="152"/>
      <c r="C124" s="153" t="s">
        <v>129</v>
      </c>
      <c r="D124" s="153" t="s">
        <v>447</v>
      </c>
      <c r="E124" s="154" t="s">
        <v>4830</v>
      </c>
      <c r="F124" s="155" t="s">
        <v>4831</v>
      </c>
      <c r="G124" s="156" t="s">
        <v>542</v>
      </c>
      <c r="H124" s="157">
        <v>390</v>
      </c>
      <c r="I124" s="158"/>
      <c r="J124" s="158">
        <f t="shared" si="0"/>
        <v>0</v>
      </c>
      <c r="K124" s="159"/>
      <c r="L124" s="31"/>
      <c r="M124" s="160" t="s">
        <v>1</v>
      </c>
      <c r="N124" s="161" t="s">
        <v>39</v>
      </c>
      <c r="O124" s="162">
        <v>0</v>
      </c>
      <c r="P124" s="162">
        <f t="shared" si="1"/>
        <v>0</v>
      </c>
      <c r="Q124" s="162">
        <v>0</v>
      </c>
      <c r="R124" s="162">
        <f t="shared" si="2"/>
        <v>0</v>
      </c>
      <c r="S124" s="162">
        <v>0</v>
      </c>
      <c r="T124" s="163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4" t="s">
        <v>948</v>
      </c>
      <c r="AT124" s="164" t="s">
        <v>447</v>
      </c>
      <c r="AU124" s="164" t="s">
        <v>129</v>
      </c>
      <c r="AY124" s="18" t="s">
        <v>445</v>
      </c>
      <c r="BE124" s="165">
        <f t="shared" si="4"/>
        <v>0</v>
      </c>
      <c r="BF124" s="165">
        <f t="shared" si="5"/>
        <v>0</v>
      </c>
      <c r="BG124" s="165">
        <f t="shared" si="6"/>
        <v>0</v>
      </c>
      <c r="BH124" s="165">
        <f t="shared" si="7"/>
        <v>0</v>
      </c>
      <c r="BI124" s="165">
        <f t="shared" si="8"/>
        <v>0</v>
      </c>
      <c r="BJ124" s="18" t="s">
        <v>129</v>
      </c>
      <c r="BK124" s="165">
        <f t="shared" si="9"/>
        <v>0</v>
      </c>
      <c r="BL124" s="18" t="s">
        <v>948</v>
      </c>
      <c r="BM124" s="164" t="s">
        <v>4832</v>
      </c>
    </row>
    <row r="125" spans="1:65" s="2" customFormat="1" ht="21.75" customHeight="1">
      <c r="A125" s="30"/>
      <c r="B125" s="152"/>
      <c r="C125" s="194" t="s">
        <v>469</v>
      </c>
      <c r="D125" s="194" t="s">
        <v>534</v>
      </c>
      <c r="E125" s="195" t="s">
        <v>4833</v>
      </c>
      <c r="F125" s="196" t="s">
        <v>4834</v>
      </c>
      <c r="G125" s="197" t="s">
        <v>542</v>
      </c>
      <c r="H125" s="198">
        <v>390</v>
      </c>
      <c r="I125" s="199"/>
      <c r="J125" s="199">
        <f t="shared" si="0"/>
        <v>0</v>
      </c>
      <c r="K125" s="200"/>
      <c r="L125" s="201"/>
      <c r="M125" s="202" t="s">
        <v>1</v>
      </c>
      <c r="N125" s="203" t="s">
        <v>39</v>
      </c>
      <c r="O125" s="162">
        <v>0</v>
      </c>
      <c r="P125" s="162">
        <f t="shared" si="1"/>
        <v>0</v>
      </c>
      <c r="Q125" s="162">
        <v>0</v>
      </c>
      <c r="R125" s="162">
        <f t="shared" si="2"/>
        <v>0</v>
      </c>
      <c r="S125" s="162">
        <v>0</v>
      </c>
      <c r="T125" s="163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4" t="s">
        <v>2234</v>
      </c>
      <c r="AT125" s="164" t="s">
        <v>534</v>
      </c>
      <c r="AU125" s="164" t="s">
        <v>129</v>
      </c>
      <c r="AY125" s="18" t="s">
        <v>445</v>
      </c>
      <c r="BE125" s="165">
        <f t="shared" si="4"/>
        <v>0</v>
      </c>
      <c r="BF125" s="165">
        <f t="shared" si="5"/>
        <v>0</v>
      </c>
      <c r="BG125" s="165">
        <f t="shared" si="6"/>
        <v>0</v>
      </c>
      <c r="BH125" s="165">
        <f t="shared" si="7"/>
        <v>0</v>
      </c>
      <c r="BI125" s="165">
        <f t="shared" si="8"/>
        <v>0</v>
      </c>
      <c r="BJ125" s="18" t="s">
        <v>129</v>
      </c>
      <c r="BK125" s="165">
        <f t="shared" si="9"/>
        <v>0</v>
      </c>
      <c r="BL125" s="18" t="s">
        <v>948</v>
      </c>
      <c r="BM125" s="164" t="s">
        <v>4835</v>
      </c>
    </row>
    <row r="126" spans="1:65" s="2" customFormat="1" ht="21.75" customHeight="1">
      <c r="A126" s="30"/>
      <c r="B126" s="152"/>
      <c r="C126" s="194" t="s">
        <v>451</v>
      </c>
      <c r="D126" s="194" t="s">
        <v>534</v>
      </c>
      <c r="E126" s="195" t="s">
        <v>4836</v>
      </c>
      <c r="F126" s="196" t="s">
        <v>4837</v>
      </c>
      <c r="G126" s="197" t="s">
        <v>542</v>
      </c>
      <c r="H126" s="198">
        <v>300</v>
      </c>
      <c r="I126" s="199"/>
      <c r="J126" s="199">
        <f t="shared" si="0"/>
        <v>0</v>
      </c>
      <c r="K126" s="200"/>
      <c r="L126" s="201"/>
      <c r="M126" s="202" t="s">
        <v>1</v>
      </c>
      <c r="N126" s="203" t="s">
        <v>39</v>
      </c>
      <c r="O126" s="162">
        <v>0</v>
      </c>
      <c r="P126" s="162">
        <f t="shared" si="1"/>
        <v>0</v>
      </c>
      <c r="Q126" s="162">
        <v>0</v>
      </c>
      <c r="R126" s="162">
        <f t="shared" si="2"/>
        <v>0</v>
      </c>
      <c r="S126" s="162">
        <v>0</v>
      </c>
      <c r="T126" s="163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2234</v>
      </c>
      <c r="AT126" s="164" t="s">
        <v>534</v>
      </c>
      <c r="AU126" s="164" t="s">
        <v>129</v>
      </c>
      <c r="AY126" s="18" t="s">
        <v>445</v>
      </c>
      <c r="BE126" s="165">
        <f t="shared" si="4"/>
        <v>0</v>
      </c>
      <c r="BF126" s="165">
        <f t="shared" si="5"/>
        <v>0</v>
      </c>
      <c r="BG126" s="165">
        <f t="shared" si="6"/>
        <v>0</v>
      </c>
      <c r="BH126" s="165">
        <f t="shared" si="7"/>
        <v>0</v>
      </c>
      <c r="BI126" s="165">
        <f t="shared" si="8"/>
        <v>0</v>
      </c>
      <c r="BJ126" s="18" t="s">
        <v>129</v>
      </c>
      <c r="BK126" s="165">
        <f t="shared" si="9"/>
        <v>0</v>
      </c>
      <c r="BL126" s="18" t="s">
        <v>948</v>
      </c>
      <c r="BM126" s="164" t="s">
        <v>4838</v>
      </c>
    </row>
    <row r="127" spans="1:65" s="2" customFormat="1" ht="21.75" customHeight="1">
      <c r="A127" s="30"/>
      <c r="B127" s="152"/>
      <c r="C127" s="194" t="s">
        <v>490</v>
      </c>
      <c r="D127" s="194" t="s">
        <v>534</v>
      </c>
      <c r="E127" s="195" t="s">
        <v>4839</v>
      </c>
      <c r="F127" s="234" t="s">
        <v>7249</v>
      </c>
      <c r="G127" s="197" t="s">
        <v>542</v>
      </c>
      <c r="H127" s="198">
        <v>6321</v>
      </c>
      <c r="I127" s="199"/>
      <c r="J127" s="199">
        <f t="shared" si="0"/>
        <v>0</v>
      </c>
      <c r="K127" s="200"/>
      <c r="L127" s="201"/>
      <c r="M127" s="202" t="s">
        <v>1</v>
      </c>
      <c r="N127" s="203" t="s">
        <v>39</v>
      </c>
      <c r="O127" s="162">
        <v>0</v>
      </c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2234</v>
      </c>
      <c r="AT127" s="164" t="s">
        <v>534</v>
      </c>
      <c r="AU127" s="164" t="s">
        <v>129</v>
      </c>
      <c r="AY127" s="18" t="s">
        <v>445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129</v>
      </c>
      <c r="BK127" s="165">
        <f t="shared" si="9"/>
        <v>0</v>
      </c>
      <c r="BL127" s="18" t="s">
        <v>948</v>
      </c>
      <c r="BM127" s="164" t="s">
        <v>4840</v>
      </c>
    </row>
    <row r="128" spans="1:65" s="2" customFormat="1" ht="21.75" customHeight="1">
      <c r="A128" s="30"/>
      <c r="B128" s="152"/>
      <c r="C128" s="194" t="s">
        <v>494</v>
      </c>
      <c r="D128" s="194" t="s">
        <v>534</v>
      </c>
      <c r="E128" s="195" t="s">
        <v>4841</v>
      </c>
      <c r="F128" s="234" t="s">
        <v>7250</v>
      </c>
      <c r="G128" s="197" t="s">
        <v>542</v>
      </c>
      <c r="H128" s="198">
        <v>7225</v>
      </c>
      <c r="I128" s="199"/>
      <c r="J128" s="199">
        <f t="shared" si="0"/>
        <v>0</v>
      </c>
      <c r="K128" s="200"/>
      <c r="L128" s="201"/>
      <c r="M128" s="202" t="s">
        <v>1</v>
      </c>
      <c r="N128" s="203" t="s">
        <v>39</v>
      </c>
      <c r="O128" s="162">
        <v>0</v>
      </c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2234</v>
      </c>
      <c r="AT128" s="164" t="s">
        <v>534</v>
      </c>
      <c r="AU128" s="164" t="s">
        <v>129</v>
      </c>
      <c r="AY128" s="18" t="s">
        <v>445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129</v>
      </c>
      <c r="BK128" s="165">
        <f t="shared" si="9"/>
        <v>0</v>
      </c>
      <c r="BL128" s="18" t="s">
        <v>948</v>
      </c>
      <c r="BM128" s="164" t="s">
        <v>4842</v>
      </c>
    </row>
    <row r="129" spans="1:65" s="2" customFormat="1" ht="21.75" customHeight="1">
      <c r="A129" s="30"/>
      <c r="B129" s="152"/>
      <c r="C129" s="153" t="s">
        <v>499</v>
      </c>
      <c r="D129" s="153" t="s">
        <v>447</v>
      </c>
      <c r="E129" s="154" t="s">
        <v>4843</v>
      </c>
      <c r="F129" s="155" t="s">
        <v>4844</v>
      </c>
      <c r="G129" s="156" t="s">
        <v>542</v>
      </c>
      <c r="H129" s="157">
        <v>350</v>
      </c>
      <c r="I129" s="158"/>
      <c r="J129" s="158">
        <f t="shared" si="0"/>
        <v>0</v>
      </c>
      <c r="K129" s="159"/>
      <c r="L129" s="31"/>
      <c r="M129" s="160" t="s">
        <v>1</v>
      </c>
      <c r="N129" s="161" t="s">
        <v>39</v>
      </c>
      <c r="O129" s="162">
        <v>0</v>
      </c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948</v>
      </c>
      <c r="AT129" s="164" t="s">
        <v>447</v>
      </c>
      <c r="AU129" s="164" t="s">
        <v>129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948</v>
      </c>
      <c r="BM129" s="164" t="s">
        <v>4845</v>
      </c>
    </row>
    <row r="130" spans="1:65" s="2" customFormat="1" ht="21.75" customHeight="1">
      <c r="A130" s="30"/>
      <c r="B130" s="152"/>
      <c r="C130" s="153" t="s">
        <v>504</v>
      </c>
      <c r="D130" s="153" t="s">
        <v>447</v>
      </c>
      <c r="E130" s="154" t="s">
        <v>4846</v>
      </c>
      <c r="F130" s="155" t="s">
        <v>4847</v>
      </c>
      <c r="G130" s="156" t="s">
        <v>542</v>
      </c>
      <c r="H130" s="157">
        <v>100</v>
      </c>
      <c r="I130" s="158"/>
      <c r="J130" s="158">
        <f t="shared" si="0"/>
        <v>0</v>
      </c>
      <c r="K130" s="159"/>
      <c r="L130" s="31"/>
      <c r="M130" s="160" t="s">
        <v>1</v>
      </c>
      <c r="N130" s="161" t="s">
        <v>39</v>
      </c>
      <c r="O130" s="162">
        <v>0</v>
      </c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948</v>
      </c>
      <c r="AT130" s="164" t="s">
        <v>447</v>
      </c>
      <c r="AU130" s="164" t="s">
        <v>129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948</v>
      </c>
      <c r="BM130" s="164" t="s">
        <v>4848</v>
      </c>
    </row>
    <row r="131" spans="1:65" s="2" customFormat="1" ht="21.75" customHeight="1">
      <c r="A131" s="30"/>
      <c r="B131" s="152"/>
      <c r="C131" s="153" t="s">
        <v>510</v>
      </c>
      <c r="D131" s="153" t="s">
        <v>447</v>
      </c>
      <c r="E131" s="154" t="s">
        <v>4849</v>
      </c>
      <c r="F131" s="155" t="s">
        <v>4850</v>
      </c>
      <c r="G131" s="156" t="s">
        <v>542</v>
      </c>
      <c r="H131" s="157">
        <v>960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0</v>
      </c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948</v>
      </c>
      <c r="AT131" s="164" t="s">
        <v>447</v>
      </c>
      <c r="AU131" s="164" t="s">
        <v>129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948</v>
      </c>
      <c r="BM131" s="164" t="s">
        <v>4851</v>
      </c>
    </row>
    <row r="132" spans="1:65" s="2" customFormat="1" ht="16.5" customHeight="1">
      <c r="A132" s="30"/>
      <c r="B132" s="152"/>
      <c r="C132" s="194" t="s">
        <v>518</v>
      </c>
      <c r="D132" s="194" t="s">
        <v>534</v>
      </c>
      <c r="E132" s="195" t="s">
        <v>4852</v>
      </c>
      <c r="F132" s="196" t="s">
        <v>4853</v>
      </c>
      <c r="G132" s="197" t="s">
        <v>542</v>
      </c>
      <c r="H132" s="198">
        <v>20</v>
      </c>
      <c r="I132" s="199"/>
      <c r="J132" s="199">
        <f t="shared" si="0"/>
        <v>0</v>
      </c>
      <c r="K132" s="200"/>
      <c r="L132" s="201"/>
      <c r="M132" s="202" t="s">
        <v>1</v>
      </c>
      <c r="N132" s="203" t="s">
        <v>39</v>
      </c>
      <c r="O132" s="162">
        <v>0</v>
      </c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2234</v>
      </c>
      <c r="AT132" s="164" t="s">
        <v>534</v>
      </c>
      <c r="AU132" s="164" t="s">
        <v>129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948</v>
      </c>
      <c r="BM132" s="164" t="s">
        <v>4854</v>
      </c>
    </row>
    <row r="133" spans="1:65" s="2" customFormat="1" ht="24.2" customHeight="1">
      <c r="A133" s="30"/>
      <c r="B133" s="152"/>
      <c r="C133" s="194" t="s">
        <v>526</v>
      </c>
      <c r="D133" s="194" t="s">
        <v>534</v>
      </c>
      <c r="E133" s="195" t="s">
        <v>4855</v>
      </c>
      <c r="F133" s="196" t="s">
        <v>4856</v>
      </c>
      <c r="G133" s="197" t="s">
        <v>542</v>
      </c>
      <c r="H133" s="198">
        <v>700</v>
      </c>
      <c r="I133" s="199"/>
      <c r="J133" s="199">
        <f t="shared" si="0"/>
        <v>0</v>
      </c>
      <c r="K133" s="200"/>
      <c r="L133" s="201"/>
      <c r="M133" s="202" t="s">
        <v>1</v>
      </c>
      <c r="N133" s="203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2234</v>
      </c>
      <c r="AT133" s="164" t="s">
        <v>534</v>
      </c>
      <c r="AU133" s="164" t="s">
        <v>129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948</v>
      </c>
      <c r="BM133" s="164" t="s">
        <v>4857</v>
      </c>
    </row>
    <row r="134" spans="1:65" s="2" customFormat="1" ht="21.75" customHeight="1">
      <c r="A134" s="30"/>
      <c r="B134" s="152"/>
      <c r="C134" s="194" t="s">
        <v>533</v>
      </c>
      <c r="D134" s="194" t="s">
        <v>534</v>
      </c>
      <c r="E134" s="195" t="s">
        <v>4858</v>
      </c>
      <c r="F134" s="196" t="s">
        <v>4859</v>
      </c>
      <c r="G134" s="197" t="s">
        <v>542</v>
      </c>
      <c r="H134" s="198">
        <v>150</v>
      </c>
      <c r="I134" s="199"/>
      <c r="J134" s="199">
        <f t="shared" si="0"/>
        <v>0</v>
      </c>
      <c r="K134" s="200"/>
      <c r="L134" s="201"/>
      <c r="M134" s="202" t="s">
        <v>1</v>
      </c>
      <c r="N134" s="203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2234</v>
      </c>
      <c r="AT134" s="164" t="s">
        <v>534</v>
      </c>
      <c r="AU134" s="164" t="s">
        <v>129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948</v>
      </c>
      <c r="BM134" s="164" t="s">
        <v>4860</v>
      </c>
    </row>
    <row r="135" spans="1:65" s="2" customFormat="1" ht="16.5" customHeight="1">
      <c r="A135" s="30"/>
      <c r="B135" s="152"/>
      <c r="C135" s="194" t="s">
        <v>539</v>
      </c>
      <c r="D135" s="194" t="s">
        <v>534</v>
      </c>
      <c r="E135" s="195" t="s">
        <v>4861</v>
      </c>
      <c r="F135" s="196" t="s">
        <v>4862</v>
      </c>
      <c r="G135" s="197" t="s">
        <v>542</v>
      </c>
      <c r="H135" s="198">
        <v>350</v>
      </c>
      <c r="I135" s="199"/>
      <c r="J135" s="199">
        <f t="shared" si="0"/>
        <v>0</v>
      </c>
      <c r="K135" s="200"/>
      <c r="L135" s="201"/>
      <c r="M135" s="202" t="s">
        <v>1</v>
      </c>
      <c r="N135" s="203" t="s">
        <v>39</v>
      </c>
      <c r="O135" s="162">
        <v>0</v>
      </c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4" t="s">
        <v>2234</v>
      </c>
      <c r="AT135" s="164" t="s">
        <v>534</v>
      </c>
      <c r="AU135" s="164" t="s">
        <v>129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948</v>
      </c>
      <c r="BM135" s="164" t="s">
        <v>4863</v>
      </c>
    </row>
    <row r="136" spans="1:65" s="2" customFormat="1" ht="16.5" customHeight="1">
      <c r="A136" s="30"/>
      <c r="B136" s="152"/>
      <c r="C136" s="194" t="s">
        <v>546</v>
      </c>
      <c r="D136" s="194" t="s">
        <v>534</v>
      </c>
      <c r="E136" s="195" t="s">
        <v>4864</v>
      </c>
      <c r="F136" s="196" t="s">
        <v>4865</v>
      </c>
      <c r="G136" s="197" t="s">
        <v>542</v>
      </c>
      <c r="H136" s="198">
        <v>90</v>
      </c>
      <c r="I136" s="199"/>
      <c r="J136" s="199">
        <f t="shared" si="0"/>
        <v>0</v>
      </c>
      <c r="K136" s="200"/>
      <c r="L136" s="201"/>
      <c r="M136" s="202" t="s">
        <v>1</v>
      </c>
      <c r="N136" s="203" t="s">
        <v>39</v>
      </c>
      <c r="O136" s="162">
        <v>0</v>
      </c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2234</v>
      </c>
      <c r="AT136" s="164" t="s">
        <v>534</v>
      </c>
      <c r="AU136" s="164" t="s">
        <v>129</v>
      </c>
      <c r="AY136" s="18" t="s">
        <v>445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129</v>
      </c>
      <c r="BK136" s="165">
        <f t="shared" si="9"/>
        <v>0</v>
      </c>
      <c r="BL136" s="18" t="s">
        <v>948</v>
      </c>
      <c r="BM136" s="164" t="s">
        <v>4866</v>
      </c>
    </row>
    <row r="137" spans="1:65" s="2" customFormat="1" ht="16.5" customHeight="1">
      <c r="A137" s="30"/>
      <c r="B137" s="152"/>
      <c r="C137" s="194" t="s">
        <v>552</v>
      </c>
      <c r="D137" s="194" t="s">
        <v>534</v>
      </c>
      <c r="E137" s="195" t="s">
        <v>4867</v>
      </c>
      <c r="F137" s="196" t="s">
        <v>4868</v>
      </c>
      <c r="G137" s="197" t="s">
        <v>542</v>
      </c>
      <c r="H137" s="198">
        <v>150</v>
      </c>
      <c r="I137" s="199"/>
      <c r="J137" s="199">
        <f t="shared" si="0"/>
        <v>0</v>
      </c>
      <c r="K137" s="200"/>
      <c r="L137" s="201"/>
      <c r="M137" s="202" t="s">
        <v>1</v>
      </c>
      <c r="N137" s="203" t="s">
        <v>39</v>
      </c>
      <c r="O137" s="162">
        <v>0</v>
      </c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2234</v>
      </c>
      <c r="AT137" s="164" t="s">
        <v>534</v>
      </c>
      <c r="AU137" s="164" t="s">
        <v>129</v>
      </c>
      <c r="AY137" s="18" t="s">
        <v>445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129</v>
      </c>
      <c r="BK137" s="165">
        <f t="shared" si="9"/>
        <v>0</v>
      </c>
      <c r="BL137" s="18" t="s">
        <v>948</v>
      </c>
      <c r="BM137" s="164" t="s">
        <v>4869</v>
      </c>
    </row>
    <row r="138" spans="1:65" s="2" customFormat="1" ht="16.5" customHeight="1">
      <c r="A138" s="30"/>
      <c r="B138" s="152"/>
      <c r="C138" s="194" t="s">
        <v>558</v>
      </c>
      <c r="D138" s="194" t="s">
        <v>534</v>
      </c>
      <c r="E138" s="195" t="s">
        <v>4870</v>
      </c>
      <c r="F138" s="196" t="s">
        <v>4871</v>
      </c>
      <c r="G138" s="197" t="s">
        <v>542</v>
      </c>
      <c r="H138" s="198">
        <v>100</v>
      </c>
      <c r="I138" s="199"/>
      <c r="J138" s="199">
        <f t="shared" si="0"/>
        <v>0</v>
      </c>
      <c r="K138" s="200"/>
      <c r="L138" s="201"/>
      <c r="M138" s="202" t="s">
        <v>1</v>
      </c>
      <c r="N138" s="203" t="s">
        <v>39</v>
      </c>
      <c r="O138" s="162">
        <v>0</v>
      </c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2234</v>
      </c>
      <c r="AT138" s="164" t="s">
        <v>534</v>
      </c>
      <c r="AU138" s="164" t="s">
        <v>129</v>
      </c>
      <c r="AY138" s="18" t="s">
        <v>445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129</v>
      </c>
      <c r="BK138" s="165">
        <f t="shared" si="9"/>
        <v>0</v>
      </c>
      <c r="BL138" s="18" t="s">
        <v>948</v>
      </c>
      <c r="BM138" s="164" t="s">
        <v>4872</v>
      </c>
    </row>
    <row r="139" spans="1:65" s="2" customFormat="1" ht="16.5" customHeight="1">
      <c r="A139" s="30"/>
      <c r="B139" s="152"/>
      <c r="C139" s="194" t="s">
        <v>390</v>
      </c>
      <c r="D139" s="194" t="s">
        <v>534</v>
      </c>
      <c r="E139" s="195" t="s">
        <v>4873</v>
      </c>
      <c r="F139" s="196" t="s">
        <v>4874</v>
      </c>
      <c r="G139" s="197" t="s">
        <v>542</v>
      </c>
      <c r="H139" s="198">
        <v>30</v>
      </c>
      <c r="I139" s="199"/>
      <c r="J139" s="199">
        <f t="shared" si="0"/>
        <v>0</v>
      </c>
      <c r="K139" s="200"/>
      <c r="L139" s="201"/>
      <c r="M139" s="202" t="s">
        <v>1</v>
      </c>
      <c r="N139" s="203" t="s">
        <v>39</v>
      </c>
      <c r="O139" s="162">
        <v>0</v>
      </c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2234</v>
      </c>
      <c r="AT139" s="164" t="s">
        <v>534</v>
      </c>
      <c r="AU139" s="164" t="s">
        <v>129</v>
      </c>
      <c r="AY139" s="18" t="s">
        <v>445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129</v>
      </c>
      <c r="BK139" s="165">
        <f t="shared" si="9"/>
        <v>0</v>
      </c>
      <c r="BL139" s="18" t="s">
        <v>948</v>
      </c>
      <c r="BM139" s="164" t="s">
        <v>4875</v>
      </c>
    </row>
    <row r="140" spans="1:65" s="2" customFormat="1" ht="16.5" customHeight="1">
      <c r="A140" s="30"/>
      <c r="B140" s="152"/>
      <c r="C140" s="194" t="s">
        <v>567</v>
      </c>
      <c r="D140" s="194" t="s">
        <v>534</v>
      </c>
      <c r="E140" s="195" t="s">
        <v>4876</v>
      </c>
      <c r="F140" s="196" t="s">
        <v>4877</v>
      </c>
      <c r="G140" s="197" t="s">
        <v>651</v>
      </c>
      <c r="H140" s="198">
        <v>1</v>
      </c>
      <c r="I140" s="199"/>
      <c r="J140" s="199">
        <f t="shared" si="0"/>
        <v>0</v>
      </c>
      <c r="K140" s="200"/>
      <c r="L140" s="201"/>
      <c r="M140" s="202" t="s">
        <v>1</v>
      </c>
      <c r="N140" s="203" t="s">
        <v>39</v>
      </c>
      <c r="O140" s="162">
        <v>0</v>
      </c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2234</v>
      </c>
      <c r="AT140" s="164" t="s">
        <v>534</v>
      </c>
      <c r="AU140" s="164" t="s">
        <v>129</v>
      </c>
      <c r="AY140" s="18" t="s">
        <v>445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129</v>
      </c>
      <c r="BK140" s="165">
        <f t="shared" si="9"/>
        <v>0</v>
      </c>
      <c r="BL140" s="18" t="s">
        <v>948</v>
      </c>
      <c r="BM140" s="164" t="s">
        <v>4878</v>
      </c>
    </row>
    <row r="141" spans="1:65" s="2" customFormat="1" ht="16.5" customHeight="1">
      <c r="A141" s="30"/>
      <c r="B141" s="152"/>
      <c r="C141" s="194" t="s">
        <v>572</v>
      </c>
      <c r="D141" s="194" t="s">
        <v>534</v>
      </c>
      <c r="E141" s="195" t="s">
        <v>4879</v>
      </c>
      <c r="F141" s="196" t="s">
        <v>4880</v>
      </c>
      <c r="G141" s="197" t="s">
        <v>651</v>
      </c>
      <c r="H141" s="198">
        <v>8000</v>
      </c>
      <c r="I141" s="199"/>
      <c r="J141" s="199">
        <f t="shared" si="0"/>
        <v>0</v>
      </c>
      <c r="K141" s="200"/>
      <c r="L141" s="201"/>
      <c r="M141" s="202" t="s">
        <v>1</v>
      </c>
      <c r="N141" s="203" t="s">
        <v>39</v>
      </c>
      <c r="O141" s="162">
        <v>0</v>
      </c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2234</v>
      </c>
      <c r="AT141" s="164" t="s">
        <v>534</v>
      </c>
      <c r="AU141" s="164" t="s">
        <v>129</v>
      </c>
      <c r="AY141" s="18" t="s">
        <v>445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129</v>
      </c>
      <c r="BK141" s="165">
        <f t="shared" si="9"/>
        <v>0</v>
      </c>
      <c r="BL141" s="18" t="s">
        <v>948</v>
      </c>
      <c r="BM141" s="164" t="s">
        <v>4881</v>
      </c>
    </row>
    <row r="142" spans="1:65" s="2" customFormat="1" ht="16.5" customHeight="1">
      <c r="A142" s="30"/>
      <c r="B142" s="152"/>
      <c r="C142" s="194" t="s">
        <v>7</v>
      </c>
      <c r="D142" s="194" t="s">
        <v>534</v>
      </c>
      <c r="E142" s="195" t="s">
        <v>4882</v>
      </c>
      <c r="F142" s="196" t="s">
        <v>4883</v>
      </c>
      <c r="G142" s="197" t="s">
        <v>651</v>
      </c>
      <c r="H142" s="198">
        <v>18</v>
      </c>
      <c r="I142" s="199"/>
      <c r="J142" s="199">
        <f t="shared" si="0"/>
        <v>0</v>
      </c>
      <c r="K142" s="200"/>
      <c r="L142" s="201"/>
      <c r="M142" s="202" t="s">
        <v>1</v>
      </c>
      <c r="N142" s="203" t="s">
        <v>39</v>
      </c>
      <c r="O142" s="162">
        <v>0</v>
      </c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2234</v>
      </c>
      <c r="AT142" s="164" t="s">
        <v>534</v>
      </c>
      <c r="AU142" s="164" t="s">
        <v>129</v>
      </c>
      <c r="AY142" s="18" t="s">
        <v>445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129</v>
      </c>
      <c r="BK142" s="165">
        <f t="shared" si="9"/>
        <v>0</v>
      </c>
      <c r="BL142" s="18" t="s">
        <v>948</v>
      </c>
      <c r="BM142" s="164" t="s">
        <v>4884</v>
      </c>
    </row>
    <row r="143" spans="1:65" s="2" customFormat="1" ht="16.5" customHeight="1">
      <c r="A143" s="30"/>
      <c r="B143" s="152"/>
      <c r="C143" s="194" t="s">
        <v>588</v>
      </c>
      <c r="D143" s="194" t="s">
        <v>534</v>
      </c>
      <c r="E143" s="195" t="s">
        <v>4885</v>
      </c>
      <c r="F143" s="196" t="s">
        <v>4886</v>
      </c>
      <c r="G143" s="197" t="s">
        <v>542</v>
      </c>
      <c r="H143" s="198">
        <v>100</v>
      </c>
      <c r="I143" s="199"/>
      <c r="J143" s="199">
        <f t="shared" si="0"/>
        <v>0</v>
      </c>
      <c r="K143" s="200"/>
      <c r="L143" s="201"/>
      <c r="M143" s="202" t="s">
        <v>1</v>
      </c>
      <c r="N143" s="203" t="s">
        <v>39</v>
      </c>
      <c r="O143" s="162">
        <v>0</v>
      </c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2234</v>
      </c>
      <c r="AT143" s="164" t="s">
        <v>534</v>
      </c>
      <c r="AU143" s="164" t="s">
        <v>129</v>
      </c>
      <c r="AY143" s="18" t="s">
        <v>445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129</v>
      </c>
      <c r="BK143" s="165">
        <f t="shared" si="9"/>
        <v>0</v>
      </c>
      <c r="BL143" s="18" t="s">
        <v>948</v>
      </c>
      <c r="BM143" s="164" t="s">
        <v>4887</v>
      </c>
    </row>
    <row r="144" spans="1:65" s="2" customFormat="1" ht="16.5" customHeight="1">
      <c r="A144" s="30"/>
      <c r="B144" s="152"/>
      <c r="C144" s="194" t="s">
        <v>597</v>
      </c>
      <c r="D144" s="194" t="s">
        <v>534</v>
      </c>
      <c r="E144" s="195" t="s">
        <v>4888</v>
      </c>
      <c r="F144" s="196" t="s">
        <v>4889</v>
      </c>
      <c r="G144" s="197" t="s">
        <v>651</v>
      </c>
      <c r="H144" s="198">
        <v>200</v>
      </c>
      <c r="I144" s="199"/>
      <c r="J144" s="199">
        <f t="shared" si="0"/>
        <v>0</v>
      </c>
      <c r="K144" s="200"/>
      <c r="L144" s="201"/>
      <c r="M144" s="202" t="s">
        <v>1</v>
      </c>
      <c r="N144" s="203" t="s">
        <v>39</v>
      </c>
      <c r="O144" s="162">
        <v>0</v>
      </c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2234</v>
      </c>
      <c r="AT144" s="164" t="s">
        <v>534</v>
      </c>
      <c r="AU144" s="164" t="s">
        <v>129</v>
      </c>
      <c r="AY144" s="18" t="s">
        <v>445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129</v>
      </c>
      <c r="BK144" s="165">
        <f t="shared" si="9"/>
        <v>0</v>
      </c>
      <c r="BL144" s="18" t="s">
        <v>948</v>
      </c>
      <c r="BM144" s="164" t="s">
        <v>4890</v>
      </c>
    </row>
    <row r="145" spans="1:65" s="2" customFormat="1" ht="16.5" customHeight="1">
      <c r="A145" s="30"/>
      <c r="B145" s="152"/>
      <c r="C145" s="194" t="s">
        <v>601</v>
      </c>
      <c r="D145" s="194" t="s">
        <v>534</v>
      </c>
      <c r="E145" s="195" t="s">
        <v>4891</v>
      </c>
      <c r="F145" s="196" t="s">
        <v>4892</v>
      </c>
      <c r="G145" s="197" t="s">
        <v>542</v>
      </c>
      <c r="H145" s="198">
        <v>100</v>
      </c>
      <c r="I145" s="199"/>
      <c r="J145" s="199">
        <f t="shared" si="0"/>
        <v>0</v>
      </c>
      <c r="K145" s="200"/>
      <c r="L145" s="201"/>
      <c r="M145" s="202" t="s">
        <v>1</v>
      </c>
      <c r="N145" s="203" t="s">
        <v>39</v>
      </c>
      <c r="O145" s="162">
        <v>0</v>
      </c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2234</v>
      </c>
      <c r="AT145" s="164" t="s">
        <v>534</v>
      </c>
      <c r="AU145" s="164" t="s">
        <v>129</v>
      </c>
      <c r="AY145" s="18" t="s">
        <v>445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129</v>
      </c>
      <c r="BK145" s="165">
        <f t="shared" si="9"/>
        <v>0</v>
      </c>
      <c r="BL145" s="18" t="s">
        <v>948</v>
      </c>
      <c r="BM145" s="164" t="s">
        <v>4893</v>
      </c>
    </row>
    <row r="146" spans="1:65" s="2" customFormat="1" ht="16.5" customHeight="1">
      <c r="A146" s="30"/>
      <c r="B146" s="152"/>
      <c r="C146" s="194" t="s">
        <v>606</v>
      </c>
      <c r="D146" s="194" t="s">
        <v>534</v>
      </c>
      <c r="E146" s="195" t="s">
        <v>4894</v>
      </c>
      <c r="F146" s="196" t="s">
        <v>4895</v>
      </c>
      <c r="G146" s="197" t="s">
        <v>542</v>
      </c>
      <c r="H146" s="198">
        <v>1800</v>
      </c>
      <c r="I146" s="199"/>
      <c r="J146" s="199">
        <f t="shared" si="0"/>
        <v>0</v>
      </c>
      <c r="K146" s="200"/>
      <c r="L146" s="201"/>
      <c r="M146" s="202" t="s">
        <v>1</v>
      </c>
      <c r="N146" s="203" t="s">
        <v>39</v>
      </c>
      <c r="O146" s="162">
        <v>0</v>
      </c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2234</v>
      </c>
      <c r="AT146" s="164" t="s">
        <v>534</v>
      </c>
      <c r="AU146" s="164" t="s">
        <v>129</v>
      </c>
      <c r="AY146" s="18" t="s">
        <v>445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129</v>
      </c>
      <c r="BK146" s="165">
        <f t="shared" si="9"/>
        <v>0</v>
      </c>
      <c r="BL146" s="18" t="s">
        <v>948</v>
      </c>
      <c r="BM146" s="164" t="s">
        <v>4896</v>
      </c>
    </row>
    <row r="147" spans="1:65" s="2" customFormat="1" ht="16.5" customHeight="1">
      <c r="A147" s="30"/>
      <c r="B147" s="152"/>
      <c r="C147" s="153" t="s">
        <v>612</v>
      </c>
      <c r="D147" s="153" t="s">
        <v>447</v>
      </c>
      <c r="E147" s="154" t="s">
        <v>4897</v>
      </c>
      <c r="F147" s="155" t="s">
        <v>4898</v>
      </c>
      <c r="G147" s="156" t="s">
        <v>651</v>
      </c>
      <c r="H147" s="157">
        <v>1</v>
      </c>
      <c r="I147" s="158"/>
      <c r="J147" s="158">
        <f t="shared" si="0"/>
        <v>0</v>
      </c>
      <c r="K147" s="159"/>
      <c r="L147" s="31"/>
      <c r="M147" s="160" t="s">
        <v>1</v>
      </c>
      <c r="N147" s="161" t="s">
        <v>39</v>
      </c>
      <c r="O147" s="162">
        <v>0</v>
      </c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948</v>
      </c>
      <c r="AT147" s="164" t="s">
        <v>447</v>
      </c>
      <c r="AU147" s="164" t="s">
        <v>129</v>
      </c>
      <c r="AY147" s="18" t="s">
        <v>445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129</v>
      </c>
      <c r="BK147" s="165">
        <f t="shared" si="9"/>
        <v>0</v>
      </c>
      <c r="BL147" s="18" t="s">
        <v>948</v>
      </c>
      <c r="BM147" s="164" t="s">
        <v>4899</v>
      </c>
    </row>
    <row r="148" spans="1:65" s="2" customFormat="1" ht="16.5" customHeight="1">
      <c r="A148" s="30"/>
      <c r="B148" s="152"/>
      <c r="C148" s="153" t="s">
        <v>617</v>
      </c>
      <c r="D148" s="153" t="s">
        <v>447</v>
      </c>
      <c r="E148" s="154" t="s">
        <v>4900</v>
      </c>
      <c r="F148" s="155" t="s">
        <v>4901</v>
      </c>
      <c r="G148" s="156" t="s">
        <v>651</v>
      </c>
      <c r="H148" s="157">
        <v>6</v>
      </c>
      <c r="I148" s="158"/>
      <c r="J148" s="158">
        <f t="shared" si="0"/>
        <v>0</v>
      </c>
      <c r="K148" s="159"/>
      <c r="L148" s="31"/>
      <c r="M148" s="160" t="s">
        <v>1</v>
      </c>
      <c r="N148" s="161" t="s">
        <v>39</v>
      </c>
      <c r="O148" s="162">
        <v>0</v>
      </c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948</v>
      </c>
      <c r="AT148" s="164" t="s">
        <v>447</v>
      </c>
      <c r="AU148" s="164" t="s">
        <v>129</v>
      </c>
      <c r="AY148" s="18" t="s">
        <v>445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129</v>
      </c>
      <c r="BK148" s="165">
        <f t="shared" si="9"/>
        <v>0</v>
      </c>
      <c r="BL148" s="18" t="s">
        <v>948</v>
      </c>
      <c r="BM148" s="164" t="s">
        <v>4902</v>
      </c>
    </row>
    <row r="149" spans="1:65" s="2" customFormat="1" ht="21.75" customHeight="1">
      <c r="A149" s="30"/>
      <c r="B149" s="152"/>
      <c r="C149" s="153" t="s">
        <v>621</v>
      </c>
      <c r="D149" s="153" t="s">
        <v>447</v>
      </c>
      <c r="E149" s="154" t="s">
        <v>4903</v>
      </c>
      <c r="F149" s="155" t="s">
        <v>4904</v>
      </c>
      <c r="G149" s="156" t="s">
        <v>651</v>
      </c>
      <c r="H149" s="157">
        <v>9</v>
      </c>
      <c r="I149" s="158"/>
      <c r="J149" s="158">
        <f t="shared" si="0"/>
        <v>0</v>
      </c>
      <c r="K149" s="159"/>
      <c r="L149" s="31"/>
      <c r="M149" s="160" t="s">
        <v>1</v>
      </c>
      <c r="N149" s="161" t="s">
        <v>39</v>
      </c>
      <c r="O149" s="162">
        <v>0</v>
      </c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948</v>
      </c>
      <c r="AT149" s="164" t="s">
        <v>447</v>
      </c>
      <c r="AU149" s="164" t="s">
        <v>129</v>
      </c>
      <c r="AY149" s="18" t="s">
        <v>445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129</v>
      </c>
      <c r="BK149" s="165">
        <f t="shared" si="9"/>
        <v>0</v>
      </c>
      <c r="BL149" s="18" t="s">
        <v>948</v>
      </c>
      <c r="BM149" s="164" t="s">
        <v>4905</v>
      </c>
    </row>
    <row r="150" spans="1:65" s="2" customFormat="1" ht="24.2" customHeight="1">
      <c r="A150" s="30"/>
      <c r="B150" s="152"/>
      <c r="C150" s="153" t="s">
        <v>408</v>
      </c>
      <c r="D150" s="153" t="s">
        <v>447</v>
      </c>
      <c r="E150" s="154" t="s">
        <v>4906</v>
      </c>
      <c r="F150" s="155" t="s">
        <v>4907</v>
      </c>
      <c r="G150" s="156" t="s">
        <v>651</v>
      </c>
      <c r="H150" s="157">
        <v>30</v>
      </c>
      <c r="I150" s="158"/>
      <c r="J150" s="158">
        <f t="shared" si="0"/>
        <v>0</v>
      </c>
      <c r="K150" s="159"/>
      <c r="L150" s="31"/>
      <c r="M150" s="160" t="s">
        <v>1</v>
      </c>
      <c r="N150" s="161" t="s">
        <v>39</v>
      </c>
      <c r="O150" s="162">
        <v>0</v>
      </c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948</v>
      </c>
      <c r="AT150" s="164" t="s">
        <v>447</v>
      </c>
      <c r="AU150" s="164" t="s">
        <v>129</v>
      </c>
      <c r="AY150" s="18" t="s">
        <v>445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129</v>
      </c>
      <c r="BK150" s="165">
        <f t="shared" si="9"/>
        <v>0</v>
      </c>
      <c r="BL150" s="18" t="s">
        <v>948</v>
      </c>
      <c r="BM150" s="164" t="s">
        <v>4908</v>
      </c>
    </row>
    <row r="151" spans="1:65" s="2" customFormat="1" ht="33" customHeight="1">
      <c r="A151" s="30"/>
      <c r="B151" s="152"/>
      <c r="C151" s="194" t="s">
        <v>634</v>
      </c>
      <c r="D151" s="194" t="s">
        <v>534</v>
      </c>
      <c r="E151" s="195" t="s">
        <v>4909</v>
      </c>
      <c r="F151" s="196" t="s">
        <v>4910</v>
      </c>
      <c r="G151" s="197" t="s">
        <v>651</v>
      </c>
      <c r="H151" s="198">
        <v>30</v>
      </c>
      <c r="I151" s="199"/>
      <c r="J151" s="199">
        <f t="shared" si="0"/>
        <v>0</v>
      </c>
      <c r="K151" s="200"/>
      <c r="L151" s="201"/>
      <c r="M151" s="202" t="s">
        <v>1</v>
      </c>
      <c r="N151" s="203" t="s">
        <v>39</v>
      </c>
      <c r="O151" s="162">
        <v>0</v>
      </c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2234</v>
      </c>
      <c r="AT151" s="164" t="s">
        <v>534</v>
      </c>
      <c r="AU151" s="164" t="s">
        <v>129</v>
      </c>
      <c r="AY151" s="18" t="s">
        <v>445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129</v>
      </c>
      <c r="BK151" s="165">
        <f t="shared" si="9"/>
        <v>0</v>
      </c>
      <c r="BL151" s="18" t="s">
        <v>948</v>
      </c>
      <c r="BM151" s="164" t="s">
        <v>4911</v>
      </c>
    </row>
    <row r="152" spans="1:65" s="2" customFormat="1" ht="33" customHeight="1">
      <c r="A152" s="30"/>
      <c r="B152" s="152"/>
      <c r="C152" s="153" t="s">
        <v>643</v>
      </c>
      <c r="D152" s="153" t="s">
        <v>447</v>
      </c>
      <c r="E152" s="154" t="s">
        <v>4912</v>
      </c>
      <c r="F152" s="155" t="s">
        <v>4913</v>
      </c>
      <c r="G152" s="156" t="s">
        <v>651</v>
      </c>
      <c r="H152" s="157">
        <v>76</v>
      </c>
      <c r="I152" s="158"/>
      <c r="J152" s="158">
        <f t="shared" si="0"/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948</v>
      </c>
      <c r="AT152" s="164" t="s">
        <v>447</v>
      </c>
      <c r="AU152" s="164" t="s">
        <v>129</v>
      </c>
      <c r="AY152" s="18" t="s">
        <v>445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129</v>
      </c>
      <c r="BK152" s="165">
        <f t="shared" si="9"/>
        <v>0</v>
      </c>
      <c r="BL152" s="18" t="s">
        <v>948</v>
      </c>
      <c r="BM152" s="164" t="s">
        <v>4914</v>
      </c>
    </row>
    <row r="153" spans="1:65" s="2" customFormat="1" ht="21.75" customHeight="1">
      <c r="A153" s="30"/>
      <c r="B153" s="152"/>
      <c r="C153" s="194" t="s">
        <v>648</v>
      </c>
      <c r="D153" s="194" t="s">
        <v>534</v>
      </c>
      <c r="E153" s="195" t="s">
        <v>4915</v>
      </c>
      <c r="F153" s="196" t="s">
        <v>4916</v>
      </c>
      <c r="G153" s="197" t="s">
        <v>651</v>
      </c>
      <c r="H153" s="198">
        <v>140</v>
      </c>
      <c r="I153" s="199"/>
      <c r="J153" s="199">
        <f t="shared" si="0"/>
        <v>0</v>
      </c>
      <c r="K153" s="200"/>
      <c r="L153" s="201"/>
      <c r="M153" s="202" t="s">
        <v>1</v>
      </c>
      <c r="N153" s="203" t="s">
        <v>39</v>
      </c>
      <c r="O153" s="162">
        <v>0</v>
      </c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2234</v>
      </c>
      <c r="AT153" s="164" t="s">
        <v>534</v>
      </c>
      <c r="AU153" s="164" t="s">
        <v>129</v>
      </c>
      <c r="AY153" s="18" t="s">
        <v>445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129</v>
      </c>
      <c r="BK153" s="165">
        <f t="shared" si="9"/>
        <v>0</v>
      </c>
      <c r="BL153" s="18" t="s">
        <v>948</v>
      </c>
      <c r="BM153" s="164" t="s">
        <v>4917</v>
      </c>
    </row>
    <row r="154" spans="1:65" s="2" customFormat="1" ht="24.2" customHeight="1">
      <c r="A154" s="30"/>
      <c r="B154" s="152"/>
      <c r="C154" s="194" t="s">
        <v>655</v>
      </c>
      <c r="D154" s="194" t="s">
        <v>534</v>
      </c>
      <c r="E154" s="195" t="s">
        <v>4918</v>
      </c>
      <c r="F154" s="196" t="s">
        <v>4919</v>
      </c>
      <c r="G154" s="197" t="s">
        <v>651</v>
      </c>
      <c r="H154" s="198">
        <v>76</v>
      </c>
      <c r="I154" s="199"/>
      <c r="J154" s="199">
        <f t="shared" si="0"/>
        <v>0</v>
      </c>
      <c r="K154" s="200"/>
      <c r="L154" s="201"/>
      <c r="M154" s="202" t="s">
        <v>1</v>
      </c>
      <c r="N154" s="203" t="s">
        <v>39</v>
      </c>
      <c r="O154" s="162">
        <v>0</v>
      </c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2234</v>
      </c>
      <c r="AT154" s="164" t="s">
        <v>534</v>
      </c>
      <c r="AU154" s="164" t="s">
        <v>129</v>
      </c>
      <c r="AY154" s="18" t="s">
        <v>445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129</v>
      </c>
      <c r="BK154" s="165">
        <f t="shared" si="9"/>
        <v>0</v>
      </c>
      <c r="BL154" s="18" t="s">
        <v>948</v>
      </c>
      <c r="BM154" s="164" t="s">
        <v>4920</v>
      </c>
    </row>
    <row r="155" spans="1:65" s="2" customFormat="1" ht="16.5" customHeight="1">
      <c r="A155" s="30"/>
      <c r="B155" s="152"/>
      <c r="C155" s="153" t="s">
        <v>659</v>
      </c>
      <c r="D155" s="153" t="s">
        <v>447</v>
      </c>
      <c r="E155" s="154" t="s">
        <v>4921</v>
      </c>
      <c r="F155" s="155" t="s">
        <v>4922</v>
      </c>
      <c r="G155" s="156" t="s">
        <v>651</v>
      </c>
      <c r="H155" s="157">
        <v>64</v>
      </c>
      <c r="I155" s="158"/>
      <c r="J155" s="158">
        <f t="shared" ref="J155:J186" si="10">ROUND(I155*H155,2)</f>
        <v>0</v>
      </c>
      <c r="K155" s="159"/>
      <c r="L155" s="31"/>
      <c r="M155" s="160" t="s">
        <v>1</v>
      </c>
      <c r="N155" s="161" t="s">
        <v>39</v>
      </c>
      <c r="O155" s="162">
        <v>0</v>
      </c>
      <c r="P155" s="162">
        <f t="shared" ref="P155:P186" si="11">O155*H155</f>
        <v>0</v>
      </c>
      <c r="Q155" s="162">
        <v>0</v>
      </c>
      <c r="R155" s="162">
        <f t="shared" ref="R155:R186" si="12">Q155*H155</f>
        <v>0</v>
      </c>
      <c r="S155" s="162">
        <v>0</v>
      </c>
      <c r="T155" s="163">
        <f t="shared" ref="T155:T186" si="13">S155*H155</f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948</v>
      </c>
      <c r="AT155" s="164" t="s">
        <v>447</v>
      </c>
      <c r="AU155" s="164" t="s">
        <v>129</v>
      </c>
      <c r="AY155" s="18" t="s">
        <v>445</v>
      </c>
      <c r="BE155" s="165">
        <f t="shared" ref="BE155:BE186" si="14">IF(N155="základná",J155,0)</f>
        <v>0</v>
      </c>
      <c r="BF155" s="165">
        <f t="shared" ref="BF155:BF186" si="15">IF(N155="znížená",J155,0)</f>
        <v>0</v>
      </c>
      <c r="BG155" s="165">
        <f t="shared" ref="BG155:BG186" si="16">IF(N155="zákl. prenesená",J155,0)</f>
        <v>0</v>
      </c>
      <c r="BH155" s="165">
        <f t="shared" ref="BH155:BH186" si="17">IF(N155="zníž. prenesená",J155,0)</f>
        <v>0</v>
      </c>
      <c r="BI155" s="165">
        <f t="shared" ref="BI155:BI186" si="18">IF(N155="nulová",J155,0)</f>
        <v>0</v>
      </c>
      <c r="BJ155" s="18" t="s">
        <v>129</v>
      </c>
      <c r="BK155" s="165">
        <f t="shared" ref="BK155:BK186" si="19">ROUND(I155*H155,2)</f>
        <v>0</v>
      </c>
      <c r="BL155" s="18" t="s">
        <v>948</v>
      </c>
      <c r="BM155" s="164" t="s">
        <v>4923</v>
      </c>
    </row>
    <row r="156" spans="1:65" s="2" customFormat="1" ht="16.5" customHeight="1">
      <c r="A156" s="30"/>
      <c r="B156" s="152"/>
      <c r="C156" s="194" t="s">
        <v>675</v>
      </c>
      <c r="D156" s="194" t="s">
        <v>534</v>
      </c>
      <c r="E156" s="195" t="s">
        <v>4924</v>
      </c>
      <c r="F156" s="196" t="s">
        <v>4925</v>
      </c>
      <c r="G156" s="197" t="s">
        <v>651</v>
      </c>
      <c r="H156" s="198">
        <v>54</v>
      </c>
      <c r="I156" s="199"/>
      <c r="J156" s="199">
        <f t="shared" si="10"/>
        <v>0</v>
      </c>
      <c r="K156" s="200"/>
      <c r="L156" s="201"/>
      <c r="M156" s="202" t="s">
        <v>1</v>
      </c>
      <c r="N156" s="203" t="s">
        <v>39</v>
      </c>
      <c r="O156" s="162">
        <v>0</v>
      </c>
      <c r="P156" s="162">
        <f t="shared" si="11"/>
        <v>0</v>
      </c>
      <c r="Q156" s="162">
        <v>0</v>
      </c>
      <c r="R156" s="162">
        <f t="shared" si="12"/>
        <v>0</v>
      </c>
      <c r="S156" s="162">
        <v>0</v>
      </c>
      <c r="T156" s="163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2234</v>
      </c>
      <c r="AT156" s="164" t="s">
        <v>534</v>
      </c>
      <c r="AU156" s="164" t="s">
        <v>129</v>
      </c>
      <c r="AY156" s="18" t="s">
        <v>445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129</v>
      </c>
      <c r="BK156" s="165">
        <f t="shared" si="19"/>
        <v>0</v>
      </c>
      <c r="BL156" s="18" t="s">
        <v>948</v>
      </c>
      <c r="BM156" s="164" t="s">
        <v>4926</v>
      </c>
    </row>
    <row r="157" spans="1:65" s="2" customFormat="1" ht="16.5" customHeight="1">
      <c r="A157" s="30"/>
      <c r="B157" s="152"/>
      <c r="C157" s="194" t="s">
        <v>684</v>
      </c>
      <c r="D157" s="194" t="s">
        <v>534</v>
      </c>
      <c r="E157" s="195" t="s">
        <v>4927</v>
      </c>
      <c r="F157" s="196" t="s">
        <v>4928</v>
      </c>
      <c r="G157" s="197" t="s">
        <v>651</v>
      </c>
      <c r="H157" s="198">
        <v>11</v>
      </c>
      <c r="I157" s="199"/>
      <c r="J157" s="199">
        <f t="shared" si="10"/>
        <v>0</v>
      </c>
      <c r="K157" s="200"/>
      <c r="L157" s="201"/>
      <c r="M157" s="202" t="s">
        <v>1</v>
      </c>
      <c r="N157" s="203" t="s">
        <v>39</v>
      </c>
      <c r="O157" s="162">
        <v>0</v>
      </c>
      <c r="P157" s="162">
        <f t="shared" si="11"/>
        <v>0</v>
      </c>
      <c r="Q157" s="162">
        <v>0</v>
      </c>
      <c r="R157" s="162">
        <f t="shared" si="12"/>
        <v>0</v>
      </c>
      <c r="S157" s="162">
        <v>0</v>
      </c>
      <c r="T157" s="163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2234</v>
      </c>
      <c r="AT157" s="164" t="s">
        <v>534</v>
      </c>
      <c r="AU157" s="164" t="s">
        <v>129</v>
      </c>
      <c r="AY157" s="18" t="s">
        <v>445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129</v>
      </c>
      <c r="BK157" s="165">
        <f t="shared" si="19"/>
        <v>0</v>
      </c>
      <c r="BL157" s="18" t="s">
        <v>948</v>
      </c>
      <c r="BM157" s="164" t="s">
        <v>4929</v>
      </c>
    </row>
    <row r="158" spans="1:65" s="2" customFormat="1" ht="24.2" customHeight="1">
      <c r="A158" s="30"/>
      <c r="B158" s="152"/>
      <c r="C158" s="194" t="s">
        <v>690</v>
      </c>
      <c r="D158" s="194" t="s">
        <v>534</v>
      </c>
      <c r="E158" s="195" t="s">
        <v>4930</v>
      </c>
      <c r="F158" s="196" t="s">
        <v>4931</v>
      </c>
      <c r="G158" s="197" t="s">
        <v>651</v>
      </c>
      <c r="H158" s="198">
        <v>2</v>
      </c>
      <c r="I158" s="199"/>
      <c r="J158" s="199">
        <f t="shared" si="10"/>
        <v>0</v>
      </c>
      <c r="K158" s="200"/>
      <c r="L158" s="201"/>
      <c r="M158" s="202" t="s">
        <v>1</v>
      </c>
      <c r="N158" s="203" t="s">
        <v>39</v>
      </c>
      <c r="O158" s="162">
        <v>0</v>
      </c>
      <c r="P158" s="162">
        <f t="shared" si="11"/>
        <v>0</v>
      </c>
      <c r="Q158" s="162">
        <v>0</v>
      </c>
      <c r="R158" s="162">
        <f t="shared" si="12"/>
        <v>0</v>
      </c>
      <c r="S158" s="162">
        <v>0</v>
      </c>
      <c r="T158" s="163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4" t="s">
        <v>2234</v>
      </c>
      <c r="AT158" s="164" t="s">
        <v>534</v>
      </c>
      <c r="AU158" s="164" t="s">
        <v>129</v>
      </c>
      <c r="AY158" s="18" t="s">
        <v>445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129</v>
      </c>
      <c r="BK158" s="165">
        <f t="shared" si="19"/>
        <v>0</v>
      </c>
      <c r="BL158" s="18" t="s">
        <v>948</v>
      </c>
      <c r="BM158" s="164" t="s">
        <v>4932</v>
      </c>
    </row>
    <row r="159" spans="1:65" s="2" customFormat="1" ht="24.2" customHeight="1">
      <c r="A159" s="30"/>
      <c r="B159" s="152"/>
      <c r="C159" s="153" t="s">
        <v>736</v>
      </c>
      <c r="D159" s="153" t="s">
        <v>447</v>
      </c>
      <c r="E159" s="154" t="s">
        <v>4933</v>
      </c>
      <c r="F159" s="155" t="s">
        <v>4934</v>
      </c>
      <c r="G159" s="156" t="s">
        <v>651</v>
      </c>
      <c r="H159" s="157">
        <v>147</v>
      </c>
      <c r="I159" s="158"/>
      <c r="J159" s="158">
        <f t="shared" si="10"/>
        <v>0</v>
      </c>
      <c r="K159" s="159"/>
      <c r="L159" s="31"/>
      <c r="M159" s="160" t="s">
        <v>1</v>
      </c>
      <c r="N159" s="161" t="s">
        <v>39</v>
      </c>
      <c r="O159" s="162">
        <v>0</v>
      </c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948</v>
      </c>
      <c r="AT159" s="164" t="s">
        <v>447</v>
      </c>
      <c r="AU159" s="164" t="s">
        <v>129</v>
      </c>
      <c r="AY159" s="18" t="s">
        <v>445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8" t="s">
        <v>129</v>
      </c>
      <c r="BK159" s="165">
        <f t="shared" si="19"/>
        <v>0</v>
      </c>
      <c r="BL159" s="18" t="s">
        <v>948</v>
      </c>
      <c r="BM159" s="164" t="s">
        <v>4935</v>
      </c>
    </row>
    <row r="160" spans="1:65" s="2" customFormat="1" ht="21.75" customHeight="1">
      <c r="A160" s="30"/>
      <c r="B160" s="152"/>
      <c r="C160" s="194" t="s">
        <v>741</v>
      </c>
      <c r="D160" s="194" t="s">
        <v>534</v>
      </c>
      <c r="E160" s="195" t="s">
        <v>4936</v>
      </c>
      <c r="F160" s="196" t="s">
        <v>4937</v>
      </c>
      <c r="G160" s="197" t="s">
        <v>651</v>
      </c>
      <c r="H160" s="198">
        <v>109</v>
      </c>
      <c r="I160" s="199"/>
      <c r="J160" s="199">
        <f t="shared" si="10"/>
        <v>0</v>
      </c>
      <c r="K160" s="200"/>
      <c r="L160" s="201"/>
      <c r="M160" s="202" t="s">
        <v>1</v>
      </c>
      <c r="N160" s="203" t="s">
        <v>39</v>
      </c>
      <c r="O160" s="162">
        <v>0</v>
      </c>
      <c r="P160" s="162">
        <f t="shared" si="11"/>
        <v>0</v>
      </c>
      <c r="Q160" s="162">
        <v>0</v>
      </c>
      <c r="R160" s="162">
        <f t="shared" si="12"/>
        <v>0</v>
      </c>
      <c r="S160" s="162">
        <v>0</v>
      </c>
      <c r="T160" s="163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2234</v>
      </c>
      <c r="AT160" s="164" t="s">
        <v>534</v>
      </c>
      <c r="AU160" s="164" t="s">
        <v>129</v>
      </c>
      <c r="AY160" s="18" t="s">
        <v>445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8" t="s">
        <v>129</v>
      </c>
      <c r="BK160" s="165">
        <f t="shared" si="19"/>
        <v>0</v>
      </c>
      <c r="BL160" s="18" t="s">
        <v>948</v>
      </c>
      <c r="BM160" s="164" t="s">
        <v>4938</v>
      </c>
    </row>
    <row r="161" spans="1:65" s="2" customFormat="1" ht="16.5" customHeight="1">
      <c r="A161" s="30"/>
      <c r="B161" s="152"/>
      <c r="C161" s="194" t="s">
        <v>747</v>
      </c>
      <c r="D161" s="194" t="s">
        <v>534</v>
      </c>
      <c r="E161" s="195" t="s">
        <v>4939</v>
      </c>
      <c r="F161" s="196" t="s">
        <v>4940</v>
      </c>
      <c r="G161" s="197" t="s">
        <v>651</v>
      </c>
      <c r="H161" s="198">
        <v>38</v>
      </c>
      <c r="I161" s="199"/>
      <c r="J161" s="199">
        <f t="shared" si="10"/>
        <v>0</v>
      </c>
      <c r="K161" s="200"/>
      <c r="L161" s="201"/>
      <c r="M161" s="202" t="s">
        <v>1</v>
      </c>
      <c r="N161" s="203" t="s">
        <v>39</v>
      </c>
      <c r="O161" s="162">
        <v>0</v>
      </c>
      <c r="P161" s="162">
        <f t="shared" si="11"/>
        <v>0</v>
      </c>
      <c r="Q161" s="162">
        <v>0</v>
      </c>
      <c r="R161" s="162">
        <f t="shared" si="12"/>
        <v>0</v>
      </c>
      <c r="S161" s="162">
        <v>0</v>
      </c>
      <c r="T161" s="163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4" t="s">
        <v>2234</v>
      </c>
      <c r="AT161" s="164" t="s">
        <v>534</v>
      </c>
      <c r="AU161" s="164" t="s">
        <v>129</v>
      </c>
      <c r="AY161" s="18" t="s">
        <v>445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8" t="s">
        <v>129</v>
      </c>
      <c r="BK161" s="165">
        <f t="shared" si="19"/>
        <v>0</v>
      </c>
      <c r="BL161" s="18" t="s">
        <v>948</v>
      </c>
      <c r="BM161" s="164" t="s">
        <v>4941</v>
      </c>
    </row>
    <row r="162" spans="1:65" s="2" customFormat="1" ht="16.5" customHeight="1">
      <c r="A162" s="30"/>
      <c r="B162" s="152"/>
      <c r="C162" s="153" t="s">
        <v>753</v>
      </c>
      <c r="D162" s="153" t="s">
        <v>447</v>
      </c>
      <c r="E162" s="154" t="s">
        <v>4942</v>
      </c>
      <c r="F162" s="155" t="s">
        <v>4943</v>
      </c>
      <c r="G162" s="156" t="s">
        <v>651</v>
      </c>
      <c r="H162" s="157">
        <v>673</v>
      </c>
      <c r="I162" s="158"/>
      <c r="J162" s="158">
        <f t="shared" si="10"/>
        <v>0</v>
      </c>
      <c r="K162" s="159"/>
      <c r="L162" s="31"/>
      <c r="M162" s="160" t="s">
        <v>1</v>
      </c>
      <c r="N162" s="161" t="s">
        <v>39</v>
      </c>
      <c r="O162" s="162">
        <v>0</v>
      </c>
      <c r="P162" s="162">
        <f t="shared" si="11"/>
        <v>0</v>
      </c>
      <c r="Q162" s="162">
        <v>0</v>
      </c>
      <c r="R162" s="162">
        <f t="shared" si="12"/>
        <v>0</v>
      </c>
      <c r="S162" s="162">
        <v>0</v>
      </c>
      <c r="T162" s="163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4" t="s">
        <v>948</v>
      </c>
      <c r="AT162" s="164" t="s">
        <v>447</v>
      </c>
      <c r="AU162" s="164" t="s">
        <v>129</v>
      </c>
      <c r="AY162" s="18" t="s">
        <v>445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8" t="s">
        <v>129</v>
      </c>
      <c r="BK162" s="165">
        <f t="shared" si="19"/>
        <v>0</v>
      </c>
      <c r="BL162" s="18" t="s">
        <v>948</v>
      </c>
      <c r="BM162" s="164" t="s">
        <v>4944</v>
      </c>
    </row>
    <row r="163" spans="1:65" s="2" customFormat="1" ht="16.5" customHeight="1">
      <c r="A163" s="30"/>
      <c r="B163" s="152"/>
      <c r="C163" s="153" t="s">
        <v>760</v>
      </c>
      <c r="D163" s="153" t="s">
        <v>447</v>
      </c>
      <c r="E163" s="154" t="s">
        <v>4945</v>
      </c>
      <c r="F163" s="155" t="s">
        <v>4946</v>
      </c>
      <c r="G163" s="156" t="s">
        <v>651</v>
      </c>
      <c r="H163" s="157">
        <v>8</v>
      </c>
      <c r="I163" s="158"/>
      <c r="J163" s="158">
        <f t="shared" si="10"/>
        <v>0</v>
      </c>
      <c r="K163" s="159"/>
      <c r="L163" s="31"/>
      <c r="M163" s="160" t="s">
        <v>1</v>
      </c>
      <c r="N163" s="161" t="s">
        <v>39</v>
      </c>
      <c r="O163" s="162">
        <v>0</v>
      </c>
      <c r="P163" s="162">
        <f t="shared" si="11"/>
        <v>0</v>
      </c>
      <c r="Q163" s="162">
        <v>0</v>
      </c>
      <c r="R163" s="162">
        <f t="shared" si="12"/>
        <v>0</v>
      </c>
      <c r="S163" s="162">
        <v>0</v>
      </c>
      <c r="T163" s="163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4" t="s">
        <v>948</v>
      </c>
      <c r="AT163" s="164" t="s">
        <v>447</v>
      </c>
      <c r="AU163" s="164" t="s">
        <v>129</v>
      </c>
      <c r="AY163" s="18" t="s">
        <v>445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129</v>
      </c>
      <c r="BK163" s="165">
        <f t="shared" si="19"/>
        <v>0</v>
      </c>
      <c r="BL163" s="18" t="s">
        <v>948</v>
      </c>
      <c r="BM163" s="164" t="s">
        <v>4947</v>
      </c>
    </row>
    <row r="164" spans="1:65" s="2" customFormat="1" ht="21.75" customHeight="1">
      <c r="A164" s="30"/>
      <c r="B164" s="152"/>
      <c r="C164" s="194" t="s">
        <v>767</v>
      </c>
      <c r="D164" s="194" t="s">
        <v>534</v>
      </c>
      <c r="E164" s="195" t="s">
        <v>4948</v>
      </c>
      <c r="F164" s="196" t="s">
        <v>4949</v>
      </c>
      <c r="G164" s="197" t="s">
        <v>651</v>
      </c>
      <c r="H164" s="198">
        <v>230</v>
      </c>
      <c r="I164" s="199"/>
      <c r="J164" s="199">
        <f t="shared" si="10"/>
        <v>0</v>
      </c>
      <c r="K164" s="200"/>
      <c r="L164" s="201"/>
      <c r="M164" s="202" t="s">
        <v>1</v>
      </c>
      <c r="N164" s="203" t="s">
        <v>39</v>
      </c>
      <c r="O164" s="162">
        <v>0</v>
      </c>
      <c r="P164" s="162">
        <f t="shared" si="11"/>
        <v>0</v>
      </c>
      <c r="Q164" s="162">
        <v>0</v>
      </c>
      <c r="R164" s="162">
        <f t="shared" si="12"/>
        <v>0</v>
      </c>
      <c r="S164" s="162">
        <v>0</v>
      </c>
      <c r="T164" s="163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4" t="s">
        <v>2234</v>
      </c>
      <c r="AT164" s="164" t="s">
        <v>534</v>
      </c>
      <c r="AU164" s="164" t="s">
        <v>129</v>
      </c>
      <c r="AY164" s="18" t="s">
        <v>445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129</v>
      </c>
      <c r="BK164" s="165">
        <f t="shared" si="19"/>
        <v>0</v>
      </c>
      <c r="BL164" s="18" t="s">
        <v>948</v>
      </c>
      <c r="BM164" s="164" t="s">
        <v>4950</v>
      </c>
    </row>
    <row r="165" spans="1:65" s="2" customFormat="1" ht="16.5" customHeight="1">
      <c r="A165" s="30"/>
      <c r="B165" s="152"/>
      <c r="C165" s="194" t="s">
        <v>771</v>
      </c>
      <c r="D165" s="194" t="s">
        <v>534</v>
      </c>
      <c r="E165" s="195" t="s">
        <v>4951</v>
      </c>
      <c r="F165" s="196" t="s">
        <v>4952</v>
      </c>
      <c r="G165" s="197" t="s">
        <v>651</v>
      </c>
      <c r="H165" s="198">
        <v>57</v>
      </c>
      <c r="I165" s="199"/>
      <c r="J165" s="199">
        <f t="shared" si="10"/>
        <v>0</v>
      </c>
      <c r="K165" s="200"/>
      <c r="L165" s="201"/>
      <c r="M165" s="202" t="s">
        <v>1</v>
      </c>
      <c r="N165" s="203" t="s">
        <v>39</v>
      </c>
      <c r="O165" s="162">
        <v>0</v>
      </c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4" t="s">
        <v>2234</v>
      </c>
      <c r="AT165" s="164" t="s">
        <v>534</v>
      </c>
      <c r="AU165" s="164" t="s">
        <v>129</v>
      </c>
      <c r="AY165" s="18" t="s">
        <v>445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129</v>
      </c>
      <c r="BK165" s="165">
        <f t="shared" si="19"/>
        <v>0</v>
      </c>
      <c r="BL165" s="18" t="s">
        <v>948</v>
      </c>
      <c r="BM165" s="164" t="s">
        <v>4953</v>
      </c>
    </row>
    <row r="166" spans="1:65" s="2" customFormat="1" ht="16.5" customHeight="1">
      <c r="A166" s="30"/>
      <c r="B166" s="152"/>
      <c r="C166" s="194" t="s">
        <v>777</v>
      </c>
      <c r="D166" s="194" t="s">
        <v>534</v>
      </c>
      <c r="E166" s="195" t="s">
        <v>4954</v>
      </c>
      <c r="F166" s="196" t="s">
        <v>4955</v>
      </c>
      <c r="G166" s="197" t="s">
        <v>651</v>
      </c>
      <c r="H166" s="198">
        <v>195</v>
      </c>
      <c r="I166" s="199"/>
      <c r="J166" s="199">
        <f t="shared" si="10"/>
        <v>0</v>
      </c>
      <c r="K166" s="200"/>
      <c r="L166" s="201"/>
      <c r="M166" s="202" t="s">
        <v>1</v>
      </c>
      <c r="N166" s="203" t="s">
        <v>39</v>
      </c>
      <c r="O166" s="162">
        <v>0</v>
      </c>
      <c r="P166" s="162">
        <f t="shared" si="11"/>
        <v>0</v>
      </c>
      <c r="Q166" s="162">
        <v>0</v>
      </c>
      <c r="R166" s="162">
        <f t="shared" si="12"/>
        <v>0</v>
      </c>
      <c r="S166" s="162">
        <v>0</v>
      </c>
      <c r="T166" s="163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4" t="s">
        <v>2234</v>
      </c>
      <c r="AT166" s="164" t="s">
        <v>534</v>
      </c>
      <c r="AU166" s="164" t="s">
        <v>129</v>
      </c>
      <c r="AY166" s="18" t="s">
        <v>445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129</v>
      </c>
      <c r="BK166" s="165">
        <f t="shared" si="19"/>
        <v>0</v>
      </c>
      <c r="BL166" s="18" t="s">
        <v>948</v>
      </c>
      <c r="BM166" s="164" t="s">
        <v>4956</v>
      </c>
    </row>
    <row r="167" spans="1:65" s="2" customFormat="1" ht="16.5" customHeight="1">
      <c r="A167" s="30"/>
      <c r="B167" s="152"/>
      <c r="C167" s="194" t="s">
        <v>784</v>
      </c>
      <c r="D167" s="194" t="s">
        <v>534</v>
      </c>
      <c r="E167" s="195" t="s">
        <v>4957</v>
      </c>
      <c r="F167" s="196" t="s">
        <v>4958</v>
      </c>
      <c r="G167" s="197" t="s">
        <v>651</v>
      </c>
      <c r="H167" s="198">
        <v>74</v>
      </c>
      <c r="I167" s="199"/>
      <c r="J167" s="199">
        <f t="shared" si="10"/>
        <v>0</v>
      </c>
      <c r="K167" s="200"/>
      <c r="L167" s="201"/>
      <c r="M167" s="202" t="s">
        <v>1</v>
      </c>
      <c r="N167" s="203" t="s">
        <v>39</v>
      </c>
      <c r="O167" s="162">
        <v>0</v>
      </c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4" t="s">
        <v>2234</v>
      </c>
      <c r="AT167" s="164" t="s">
        <v>534</v>
      </c>
      <c r="AU167" s="164" t="s">
        <v>129</v>
      </c>
      <c r="AY167" s="18" t="s">
        <v>445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129</v>
      </c>
      <c r="BK167" s="165">
        <f t="shared" si="19"/>
        <v>0</v>
      </c>
      <c r="BL167" s="18" t="s">
        <v>948</v>
      </c>
      <c r="BM167" s="164" t="s">
        <v>4959</v>
      </c>
    </row>
    <row r="168" spans="1:65" s="2" customFormat="1" ht="16.5" customHeight="1">
      <c r="A168" s="30"/>
      <c r="B168" s="152"/>
      <c r="C168" s="194" t="s">
        <v>799</v>
      </c>
      <c r="D168" s="194" t="s">
        <v>534</v>
      </c>
      <c r="E168" s="195" t="s">
        <v>4960</v>
      </c>
      <c r="F168" s="196" t="s">
        <v>4961</v>
      </c>
      <c r="G168" s="197" t="s">
        <v>651</v>
      </c>
      <c r="H168" s="198">
        <v>46</v>
      </c>
      <c r="I168" s="199"/>
      <c r="J168" s="199">
        <f t="shared" si="10"/>
        <v>0</v>
      </c>
      <c r="K168" s="200"/>
      <c r="L168" s="201"/>
      <c r="M168" s="202" t="s">
        <v>1</v>
      </c>
      <c r="N168" s="203" t="s">
        <v>39</v>
      </c>
      <c r="O168" s="162">
        <v>0</v>
      </c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4" t="s">
        <v>2234</v>
      </c>
      <c r="AT168" s="164" t="s">
        <v>534</v>
      </c>
      <c r="AU168" s="164" t="s">
        <v>129</v>
      </c>
      <c r="AY168" s="18" t="s">
        <v>445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129</v>
      </c>
      <c r="BK168" s="165">
        <f t="shared" si="19"/>
        <v>0</v>
      </c>
      <c r="BL168" s="18" t="s">
        <v>948</v>
      </c>
      <c r="BM168" s="164" t="s">
        <v>4962</v>
      </c>
    </row>
    <row r="169" spans="1:65" s="2" customFormat="1" ht="21.75" customHeight="1">
      <c r="A169" s="30"/>
      <c r="B169" s="152"/>
      <c r="C169" s="194" t="s">
        <v>810</v>
      </c>
      <c r="D169" s="194" t="s">
        <v>534</v>
      </c>
      <c r="E169" s="195" t="s">
        <v>4963</v>
      </c>
      <c r="F169" s="196" t="s">
        <v>4964</v>
      </c>
      <c r="G169" s="197" t="s">
        <v>651</v>
      </c>
      <c r="H169" s="198">
        <v>8</v>
      </c>
      <c r="I169" s="199"/>
      <c r="J169" s="199">
        <f t="shared" si="10"/>
        <v>0</v>
      </c>
      <c r="K169" s="200"/>
      <c r="L169" s="201"/>
      <c r="M169" s="202" t="s">
        <v>1</v>
      </c>
      <c r="N169" s="203" t="s">
        <v>39</v>
      </c>
      <c r="O169" s="162">
        <v>0</v>
      </c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4" t="s">
        <v>2234</v>
      </c>
      <c r="AT169" s="164" t="s">
        <v>534</v>
      </c>
      <c r="AU169" s="164" t="s">
        <v>129</v>
      </c>
      <c r="AY169" s="18" t="s">
        <v>445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129</v>
      </c>
      <c r="BK169" s="165">
        <f t="shared" si="19"/>
        <v>0</v>
      </c>
      <c r="BL169" s="18" t="s">
        <v>948</v>
      </c>
      <c r="BM169" s="164" t="s">
        <v>4965</v>
      </c>
    </row>
    <row r="170" spans="1:65" s="2" customFormat="1" ht="24.2" customHeight="1">
      <c r="A170" s="30"/>
      <c r="B170" s="152"/>
      <c r="C170" s="194" t="s">
        <v>823</v>
      </c>
      <c r="D170" s="194" t="s">
        <v>534</v>
      </c>
      <c r="E170" s="195" t="s">
        <v>4966</v>
      </c>
      <c r="F170" s="196" t="s">
        <v>4967</v>
      </c>
      <c r="G170" s="197" t="s">
        <v>651</v>
      </c>
      <c r="H170" s="198">
        <v>4</v>
      </c>
      <c r="I170" s="199"/>
      <c r="J170" s="199">
        <f t="shared" si="10"/>
        <v>0</v>
      </c>
      <c r="K170" s="200"/>
      <c r="L170" s="201"/>
      <c r="M170" s="202" t="s">
        <v>1</v>
      </c>
      <c r="N170" s="203" t="s">
        <v>39</v>
      </c>
      <c r="O170" s="162">
        <v>0</v>
      </c>
      <c r="P170" s="162">
        <f t="shared" si="11"/>
        <v>0</v>
      </c>
      <c r="Q170" s="162">
        <v>0</v>
      </c>
      <c r="R170" s="162">
        <f t="shared" si="12"/>
        <v>0</v>
      </c>
      <c r="S170" s="162">
        <v>0</v>
      </c>
      <c r="T170" s="163">
        <f t="shared" si="1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4" t="s">
        <v>2234</v>
      </c>
      <c r="AT170" s="164" t="s">
        <v>534</v>
      </c>
      <c r="AU170" s="164" t="s">
        <v>129</v>
      </c>
      <c r="AY170" s="18" t="s">
        <v>445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129</v>
      </c>
      <c r="BK170" s="165">
        <f t="shared" si="19"/>
        <v>0</v>
      </c>
      <c r="BL170" s="18" t="s">
        <v>948</v>
      </c>
      <c r="BM170" s="164" t="s">
        <v>4968</v>
      </c>
    </row>
    <row r="171" spans="1:65" s="2" customFormat="1" ht="16.5" customHeight="1">
      <c r="A171" s="30"/>
      <c r="B171" s="152"/>
      <c r="C171" s="194" t="s">
        <v>833</v>
      </c>
      <c r="D171" s="194" t="s">
        <v>534</v>
      </c>
      <c r="E171" s="195" t="s">
        <v>4969</v>
      </c>
      <c r="F171" s="196" t="s">
        <v>4970</v>
      </c>
      <c r="G171" s="197" t="s">
        <v>651</v>
      </c>
      <c r="H171" s="198">
        <v>4</v>
      </c>
      <c r="I171" s="199"/>
      <c r="J171" s="199">
        <f t="shared" si="10"/>
        <v>0</v>
      </c>
      <c r="K171" s="200"/>
      <c r="L171" s="201"/>
      <c r="M171" s="202" t="s">
        <v>1</v>
      </c>
      <c r="N171" s="203" t="s">
        <v>39</v>
      </c>
      <c r="O171" s="162">
        <v>0</v>
      </c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4" t="s">
        <v>2234</v>
      </c>
      <c r="AT171" s="164" t="s">
        <v>534</v>
      </c>
      <c r="AU171" s="164" t="s">
        <v>129</v>
      </c>
      <c r="AY171" s="18" t="s">
        <v>445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129</v>
      </c>
      <c r="BK171" s="165">
        <f t="shared" si="19"/>
        <v>0</v>
      </c>
      <c r="BL171" s="18" t="s">
        <v>948</v>
      </c>
      <c r="BM171" s="164" t="s">
        <v>4971</v>
      </c>
    </row>
    <row r="172" spans="1:65" s="2" customFormat="1" ht="16.5" customHeight="1">
      <c r="A172" s="30"/>
      <c r="B172" s="152"/>
      <c r="C172" s="194" t="s">
        <v>838</v>
      </c>
      <c r="D172" s="194" t="s">
        <v>534</v>
      </c>
      <c r="E172" s="195" t="s">
        <v>4972</v>
      </c>
      <c r="F172" s="196" t="s">
        <v>4973</v>
      </c>
      <c r="G172" s="197" t="s">
        <v>651</v>
      </c>
      <c r="H172" s="198">
        <v>4</v>
      </c>
      <c r="I172" s="199"/>
      <c r="J172" s="199">
        <f t="shared" si="10"/>
        <v>0</v>
      </c>
      <c r="K172" s="200"/>
      <c r="L172" s="201"/>
      <c r="M172" s="202" t="s">
        <v>1</v>
      </c>
      <c r="N172" s="203" t="s">
        <v>39</v>
      </c>
      <c r="O172" s="162">
        <v>0</v>
      </c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4" t="s">
        <v>2234</v>
      </c>
      <c r="AT172" s="164" t="s">
        <v>534</v>
      </c>
      <c r="AU172" s="164" t="s">
        <v>129</v>
      </c>
      <c r="AY172" s="18" t="s">
        <v>445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129</v>
      </c>
      <c r="BK172" s="165">
        <f t="shared" si="19"/>
        <v>0</v>
      </c>
      <c r="BL172" s="18" t="s">
        <v>948</v>
      </c>
      <c r="BM172" s="164" t="s">
        <v>4974</v>
      </c>
    </row>
    <row r="173" spans="1:65" s="2" customFormat="1" ht="16.5" customHeight="1">
      <c r="A173" s="30"/>
      <c r="B173" s="152"/>
      <c r="C173" s="194" t="s">
        <v>842</v>
      </c>
      <c r="D173" s="194" t="s">
        <v>534</v>
      </c>
      <c r="E173" s="195" t="s">
        <v>4975</v>
      </c>
      <c r="F173" s="196" t="s">
        <v>4976</v>
      </c>
      <c r="G173" s="197" t="s">
        <v>651</v>
      </c>
      <c r="H173" s="198">
        <v>70</v>
      </c>
      <c r="I173" s="199"/>
      <c r="J173" s="199">
        <f t="shared" si="10"/>
        <v>0</v>
      </c>
      <c r="K173" s="200"/>
      <c r="L173" s="201"/>
      <c r="M173" s="202" t="s">
        <v>1</v>
      </c>
      <c r="N173" s="203" t="s">
        <v>39</v>
      </c>
      <c r="O173" s="162">
        <v>0</v>
      </c>
      <c r="P173" s="162">
        <f t="shared" si="11"/>
        <v>0</v>
      </c>
      <c r="Q173" s="162">
        <v>0</v>
      </c>
      <c r="R173" s="162">
        <f t="shared" si="12"/>
        <v>0</v>
      </c>
      <c r="S173" s="162">
        <v>0</v>
      </c>
      <c r="T173" s="163">
        <f t="shared" si="1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4" t="s">
        <v>2234</v>
      </c>
      <c r="AT173" s="164" t="s">
        <v>534</v>
      </c>
      <c r="AU173" s="164" t="s">
        <v>129</v>
      </c>
      <c r="AY173" s="18" t="s">
        <v>445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129</v>
      </c>
      <c r="BK173" s="165">
        <f t="shared" si="19"/>
        <v>0</v>
      </c>
      <c r="BL173" s="18" t="s">
        <v>948</v>
      </c>
      <c r="BM173" s="164" t="s">
        <v>4977</v>
      </c>
    </row>
    <row r="174" spans="1:65" s="2" customFormat="1" ht="16.5" customHeight="1">
      <c r="A174" s="30"/>
      <c r="B174" s="152"/>
      <c r="C174" s="194" t="s">
        <v>869</v>
      </c>
      <c r="D174" s="194" t="s">
        <v>534</v>
      </c>
      <c r="E174" s="195" t="s">
        <v>4978</v>
      </c>
      <c r="F174" s="196" t="s">
        <v>4979</v>
      </c>
      <c r="G174" s="197" t="s">
        <v>651</v>
      </c>
      <c r="H174" s="198">
        <v>670</v>
      </c>
      <c r="I174" s="199"/>
      <c r="J174" s="199">
        <f t="shared" si="10"/>
        <v>0</v>
      </c>
      <c r="K174" s="200"/>
      <c r="L174" s="201"/>
      <c r="M174" s="202" t="s">
        <v>1</v>
      </c>
      <c r="N174" s="203" t="s">
        <v>39</v>
      </c>
      <c r="O174" s="162">
        <v>0</v>
      </c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4" t="s">
        <v>2234</v>
      </c>
      <c r="AT174" s="164" t="s">
        <v>534</v>
      </c>
      <c r="AU174" s="164" t="s">
        <v>129</v>
      </c>
      <c r="AY174" s="18" t="s">
        <v>445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129</v>
      </c>
      <c r="BK174" s="165">
        <f t="shared" si="19"/>
        <v>0</v>
      </c>
      <c r="BL174" s="18" t="s">
        <v>948</v>
      </c>
      <c r="BM174" s="164" t="s">
        <v>4980</v>
      </c>
    </row>
    <row r="175" spans="1:65" s="2" customFormat="1" ht="16.5" customHeight="1">
      <c r="A175" s="30"/>
      <c r="B175" s="152"/>
      <c r="C175" s="194" t="s">
        <v>875</v>
      </c>
      <c r="D175" s="194" t="s">
        <v>534</v>
      </c>
      <c r="E175" s="195" t="s">
        <v>4981</v>
      </c>
      <c r="F175" s="196" t="s">
        <v>4982</v>
      </c>
      <c r="G175" s="197" t="s">
        <v>651</v>
      </c>
      <c r="H175" s="198">
        <v>20</v>
      </c>
      <c r="I175" s="199"/>
      <c r="J175" s="199">
        <f t="shared" si="10"/>
        <v>0</v>
      </c>
      <c r="K175" s="200"/>
      <c r="L175" s="201"/>
      <c r="M175" s="202" t="s">
        <v>1</v>
      </c>
      <c r="N175" s="203" t="s">
        <v>39</v>
      </c>
      <c r="O175" s="162">
        <v>0</v>
      </c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4" t="s">
        <v>2234</v>
      </c>
      <c r="AT175" s="164" t="s">
        <v>534</v>
      </c>
      <c r="AU175" s="164" t="s">
        <v>129</v>
      </c>
      <c r="AY175" s="18" t="s">
        <v>445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129</v>
      </c>
      <c r="BK175" s="165">
        <f t="shared" si="19"/>
        <v>0</v>
      </c>
      <c r="BL175" s="18" t="s">
        <v>948</v>
      </c>
      <c r="BM175" s="164" t="s">
        <v>4983</v>
      </c>
    </row>
    <row r="176" spans="1:65" s="2" customFormat="1" ht="16.5" customHeight="1">
      <c r="A176" s="30"/>
      <c r="B176" s="152"/>
      <c r="C176" s="194" t="s">
        <v>881</v>
      </c>
      <c r="D176" s="194" t="s">
        <v>534</v>
      </c>
      <c r="E176" s="195" t="s">
        <v>4984</v>
      </c>
      <c r="F176" s="196" t="s">
        <v>4985</v>
      </c>
      <c r="G176" s="197" t="s">
        <v>651</v>
      </c>
      <c r="H176" s="198">
        <v>20</v>
      </c>
      <c r="I176" s="199"/>
      <c r="J176" s="199">
        <f t="shared" si="10"/>
        <v>0</v>
      </c>
      <c r="K176" s="200"/>
      <c r="L176" s="201"/>
      <c r="M176" s="202" t="s">
        <v>1</v>
      </c>
      <c r="N176" s="203" t="s">
        <v>39</v>
      </c>
      <c r="O176" s="162">
        <v>0</v>
      </c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4" t="s">
        <v>2234</v>
      </c>
      <c r="AT176" s="164" t="s">
        <v>534</v>
      </c>
      <c r="AU176" s="164" t="s">
        <v>129</v>
      </c>
      <c r="AY176" s="18" t="s">
        <v>445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129</v>
      </c>
      <c r="BK176" s="165">
        <f t="shared" si="19"/>
        <v>0</v>
      </c>
      <c r="BL176" s="18" t="s">
        <v>948</v>
      </c>
      <c r="BM176" s="164" t="s">
        <v>4986</v>
      </c>
    </row>
    <row r="177" spans="1:65" s="2" customFormat="1" ht="16.5" customHeight="1">
      <c r="A177" s="30"/>
      <c r="B177" s="152"/>
      <c r="C177" s="194" t="s">
        <v>362</v>
      </c>
      <c r="D177" s="194" t="s">
        <v>534</v>
      </c>
      <c r="E177" s="195" t="s">
        <v>4987</v>
      </c>
      <c r="F177" s="196" t="s">
        <v>4988</v>
      </c>
      <c r="G177" s="197" t="s">
        <v>651</v>
      </c>
      <c r="H177" s="198">
        <v>18</v>
      </c>
      <c r="I177" s="199"/>
      <c r="J177" s="199">
        <f t="shared" si="10"/>
        <v>0</v>
      </c>
      <c r="K177" s="200"/>
      <c r="L177" s="201"/>
      <c r="M177" s="202" t="s">
        <v>1</v>
      </c>
      <c r="N177" s="203" t="s">
        <v>39</v>
      </c>
      <c r="O177" s="162">
        <v>0</v>
      </c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4" t="s">
        <v>2234</v>
      </c>
      <c r="AT177" s="164" t="s">
        <v>534</v>
      </c>
      <c r="AU177" s="164" t="s">
        <v>129</v>
      </c>
      <c r="AY177" s="18" t="s">
        <v>445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129</v>
      </c>
      <c r="BK177" s="165">
        <f t="shared" si="19"/>
        <v>0</v>
      </c>
      <c r="BL177" s="18" t="s">
        <v>948</v>
      </c>
      <c r="BM177" s="164" t="s">
        <v>4989</v>
      </c>
    </row>
    <row r="178" spans="1:65" s="2" customFormat="1" ht="16.5" customHeight="1">
      <c r="A178" s="30"/>
      <c r="B178" s="152"/>
      <c r="C178" s="194" t="s">
        <v>892</v>
      </c>
      <c r="D178" s="194" t="s">
        <v>534</v>
      </c>
      <c r="E178" s="195" t="s">
        <v>4990</v>
      </c>
      <c r="F178" s="196" t="s">
        <v>4991</v>
      </c>
      <c r="G178" s="197" t="s">
        <v>651</v>
      </c>
      <c r="H178" s="198">
        <v>601</v>
      </c>
      <c r="I178" s="199"/>
      <c r="J178" s="199">
        <f t="shared" si="10"/>
        <v>0</v>
      </c>
      <c r="K178" s="200"/>
      <c r="L178" s="201"/>
      <c r="M178" s="202" t="s">
        <v>1</v>
      </c>
      <c r="N178" s="203" t="s">
        <v>39</v>
      </c>
      <c r="O178" s="162">
        <v>0</v>
      </c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4" t="s">
        <v>2234</v>
      </c>
      <c r="AT178" s="164" t="s">
        <v>534</v>
      </c>
      <c r="AU178" s="164" t="s">
        <v>129</v>
      </c>
      <c r="AY178" s="18" t="s">
        <v>445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129</v>
      </c>
      <c r="BK178" s="165">
        <f t="shared" si="19"/>
        <v>0</v>
      </c>
      <c r="BL178" s="18" t="s">
        <v>948</v>
      </c>
      <c r="BM178" s="164" t="s">
        <v>4992</v>
      </c>
    </row>
    <row r="179" spans="1:65" s="2" customFormat="1" ht="16.5" customHeight="1">
      <c r="A179" s="30"/>
      <c r="B179" s="152"/>
      <c r="C179" s="194" t="s">
        <v>897</v>
      </c>
      <c r="D179" s="194" t="s">
        <v>534</v>
      </c>
      <c r="E179" s="195" t="s">
        <v>4993</v>
      </c>
      <c r="F179" s="196" t="s">
        <v>4994</v>
      </c>
      <c r="G179" s="197" t="s">
        <v>651</v>
      </c>
      <c r="H179" s="198">
        <v>236</v>
      </c>
      <c r="I179" s="199"/>
      <c r="J179" s="199">
        <f t="shared" si="10"/>
        <v>0</v>
      </c>
      <c r="K179" s="200"/>
      <c r="L179" s="201"/>
      <c r="M179" s="202" t="s">
        <v>1</v>
      </c>
      <c r="N179" s="203" t="s">
        <v>39</v>
      </c>
      <c r="O179" s="162">
        <v>0</v>
      </c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4" t="s">
        <v>2234</v>
      </c>
      <c r="AT179" s="164" t="s">
        <v>534</v>
      </c>
      <c r="AU179" s="164" t="s">
        <v>129</v>
      </c>
      <c r="AY179" s="18" t="s">
        <v>445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129</v>
      </c>
      <c r="BK179" s="165">
        <f t="shared" si="19"/>
        <v>0</v>
      </c>
      <c r="BL179" s="18" t="s">
        <v>948</v>
      </c>
      <c r="BM179" s="164" t="s">
        <v>4995</v>
      </c>
    </row>
    <row r="180" spans="1:65" s="2" customFormat="1" ht="16.5" customHeight="1">
      <c r="A180" s="30"/>
      <c r="B180" s="152"/>
      <c r="C180" s="194" t="s">
        <v>907</v>
      </c>
      <c r="D180" s="194" t="s">
        <v>534</v>
      </c>
      <c r="E180" s="195" t="s">
        <v>4996</v>
      </c>
      <c r="F180" s="196" t="s">
        <v>4997</v>
      </c>
      <c r="G180" s="197" t="s">
        <v>651</v>
      </c>
      <c r="H180" s="198">
        <v>160</v>
      </c>
      <c r="I180" s="199"/>
      <c r="J180" s="199">
        <f t="shared" si="10"/>
        <v>0</v>
      </c>
      <c r="K180" s="200"/>
      <c r="L180" s="201"/>
      <c r="M180" s="202" t="s">
        <v>1</v>
      </c>
      <c r="N180" s="203" t="s">
        <v>39</v>
      </c>
      <c r="O180" s="162">
        <v>0</v>
      </c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4" t="s">
        <v>2234</v>
      </c>
      <c r="AT180" s="164" t="s">
        <v>534</v>
      </c>
      <c r="AU180" s="164" t="s">
        <v>129</v>
      </c>
      <c r="AY180" s="18" t="s">
        <v>445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129</v>
      </c>
      <c r="BK180" s="165">
        <f t="shared" si="19"/>
        <v>0</v>
      </c>
      <c r="BL180" s="18" t="s">
        <v>948</v>
      </c>
      <c r="BM180" s="164" t="s">
        <v>4998</v>
      </c>
    </row>
    <row r="181" spans="1:65" s="2" customFormat="1" ht="16.5" customHeight="1">
      <c r="A181" s="30"/>
      <c r="B181" s="152"/>
      <c r="C181" s="194" t="s">
        <v>912</v>
      </c>
      <c r="D181" s="194" t="s">
        <v>534</v>
      </c>
      <c r="E181" s="195" t="s">
        <v>4999</v>
      </c>
      <c r="F181" s="196" t="s">
        <v>5000</v>
      </c>
      <c r="G181" s="197" t="s">
        <v>651</v>
      </c>
      <c r="H181" s="198">
        <v>23</v>
      </c>
      <c r="I181" s="199"/>
      <c r="J181" s="199">
        <f t="shared" si="10"/>
        <v>0</v>
      </c>
      <c r="K181" s="200"/>
      <c r="L181" s="201"/>
      <c r="M181" s="202" t="s">
        <v>1</v>
      </c>
      <c r="N181" s="203" t="s">
        <v>39</v>
      </c>
      <c r="O181" s="162">
        <v>0</v>
      </c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4" t="s">
        <v>2234</v>
      </c>
      <c r="AT181" s="164" t="s">
        <v>534</v>
      </c>
      <c r="AU181" s="164" t="s">
        <v>129</v>
      </c>
      <c r="AY181" s="18" t="s">
        <v>445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129</v>
      </c>
      <c r="BK181" s="165">
        <f t="shared" si="19"/>
        <v>0</v>
      </c>
      <c r="BL181" s="18" t="s">
        <v>948</v>
      </c>
      <c r="BM181" s="164" t="s">
        <v>5001</v>
      </c>
    </row>
    <row r="182" spans="1:65" s="2" customFormat="1" ht="16.5" customHeight="1">
      <c r="A182" s="30"/>
      <c r="B182" s="152"/>
      <c r="C182" s="194" t="s">
        <v>917</v>
      </c>
      <c r="D182" s="194" t="s">
        <v>534</v>
      </c>
      <c r="E182" s="195" t="s">
        <v>5002</v>
      </c>
      <c r="F182" s="196" t="s">
        <v>5003</v>
      </c>
      <c r="G182" s="197" t="s">
        <v>651</v>
      </c>
      <c r="H182" s="198">
        <v>35</v>
      </c>
      <c r="I182" s="199"/>
      <c r="J182" s="199">
        <f t="shared" si="10"/>
        <v>0</v>
      </c>
      <c r="K182" s="200"/>
      <c r="L182" s="201"/>
      <c r="M182" s="202" t="s">
        <v>1</v>
      </c>
      <c r="N182" s="203" t="s">
        <v>39</v>
      </c>
      <c r="O182" s="162">
        <v>0</v>
      </c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64" t="s">
        <v>2234</v>
      </c>
      <c r="AT182" s="164" t="s">
        <v>534</v>
      </c>
      <c r="AU182" s="164" t="s">
        <v>129</v>
      </c>
      <c r="AY182" s="18" t="s">
        <v>445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8" t="s">
        <v>129</v>
      </c>
      <c r="BK182" s="165">
        <f t="shared" si="19"/>
        <v>0</v>
      </c>
      <c r="BL182" s="18" t="s">
        <v>948</v>
      </c>
      <c r="BM182" s="164" t="s">
        <v>5004</v>
      </c>
    </row>
    <row r="183" spans="1:65" s="2" customFormat="1" ht="16.5" customHeight="1">
      <c r="A183" s="30"/>
      <c r="B183" s="152"/>
      <c r="C183" s="194" t="s">
        <v>922</v>
      </c>
      <c r="D183" s="194" t="s">
        <v>534</v>
      </c>
      <c r="E183" s="195" t="s">
        <v>5005</v>
      </c>
      <c r="F183" s="196" t="s">
        <v>5006</v>
      </c>
      <c r="G183" s="197" t="s">
        <v>651</v>
      </c>
      <c r="H183" s="198">
        <v>1</v>
      </c>
      <c r="I183" s="199"/>
      <c r="J183" s="199">
        <f t="shared" si="10"/>
        <v>0</v>
      </c>
      <c r="K183" s="200"/>
      <c r="L183" s="201"/>
      <c r="M183" s="202" t="s">
        <v>1</v>
      </c>
      <c r="N183" s="203" t="s">
        <v>39</v>
      </c>
      <c r="O183" s="162">
        <v>0</v>
      </c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64" t="s">
        <v>2234</v>
      </c>
      <c r="AT183" s="164" t="s">
        <v>534</v>
      </c>
      <c r="AU183" s="164" t="s">
        <v>129</v>
      </c>
      <c r="AY183" s="18" t="s">
        <v>445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8" t="s">
        <v>129</v>
      </c>
      <c r="BK183" s="165">
        <f t="shared" si="19"/>
        <v>0</v>
      </c>
      <c r="BL183" s="18" t="s">
        <v>948</v>
      </c>
      <c r="BM183" s="164" t="s">
        <v>5007</v>
      </c>
    </row>
    <row r="184" spans="1:65" s="2" customFormat="1" ht="16.5" customHeight="1">
      <c r="A184" s="30"/>
      <c r="B184" s="152"/>
      <c r="C184" s="194" t="s">
        <v>935</v>
      </c>
      <c r="D184" s="194" t="s">
        <v>534</v>
      </c>
      <c r="E184" s="195" t="s">
        <v>5008</v>
      </c>
      <c r="F184" s="196" t="s">
        <v>5009</v>
      </c>
      <c r="G184" s="197" t="s">
        <v>651</v>
      </c>
      <c r="H184" s="198">
        <v>2</v>
      </c>
      <c r="I184" s="199"/>
      <c r="J184" s="199">
        <f t="shared" si="10"/>
        <v>0</v>
      </c>
      <c r="K184" s="200"/>
      <c r="L184" s="201"/>
      <c r="M184" s="202" t="s">
        <v>1</v>
      </c>
      <c r="N184" s="203" t="s">
        <v>39</v>
      </c>
      <c r="O184" s="162">
        <v>0</v>
      </c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4" t="s">
        <v>2234</v>
      </c>
      <c r="AT184" s="164" t="s">
        <v>534</v>
      </c>
      <c r="AU184" s="164" t="s">
        <v>129</v>
      </c>
      <c r="AY184" s="18" t="s">
        <v>445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8" t="s">
        <v>129</v>
      </c>
      <c r="BK184" s="165">
        <f t="shared" si="19"/>
        <v>0</v>
      </c>
      <c r="BL184" s="18" t="s">
        <v>948</v>
      </c>
      <c r="BM184" s="164" t="s">
        <v>5010</v>
      </c>
    </row>
    <row r="185" spans="1:65" s="2" customFormat="1" ht="16.5" customHeight="1">
      <c r="A185" s="30"/>
      <c r="B185" s="152"/>
      <c r="C185" s="194" t="s">
        <v>941</v>
      </c>
      <c r="D185" s="194" t="s">
        <v>534</v>
      </c>
      <c r="E185" s="195" t="s">
        <v>5011</v>
      </c>
      <c r="F185" s="196" t="s">
        <v>5012</v>
      </c>
      <c r="G185" s="197" t="s">
        <v>651</v>
      </c>
      <c r="H185" s="198">
        <v>4</v>
      </c>
      <c r="I185" s="199"/>
      <c r="J185" s="199">
        <f t="shared" si="10"/>
        <v>0</v>
      </c>
      <c r="K185" s="200"/>
      <c r="L185" s="201"/>
      <c r="M185" s="202" t="s">
        <v>1</v>
      </c>
      <c r="N185" s="203" t="s">
        <v>39</v>
      </c>
      <c r="O185" s="162">
        <v>0</v>
      </c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4" t="s">
        <v>2234</v>
      </c>
      <c r="AT185" s="164" t="s">
        <v>534</v>
      </c>
      <c r="AU185" s="164" t="s">
        <v>129</v>
      </c>
      <c r="AY185" s="18" t="s">
        <v>445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8" t="s">
        <v>129</v>
      </c>
      <c r="BK185" s="165">
        <f t="shared" si="19"/>
        <v>0</v>
      </c>
      <c r="BL185" s="18" t="s">
        <v>948</v>
      </c>
      <c r="BM185" s="164" t="s">
        <v>5013</v>
      </c>
    </row>
    <row r="186" spans="1:65" s="2" customFormat="1" ht="16.5" customHeight="1">
      <c r="A186" s="30"/>
      <c r="B186" s="152"/>
      <c r="C186" s="194" t="s">
        <v>948</v>
      </c>
      <c r="D186" s="194" t="s">
        <v>534</v>
      </c>
      <c r="E186" s="195" t="s">
        <v>5014</v>
      </c>
      <c r="F186" s="196" t="s">
        <v>5015</v>
      </c>
      <c r="G186" s="197" t="s">
        <v>651</v>
      </c>
      <c r="H186" s="198">
        <v>4</v>
      </c>
      <c r="I186" s="199"/>
      <c r="J186" s="199">
        <f t="shared" si="10"/>
        <v>0</v>
      </c>
      <c r="K186" s="200"/>
      <c r="L186" s="201"/>
      <c r="M186" s="202" t="s">
        <v>1</v>
      </c>
      <c r="N186" s="203" t="s">
        <v>39</v>
      </c>
      <c r="O186" s="162">
        <v>0</v>
      </c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64" t="s">
        <v>2234</v>
      </c>
      <c r="AT186" s="164" t="s">
        <v>534</v>
      </c>
      <c r="AU186" s="164" t="s">
        <v>129</v>
      </c>
      <c r="AY186" s="18" t="s">
        <v>445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8" t="s">
        <v>129</v>
      </c>
      <c r="BK186" s="165">
        <f t="shared" si="19"/>
        <v>0</v>
      </c>
      <c r="BL186" s="18" t="s">
        <v>948</v>
      </c>
      <c r="BM186" s="164" t="s">
        <v>5016</v>
      </c>
    </row>
    <row r="187" spans="1:65" s="2" customFormat="1" ht="37.9" customHeight="1">
      <c r="A187" s="30"/>
      <c r="B187" s="152"/>
      <c r="C187" s="194" t="s">
        <v>952</v>
      </c>
      <c r="D187" s="194" t="s">
        <v>534</v>
      </c>
      <c r="E187" s="195" t="s">
        <v>5017</v>
      </c>
      <c r="F187" s="196" t="s">
        <v>5018</v>
      </c>
      <c r="G187" s="197" t="s">
        <v>651</v>
      </c>
      <c r="H187" s="198">
        <v>3</v>
      </c>
      <c r="I187" s="199"/>
      <c r="J187" s="199">
        <f t="shared" ref="J187:J209" si="20">ROUND(I187*H187,2)</f>
        <v>0</v>
      </c>
      <c r="K187" s="200"/>
      <c r="L187" s="201"/>
      <c r="M187" s="202" t="s">
        <v>1</v>
      </c>
      <c r="N187" s="203" t="s">
        <v>39</v>
      </c>
      <c r="O187" s="162">
        <v>0</v>
      </c>
      <c r="P187" s="162">
        <f t="shared" ref="P187:P209" si="21">O187*H187</f>
        <v>0</v>
      </c>
      <c r="Q187" s="162">
        <v>0</v>
      </c>
      <c r="R187" s="162">
        <f t="shared" ref="R187:R209" si="22">Q187*H187</f>
        <v>0</v>
      </c>
      <c r="S187" s="162">
        <v>0</v>
      </c>
      <c r="T187" s="163">
        <f t="shared" ref="T187:T209" si="23"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4" t="s">
        <v>2234</v>
      </c>
      <c r="AT187" s="164" t="s">
        <v>534</v>
      </c>
      <c r="AU187" s="164" t="s">
        <v>129</v>
      </c>
      <c r="AY187" s="18" t="s">
        <v>445</v>
      </c>
      <c r="BE187" s="165">
        <f t="shared" ref="BE187:BE209" si="24">IF(N187="základná",J187,0)</f>
        <v>0</v>
      </c>
      <c r="BF187" s="165">
        <f t="shared" ref="BF187:BF209" si="25">IF(N187="znížená",J187,0)</f>
        <v>0</v>
      </c>
      <c r="BG187" s="165">
        <f t="shared" ref="BG187:BG209" si="26">IF(N187="zákl. prenesená",J187,0)</f>
        <v>0</v>
      </c>
      <c r="BH187" s="165">
        <f t="shared" ref="BH187:BH209" si="27">IF(N187="zníž. prenesená",J187,0)</f>
        <v>0</v>
      </c>
      <c r="BI187" s="165">
        <f t="shared" ref="BI187:BI209" si="28">IF(N187="nulová",J187,0)</f>
        <v>0</v>
      </c>
      <c r="BJ187" s="18" t="s">
        <v>129</v>
      </c>
      <c r="BK187" s="165">
        <f t="shared" ref="BK187:BK209" si="29">ROUND(I187*H187,2)</f>
        <v>0</v>
      </c>
      <c r="BL187" s="18" t="s">
        <v>948</v>
      </c>
      <c r="BM187" s="164" t="s">
        <v>5019</v>
      </c>
    </row>
    <row r="188" spans="1:65" s="2" customFormat="1" ht="16.5" customHeight="1">
      <c r="A188" s="30"/>
      <c r="B188" s="152"/>
      <c r="C188" s="194" t="s">
        <v>958</v>
      </c>
      <c r="D188" s="194" t="s">
        <v>534</v>
      </c>
      <c r="E188" s="195" t="s">
        <v>5020</v>
      </c>
      <c r="F188" s="233" t="s">
        <v>5021</v>
      </c>
      <c r="G188" s="197" t="s">
        <v>651</v>
      </c>
      <c r="H188" s="198">
        <v>1</v>
      </c>
      <c r="I188" s="199"/>
      <c r="J188" s="199">
        <f t="shared" si="20"/>
        <v>0</v>
      </c>
      <c r="K188" s="200"/>
      <c r="L188" s="201"/>
      <c r="M188" s="202" t="s">
        <v>1</v>
      </c>
      <c r="N188" s="203" t="s">
        <v>39</v>
      </c>
      <c r="O188" s="162">
        <v>0</v>
      </c>
      <c r="P188" s="162">
        <f t="shared" si="21"/>
        <v>0</v>
      </c>
      <c r="Q188" s="162">
        <v>0</v>
      </c>
      <c r="R188" s="162">
        <f t="shared" si="22"/>
        <v>0</v>
      </c>
      <c r="S188" s="162">
        <v>0</v>
      </c>
      <c r="T188" s="163">
        <f t="shared" si="23"/>
        <v>0</v>
      </c>
      <c r="U188" s="30"/>
      <c r="V188" s="2" t="s">
        <v>7244</v>
      </c>
      <c r="W188" s="30"/>
      <c r="X188" s="30"/>
      <c r="Y188" s="30"/>
      <c r="Z188" s="30"/>
      <c r="AA188" s="30"/>
      <c r="AB188" s="30"/>
      <c r="AC188" s="30"/>
      <c r="AD188" s="30"/>
      <c r="AE188" s="30"/>
      <c r="AR188" s="164" t="s">
        <v>2234</v>
      </c>
      <c r="AT188" s="164" t="s">
        <v>534</v>
      </c>
      <c r="AU188" s="164" t="s">
        <v>129</v>
      </c>
      <c r="AY188" s="18" t="s">
        <v>445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8" t="s">
        <v>129</v>
      </c>
      <c r="BK188" s="165">
        <f t="shared" si="29"/>
        <v>0</v>
      </c>
      <c r="BL188" s="18" t="s">
        <v>948</v>
      </c>
      <c r="BM188" s="164" t="s">
        <v>5022</v>
      </c>
    </row>
    <row r="189" spans="1:65" s="2" customFormat="1" ht="21.75" customHeight="1">
      <c r="A189" s="30"/>
      <c r="B189" s="152"/>
      <c r="C189" s="194" t="s">
        <v>962</v>
      </c>
      <c r="D189" s="194" t="s">
        <v>534</v>
      </c>
      <c r="E189" s="195" t="s">
        <v>5023</v>
      </c>
      <c r="F189" s="233" t="s">
        <v>5024</v>
      </c>
      <c r="G189" s="197" t="s">
        <v>651</v>
      </c>
      <c r="H189" s="198">
        <v>1</v>
      </c>
      <c r="I189" s="199"/>
      <c r="J189" s="199">
        <f t="shared" si="20"/>
        <v>0</v>
      </c>
      <c r="K189" s="200"/>
      <c r="L189" s="201"/>
      <c r="M189" s="202" t="s">
        <v>1</v>
      </c>
      <c r="N189" s="203" t="s">
        <v>39</v>
      </c>
      <c r="O189" s="162">
        <v>0</v>
      </c>
      <c r="P189" s="162">
        <f t="shared" si="21"/>
        <v>0</v>
      </c>
      <c r="Q189" s="162">
        <v>0</v>
      </c>
      <c r="R189" s="162">
        <f t="shared" si="22"/>
        <v>0</v>
      </c>
      <c r="S189" s="162">
        <v>0</v>
      </c>
      <c r="T189" s="163">
        <f t="shared" si="2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4" t="s">
        <v>2234</v>
      </c>
      <c r="AT189" s="164" t="s">
        <v>534</v>
      </c>
      <c r="AU189" s="164" t="s">
        <v>129</v>
      </c>
      <c r="AY189" s="18" t="s">
        <v>445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8" t="s">
        <v>129</v>
      </c>
      <c r="BK189" s="165">
        <f t="shared" si="29"/>
        <v>0</v>
      </c>
      <c r="BL189" s="18" t="s">
        <v>948</v>
      </c>
      <c r="BM189" s="164" t="s">
        <v>5025</v>
      </c>
    </row>
    <row r="190" spans="1:65" s="2" customFormat="1" ht="24.2" customHeight="1">
      <c r="A190" s="30"/>
      <c r="B190" s="152"/>
      <c r="C190" s="153" t="s">
        <v>969</v>
      </c>
      <c r="D190" s="153" t="s">
        <v>447</v>
      </c>
      <c r="E190" s="154" t="s">
        <v>5026</v>
      </c>
      <c r="F190" s="155" t="s">
        <v>5027</v>
      </c>
      <c r="G190" s="156" t="s">
        <v>651</v>
      </c>
      <c r="H190" s="157">
        <v>120</v>
      </c>
      <c r="I190" s="158"/>
      <c r="J190" s="158">
        <f t="shared" si="20"/>
        <v>0</v>
      </c>
      <c r="K190" s="159"/>
      <c r="L190" s="31"/>
      <c r="M190" s="160" t="s">
        <v>1</v>
      </c>
      <c r="N190" s="161" t="s">
        <v>39</v>
      </c>
      <c r="O190" s="162">
        <v>0</v>
      </c>
      <c r="P190" s="162">
        <f t="shared" si="21"/>
        <v>0</v>
      </c>
      <c r="Q190" s="162">
        <v>0</v>
      </c>
      <c r="R190" s="162">
        <f t="shared" si="22"/>
        <v>0</v>
      </c>
      <c r="S190" s="162">
        <v>0</v>
      </c>
      <c r="T190" s="163">
        <f t="shared" si="2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4" t="s">
        <v>948</v>
      </c>
      <c r="AT190" s="164" t="s">
        <v>447</v>
      </c>
      <c r="AU190" s="164" t="s">
        <v>129</v>
      </c>
      <c r="AY190" s="18" t="s">
        <v>445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8" t="s">
        <v>129</v>
      </c>
      <c r="BK190" s="165">
        <f t="shared" si="29"/>
        <v>0</v>
      </c>
      <c r="BL190" s="18" t="s">
        <v>948</v>
      </c>
      <c r="BM190" s="164" t="s">
        <v>5028</v>
      </c>
    </row>
    <row r="191" spans="1:65" s="2" customFormat="1" ht="16.5" customHeight="1">
      <c r="A191" s="30"/>
      <c r="B191" s="152"/>
      <c r="C191" s="153" t="s">
        <v>973</v>
      </c>
      <c r="D191" s="153" t="s">
        <v>447</v>
      </c>
      <c r="E191" s="154" t="s">
        <v>5029</v>
      </c>
      <c r="F191" s="155" t="s">
        <v>5030</v>
      </c>
      <c r="G191" s="156" t="s">
        <v>651</v>
      </c>
      <c r="H191" s="157">
        <v>600</v>
      </c>
      <c r="I191" s="158"/>
      <c r="J191" s="158">
        <f t="shared" si="20"/>
        <v>0</v>
      </c>
      <c r="K191" s="159"/>
      <c r="L191" s="31"/>
      <c r="M191" s="160" t="s">
        <v>1</v>
      </c>
      <c r="N191" s="161" t="s">
        <v>39</v>
      </c>
      <c r="O191" s="162">
        <v>0</v>
      </c>
      <c r="P191" s="162">
        <f t="shared" si="21"/>
        <v>0</v>
      </c>
      <c r="Q191" s="162">
        <v>0</v>
      </c>
      <c r="R191" s="162">
        <f t="shared" si="22"/>
        <v>0</v>
      </c>
      <c r="S191" s="162">
        <v>0</v>
      </c>
      <c r="T191" s="163">
        <f t="shared" si="2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4" t="s">
        <v>948</v>
      </c>
      <c r="AT191" s="164" t="s">
        <v>447</v>
      </c>
      <c r="AU191" s="164" t="s">
        <v>129</v>
      </c>
      <c r="AY191" s="18" t="s">
        <v>445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8" t="s">
        <v>129</v>
      </c>
      <c r="BK191" s="165">
        <f t="shared" si="29"/>
        <v>0</v>
      </c>
      <c r="BL191" s="18" t="s">
        <v>948</v>
      </c>
      <c r="BM191" s="164" t="s">
        <v>5031</v>
      </c>
    </row>
    <row r="192" spans="1:65" s="2" customFormat="1" ht="16.5" customHeight="1">
      <c r="A192" s="30"/>
      <c r="B192" s="152"/>
      <c r="C192" s="194" t="s">
        <v>980</v>
      </c>
      <c r="D192" s="194" t="s">
        <v>534</v>
      </c>
      <c r="E192" s="195" t="s">
        <v>5032</v>
      </c>
      <c r="F192" s="196" t="s">
        <v>5033</v>
      </c>
      <c r="G192" s="197" t="s">
        <v>651</v>
      </c>
      <c r="H192" s="198">
        <v>600</v>
      </c>
      <c r="I192" s="199"/>
      <c r="J192" s="199">
        <f t="shared" si="20"/>
        <v>0</v>
      </c>
      <c r="K192" s="200"/>
      <c r="L192" s="201"/>
      <c r="M192" s="202" t="s">
        <v>1</v>
      </c>
      <c r="N192" s="203" t="s">
        <v>39</v>
      </c>
      <c r="O192" s="162">
        <v>0</v>
      </c>
      <c r="P192" s="162">
        <f t="shared" si="21"/>
        <v>0</v>
      </c>
      <c r="Q192" s="162">
        <v>0</v>
      </c>
      <c r="R192" s="162">
        <f t="shared" si="22"/>
        <v>0</v>
      </c>
      <c r="S192" s="162">
        <v>0</v>
      </c>
      <c r="T192" s="163">
        <f t="shared" si="2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64" t="s">
        <v>2234</v>
      </c>
      <c r="AT192" s="164" t="s">
        <v>534</v>
      </c>
      <c r="AU192" s="164" t="s">
        <v>129</v>
      </c>
      <c r="AY192" s="18" t="s">
        <v>445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8" t="s">
        <v>129</v>
      </c>
      <c r="BK192" s="165">
        <f t="shared" si="29"/>
        <v>0</v>
      </c>
      <c r="BL192" s="18" t="s">
        <v>948</v>
      </c>
      <c r="BM192" s="164" t="s">
        <v>5034</v>
      </c>
    </row>
    <row r="193" spans="1:65" s="2" customFormat="1" ht="16.5" customHeight="1">
      <c r="A193" s="30"/>
      <c r="B193" s="152"/>
      <c r="C193" s="194" t="s">
        <v>985</v>
      </c>
      <c r="D193" s="194" t="s">
        <v>534</v>
      </c>
      <c r="E193" s="195" t="s">
        <v>5035</v>
      </c>
      <c r="F193" s="196" t="s">
        <v>5036</v>
      </c>
      <c r="G193" s="197" t="s">
        <v>651</v>
      </c>
      <c r="H193" s="198">
        <v>600</v>
      </c>
      <c r="I193" s="199"/>
      <c r="J193" s="199">
        <f t="shared" si="20"/>
        <v>0</v>
      </c>
      <c r="K193" s="200"/>
      <c r="L193" s="201"/>
      <c r="M193" s="202" t="s">
        <v>1</v>
      </c>
      <c r="N193" s="203" t="s">
        <v>39</v>
      </c>
      <c r="O193" s="162">
        <v>0</v>
      </c>
      <c r="P193" s="162">
        <f t="shared" si="21"/>
        <v>0</v>
      </c>
      <c r="Q193" s="162">
        <v>0</v>
      </c>
      <c r="R193" s="162">
        <f t="shared" si="22"/>
        <v>0</v>
      </c>
      <c r="S193" s="162">
        <v>0</v>
      </c>
      <c r="T193" s="163">
        <f t="shared" si="2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4" t="s">
        <v>2234</v>
      </c>
      <c r="AT193" s="164" t="s">
        <v>534</v>
      </c>
      <c r="AU193" s="164" t="s">
        <v>129</v>
      </c>
      <c r="AY193" s="18" t="s">
        <v>445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8" t="s">
        <v>129</v>
      </c>
      <c r="BK193" s="165">
        <f t="shared" si="29"/>
        <v>0</v>
      </c>
      <c r="BL193" s="18" t="s">
        <v>948</v>
      </c>
      <c r="BM193" s="164" t="s">
        <v>5037</v>
      </c>
    </row>
    <row r="194" spans="1:65" s="2" customFormat="1" ht="24.2" customHeight="1">
      <c r="A194" s="30"/>
      <c r="B194" s="152"/>
      <c r="C194" s="153" t="s">
        <v>989</v>
      </c>
      <c r="D194" s="153" t="s">
        <v>447</v>
      </c>
      <c r="E194" s="154" t="s">
        <v>5038</v>
      </c>
      <c r="F194" s="155" t="s">
        <v>5039</v>
      </c>
      <c r="G194" s="156" t="s">
        <v>651</v>
      </c>
      <c r="H194" s="157">
        <v>600</v>
      </c>
      <c r="I194" s="158"/>
      <c r="J194" s="158">
        <f t="shared" si="20"/>
        <v>0</v>
      </c>
      <c r="K194" s="159"/>
      <c r="L194" s="31"/>
      <c r="M194" s="160" t="s">
        <v>1</v>
      </c>
      <c r="N194" s="161" t="s">
        <v>39</v>
      </c>
      <c r="O194" s="162">
        <v>0</v>
      </c>
      <c r="P194" s="162">
        <f t="shared" si="21"/>
        <v>0</v>
      </c>
      <c r="Q194" s="162">
        <v>0</v>
      </c>
      <c r="R194" s="162">
        <f t="shared" si="22"/>
        <v>0</v>
      </c>
      <c r="S194" s="162">
        <v>0</v>
      </c>
      <c r="T194" s="163">
        <f t="shared" si="2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4" t="s">
        <v>948</v>
      </c>
      <c r="AT194" s="164" t="s">
        <v>447</v>
      </c>
      <c r="AU194" s="164" t="s">
        <v>129</v>
      </c>
      <c r="AY194" s="18" t="s">
        <v>445</v>
      </c>
      <c r="BE194" s="165">
        <f t="shared" si="24"/>
        <v>0</v>
      </c>
      <c r="BF194" s="165">
        <f t="shared" si="25"/>
        <v>0</v>
      </c>
      <c r="BG194" s="165">
        <f t="shared" si="26"/>
        <v>0</v>
      </c>
      <c r="BH194" s="165">
        <f t="shared" si="27"/>
        <v>0</v>
      </c>
      <c r="BI194" s="165">
        <f t="shared" si="28"/>
        <v>0</v>
      </c>
      <c r="BJ194" s="18" t="s">
        <v>129</v>
      </c>
      <c r="BK194" s="165">
        <f t="shared" si="29"/>
        <v>0</v>
      </c>
      <c r="BL194" s="18" t="s">
        <v>948</v>
      </c>
      <c r="BM194" s="164" t="s">
        <v>5040</v>
      </c>
    </row>
    <row r="195" spans="1:65" s="2" customFormat="1" ht="21.75" customHeight="1">
      <c r="A195" s="30"/>
      <c r="B195" s="152"/>
      <c r="C195" s="194" t="s">
        <v>1000</v>
      </c>
      <c r="D195" s="194" t="s">
        <v>534</v>
      </c>
      <c r="E195" s="195" t="s">
        <v>5041</v>
      </c>
      <c r="F195" s="196" t="s">
        <v>5042</v>
      </c>
      <c r="G195" s="197" t="s">
        <v>651</v>
      </c>
      <c r="H195" s="198">
        <v>600</v>
      </c>
      <c r="I195" s="199"/>
      <c r="J195" s="199">
        <f t="shared" si="20"/>
        <v>0</v>
      </c>
      <c r="K195" s="200"/>
      <c r="L195" s="201"/>
      <c r="M195" s="202" t="s">
        <v>1</v>
      </c>
      <c r="N195" s="203" t="s">
        <v>39</v>
      </c>
      <c r="O195" s="162">
        <v>0</v>
      </c>
      <c r="P195" s="162">
        <f t="shared" si="21"/>
        <v>0</v>
      </c>
      <c r="Q195" s="162">
        <v>0</v>
      </c>
      <c r="R195" s="162">
        <f t="shared" si="22"/>
        <v>0</v>
      </c>
      <c r="S195" s="162">
        <v>0</v>
      </c>
      <c r="T195" s="163">
        <f t="shared" si="2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4" t="s">
        <v>2234</v>
      </c>
      <c r="AT195" s="164" t="s">
        <v>534</v>
      </c>
      <c r="AU195" s="164" t="s">
        <v>129</v>
      </c>
      <c r="AY195" s="18" t="s">
        <v>445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8" t="s">
        <v>129</v>
      </c>
      <c r="BK195" s="165">
        <f t="shared" si="29"/>
        <v>0</v>
      </c>
      <c r="BL195" s="18" t="s">
        <v>948</v>
      </c>
      <c r="BM195" s="164" t="s">
        <v>5043</v>
      </c>
    </row>
    <row r="196" spans="1:65" s="2" customFormat="1" ht="24.2" customHeight="1">
      <c r="A196" s="30"/>
      <c r="B196" s="152"/>
      <c r="C196" s="153" t="s">
        <v>1004</v>
      </c>
      <c r="D196" s="153" t="s">
        <v>447</v>
      </c>
      <c r="E196" s="154" t="s">
        <v>5044</v>
      </c>
      <c r="F196" s="155" t="s">
        <v>5045</v>
      </c>
      <c r="G196" s="156" t="s">
        <v>651</v>
      </c>
      <c r="H196" s="157">
        <v>500</v>
      </c>
      <c r="I196" s="158"/>
      <c r="J196" s="158">
        <f t="shared" si="20"/>
        <v>0</v>
      </c>
      <c r="K196" s="159"/>
      <c r="L196" s="31"/>
      <c r="M196" s="160" t="s">
        <v>1</v>
      </c>
      <c r="N196" s="161" t="s">
        <v>39</v>
      </c>
      <c r="O196" s="162">
        <v>0</v>
      </c>
      <c r="P196" s="162">
        <f t="shared" si="21"/>
        <v>0</v>
      </c>
      <c r="Q196" s="162">
        <v>0</v>
      </c>
      <c r="R196" s="162">
        <f t="shared" si="22"/>
        <v>0</v>
      </c>
      <c r="S196" s="162">
        <v>0</v>
      </c>
      <c r="T196" s="163">
        <f t="shared" si="2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64" t="s">
        <v>948</v>
      </c>
      <c r="AT196" s="164" t="s">
        <v>447</v>
      </c>
      <c r="AU196" s="164" t="s">
        <v>129</v>
      </c>
      <c r="AY196" s="18" t="s">
        <v>445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8" t="s">
        <v>129</v>
      </c>
      <c r="BK196" s="165">
        <f t="shared" si="29"/>
        <v>0</v>
      </c>
      <c r="BL196" s="18" t="s">
        <v>948</v>
      </c>
      <c r="BM196" s="164" t="s">
        <v>5046</v>
      </c>
    </row>
    <row r="197" spans="1:65" s="2" customFormat="1" ht="24.2" customHeight="1">
      <c r="A197" s="30"/>
      <c r="B197" s="152"/>
      <c r="C197" s="153" t="s">
        <v>1008</v>
      </c>
      <c r="D197" s="153" t="s">
        <v>447</v>
      </c>
      <c r="E197" s="154" t="s">
        <v>5047</v>
      </c>
      <c r="F197" s="155" t="s">
        <v>5048</v>
      </c>
      <c r="G197" s="156" t="s">
        <v>651</v>
      </c>
      <c r="H197" s="157">
        <v>350</v>
      </c>
      <c r="I197" s="158"/>
      <c r="J197" s="158">
        <f t="shared" si="20"/>
        <v>0</v>
      </c>
      <c r="K197" s="159"/>
      <c r="L197" s="31"/>
      <c r="M197" s="160" t="s">
        <v>1</v>
      </c>
      <c r="N197" s="161" t="s">
        <v>39</v>
      </c>
      <c r="O197" s="162">
        <v>0</v>
      </c>
      <c r="P197" s="162">
        <f t="shared" si="21"/>
        <v>0</v>
      </c>
      <c r="Q197" s="162">
        <v>0</v>
      </c>
      <c r="R197" s="162">
        <f t="shared" si="22"/>
        <v>0</v>
      </c>
      <c r="S197" s="162">
        <v>0</v>
      </c>
      <c r="T197" s="163">
        <f t="shared" si="2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64" t="s">
        <v>948</v>
      </c>
      <c r="AT197" s="164" t="s">
        <v>447</v>
      </c>
      <c r="AU197" s="164" t="s">
        <v>129</v>
      </c>
      <c r="AY197" s="18" t="s">
        <v>445</v>
      </c>
      <c r="BE197" s="165">
        <f t="shared" si="24"/>
        <v>0</v>
      </c>
      <c r="BF197" s="165">
        <f t="shared" si="25"/>
        <v>0</v>
      </c>
      <c r="BG197" s="165">
        <f t="shared" si="26"/>
        <v>0</v>
      </c>
      <c r="BH197" s="165">
        <f t="shared" si="27"/>
        <v>0</v>
      </c>
      <c r="BI197" s="165">
        <f t="shared" si="28"/>
        <v>0</v>
      </c>
      <c r="BJ197" s="18" t="s">
        <v>129</v>
      </c>
      <c r="BK197" s="165">
        <f t="shared" si="29"/>
        <v>0</v>
      </c>
      <c r="BL197" s="18" t="s">
        <v>948</v>
      </c>
      <c r="BM197" s="164" t="s">
        <v>5049</v>
      </c>
    </row>
    <row r="198" spans="1:65" s="2" customFormat="1" ht="24.2" customHeight="1">
      <c r="A198" s="30"/>
      <c r="B198" s="152"/>
      <c r="C198" s="153" t="s">
        <v>1012</v>
      </c>
      <c r="D198" s="153" t="s">
        <v>447</v>
      </c>
      <c r="E198" s="154" t="s">
        <v>5050</v>
      </c>
      <c r="F198" s="155" t="s">
        <v>5051</v>
      </c>
      <c r="G198" s="156" t="s">
        <v>651</v>
      </c>
      <c r="H198" s="157">
        <v>5</v>
      </c>
      <c r="I198" s="158"/>
      <c r="J198" s="158">
        <f t="shared" si="20"/>
        <v>0</v>
      </c>
      <c r="K198" s="159"/>
      <c r="L198" s="31"/>
      <c r="M198" s="160" t="s">
        <v>1</v>
      </c>
      <c r="N198" s="161" t="s">
        <v>39</v>
      </c>
      <c r="O198" s="162">
        <v>0</v>
      </c>
      <c r="P198" s="162">
        <f t="shared" si="21"/>
        <v>0</v>
      </c>
      <c r="Q198" s="162">
        <v>0</v>
      </c>
      <c r="R198" s="162">
        <f t="shared" si="22"/>
        <v>0</v>
      </c>
      <c r="S198" s="162">
        <v>0</v>
      </c>
      <c r="T198" s="163">
        <f t="shared" si="2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64" t="s">
        <v>948</v>
      </c>
      <c r="AT198" s="164" t="s">
        <v>447</v>
      </c>
      <c r="AU198" s="164" t="s">
        <v>129</v>
      </c>
      <c r="AY198" s="18" t="s">
        <v>445</v>
      </c>
      <c r="BE198" s="165">
        <f t="shared" si="24"/>
        <v>0</v>
      </c>
      <c r="BF198" s="165">
        <f t="shared" si="25"/>
        <v>0</v>
      </c>
      <c r="BG198" s="165">
        <f t="shared" si="26"/>
        <v>0</v>
      </c>
      <c r="BH198" s="165">
        <f t="shared" si="27"/>
        <v>0</v>
      </c>
      <c r="BI198" s="165">
        <f t="shared" si="28"/>
        <v>0</v>
      </c>
      <c r="BJ198" s="18" t="s">
        <v>129</v>
      </c>
      <c r="BK198" s="165">
        <f t="shared" si="29"/>
        <v>0</v>
      </c>
      <c r="BL198" s="18" t="s">
        <v>948</v>
      </c>
      <c r="BM198" s="164" t="s">
        <v>5052</v>
      </c>
    </row>
    <row r="199" spans="1:65" s="2" customFormat="1" ht="24.2" customHeight="1">
      <c r="A199" s="30"/>
      <c r="B199" s="152"/>
      <c r="C199" s="194" t="s">
        <v>1016</v>
      </c>
      <c r="D199" s="194" t="s">
        <v>534</v>
      </c>
      <c r="E199" s="195" t="s">
        <v>5053</v>
      </c>
      <c r="F199" s="196" t="s">
        <v>5054</v>
      </c>
      <c r="G199" s="197" t="s">
        <v>651</v>
      </c>
      <c r="H199" s="198">
        <v>200</v>
      </c>
      <c r="I199" s="199"/>
      <c r="J199" s="199">
        <f t="shared" si="20"/>
        <v>0</v>
      </c>
      <c r="K199" s="200"/>
      <c r="L199" s="201"/>
      <c r="M199" s="202" t="s">
        <v>1</v>
      </c>
      <c r="N199" s="203" t="s">
        <v>39</v>
      </c>
      <c r="O199" s="162">
        <v>0</v>
      </c>
      <c r="P199" s="162">
        <f t="shared" si="21"/>
        <v>0</v>
      </c>
      <c r="Q199" s="162">
        <v>0</v>
      </c>
      <c r="R199" s="162">
        <f t="shared" si="22"/>
        <v>0</v>
      </c>
      <c r="S199" s="162">
        <v>0</v>
      </c>
      <c r="T199" s="163">
        <f t="shared" si="2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64" t="s">
        <v>2234</v>
      </c>
      <c r="AT199" s="164" t="s">
        <v>534</v>
      </c>
      <c r="AU199" s="164" t="s">
        <v>129</v>
      </c>
      <c r="AY199" s="18" t="s">
        <v>445</v>
      </c>
      <c r="BE199" s="165">
        <f t="shared" si="24"/>
        <v>0</v>
      </c>
      <c r="BF199" s="165">
        <f t="shared" si="25"/>
        <v>0</v>
      </c>
      <c r="BG199" s="165">
        <f t="shared" si="26"/>
        <v>0</v>
      </c>
      <c r="BH199" s="165">
        <f t="shared" si="27"/>
        <v>0</v>
      </c>
      <c r="BI199" s="165">
        <f t="shared" si="28"/>
        <v>0</v>
      </c>
      <c r="BJ199" s="18" t="s">
        <v>129</v>
      </c>
      <c r="BK199" s="165">
        <f t="shared" si="29"/>
        <v>0</v>
      </c>
      <c r="BL199" s="18" t="s">
        <v>948</v>
      </c>
      <c r="BM199" s="164" t="s">
        <v>5055</v>
      </c>
    </row>
    <row r="200" spans="1:65" s="2" customFormat="1" ht="16.5" customHeight="1">
      <c r="A200" s="30"/>
      <c r="B200" s="152"/>
      <c r="C200" s="194" t="s">
        <v>1024</v>
      </c>
      <c r="D200" s="194" t="s">
        <v>534</v>
      </c>
      <c r="E200" s="195" t="s">
        <v>5056</v>
      </c>
      <c r="F200" s="196" t="s">
        <v>5057</v>
      </c>
      <c r="G200" s="197" t="s">
        <v>651</v>
      </c>
      <c r="H200" s="198">
        <v>18</v>
      </c>
      <c r="I200" s="199"/>
      <c r="J200" s="199">
        <f t="shared" si="20"/>
        <v>0</v>
      </c>
      <c r="K200" s="200"/>
      <c r="L200" s="201"/>
      <c r="M200" s="202" t="s">
        <v>1</v>
      </c>
      <c r="N200" s="203" t="s">
        <v>39</v>
      </c>
      <c r="O200" s="162">
        <v>0</v>
      </c>
      <c r="P200" s="162">
        <f t="shared" si="21"/>
        <v>0</v>
      </c>
      <c r="Q200" s="162">
        <v>0</v>
      </c>
      <c r="R200" s="162">
        <f t="shared" si="22"/>
        <v>0</v>
      </c>
      <c r="S200" s="162">
        <v>0</v>
      </c>
      <c r="T200" s="163">
        <f t="shared" si="2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4" t="s">
        <v>2234</v>
      </c>
      <c r="AT200" s="164" t="s">
        <v>534</v>
      </c>
      <c r="AU200" s="164" t="s">
        <v>129</v>
      </c>
      <c r="AY200" s="18" t="s">
        <v>445</v>
      </c>
      <c r="BE200" s="165">
        <f t="shared" si="24"/>
        <v>0</v>
      </c>
      <c r="BF200" s="165">
        <f t="shared" si="25"/>
        <v>0</v>
      </c>
      <c r="BG200" s="165">
        <f t="shared" si="26"/>
        <v>0</v>
      </c>
      <c r="BH200" s="165">
        <f t="shared" si="27"/>
        <v>0</v>
      </c>
      <c r="BI200" s="165">
        <f t="shared" si="28"/>
        <v>0</v>
      </c>
      <c r="BJ200" s="18" t="s">
        <v>129</v>
      </c>
      <c r="BK200" s="165">
        <f t="shared" si="29"/>
        <v>0</v>
      </c>
      <c r="BL200" s="18" t="s">
        <v>948</v>
      </c>
      <c r="BM200" s="164" t="s">
        <v>5058</v>
      </c>
    </row>
    <row r="201" spans="1:65" s="2" customFormat="1" ht="16.5" customHeight="1">
      <c r="A201" s="30"/>
      <c r="B201" s="152"/>
      <c r="C201" s="194" t="s">
        <v>1029</v>
      </c>
      <c r="D201" s="194" t="s">
        <v>534</v>
      </c>
      <c r="E201" s="195" t="s">
        <v>5059</v>
      </c>
      <c r="F201" s="196" t="s">
        <v>5060</v>
      </c>
      <c r="G201" s="197" t="s">
        <v>542</v>
      </c>
      <c r="H201" s="198">
        <v>30</v>
      </c>
      <c r="I201" s="199"/>
      <c r="J201" s="199">
        <f t="shared" si="20"/>
        <v>0</v>
      </c>
      <c r="K201" s="200"/>
      <c r="L201" s="201"/>
      <c r="M201" s="202" t="s">
        <v>1</v>
      </c>
      <c r="N201" s="203" t="s">
        <v>39</v>
      </c>
      <c r="O201" s="162">
        <v>0</v>
      </c>
      <c r="P201" s="162">
        <f t="shared" si="21"/>
        <v>0</v>
      </c>
      <c r="Q201" s="162">
        <v>0</v>
      </c>
      <c r="R201" s="162">
        <f t="shared" si="22"/>
        <v>0</v>
      </c>
      <c r="S201" s="162">
        <v>0</v>
      </c>
      <c r="T201" s="163">
        <f t="shared" si="23"/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64" t="s">
        <v>2234</v>
      </c>
      <c r="AT201" s="164" t="s">
        <v>534</v>
      </c>
      <c r="AU201" s="164" t="s">
        <v>129</v>
      </c>
      <c r="AY201" s="18" t="s">
        <v>445</v>
      </c>
      <c r="BE201" s="165">
        <f t="shared" si="24"/>
        <v>0</v>
      </c>
      <c r="BF201" s="165">
        <f t="shared" si="25"/>
        <v>0</v>
      </c>
      <c r="BG201" s="165">
        <f t="shared" si="26"/>
        <v>0</v>
      </c>
      <c r="BH201" s="165">
        <f t="shared" si="27"/>
        <v>0</v>
      </c>
      <c r="BI201" s="165">
        <f t="shared" si="28"/>
        <v>0</v>
      </c>
      <c r="BJ201" s="18" t="s">
        <v>129</v>
      </c>
      <c r="BK201" s="165">
        <f t="shared" si="29"/>
        <v>0</v>
      </c>
      <c r="BL201" s="18" t="s">
        <v>948</v>
      </c>
      <c r="BM201" s="164" t="s">
        <v>5061</v>
      </c>
    </row>
    <row r="202" spans="1:65" s="2" customFormat="1" ht="16.5" customHeight="1">
      <c r="A202" s="30"/>
      <c r="B202" s="152"/>
      <c r="C202" s="153" t="s">
        <v>1035</v>
      </c>
      <c r="D202" s="153" t="s">
        <v>447</v>
      </c>
      <c r="E202" s="154" t="s">
        <v>5062</v>
      </c>
      <c r="F202" s="155" t="s">
        <v>5063</v>
      </c>
      <c r="G202" s="156" t="s">
        <v>542</v>
      </c>
      <c r="H202" s="157">
        <v>535</v>
      </c>
      <c r="I202" s="158"/>
      <c r="J202" s="158">
        <f t="shared" si="20"/>
        <v>0</v>
      </c>
      <c r="K202" s="159"/>
      <c r="L202" s="31"/>
      <c r="M202" s="160" t="s">
        <v>1</v>
      </c>
      <c r="N202" s="161" t="s">
        <v>39</v>
      </c>
      <c r="O202" s="162">
        <v>0</v>
      </c>
      <c r="P202" s="162">
        <f t="shared" si="21"/>
        <v>0</v>
      </c>
      <c r="Q202" s="162">
        <v>0</v>
      </c>
      <c r="R202" s="162">
        <f t="shared" si="22"/>
        <v>0</v>
      </c>
      <c r="S202" s="162">
        <v>0</v>
      </c>
      <c r="T202" s="163">
        <f t="shared" si="23"/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64" t="s">
        <v>948</v>
      </c>
      <c r="AT202" s="164" t="s">
        <v>447</v>
      </c>
      <c r="AU202" s="164" t="s">
        <v>129</v>
      </c>
      <c r="AY202" s="18" t="s">
        <v>445</v>
      </c>
      <c r="BE202" s="165">
        <f t="shared" si="24"/>
        <v>0</v>
      </c>
      <c r="BF202" s="165">
        <f t="shared" si="25"/>
        <v>0</v>
      </c>
      <c r="BG202" s="165">
        <f t="shared" si="26"/>
        <v>0</v>
      </c>
      <c r="BH202" s="165">
        <f t="shared" si="27"/>
        <v>0</v>
      </c>
      <c r="BI202" s="165">
        <f t="shared" si="28"/>
        <v>0</v>
      </c>
      <c r="BJ202" s="18" t="s">
        <v>129</v>
      </c>
      <c r="BK202" s="165">
        <f t="shared" si="29"/>
        <v>0</v>
      </c>
      <c r="BL202" s="18" t="s">
        <v>948</v>
      </c>
      <c r="BM202" s="164" t="s">
        <v>5064</v>
      </c>
    </row>
    <row r="203" spans="1:65" s="2" customFormat="1" ht="16.5" customHeight="1">
      <c r="A203" s="30"/>
      <c r="B203" s="152"/>
      <c r="C203" s="194" t="s">
        <v>1039</v>
      </c>
      <c r="D203" s="194" t="s">
        <v>534</v>
      </c>
      <c r="E203" s="195" t="s">
        <v>5065</v>
      </c>
      <c r="F203" s="196" t="s">
        <v>5066</v>
      </c>
      <c r="G203" s="197" t="s">
        <v>542</v>
      </c>
      <c r="H203" s="198">
        <v>2710</v>
      </c>
      <c r="I203" s="199"/>
      <c r="J203" s="199">
        <f t="shared" si="20"/>
        <v>0</v>
      </c>
      <c r="K203" s="200"/>
      <c r="L203" s="201"/>
      <c r="M203" s="202" t="s">
        <v>1</v>
      </c>
      <c r="N203" s="203" t="s">
        <v>39</v>
      </c>
      <c r="O203" s="162">
        <v>0</v>
      </c>
      <c r="P203" s="162">
        <f t="shared" si="21"/>
        <v>0</v>
      </c>
      <c r="Q203" s="162">
        <v>0</v>
      </c>
      <c r="R203" s="162">
        <f t="shared" si="22"/>
        <v>0</v>
      </c>
      <c r="S203" s="162">
        <v>0</v>
      </c>
      <c r="T203" s="163">
        <f t="shared" si="23"/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4" t="s">
        <v>2234</v>
      </c>
      <c r="AT203" s="164" t="s">
        <v>534</v>
      </c>
      <c r="AU203" s="164" t="s">
        <v>129</v>
      </c>
      <c r="AY203" s="18" t="s">
        <v>445</v>
      </c>
      <c r="BE203" s="165">
        <f t="shared" si="24"/>
        <v>0</v>
      </c>
      <c r="BF203" s="165">
        <f t="shared" si="25"/>
        <v>0</v>
      </c>
      <c r="BG203" s="165">
        <f t="shared" si="26"/>
        <v>0</v>
      </c>
      <c r="BH203" s="165">
        <f t="shared" si="27"/>
        <v>0</v>
      </c>
      <c r="BI203" s="165">
        <f t="shared" si="28"/>
        <v>0</v>
      </c>
      <c r="BJ203" s="18" t="s">
        <v>129</v>
      </c>
      <c r="BK203" s="165">
        <f t="shared" si="29"/>
        <v>0</v>
      </c>
      <c r="BL203" s="18" t="s">
        <v>948</v>
      </c>
      <c r="BM203" s="164" t="s">
        <v>5067</v>
      </c>
    </row>
    <row r="204" spans="1:65" s="2" customFormat="1" ht="21.75" customHeight="1">
      <c r="A204" s="30"/>
      <c r="B204" s="152"/>
      <c r="C204" s="153" t="s">
        <v>1044</v>
      </c>
      <c r="D204" s="153" t="s">
        <v>447</v>
      </c>
      <c r="E204" s="154" t="s">
        <v>5068</v>
      </c>
      <c r="F204" s="155" t="s">
        <v>5069</v>
      </c>
      <c r="G204" s="156" t="s">
        <v>651</v>
      </c>
      <c r="H204" s="157">
        <v>200</v>
      </c>
      <c r="I204" s="158"/>
      <c r="J204" s="158">
        <f t="shared" si="20"/>
        <v>0</v>
      </c>
      <c r="K204" s="159"/>
      <c r="L204" s="31"/>
      <c r="M204" s="160" t="s">
        <v>1</v>
      </c>
      <c r="N204" s="161" t="s">
        <v>39</v>
      </c>
      <c r="O204" s="162">
        <v>0</v>
      </c>
      <c r="P204" s="162">
        <f t="shared" si="21"/>
        <v>0</v>
      </c>
      <c r="Q204" s="162">
        <v>0</v>
      </c>
      <c r="R204" s="162">
        <f t="shared" si="22"/>
        <v>0</v>
      </c>
      <c r="S204" s="162">
        <v>0</v>
      </c>
      <c r="T204" s="163">
        <f t="shared" si="23"/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64" t="s">
        <v>948</v>
      </c>
      <c r="AT204" s="164" t="s">
        <v>447</v>
      </c>
      <c r="AU204" s="164" t="s">
        <v>129</v>
      </c>
      <c r="AY204" s="18" t="s">
        <v>445</v>
      </c>
      <c r="BE204" s="165">
        <f t="shared" si="24"/>
        <v>0</v>
      </c>
      <c r="BF204" s="165">
        <f t="shared" si="25"/>
        <v>0</v>
      </c>
      <c r="BG204" s="165">
        <f t="shared" si="26"/>
        <v>0</v>
      </c>
      <c r="BH204" s="165">
        <f t="shared" si="27"/>
        <v>0</v>
      </c>
      <c r="BI204" s="165">
        <f t="shared" si="28"/>
        <v>0</v>
      </c>
      <c r="BJ204" s="18" t="s">
        <v>129</v>
      </c>
      <c r="BK204" s="165">
        <f t="shared" si="29"/>
        <v>0</v>
      </c>
      <c r="BL204" s="18" t="s">
        <v>948</v>
      </c>
      <c r="BM204" s="164" t="s">
        <v>5070</v>
      </c>
    </row>
    <row r="205" spans="1:65" s="2" customFormat="1" ht="16.5" customHeight="1">
      <c r="A205" s="30"/>
      <c r="B205" s="152"/>
      <c r="C205" s="194" t="s">
        <v>1048</v>
      </c>
      <c r="D205" s="194" t="s">
        <v>534</v>
      </c>
      <c r="E205" s="195" t="s">
        <v>5071</v>
      </c>
      <c r="F205" s="196" t="s">
        <v>5072</v>
      </c>
      <c r="G205" s="197" t="s">
        <v>651</v>
      </c>
      <c r="H205" s="198">
        <v>200</v>
      </c>
      <c r="I205" s="199"/>
      <c r="J205" s="199">
        <f t="shared" si="20"/>
        <v>0</v>
      </c>
      <c r="K205" s="200"/>
      <c r="L205" s="201"/>
      <c r="M205" s="202" t="s">
        <v>1</v>
      </c>
      <c r="N205" s="203" t="s">
        <v>39</v>
      </c>
      <c r="O205" s="162">
        <v>0</v>
      </c>
      <c r="P205" s="162">
        <f t="shared" si="21"/>
        <v>0</v>
      </c>
      <c r="Q205" s="162">
        <v>0</v>
      </c>
      <c r="R205" s="162">
        <f t="shared" si="22"/>
        <v>0</v>
      </c>
      <c r="S205" s="162">
        <v>0</v>
      </c>
      <c r="T205" s="163">
        <f t="shared" si="23"/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64" t="s">
        <v>2234</v>
      </c>
      <c r="AT205" s="164" t="s">
        <v>534</v>
      </c>
      <c r="AU205" s="164" t="s">
        <v>129</v>
      </c>
      <c r="AY205" s="18" t="s">
        <v>445</v>
      </c>
      <c r="BE205" s="165">
        <f t="shared" si="24"/>
        <v>0</v>
      </c>
      <c r="BF205" s="165">
        <f t="shared" si="25"/>
        <v>0</v>
      </c>
      <c r="BG205" s="165">
        <f t="shared" si="26"/>
        <v>0</v>
      </c>
      <c r="BH205" s="165">
        <f t="shared" si="27"/>
        <v>0</v>
      </c>
      <c r="BI205" s="165">
        <f t="shared" si="28"/>
        <v>0</v>
      </c>
      <c r="BJ205" s="18" t="s">
        <v>129</v>
      </c>
      <c r="BK205" s="165">
        <f t="shared" si="29"/>
        <v>0</v>
      </c>
      <c r="BL205" s="18" t="s">
        <v>948</v>
      </c>
      <c r="BM205" s="164" t="s">
        <v>5073</v>
      </c>
    </row>
    <row r="206" spans="1:65" s="2" customFormat="1" ht="16.5" customHeight="1">
      <c r="A206" s="30"/>
      <c r="B206" s="152"/>
      <c r="C206" s="194" t="s">
        <v>1052</v>
      </c>
      <c r="D206" s="194" t="s">
        <v>534</v>
      </c>
      <c r="E206" s="195" t="s">
        <v>5074</v>
      </c>
      <c r="F206" s="196" t="s">
        <v>5075</v>
      </c>
      <c r="G206" s="197" t="s">
        <v>651</v>
      </c>
      <c r="H206" s="198">
        <v>200</v>
      </c>
      <c r="I206" s="199"/>
      <c r="J206" s="199">
        <f t="shared" si="20"/>
        <v>0</v>
      </c>
      <c r="K206" s="200"/>
      <c r="L206" s="201"/>
      <c r="M206" s="202" t="s">
        <v>1</v>
      </c>
      <c r="N206" s="203" t="s">
        <v>39</v>
      </c>
      <c r="O206" s="162">
        <v>0</v>
      </c>
      <c r="P206" s="162">
        <f t="shared" si="21"/>
        <v>0</v>
      </c>
      <c r="Q206" s="162">
        <v>0</v>
      </c>
      <c r="R206" s="162">
        <f t="shared" si="22"/>
        <v>0</v>
      </c>
      <c r="S206" s="162">
        <v>0</v>
      </c>
      <c r="T206" s="163">
        <f t="shared" si="23"/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64" t="s">
        <v>2234</v>
      </c>
      <c r="AT206" s="164" t="s">
        <v>534</v>
      </c>
      <c r="AU206" s="164" t="s">
        <v>129</v>
      </c>
      <c r="AY206" s="18" t="s">
        <v>445</v>
      </c>
      <c r="BE206" s="165">
        <f t="shared" si="24"/>
        <v>0</v>
      </c>
      <c r="BF206" s="165">
        <f t="shared" si="25"/>
        <v>0</v>
      </c>
      <c r="BG206" s="165">
        <f t="shared" si="26"/>
        <v>0</v>
      </c>
      <c r="BH206" s="165">
        <f t="shared" si="27"/>
        <v>0</v>
      </c>
      <c r="BI206" s="165">
        <f t="shared" si="28"/>
        <v>0</v>
      </c>
      <c r="BJ206" s="18" t="s">
        <v>129</v>
      </c>
      <c r="BK206" s="165">
        <f t="shared" si="29"/>
        <v>0</v>
      </c>
      <c r="BL206" s="18" t="s">
        <v>948</v>
      </c>
      <c r="BM206" s="164" t="s">
        <v>5076</v>
      </c>
    </row>
    <row r="207" spans="1:65" s="2" customFormat="1" ht="16.5" customHeight="1">
      <c r="A207" s="30"/>
      <c r="B207" s="152"/>
      <c r="C207" s="153" t="s">
        <v>1057</v>
      </c>
      <c r="D207" s="153" t="s">
        <v>447</v>
      </c>
      <c r="E207" s="154" t="s">
        <v>5077</v>
      </c>
      <c r="F207" s="155" t="s">
        <v>5078</v>
      </c>
      <c r="G207" s="156" t="s">
        <v>651</v>
      </c>
      <c r="H207" s="157">
        <v>1</v>
      </c>
      <c r="I207" s="158"/>
      <c r="J207" s="158">
        <f t="shared" si="20"/>
        <v>0</v>
      </c>
      <c r="K207" s="159"/>
      <c r="L207" s="31"/>
      <c r="M207" s="160" t="s">
        <v>1</v>
      </c>
      <c r="N207" s="161" t="s">
        <v>39</v>
      </c>
      <c r="O207" s="162">
        <v>0</v>
      </c>
      <c r="P207" s="162">
        <f t="shared" si="21"/>
        <v>0</v>
      </c>
      <c r="Q207" s="162">
        <v>0</v>
      </c>
      <c r="R207" s="162">
        <f t="shared" si="22"/>
        <v>0</v>
      </c>
      <c r="S207" s="162">
        <v>0</v>
      </c>
      <c r="T207" s="163">
        <f t="shared" si="23"/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64" t="s">
        <v>948</v>
      </c>
      <c r="AT207" s="164" t="s">
        <v>447</v>
      </c>
      <c r="AU207" s="164" t="s">
        <v>129</v>
      </c>
      <c r="AY207" s="18" t="s">
        <v>445</v>
      </c>
      <c r="BE207" s="165">
        <f t="shared" si="24"/>
        <v>0</v>
      </c>
      <c r="BF207" s="165">
        <f t="shared" si="25"/>
        <v>0</v>
      </c>
      <c r="BG207" s="165">
        <f t="shared" si="26"/>
        <v>0</v>
      </c>
      <c r="BH207" s="165">
        <f t="shared" si="27"/>
        <v>0</v>
      </c>
      <c r="BI207" s="165">
        <f t="shared" si="28"/>
        <v>0</v>
      </c>
      <c r="BJ207" s="18" t="s">
        <v>129</v>
      </c>
      <c r="BK207" s="165">
        <f t="shared" si="29"/>
        <v>0</v>
      </c>
      <c r="BL207" s="18" t="s">
        <v>948</v>
      </c>
      <c r="BM207" s="164" t="s">
        <v>5079</v>
      </c>
    </row>
    <row r="208" spans="1:65" s="2" customFormat="1" ht="16.5" customHeight="1">
      <c r="A208" s="30"/>
      <c r="B208" s="152"/>
      <c r="C208" s="194" t="s">
        <v>1061</v>
      </c>
      <c r="D208" s="194" t="s">
        <v>534</v>
      </c>
      <c r="E208" s="195" t="s">
        <v>5080</v>
      </c>
      <c r="F208" s="196" t="s">
        <v>5081</v>
      </c>
      <c r="G208" s="197" t="s">
        <v>1</v>
      </c>
      <c r="H208" s="198">
        <v>1</v>
      </c>
      <c r="I208" s="199"/>
      <c r="J208" s="199">
        <f t="shared" si="20"/>
        <v>0</v>
      </c>
      <c r="K208" s="200"/>
      <c r="L208" s="201"/>
      <c r="M208" s="202" t="s">
        <v>1</v>
      </c>
      <c r="N208" s="203" t="s">
        <v>39</v>
      </c>
      <c r="O208" s="162">
        <v>0</v>
      </c>
      <c r="P208" s="162">
        <f t="shared" si="21"/>
        <v>0</v>
      </c>
      <c r="Q208" s="162">
        <v>0</v>
      </c>
      <c r="R208" s="162">
        <f t="shared" si="22"/>
        <v>0</v>
      </c>
      <c r="S208" s="162">
        <v>0</v>
      </c>
      <c r="T208" s="163">
        <f t="shared" si="23"/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64" t="s">
        <v>2234</v>
      </c>
      <c r="AT208" s="164" t="s">
        <v>534</v>
      </c>
      <c r="AU208" s="164" t="s">
        <v>129</v>
      </c>
      <c r="AY208" s="18" t="s">
        <v>445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8" t="s">
        <v>129</v>
      </c>
      <c r="BK208" s="165">
        <f t="shared" si="29"/>
        <v>0</v>
      </c>
      <c r="BL208" s="18" t="s">
        <v>948</v>
      </c>
      <c r="BM208" s="164" t="s">
        <v>5082</v>
      </c>
    </row>
    <row r="209" spans="1:65" s="2" customFormat="1" ht="16.5" customHeight="1">
      <c r="A209" s="30"/>
      <c r="B209" s="152"/>
      <c r="C209" s="153" t="s">
        <v>1116</v>
      </c>
      <c r="D209" s="153" t="s">
        <v>447</v>
      </c>
      <c r="E209" s="154" t="s">
        <v>5083</v>
      </c>
      <c r="F209" s="155" t="s">
        <v>5084</v>
      </c>
      <c r="G209" s="156" t="s">
        <v>1774</v>
      </c>
      <c r="H209" s="157">
        <v>1</v>
      </c>
      <c r="I209" s="158"/>
      <c r="J209" s="158">
        <f t="shared" si="20"/>
        <v>0</v>
      </c>
      <c r="K209" s="159"/>
      <c r="L209" s="31"/>
      <c r="M209" s="160" t="s">
        <v>1</v>
      </c>
      <c r="N209" s="161" t="s">
        <v>39</v>
      </c>
      <c r="O209" s="162">
        <v>0</v>
      </c>
      <c r="P209" s="162">
        <f t="shared" si="21"/>
        <v>0</v>
      </c>
      <c r="Q209" s="162">
        <v>0</v>
      </c>
      <c r="R209" s="162">
        <f t="shared" si="22"/>
        <v>0</v>
      </c>
      <c r="S209" s="162">
        <v>0</v>
      </c>
      <c r="T209" s="163">
        <f t="shared" si="23"/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64" t="s">
        <v>948</v>
      </c>
      <c r="AT209" s="164" t="s">
        <v>447</v>
      </c>
      <c r="AU209" s="164" t="s">
        <v>129</v>
      </c>
      <c r="AY209" s="18" t="s">
        <v>445</v>
      </c>
      <c r="BE209" s="165">
        <f t="shared" si="24"/>
        <v>0</v>
      </c>
      <c r="BF209" s="165">
        <f t="shared" si="25"/>
        <v>0</v>
      </c>
      <c r="BG209" s="165">
        <f t="shared" si="26"/>
        <v>0</v>
      </c>
      <c r="BH209" s="165">
        <f t="shared" si="27"/>
        <v>0</v>
      </c>
      <c r="BI209" s="165">
        <f t="shared" si="28"/>
        <v>0</v>
      </c>
      <c r="BJ209" s="18" t="s">
        <v>129</v>
      </c>
      <c r="BK209" s="165">
        <f t="shared" si="29"/>
        <v>0</v>
      </c>
      <c r="BL209" s="18" t="s">
        <v>948</v>
      </c>
      <c r="BM209" s="164" t="s">
        <v>5085</v>
      </c>
    </row>
    <row r="210" spans="1:65" s="12" customFormat="1" ht="22.9" customHeight="1">
      <c r="B210" s="140"/>
      <c r="D210" s="141" t="s">
        <v>72</v>
      </c>
      <c r="E210" s="150" t="s">
        <v>4819</v>
      </c>
      <c r="F210" s="150" t="s">
        <v>4820</v>
      </c>
      <c r="J210" s="151">
        <f>BK210</f>
        <v>0</v>
      </c>
      <c r="L210" s="140"/>
      <c r="M210" s="144"/>
      <c r="N210" s="145"/>
      <c r="O210" s="145"/>
      <c r="P210" s="146">
        <f>SUM(P211:P214)</f>
        <v>0</v>
      </c>
      <c r="Q210" s="145"/>
      <c r="R210" s="146">
        <f>SUM(R211:R214)</f>
        <v>0</v>
      </c>
      <c r="S210" s="145"/>
      <c r="T210" s="147">
        <f>SUM(T211:T214)</f>
        <v>0</v>
      </c>
      <c r="AR210" s="141" t="s">
        <v>469</v>
      </c>
      <c r="AT210" s="148" t="s">
        <v>72</v>
      </c>
      <c r="AU210" s="148" t="s">
        <v>81</v>
      </c>
      <c r="AY210" s="141" t="s">
        <v>445</v>
      </c>
      <c r="BK210" s="149">
        <f>SUM(BK211:BK214)</f>
        <v>0</v>
      </c>
    </row>
    <row r="211" spans="1:65" s="2" customFormat="1" ht="33" customHeight="1">
      <c r="A211" s="30"/>
      <c r="B211" s="152"/>
      <c r="C211" s="153" t="s">
        <v>1120</v>
      </c>
      <c r="D211" s="153" t="s">
        <v>447</v>
      </c>
      <c r="E211" s="154" t="s">
        <v>5086</v>
      </c>
      <c r="F211" s="155" t="s">
        <v>5087</v>
      </c>
      <c r="G211" s="156" t="s">
        <v>5088</v>
      </c>
      <c r="H211" s="157">
        <v>9</v>
      </c>
      <c r="I211" s="158"/>
      <c r="J211" s="158">
        <f>ROUND(I211*H211,2)</f>
        <v>0</v>
      </c>
      <c r="K211" s="159"/>
      <c r="L211" s="31"/>
      <c r="M211" s="160" t="s">
        <v>1</v>
      </c>
      <c r="N211" s="161" t="s">
        <v>39</v>
      </c>
      <c r="O211" s="162">
        <v>0</v>
      </c>
      <c r="P211" s="162">
        <f>O211*H211</f>
        <v>0</v>
      </c>
      <c r="Q211" s="162">
        <v>0</v>
      </c>
      <c r="R211" s="162">
        <f>Q211*H211</f>
        <v>0</v>
      </c>
      <c r="S211" s="162">
        <v>0</v>
      </c>
      <c r="T211" s="163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64" t="s">
        <v>948</v>
      </c>
      <c r="AT211" s="164" t="s">
        <v>447</v>
      </c>
      <c r="AU211" s="164" t="s">
        <v>129</v>
      </c>
      <c r="AY211" s="18" t="s">
        <v>445</v>
      </c>
      <c r="BE211" s="165">
        <f>IF(N211="základná",J211,0)</f>
        <v>0</v>
      </c>
      <c r="BF211" s="165">
        <f>IF(N211="znížená",J211,0)</f>
        <v>0</v>
      </c>
      <c r="BG211" s="165">
        <f>IF(N211="zákl. prenesená",J211,0)</f>
        <v>0</v>
      </c>
      <c r="BH211" s="165">
        <f>IF(N211="zníž. prenesená",J211,0)</f>
        <v>0</v>
      </c>
      <c r="BI211" s="165">
        <f>IF(N211="nulová",J211,0)</f>
        <v>0</v>
      </c>
      <c r="BJ211" s="18" t="s">
        <v>129</v>
      </c>
      <c r="BK211" s="165">
        <f>ROUND(I211*H211,2)</f>
        <v>0</v>
      </c>
      <c r="BL211" s="18" t="s">
        <v>948</v>
      </c>
      <c r="BM211" s="164" t="s">
        <v>5089</v>
      </c>
    </row>
    <row r="212" spans="1:65" s="2" customFormat="1" ht="37.9" customHeight="1">
      <c r="A212" s="30"/>
      <c r="B212" s="152"/>
      <c r="C212" s="153" t="s">
        <v>1126</v>
      </c>
      <c r="D212" s="153" t="s">
        <v>447</v>
      </c>
      <c r="E212" s="154" t="s">
        <v>5090</v>
      </c>
      <c r="F212" s="155" t="s">
        <v>5091</v>
      </c>
      <c r="G212" s="156" t="s">
        <v>5092</v>
      </c>
      <c r="H212" s="157">
        <v>250</v>
      </c>
      <c r="I212" s="158"/>
      <c r="J212" s="158">
        <f>ROUND(I212*H212,2)</f>
        <v>0</v>
      </c>
      <c r="K212" s="159"/>
      <c r="L212" s="31"/>
      <c r="M212" s="160" t="s">
        <v>1</v>
      </c>
      <c r="N212" s="161" t="s">
        <v>39</v>
      </c>
      <c r="O212" s="162">
        <v>0</v>
      </c>
      <c r="P212" s="162">
        <f>O212*H212</f>
        <v>0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64" t="s">
        <v>948</v>
      </c>
      <c r="AT212" s="164" t="s">
        <v>447</v>
      </c>
      <c r="AU212" s="164" t="s">
        <v>129</v>
      </c>
      <c r="AY212" s="18" t="s">
        <v>445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129</v>
      </c>
      <c r="BK212" s="165">
        <f>ROUND(I212*H212,2)</f>
        <v>0</v>
      </c>
      <c r="BL212" s="18" t="s">
        <v>948</v>
      </c>
      <c r="BM212" s="164" t="s">
        <v>5093</v>
      </c>
    </row>
    <row r="213" spans="1:65" s="2" customFormat="1" ht="37.9" customHeight="1">
      <c r="A213" s="30"/>
      <c r="B213" s="152"/>
      <c r="C213" s="153" t="s">
        <v>1130</v>
      </c>
      <c r="D213" s="153" t="s">
        <v>447</v>
      </c>
      <c r="E213" s="154" t="s">
        <v>5094</v>
      </c>
      <c r="F213" s="155" t="s">
        <v>5095</v>
      </c>
      <c r="G213" s="156" t="s">
        <v>651</v>
      </c>
      <c r="H213" s="157">
        <v>500</v>
      </c>
      <c r="I213" s="158"/>
      <c r="J213" s="158">
        <f>ROUND(I213*H213,2)</f>
        <v>0</v>
      </c>
      <c r="K213" s="159"/>
      <c r="L213" s="31"/>
      <c r="M213" s="160" t="s">
        <v>1</v>
      </c>
      <c r="N213" s="161" t="s">
        <v>39</v>
      </c>
      <c r="O213" s="162">
        <v>0</v>
      </c>
      <c r="P213" s="162">
        <f>O213*H213</f>
        <v>0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64" t="s">
        <v>948</v>
      </c>
      <c r="AT213" s="164" t="s">
        <v>447</v>
      </c>
      <c r="AU213" s="164" t="s">
        <v>129</v>
      </c>
      <c r="AY213" s="18" t="s">
        <v>445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8" t="s">
        <v>129</v>
      </c>
      <c r="BK213" s="165">
        <f>ROUND(I213*H213,2)</f>
        <v>0</v>
      </c>
      <c r="BL213" s="18" t="s">
        <v>948</v>
      </c>
      <c r="BM213" s="164" t="s">
        <v>5096</v>
      </c>
    </row>
    <row r="214" spans="1:65" s="2" customFormat="1" ht="33" customHeight="1">
      <c r="A214" s="30"/>
      <c r="B214" s="152"/>
      <c r="C214" s="153" t="s">
        <v>1134</v>
      </c>
      <c r="D214" s="153" t="s">
        <v>447</v>
      </c>
      <c r="E214" s="154" t="s">
        <v>5097</v>
      </c>
      <c r="F214" s="155" t="s">
        <v>5098</v>
      </c>
      <c r="G214" s="156" t="s">
        <v>5099</v>
      </c>
      <c r="H214" s="157">
        <v>250</v>
      </c>
      <c r="I214" s="158"/>
      <c r="J214" s="158">
        <f>ROUND(I214*H214,2)</f>
        <v>0</v>
      </c>
      <c r="K214" s="159"/>
      <c r="L214" s="31"/>
      <c r="M214" s="160" t="s">
        <v>1</v>
      </c>
      <c r="N214" s="161" t="s">
        <v>39</v>
      </c>
      <c r="O214" s="162">
        <v>0</v>
      </c>
      <c r="P214" s="162">
        <f>O214*H214</f>
        <v>0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64" t="s">
        <v>948</v>
      </c>
      <c r="AT214" s="164" t="s">
        <v>447</v>
      </c>
      <c r="AU214" s="164" t="s">
        <v>129</v>
      </c>
      <c r="AY214" s="18" t="s">
        <v>445</v>
      </c>
      <c r="BE214" s="165">
        <f>IF(N214="základná",J214,0)</f>
        <v>0</v>
      </c>
      <c r="BF214" s="165">
        <f>IF(N214="znížená",J214,0)</f>
        <v>0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8" t="s">
        <v>129</v>
      </c>
      <c r="BK214" s="165">
        <f>ROUND(I214*H214,2)</f>
        <v>0</v>
      </c>
      <c r="BL214" s="18" t="s">
        <v>948</v>
      </c>
      <c r="BM214" s="164" t="s">
        <v>5100</v>
      </c>
    </row>
    <row r="215" spans="1:65" s="12" customFormat="1" ht="25.9" customHeight="1">
      <c r="B215" s="140"/>
      <c r="D215" s="141" t="s">
        <v>72</v>
      </c>
      <c r="E215" s="142" t="s">
        <v>5101</v>
      </c>
      <c r="F215" s="142" t="s">
        <v>5102</v>
      </c>
      <c r="J215" s="143">
        <f>BK215</f>
        <v>0</v>
      </c>
      <c r="L215" s="140"/>
      <c r="M215" s="144"/>
      <c r="N215" s="145"/>
      <c r="O215" s="145"/>
      <c r="P215" s="146">
        <f>SUM(P216:P221)</f>
        <v>0</v>
      </c>
      <c r="Q215" s="145"/>
      <c r="R215" s="146">
        <f>SUM(R216:R221)</f>
        <v>0</v>
      </c>
      <c r="S215" s="145"/>
      <c r="T215" s="147">
        <f>SUM(T216:T221)</f>
        <v>0</v>
      </c>
      <c r="AR215" s="141" t="s">
        <v>490</v>
      </c>
      <c r="AT215" s="148" t="s">
        <v>72</v>
      </c>
      <c r="AU215" s="148" t="s">
        <v>73</v>
      </c>
      <c r="AY215" s="141" t="s">
        <v>445</v>
      </c>
      <c r="BK215" s="149">
        <f>SUM(BK216:BK221)</f>
        <v>0</v>
      </c>
    </row>
    <row r="216" spans="1:65" s="2" customFormat="1" ht="24.2" customHeight="1">
      <c r="A216" s="30"/>
      <c r="B216" s="152"/>
      <c r="C216" s="153" t="s">
        <v>1138</v>
      </c>
      <c r="D216" s="153" t="s">
        <v>447</v>
      </c>
      <c r="E216" s="154" t="s">
        <v>5103</v>
      </c>
      <c r="F216" s="155" t="s">
        <v>5104</v>
      </c>
      <c r="G216" s="156" t="s">
        <v>1774</v>
      </c>
      <c r="H216" s="157">
        <v>840.66</v>
      </c>
      <c r="I216" s="158"/>
      <c r="J216" s="158">
        <f t="shared" ref="J216:J221" si="30">ROUND(I216*H216,2)</f>
        <v>0</v>
      </c>
      <c r="K216" s="159"/>
      <c r="L216" s="31"/>
      <c r="M216" s="160" t="s">
        <v>1</v>
      </c>
      <c r="N216" s="161" t="s">
        <v>39</v>
      </c>
      <c r="O216" s="162">
        <v>0</v>
      </c>
      <c r="P216" s="162">
        <f t="shared" ref="P216:P221" si="31">O216*H216</f>
        <v>0</v>
      </c>
      <c r="Q216" s="162">
        <v>0</v>
      </c>
      <c r="R216" s="162">
        <f t="shared" ref="R216:R221" si="32">Q216*H216</f>
        <v>0</v>
      </c>
      <c r="S216" s="162">
        <v>0</v>
      </c>
      <c r="T216" s="163">
        <f t="shared" ref="T216:T221" si="33"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64" t="s">
        <v>451</v>
      </c>
      <c r="AT216" s="164" t="s">
        <v>447</v>
      </c>
      <c r="AU216" s="164" t="s">
        <v>81</v>
      </c>
      <c r="AY216" s="18" t="s">
        <v>445</v>
      </c>
      <c r="BE216" s="165">
        <f t="shared" ref="BE216:BE221" si="34">IF(N216="základná",J216,0)</f>
        <v>0</v>
      </c>
      <c r="BF216" s="165">
        <f t="shared" ref="BF216:BF221" si="35">IF(N216="znížená",J216,0)</f>
        <v>0</v>
      </c>
      <c r="BG216" s="165">
        <f t="shared" ref="BG216:BG221" si="36">IF(N216="zákl. prenesená",J216,0)</f>
        <v>0</v>
      </c>
      <c r="BH216" s="165">
        <f t="shared" ref="BH216:BH221" si="37">IF(N216="zníž. prenesená",J216,0)</f>
        <v>0</v>
      </c>
      <c r="BI216" s="165">
        <f t="shared" ref="BI216:BI221" si="38">IF(N216="nulová",J216,0)</f>
        <v>0</v>
      </c>
      <c r="BJ216" s="18" t="s">
        <v>129</v>
      </c>
      <c r="BK216" s="165">
        <f t="shared" ref="BK216:BK221" si="39">ROUND(I216*H216,2)</f>
        <v>0</v>
      </c>
      <c r="BL216" s="18" t="s">
        <v>451</v>
      </c>
      <c r="BM216" s="164" t="s">
        <v>5105</v>
      </c>
    </row>
    <row r="217" spans="1:65" s="2" customFormat="1" ht="16.5" customHeight="1">
      <c r="A217" s="30"/>
      <c r="B217" s="152"/>
      <c r="C217" s="153" t="s">
        <v>1143</v>
      </c>
      <c r="D217" s="153" t="s">
        <v>447</v>
      </c>
      <c r="E217" s="154" t="s">
        <v>5106</v>
      </c>
      <c r="F217" s="155" t="s">
        <v>5107</v>
      </c>
      <c r="G217" s="156" t="s">
        <v>651</v>
      </c>
      <c r="H217" s="157">
        <v>1</v>
      </c>
      <c r="I217" s="158"/>
      <c r="J217" s="158">
        <f t="shared" si="30"/>
        <v>0</v>
      </c>
      <c r="K217" s="159"/>
      <c r="L217" s="31"/>
      <c r="M217" s="160" t="s">
        <v>1</v>
      </c>
      <c r="N217" s="161" t="s">
        <v>39</v>
      </c>
      <c r="O217" s="162">
        <v>0</v>
      </c>
      <c r="P217" s="162">
        <f t="shared" si="31"/>
        <v>0</v>
      </c>
      <c r="Q217" s="162">
        <v>0</v>
      </c>
      <c r="R217" s="162">
        <f t="shared" si="32"/>
        <v>0</v>
      </c>
      <c r="S217" s="162">
        <v>0</v>
      </c>
      <c r="T217" s="163">
        <f t="shared" si="33"/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64" t="s">
        <v>451</v>
      </c>
      <c r="AT217" s="164" t="s">
        <v>447</v>
      </c>
      <c r="AU217" s="164" t="s">
        <v>81</v>
      </c>
      <c r="AY217" s="18" t="s">
        <v>445</v>
      </c>
      <c r="BE217" s="165">
        <f t="shared" si="34"/>
        <v>0</v>
      </c>
      <c r="BF217" s="165">
        <f t="shared" si="35"/>
        <v>0</v>
      </c>
      <c r="BG217" s="165">
        <f t="shared" si="36"/>
        <v>0</v>
      </c>
      <c r="BH217" s="165">
        <f t="shared" si="37"/>
        <v>0</v>
      </c>
      <c r="BI217" s="165">
        <f t="shared" si="38"/>
        <v>0</v>
      </c>
      <c r="BJ217" s="18" t="s">
        <v>129</v>
      </c>
      <c r="BK217" s="165">
        <f t="shared" si="39"/>
        <v>0</v>
      </c>
      <c r="BL217" s="18" t="s">
        <v>451</v>
      </c>
      <c r="BM217" s="164" t="s">
        <v>5108</v>
      </c>
    </row>
    <row r="218" spans="1:65" s="2" customFormat="1" ht="24.2" customHeight="1">
      <c r="A218" s="30"/>
      <c r="B218" s="152"/>
      <c r="C218" s="153" t="s">
        <v>1147</v>
      </c>
      <c r="D218" s="153" t="s">
        <v>447</v>
      </c>
      <c r="E218" s="154" t="s">
        <v>5109</v>
      </c>
      <c r="F218" s="155" t="s">
        <v>5110</v>
      </c>
      <c r="G218" s="156" t="s">
        <v>651</v>
      </c>
      <c r="H218" s="157">
        <v>1</v>
      </c>
      <c r="I218" s="158"/>
      <c r="J218" s="158">
        <f t="shared" si="30"/>
        <v>0</v>
      </c>
      <c r="K218" s="159"/>
      <c r="L218" s="31"/>
      <c r="M218" s="160" t="s">
        <v>1</v>
      </c>
      <c r="N218" s="161" t="s">
        <v>39</v>
      </c>
      <c r="O218" s="162">
        <v>0</v>
      </c>
      <c r="P218" s="162">
        <f t="shared" si="31"/>
        <v>0</v>
      </c>
      <c r="Q218" s="162">
        <v>0</v>
      </c>
      <c r="R218" s="162">
        <f t="shared" si="32"/>
        <v>0</v>
      </c>
      <c r="S218" s="162">
        <v>0</v>
      </c>
      <c r="T218" s="163">
        <f t="shared" si="33"/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64" t="s">
        <v>451</v>
      </c>
      <c r="AT218" s="164" t="s">
        <v>447</v>
      </c>
      <c r="AU218" s="164" t="s">
        <v>81</v>
      </c>
      <c r="AY218" s="18" t="s">
        <v>445</v>
      </c>
      <c r="BE218" s="165">
        <f t="shared" si="34"/>
        <v>0</v>
      </c>
      <c r="BF218" s="165">
        <f t="shared" si="35"/>
        <v>0</v>
      </c>
      <c r="BG218" s="165">
        <f t="shared" si="36"/>
        <v>0</v>
      </c>
      <c r="BH218" s="165">
        <f t="shared" si="37"/>
        <v>0</v>
      </c>
      <c r="BI218" s="165">
        <f t="shared" si="38"/>
        <v>0</v>
      </c>
      <c r="BJ218" s="18" t="s">
        <v>129</v>
      </c>
      <c r="BK218" s="165">
        <f t="shared" si="39"/>
        <v>0</v>
      </c>
      <c r="BL218" s="18" t="s">
        <v>451</v>
      </c>
      <c r="BM218" s="164" t="s">
        <v>5111</v>
      </c>
    </row>
    <row r="219" spans="1:65" s="2" customFormat="1" ht="16.5" customHeight="1">
      <c r="A219" s="30"/>
      <c r="B219" s="152"/>
      <c r="C219" s="153" t="s">
        <v>1153</v>
      </c>
      <c r="D219" s="153" t="s">
        <v>447</v>
      </c>
      <c r="E219" s="154" t="s">
        <v>5112</v>
      </c>
      <c r="F219" s="155" t="s">
        <v>5113</v>
      </c>
      <c r="G219" s="156" t="s">
        <v>651</v>
      </c>
      <c r="H219" s="157">
        <v>1</v>
      </c>
      <c r="I219" s="158"/>
      <c r="J219" s="158">
        <f t="shared" si="30"/>
        <v>0</v>
      </c>
      <c r="K219" s="159"/>
      <c r="L219" s="31"/>
      <c r="M219" s="160" t="s">
        <v>1</v>
      </c>
      <c r="N219" s="161" t="s">
        <v>39</v>
      </c>
      <c r="O219" s="162">
        <v>0</v>
      </c>
      <c r="P219" s="162">
        <f t="shared" si="31"/>
        <v>0</v>
      </c>
      <c r="Q219" s="162">
        <v>0</v>
      </c>
      <c r="R219" s="162">
        <f t="shared" si="32"/>
        <v>0</v>
      </c>
      <c r="S219" s="162">
        <v>0</v>
      </c>
      <c r="T219" s="163">
        <f t="shared" si="33"/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64" t="s">
        <v>451</v>
      </c>
      <c r="AT219" s="164" t="s">
        <v>447</v>
      </c>
      <c r="AU219" s="164" t="s">
        <v>81</v>
      </c>
      <c r="AY219" s="18" t="s">
        <v>445</v>
      </c>
      <c r="BE219" s="165">
        <f t="shared" si="34"/>
        <v>0</v>
      </c>
      <c r="BF219" s="165">
        <f t="shared" si="35"/>
        <v>0</v>
      </c>
      <c r="BG219" s="165">
        <f t="shared" si="36"/>
        <v>0</v>
      </c>
      <c r="BH219" s="165">
        <f t="shared" si="37"/>
        <v>0</v>
      </c>
      <c r="BI219" s="165">
        <f t="shared" si="38"/>
        <v>0</v>
      </c>
      <c r="BJ219" s="18" t="s">
        <v>129</v>
      </c>
      <c r="BK219" s="165">
        <f t="shared" si="39"/>
        <v>0</v>
      </c>
      <c r="BL219" s="18" t="s">
        <v>451</v>
      </c>
      <c r="BM219" s="164" t="s">
        <v>5114</v>
      </c>
    </row>
    <row r="220" spans="1:65" s="2" customFormat="1" ht="21.75" customHeight="1">
      <c r="A220" s="30"/>
      <c r="B220" s="152"/>
      <c r="C220" s="153" t="s">
        <v>1157</v>
      </c>
      <c r="D220" s="153" t="s">
        <v>447</v>
      </c>
      <c r="E220" s="154" t="s">
        <v>5115</v>
      </c>
      <c r="F220" s="155" t="s">
        <v>5116</v>
      </c>
      <c r="G220" s="156" t="s">
        <v>5117</v>
      </c>
      <c r="H220" s="157">
        <v>60</v>
      </c>
      <c r="I220" s="158"/>
      <c r="J220" s="158">
        <f t="shared" si="30"/>
        <v>0</v>
      </c>
      <c r="K220" s="159"/>
      <c r="L220" s="31"/>
      <c r="M220" s="160" t="s">
        <v>1</v>
      </c>
      <c r="N220" s="161" t="s">
        <v>39</v>
      </c>
      <c r="O220" s="162">
        <v>0</v>
      </c>
      <c r="P220" s="162">
        <f t="shared" si="31"/>
        <v>0</v>
      </c>
      <c r="Q220" s="162">
        <v>0</v>
      </c>
      <c r="R220" s="162">
        <f t="shared" si="32"/>
        <v>0</v>
      </c>
      <c r="S220" s="162">
        <v>0</v>
      </c>
      <c r="T220" s="163">
        <f t="shared" si="33"/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64" t="s">
        <v>451</v>
      </c>
      <c r="AT220" s="164" t="s">
        <v>447</v>
      </c>
      <c r="AU220" s="164" t="s">
        <v>81</v>
      </c>
      <c r="AY220" s="18" t="s">
        <v>445</v>
      </c>
      <c r="BE220" s="165">
        <f t="shared" si="34"/>
        <v>0</v>
      </c>
      <c r="BF220" s="165">
        <f t="shared" si="35"/>
        <v>0</v>
      </c>
      <c r="BG220" s="165">
        <f t="shared" si="36"/>
        <v>0</v>
      </c>
      <c r="BH220" s="165">
        <f t="shared" si="37"/>
        <v>0</v>
      </c>
      <c r="BI220" s="165">
        <f t="shared" si="38"/>
        <v>0</v>
      </c>
      <c r="BJ220" s="18" t="s">
        <v>129</v>
      </c>
      <c r="BK220" s="165">
        <f t="shared" si="39"/>
        <v>0</v>
      </c>
      <c r="BL220" s="18" t="s">
        <v>451</v>
      </c>
      <c r="BM220" s="164" t="s">
        <v>5118</v>
      </c>
    </row>
    <row r="221" spans="1:65" s="2" customFormat="1" ht="21.75" customHeight="1">
      <c r="A221" s="30"/>
      <c r="B221" s="152"/>
      <c r="C221" s="153" t="s">
        <v>1162</v>
      </c>
      <c r="D221" s="153" t="s">
        <v>447</v>
      </c>
      <c r="E221" s="154" t="s">
        <v>5119</v>
      </c>
      <c r="F221" s="155" t="s">
        <v>5120</v>
      </c>
      <c r="G221" s="156" t="s">
        <v>5117</v>
      </c>
      <c r="H221" s="157">
        <v>36</v>
      </c>
      <c r="I221" s="158"/>
      <c r="J221" s="158">
        <f t="shared" si="30"/>
        <v>0</v>
      </c>
      <c r="K221" s="159"/>
      <c r="L221" s="31"/>
      <c r="M221" s="204" t="s">
        <v>1</v>
      </c>
      <c r="N221" s="205" t="s">
        <v>39</v>
      </c>
      <c r="O221" s="206">
        <v>0</v>
      </c>
      <c r="P221" s="206">
        <f t="shared" si="31"/>
        <v>0</v>
      </c>
      <c r="Q221" s="206">
        <v>0</v>
      </c>
      <c r="R221" s="206">
        <f t="shared" si="32"/>
        <v>0</v>
      </c>
      <c r="S221" s="206">
        <v>0</v>
      </c>
      <c r="T221" s="207">
        <f t="shared" si="33"/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64" t="s">
        <v>451</v>
      </c>
      <c r="AT221" s="164" t="s">
        <v>447</v>
      </c>
      <c r="AU221" s="164" t="s">
        <v>81</v>
      </c>
      <c r="AY221" s="18" t="s">
        <v>445</v>
      </c>
      <c r="BE221" s="165">
        <f t="shared" si="34"/>
        <v>0</v>
      </c>
      <c r="BF221" s="165">
        <f t="shared" si="35"/>
        <v>0</v>
      </c>
      <c r="BG221" s="165">
        <f t="shared" si="36"/>
        <v>0</v>
      </c>
      <c r="BH221" s="165">
        <f t="shared" si="37"/>
        <v>0</v>
      </c>
      <c r="BI221" s="165">
        <f t="shared" si="38"/>
        <v>0</v>
      </c>
      <c r="BJ221" s="18" t="s">
        <v>129</v>
      </c>
      <c r="BK221" s="165">
        <f t="shared" si="39"/>
        <v>0</v>
      </c>
      <c r="BL221" s="18" t="s">
        <v>451</v>
      </c>
      <c r="BM221" s="164" t="s">
        <v>5121</v>
      </c>
    </row>
    <row r="222" spans="1:65" s="2" customFormat="1" ht="6.95" customHeight="1">
      <c r="A222" s="30"/>
      <c r="B222" s="48"/>
      <c r="C222" s="49"/>
      <c r="D222" s="49"/>
      <c r="E222" s="49"/>
      <c r="F222" s="49"/>
      <c r="G222" s="49"/>
      <c r="H222" s="49"/>
      <c r="I222" s="49"/>
      <c r="J222" s="49"/>
      <c r="K222" s="49"/>
      <c r="L222" s="31"/>
      <c r="M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</row>
  </sheetData>
  <autoFilter ref="C119:K221"/>
  <mergeCells count="8">
    <mergeCell ref="E110:H110"/>
    <mergeCell ref="E112:H112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4"/>
  <sheetViews>
    <sheetView showGridLines="0" workbookViewId="0">
      <selection activeCell="I60" sqref="I6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109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5122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ROUND(J119,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ROUND((SUM(BE119:BE163)),  2)</f>
        <v>0</v>
      </c>
      <c r="G33" s="104"/>
      <c r="H33" s="104"/>
      <c r="I33" s="105">
        <v>0.2</v>
      </c>
      <c r="J33" s="103">
        <f>ROUND(((SUM(BE119:BE163))*I33),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ROUND((SUM(BF119:BF163)),  2)</f>
        <v>0</v>
      </c>
      <c r="G34" s="30"/>
      <c r="H34" s="30"/>
      <c r="I34" s="107">
        <v>0.2</v>
      </c>
      <c r="J34" s="106">
        <f>ROUND(((SUM(BF119:BF163))*I34),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ROUND((SUM(BG119:BG163)),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ROUND((SUM(BH119:BH163)),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ROUND((SUM(BI119:BI163)),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SO01i - Rekonštrukcia objektu II. Psychiatrickej kliniky - bleskozvod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J119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403</v>
      </c>
      <c r="E97" s="121"/>
      <c r="F97" s="121"/>
      <c r="G97" s="121"/>
      <c r="H97" s="121"/>
      <c r="I97" s="121"/>
      <c r="J97" s="122">
        <f>J120</f>
        <v>0</v>
      </c>
      <c r="L97" s="119"/>
    </row>
    <row r="98" spans="1:31" s="10" customFormat="1" ht="19.899999999999999" customHeight="1">
      <c r="B98" s="124"/>
      <c r="D98" s="125" t="s">
        <v>406</v>
      </c>
      <c r="E98" s="126"/>
      <c r="F98" s="126"/>
      <c r="G98" s="126"/>
      <c r="H98" s="126"/>
      <c r="I98" s="126"/>
      <c r="J98" s="127">
        <f>J121</f>
        <v>0</v>
      </c>
      <c r="L98" s="124"/>
    </row>
    <row r="99" spans="1:31" s="10" customFormat="1" ht="19.899999999999999" customHeight="1">
      <c r="B99" s="124"/>
      <c r="D99" s="125" t="s">
        <v>4746</v>
      </c>
      <c r="E99" s="126"/>
      <c r="F99" s="126"/>
      <c r="G99" s="126"/>
      <c r="H99" s="126"/>
      <c r="I99" s="126"/>
      <c r="J99" s="127">
        <f>J161</f>
        <v>0</v>
      </c>
      <c r="L99" s="124"/>
    </row>
    <row r="100" spans="1:31" s="2" customFormat="1" ht="21.75" customHeight="1">
      <c r="A100" s="30"/>
      <c r="B100" s="31"/>
      <c r="C100" s="30"/>
      <c r="D100" s="30"/>
      <c r="E100" s="30"/>
      <c r="F100" s="30"/>
      <c r="G100" s="30"/>
      <c r="H100" s="30"/>
      <c r="I100" s="30"/>
      <c r="J100" s="30"/>
      <c r="K100" s="30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s="2" customFormat="1" ht="6.95" customHeight="1">
      <c r="A101" s="30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5" spans="1:31" s="2" customFormat="1" ht="6.95" customHeight="1">
      <c r="A105" s="30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24.95" customHeight="1">
      <c r="A106" s="30"/>
      <c r="B106" s="31"/>
      <c r="C106" s="22" t="s">
        <v>427</v>
      </c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5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2" customHeight="1">
      <c r="A108" s="30"/>
      <c r="B108" s="31"/>
      <c r="C108" s="27" t="s">
        <v>13</v>
      </c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6.25" customHeight="1">
      <c r="A109" s="30"/>
      <c r="B109" s="31"/>
      <c r="C109" s="30"/>
      <c r="D109" s="30"/>
      <c r="E109" s="278" t="str">
        <f>E7</f>
        <v>Rekonštrukcia objektu - II. Psychiatrická klinika SZU Cesta k nemocnici</v>
      </c>
      <c r="F109" s="279"/>
      <c r="G109" s="279"/>
      <c r="H109" s="279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7" t="s">
        <v>141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30" customHeight="1">
      <c r="A111" s="30"/>
      <c r="B111" s="31"/>
      <c r="C111" s="30"/>
      <c r="D111" s="30"/>
      <c r="E111" s="274" t="str">
        <f>E9</f>
        <v>SO01i - Rekonštrukcia objektu II. Psychiatrickej kliniky - bleskozvod</v>
      </c>
      <c r="F111" s="280"/>
      <c r="G111" s="280"/>
      <c r="H111" s="28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17</v>
      </c>
      <c r="D113" s="30"/>
      <c r="E113" s="30"/>
      <c r="F113" s="25" t="str">
        <f>F12</f>
        <v>Banská Bystrica</v>
      </c>
      <c r="G113" s="30"/>
      <c r="H113" s="30"/>
      <c r="I113" s="27" t="s">
        <v>19</v>
      </c>
      <c r="J113" s="56" t="str">
        <f>IF(J12="","",J12)</f>
        <v>17. 6. 2023</v>
      </c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25.7" customHeight="1">
      <c r="A115" s="30"/>
      <c r="B115" s="31"/>
      <c r="C115" s="27" t="s">
        <v>21</v>
      </c>
      <c r="D115" s="30"/>
      <c r="E115" s="30"/>
      <c r="F115" s="25" t="str">
        <f>E15</f>
        <v>Fakultná nemocnica s poliklinikou F.D.Roosevelta</v>
      </c>
      <c r="G115" s="30"/>
      <c r="H115" s="30"/>
      <c r="I115" s="27" t="s">
        <v>27</v>
      </c>
      <c r="J115" s="28" t="str">
        <f>E21</f>
        <v>Ing.Arch. Peter Žalman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>
      <c r="A116" s="30"/>
      <c r="B116" s="31"/>
      <c r="C116" s="27" t="s">
        <v>25</v>
      </c>
      <c r="D116" s="30"/>
      <c r="E116" s="30"/>
      <c r="F116" s="25" t="str">
        <f>IF(E18="","",E18)</f>
        <v>určený výberom</v>
      </c>
      <c r="G116" s="30"/>
      <c r="H116" s="30"/>
      <c r="I116" s="27" t="s">
        <v>30</v>
      </c>
      <c r="J116" s="28" t="str">
        <f>E24</f>
        <v xml:space="preserve"> 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0.3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11" customFormat="1" ht="29.25" customHeight="1">
      <c r="A118" s="129"/>
      <c r="B118" s="130"/>
      <c r="C118" s="131" t="s">
        <v>432</v>
      </c>
      <c r="D118" s="132" t="s">
        <v>58</v>
      </c>
      <c r="E118" s="132" t="s">
        <v>54</v>
      </c>
      <c r="F118" s="132" t="s">
        <v>55</v>
      </c>
      <c r="G118" s="132" t="s">
        <v>433</v>
      </c>
      <c r="H118" s="132" t="s">
        <v>434</v>
      </c>
      <c r="I118" s="132" t="s">
        <v>435</v>
      </c>
      <c r="J118" s="133" t="s">
        <v>318</v>
      </c>
      <c r="K118" s="134" t="s">
        <v>436</v>
      </c>
      <c r="L118" s="135"/>
      <c r="M118" s="63" t="s">
        <v>1</v>
      </c>
      <c r="N118" s="64" t="s">
        <v>37</v>
      </c>
      <c r="O118" s="64" t="s">
        <v>437</v>
      </c>
      <c r="P118" s="64" t="s">
        <v>438</v>
      </c>
      <c r="Q118" s="64" t="s">
        <v>439</v>
      </c>
      <c r="R118" s="64" t="s">
        <v>440</v>
      </c>
      <c r="S118" s="64" t="s">
        <v>441</v>
      </c>
      <c r="T118" s="65" t="s">
        <v>442</v>
      </c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</row>
    <row r="119" spans="1:65" s="2" customFormat="1" ht="22.9" customHeight="1">
      <c r="A119" s="30"/>
      <c r="B119" s="31"/>
      <c r="C119" s="70" t="s">
        <v>323</v>
      </c>
      <c r="D119" s="30"/>
      <c r="E119" s="30"/>
      <c r="F119" s="30"/>
      <c r="G119" s="30"/>
      <c r="H119" s="30"/>
      <c r="I119" s="30"/>
      <c r="J119" s="136">
        <f>BK119</f>
        <v>0</v>
      </c>
      <c r="K119" s="30"/>
      <c r="L119" s="31"/>
      <c r="M119" s="66"/>
      <c r="N119" s="57"/>
      <c r="O119" s="67"/>
      <c r="P119" s="137">
        <f>P120</f>
        <v>0</v>
      </c>
      <c r="Q119" s="67"/>
      <c r="R119" s="137">
        <f>R120</f>
        <v>0</v>
      </c>
      <c r="S119" s="67"/>
      <c r="T119" s="138">
        <f>T120</f>
        <v>0</v>
      </c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T119" s="18" t="s">
        <v>72</v>
      </c>
      <c r="AU119" s="18" t="s">
        <v>324</v>
      </c>
      <c r="BK119" s="139">
        <f>BK120</f>
        <v>0</v>
      </c>
    </row>
    <row r="120" spans="1:65" s="12" customFormat="1" ht="25.9" customHeight="1">
      <c r="B120" s="140"/>
      <c r="D120" s="141" t="s">
        <v>72</v>
      </c>
      <c r="E120" s="142" t="s">
        <v>534</v>
      </c>
      <c r="F120" s="142" t="s">
        <v>3779</v>
      </c>
      <c r="J120" s="143">
        <f>BK120</f>
        <v>0</v>
      </c>
      <c r="L120" s="140"/>
      <c r="M120" s="144"/>
      <c r="N120" s="145"/>
      <c r="O120" s="145"/>
      <c r="P120" s="146">
        <f>P121+P161</f>
        <v>0</v>
      </c>
      <c r="Q120" s="145"/>
      <c r="R120" s="146">
        <f>R121+R161</f>
        <v>0</v>
      </c>
      <c r="S120" s="145"/>
      <c r="T120" s="147">
        <f>T121+T161</f>
        <v>0</v>
      </c>
      <c r="AR120" s="141" t="s">
        <v>469</v>
      </c>
      <c r="AT120" s="148" t="s">
        <v>72</v>
      </c>
      <c r="AU120" s="148" t="s">
        <v>73</v>
      </c>
      <c r="AY120" s="141" t="s">
        <v>445</v>
      </c>
      <c r="BK120" s="149">
        <f>BK121+BK161</f>
        <v>0</v>
      </c>
    </row>
    <row r="121" spans="1:65" s="12" customFormat="1" ht="22.9" customHeight="1">
      <c r="B121" s="140"/>
      <c r="D121" s="141" t="s">
        <v>72</v>
      </c>
      <c r="E121" s="150" t="s">
        <v>3780</v>
      </c>
      <c r="F121" s="150" t="s">
        <v>3781</v>
      </c>
      <c r="J121" s="151">
        <f>BK121</f>
        <v>0</v>
      </c>
      <c r="L121" s="140"/>
      <c r="M121" s="144"/>
      <c r="N121" s="145"/>
      <c r="O121" s="145"/>
      <c r="P121" s="146">
        <f>SUM(P122:P160)</f>
        <v>0</v>
      </c>
      <c r="Q121" s="145"/>
      <c r="R121" s="146">
        <f>SUM(R122:R160)</f>
        <v>0</v>
      </c>
      <c r="S121" s="145"/>
      <c r="T121" s="147">
        <f>SUM(T122:T160)</f>
        <v>0</v>
      </c>
      <c r="AR121" s="141" t="s">
        <v>469</v>
      </c>
      <c r="AT121" s="148" t="s">
        <v>72</v>
      </c>
      <c r="AU121" s="148" t="s">
        <v>81</v>
      </c>
      <c r="AY121" s="141" t="s">
        <v>445</v>
      </c>
      <c r="BK121" s="149">
        <f>SUM(BK122:BK160)</f>
        <v>0</v>
      </c>
    </row>
    <row r="122" spans="1:65" s="2" customFormat="1" ht="16.5" customHeight="1">
      <c r="A122" s="30"/>
      <c r="B122" s="152"/>
      <c r="C122" s="153" t="s">
        <v>81</v>
      </c>
      <c r="D122" s="153" t="s">
        <v>447</v>
      </c>
      <c r="E122" s="154" t="s">
        <v>5123</v>
      </c>
      <c r="F122" s="155" t="s">
        <v>5124</v>
      </c>
      <c r="G122" s="156" t="s">
        <v>542</v>
      </c>
      <c r="H122" s="157">
        <v>500</v>
      </c>
      <c r="I122" s="158"/>
      <c r="J122" s="158">
        <f t="shared" ref="J122:J160" si="0">ROUND(I122*H122,2)</f>
        <v>0</v>
      </c>
      <c r="K122" s="159"/>
      <c r="L122" s="31"/>
      <c r="M122" s="160" t="s">
        <v>1</v>
      </c>
      <c r="N122" s="161" t="s">
        <v>39</v>
      </c>
      <c r="O122" s="162">
        <v>0</v>
      </c>
      <c r="P122" s="162">
        <f t="shared" ref="P122:P160" si="1">O122*H122</f>
        <v>0</v>
      </c>
      <c r="Q122" s="162">
        <v>0</v>
      </c>
      <c r="R122" s="162">
        <f t="shared" ref="R122:R160" si="2">Q122*H122</f>
        <v>0</v>
      </c>
      <c r="S122" s="162">
        <v>0</v>
      </c>
      <c r="T122" s="163">
        <f t="shared" ref="T122:T160" si="3"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64" t="s">
        <v>948</v>
      </c>
      <c r="AT122" s="164" t="s">
        <v>447</v>
      </c>
      <c r="AU122" s="164" t="s">
        <v>129</v>
      </c>
      <c r="AY122" s="18" t="s">
        <v>445</v>
      </c>
      <c r="BE122" s="165">
        <f t="shared" ref="BE122:BE160" si="4">IF(N122="základná",J122,0)</f>
        <v>0</v>
      </c>
      <c r="BF122" s="165">
        <f t="shared" ref="BF122:BF160" si="5">IF(N122="znížená",J122,0)</f>
        <v>0</v>
      </c>
      <c r="BG122" s="165">
        <f t="shared" ref="BG122:BG160" si="6">IF(N122="zákl. prenesená",J122,0)</f>
        <v>0</v>
      </c>
      <c r="BH122" s="165">
        <f t="shared" ref="BH122:BH160" si="7">IF(N122="zníž. prenesená",J122,0)</f>
        <v>0</v>
      </c>
      <c r="BI122" s="165">
        <f t="shared" ref="BI122:BI160" si="8">IF(N122="nulová",J122,0)</f>
        <v>0</v>
      </c>
      <c r="BJ122" s="18" t="s">
        <v>129</v>
      </c>
      <c r="BK122" s="165">
        <f t="shared" ref="BK122:BK160" si="9">ROUND(I122*H122,2)</f>
        <v>0</v>
      </c>
      <c r="BL122" s="18" t="s">
        <v>948</v>
      </c>
      <c r="BM122" s="164" t="s">
        <v>5125</v>
      </c>
    </row>
    <row r="123" spans="1:65" s="2" customFormat="1" ht="24.2" customHeight="1">
      <c r="A123" s="30"/>
      <c r="B123" s="152"/>
      <c r="C123" s="153" t="s">
        <v>129</v>
      </c>
      <c r="D123" s="153" t="s">
        <v>447</v>
      </c>
      <c r="E123" s="154" t="s">
        <v>5126</v>
      </c>
      <c r="F123" s="155" t="s">
        <v>5127</v>
      </c>
      <c r="G123" s="156" t="s">
        <v>542</v>
      </c>
      <c r="H123" s="157">
        <v>450</v>
      </c>
      <c r="I123" s="158"/>
      <c r="J123" s="158">
        <f t="shared" si="0"/>
        <v>0</v>
      </c>
      <c r="K123" s="159"/>
      <c r="L123" s="31"/>
      <c r="M123" s="160" t="s">
        <v>1</v>
      </c>
      <c r="N123" s="161" t="s">
        <v>39</v>
      </c>
      <c r="O123" s="162">
        <v>0</v>
      </c>
      <c r="P123" s="162">
        <f t="shared" si="1"/>
        <v>0</v>
      </c>
      <c r="Q123" s="162">
        <v>0</v>
      </c>
      <c r="R123" s="162">
        <f t="shared" si="2"/>
        <v>0</v>
      </c>
      <c r="S123" s="162">
        <v>0</v>
      </c>
      <c r="T123" s="163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64" t="s">
        <v>948</v>
      </c>
      <c r="AT123" s="164" t="s">
        <v>447</v>
      </c>
      <c r="AU123" s="164" t="s">
        <v>129</v>
      </c>
      <c r="AY123" s="18" t="s">
        <v>445</v>
      </c>
      <c r="BE123" s="165">
        <f t="shared" si="4"/>
        <v>0</v>
      </c>
      <c r="BF123" s="165">
        <f t="shared" si="5"/>
        <v>0</v>
      </c>
      <c r="BG123" s="165">
        <f t="shared" si="6"/>
        <v>0</v>
      </c>
      <c r="BH123" s="165">
        <f t="shared" si="7"/>
        <v>0</v>
      </c>
      <c r="BI123" s="165">
        <f t="shared" si="8"/>
        <v>0</v>
      </c>
      <c r="BJ123" s="18" t="s">
        <v>129</v>
      </c>
      <c r="BK123" s="165">
        <f t="shared" si="9"/>
        <v>0</v>
      </c>
      <c r="BL123" s="18" t="s">
        <v>948</v>
      </c>
      <c r="BM123" s="164" t="s">
        <v>5128</v>
      </c>
    </row>
    <row r="124" spans="1:65" s="2" customFormat="1" ht="16.5" customHeight="1">
      <c r="A124" s="30"/>
      <c r="B124" s="152"/>
      <c r="C124" s="194" t="s">
        <v>469</v>
      </c>
      <c r="D124" s="194" t="s">
        <v>534</v>
      </c>
      <c r="E124" s="195" t="s">
        <v>5129</v>
      </c>
      <c r="F124" s="196" t="s">
        <v>5130</v>
      </c>
      <c r="G124" s="197" t="s">
        <v>1813</v>
      </c>
      <c r="H124" s="198">
        <v>450</v>
      </c>
      <c r="I124" s="199"/>
      <c r="J124" s="199">
        <f t="shared" si="0"/>
        <v>0</v>
      </c>
      <c r="K124" s="200"/>
      <c r="L124" s="201"/>
      <c r="M124" s="202" t="s">
        <v>1</v>
      </c>
      <c r="N124" s="203" t="s">
        <v>39</v>
      </c>
      <c r="O124" s="162">
        <v>0</v>
      </c>
      <c r="P124" s="162">
        <f t="shared" si="1"/>
        <v>0</v>
      </c>
      <c r="Q124" s="162">
        <v>0</v>
      </c>
      <c r="R124" s="162">
        <f t="shared" si="2"/>
        <v>0</v>
      </c>
      <c r="S124" s="162">
        <v>0</v>
      </c>
      <c r="T124" s="163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4" t="s">
        <v>2234</v>
      </c>
      <c r="AT124" s="164" t="s">
        <v>534</v>
      </c>
      <c r="AU124" s="164" t="s">
        <v>129</v>
      </c>
      <c r="AY124" s="18" t="s">
        <v>445</v>
      </c>
      <c r="BE124" s="165">
        <f t="shared" si="4"/>
        <v>0</v>
      </c>
      <c r="BF124" s="165">
        <f t="shared" si="5"/>
        <v>0</v>
      </c>
      <c r="BG124" s="165">
        <f t="shared" si="6"/>
        <v>0</v>
      </c>
      <c r="BH124" s="165">
        <f t="shared" si="7"/>
        <v>0</v>
      </c>
      <c r="BI124" s="165">
        <f t="shared" si="8"/>
        <v>0</v>
      </c>
      <c r="BJ124" s="18" t="s">
        <v>129</v>
      </c>
      <c r="BK124" s="165">
        <f t="shared" si="9"/>
        <v>0</v>
      </c>
      <c r="BL124" s="18" t="s">
        <v>948</v>
      </c>
      <c r="BM124" s="164" t="s">
        <v>5131</v>
      </c>
    </row>
    <row r="125" spans="1:65" s="2" customFormat="1" ht="24.2" customHeight="1">
      <c r="A125" s="30"/>
      <c r="B125" s="152"/>
      <c r="C125" s="153" t="s">
        <v>451</v>
      </c>
      <c r="D125" s="153" t="s">
        <v>447</v>
      </c>
      <c r="E125" s="154" t="s">
        <v>5132</v>
      </c>
      <c r="F125" s="155" t="s">
        <v>5133</v>
      </c>
      <c r="G125" s="156" t="s">
        <v>542</v>
      </c>
      <c r="H125" s="157">
        <v>80</v>
      </c>
      <c r="I125" s="158"/>
      <c r="J125" s="158">
        <f t="shared" si="0"/>
        <v>0</v>
      </c>
      <c r="K125" s="159"/>
      <c r="L125" s="31"/>
      <c r="M125" s="160" t="s">
        <v>1</v>
      </c>
      <c r="N125" s="161" t="s">
        <v>39</v>
      </c>
      <c r="O125" s="162">
        <v>0</v>
      </c>
      <c r="P125" s="162">
        <f t="shared" si="1"/>
        <v>0</v>
      </c>
      <c r="Q125" s="162">
        <v>0</v>
      </c>
      <c r="R125" s="162">
        <f t="shared" si="2"/>
        <v>0</v>
      </c>
      <c r="S125" s="162">
        <v>0</v>
      </c>
      <c r="T125" s="163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4" t="s">
        <v>948</v>
      </c>
      <c r="AT125" s="164" t="s">
        <v>447</v>
      </c>
      <c r="AU125" s="164" t="s">
        <v>129</v>
      </c>
      <c r="AY125" s="18" t="s">
        <v>445</v>
      </c>
      <c r="BE125" s="165">
        <f t="shared" si="4"/>
        <v>0</v>
      </c>
      <c r="BF125" s="165">
        <f t="shared" si="5"/>
        <v>0</v>
      </c>
      <c r="BG125" s="165">
        <f t="shared" si="6"/>
        <v>0</v>
      </c>
      <c r="BH125" s="165">
        <f t="shared" si="7"/>
        <v>0</v>
      </c>
      <c r="BI125" s="165">
        <f t="shared" si="8"/>
        <v>0</v>
      </c>
      <c r="BJ125" s="18" t="s">
        <v>129</v>
      </c>
      <c r="BK125" s="165">
        <f t="shared" si="9"/>
        <v>0</v>
      </c>
      <c r="BL125" s="18" t="s">
        <v>948</v>
      </c>
      <c r="BM125" s="164" t="s">
        <v>5134</v>
      </c>
    </row>
    <row r="126" spans="1:65" s="2" customFormat="1" ht="16.5" customHeight="1">
      <c r="A126" s="30"/>
      <c r="B126" s="152"/>
      <c r="C126" s="194" t="s">
        <v>490</v>
      </c>
      <c r="D126" s="194" t="s">
        <v>534</v>
      </c>
      <c r="E126" s="195" t="s">
        <v>5135</v>
      </c>
      <c r="F126" s="196" t="s">
        <v>5136</v>
      </c>
      <c r="G126" s="197" t="s">
        <v>1813</v>
      </c>
      <c r="H126" s="198">
        <v>80</v>
      </c>
      <c r="I126" s="199"/>
      <c r="J126" s="199">
        <f t="shared" si="0"/>
        <v>0</v>
      </c>
      <c r="K126" s="200"/>
      <c r="L126" s="201"/>
      <c r="M126" s="202" t="s">
        <v>1</v>
      </c>
      <c r="N126" s="203" t="s">
        <v>39</v>
      </c>
      <c r="O126" s="162">
        <v>0</v>
      </c>
      <c r="P126" s="162">
        <f t="shared" si="1"/>
        <v>0</v>
      </c>
      <c r="Q126" s="162">
        <v>0</v>
      </c>
      <c r="R126" s="162">
        <f t="shared" si="2"/>
        <v>0</v>
      </c>
      <c r="S126" s="162">
        <v>0</v>
      </c>
      <c r="T126" s="163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2234</v>
      </c>
      <c r="AT126" s="164" t="s">
        <v>534</v>
      </c>
      <c r="AU126" s="164" t="s">
        <v>129</v>
      </c>
      <c r="AY126" s="18" t="s">
        <v>445</v>
      </c>
      <c r="BE126" s="165">
        <f t="shared" si="4"/>
        <v>0</v>
      </c>
      <c r="BF126" s="165">
        <f t="shared" si="5"/>
        <v>0</v>
      </c>
      <c r="BG126" s="165">
        <f t="shared" si="6"/>
        <v>0</v>
      </c>
      <c r="BH126" s="165">
        <f t="shared" si="7"/>
        <v>0</v>
      </c>
      <c r="BI126" s="165">
        <f t="shared" si="8"/>
        <v>0</v>
      </c>
      <c r="BJ126" s="18" t="s">
        <v>129</v>
      </c>
      <c r="BK126" s="165">
        <f t="shared" si="9"/>
        <v>0</v>
      </c>
      <c r="BL126" s="18" t="s">
        <v>948</v>
      </c>
      <c r="BM126" s="164" t="s">
        <v>5137</v>
      </c>
    </row>
    <row r="127" spans="1:65" s="2" customFormat="1" ht="21.75" customHeight="1">
      <c r="A127" s="30"/>
      <c r="B127" s="152"/>
      <c r="C127" s="153" t="s">
        <v>494</v>
      </c>
      <c r="D127" s="153" t="s">
        <v>447</v>
      </c>
      <c r="E127" s="154" t="s">
        <v>5138</v>
      </c>
      <c r="F127" s="155" t="s">
        <v>5139</v>
      </c>
      <c r="G127" s="156" t="s">
        <v>651</v>
      </c>
      <c r="H127" s="157">
        <v>1</v>
      </c>
      <c r="I127" s="158"/>
      <c r="J127" s="158">
        <f t="shared" si="0"/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948</v>
      </c>
      <c r="AT127" s="164" t="s">
        <v>447</v>
      </c>
      <c r="AU127" s="164" t="s">
        <v>129</v>
      </c>
      <c r="AY127" s="18" t="s">
        <v>445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129</v>
      </c>
      <c r="BK127" s="165">
        <f t="shared" si="9"/>
        <v>0</v>
      </c>
      <c r="BL127" s="18" t="s">
        <v>948</v>
      </c>
      <c r="BM127" s="164" t="s">
        <v>5140</v>
      </c>
    </row>
    <row r="128" spans="1:65" s="2" customFormat="1" ht="24.2" customHeight="1">
      <c r="A128" s="30"/>
      <c r="B128" s="152"/>
      <c r="C128" s="194" t="s">
        <v>499</v>
      </c>
      <c r="D128" s="194" t="s">
        <v>534</v>
      </c>
      <c r="E128" s="195" t="s">
        <v>5141</v>
      </c>
      <c r="F128" s="196" t="s">
        <v>5142</v>
      </c>
      <c r="G128" s="197" t="s">
        <v>651</v>
      </c>
      <c r="H128" s="198">
        <v>1</v>
      </c>
      <c r="I128" s="199"/>
      <c r="J128" s="199">
        <f t="shared" si="0"/>
        <v>0</v>
      </c>
      <c r="K128" s="200"/>
      <c r="L128" s="201"/>
      <c r="M128" s="202" t="s">
        <v>1</v>
      </c>
      <c r="N128" s="203" t="s">
        <v>39</v>
      </c>
      <c r="O128" s="162">
        <v>0</v>
      </c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2234</v>
      </c>
      <c r="AT128" s="164" t="s">
        <v>534</v>
      </c>
      <c r="AU128" s="164" t="s">
        <v>129</v>
      </c>
      <c r="AY128" s="18" t="s">
        <v>445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129</v>
      </c>
      <c r="BK128" s="165">
        <f t="shared" si="9"/>
        <v>0</v>
      </c>
      <c r="BL128" s="18" t="s">
        <v>948</v>
      </c>
      <c r="BM128" s="164" t="s">
        <v>5143</v>
      </c>
    </row>
    <row r="129" spans="1:65" s="2" customFormat="1" ht="16.5" customHeight="1">
      <c r="A129" s="30"/>
      <c r="B129" s="152"/>
      <c r="C129" s="194" t="s">
        <v>504</v>
      </c>
      <c r="D129" s="194" t="s">
        <v>534</v>
      </c>
      <c r="E129" s="195" t="s">
        <v>5144</v>
      </c>
      <c r="F129" s="196" t="s">
        <v>5145</v>
      </c>
      <c r="G129" s="197" t="s">
        <v>651</v>
      </c>
      <c r="H129" s="198">
        <v>1</v>
      </c>
      <c r="I129" s="199"/>
      <c r="J129" s="199">
        <f t="shared" si="0"/>
        <v>0</v>
      </c>
      <c r="K129" s="200"/>
      <c r="L129" s="201"/>
      <c r="M129" s="202" t="s">
        <v>1</v>
      </c>
      <c r="N129" s="203" t="s">
        <v>39</v>
      </c>
      <c r="O129" s="162">
        <v>0</v>
      </c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2234</v>
      </c>
      <c r="AT129" s="164" t="s">
        <v>534</v>
      </c>
      <c r="AU129" s="164" t="s">
        <v>129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948</v>
      </c>
      <c r="BM129" s="164" t="s">
        <v>5146</v>
      </c>
    </row>
    <row r="130" spans="1:65" s="2" customFormat="1" ht="21.75" customHeight="1">
      <c r="A130" s="30"/>
      <c r="B130" s="152"/>
      <c r="C130" s="153" t="s">
        <v>510</v>
      </c>
      <c r="D130" s="153" t="s">
        <v>447</v>
      </c>
      <c r="E130" s="154" t="s">
        <v>5147</v>
      </c>
      <c r="F130" s="155" t="s">
        <v>5069</v>
      </c>
      <c r="G130" s="156" t="s">
        <v>651</v>
      </c>
      <c r="H130" s="157">
        <v>16</v>
      </c>
      <c r="I130" s="158"/>
      <c r="J130" s="158">
        <f t="shared" si="0"/>
        <v>0</v>
      </c>
      <c r="K130" s="159"/>
      <c r="L130" s="31"/>
      <c r="M130" s="160" t="s">
        <v>1</v>
      </c>
      <c r="N130" s="161" t="s">
        <v>39</v>
      </c>
      <c r="O130" s="162">
        <v>0</v>
      </c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948</v>
      </c>
      <c r="AT130" s="164" t="s">
        <v>447</v>
      </c>
      <c r="AU130" s="164" t="s">
        <v>129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948</v>
      </c>
      <c r="BM130" s="164" t="s">
        <v>5148</v>
      </c>
    </row>
    <row r="131" spans="1:65" s="2" customFormat="1" ht="16.5" customHeight="1">
      <c r="A131" s="30"/>
      <c r="B131" s="152"/>
      <c r="C131" s="194" t="s">
        <v>518</v>
      </c>
      <c r="D131" s="194" t="s">
        <v>534</v>
      </c>
      <c r="E131" s="195" t="s">
        <v>5149</v>
      </c>
      <c r="F131" s="196" t="s">
        <v>5150</v>
      </c>
      <c r="G131" s="197" t="s">
        <v>1813</v>
      </c>
      <c r="H131" s="198">
        <v>68</v>
      </c>
      <c r="I131" s="199"/>
      <c r="J131" s="199">
        <f t="shared" si="0"/>
        <v>0</v>
      </c>
      <c r="K131" s="200"/>
      <c r="L131" s="201"/>
      <c r="M131" s="202" t="s">
        <v>1</v>
      </c>
      <c r="N131" s="203" t="s">
        <v>39</v>
      </c>
      <c r="O131" s="162">
        <v>0</v>
      </c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2234</v>
      </c>
      <c r="AT131" s="164" t="s">
        <v>534</v>
      </c>
      <c r="AU131" s="164" t="s">
        <v>129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948</v>
      </c>
      <c r="BM131" s="164" t="s">
        <v>5151</v>
      </c>
    </row>
    <row r="132" spans="1:65" s="2" customFormat="1" ht="24.2" customHeight="1">
      <c r="A132" s="30"/>
      <c r="B132" s="152"/>
      <c r="C132" s="194" t="s">
        <v>526</v>
      </c>
      <c r="D132" s="194" t="s">
        <v>534</v>
      </c>
      <c r="E132" s="195" t="s">
        <v>5152</v>
      </c>
      <c r="F132" s="196" t="s">
        <v>5153</v>
      </c>
      <c r="G132" s="197" t="s">
        <v>651</v>
      </c>
      <c r="H132" s="198">
        <v>16</v>
      </c>
      <c r="I132" s="199"/>
      <c r="J132" s="199">
        <f t="shared" si="0"/>
        <v>0</v>
      </c>
      <c r="K132" s="200"/>
      <c r="L132" s="201"/>
      <c r="M132" s="202" t="s">
        <v>1</v>
      </c>
      <c r="N132" s="203" t="s">
        <v>39</v>
      </c>
      <c r="O132" s="162">
        <v>0</v>
      </c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2234</v>
      </c>
      <c r="AT132" s="164" t="s">
        <v>534</v>
      </c>
      <c r="AU132" s="164" t="s">
        <v>129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948</v>
      </c>
      <c r="BM132" s="164" t="s">
        <v>5154</v>
      </c>
    </row>
    <row r="133" spans="1:65" s="2" customFormat="1" ht="21.75" customHeight="1">
      <c r="A133" s="30"/>
      <c r="B133" s="152"/>
      <c r="C133" s="153" t="s">
        <v>533</v>
      </c>
      <c r="D133" s="153" t="s">
        <v>447</v>
      </c>
      <c r="E133" s="154" t="s">
        <v>5155</v>
      </c>
      <c r="F133" s="155" t="s">
        <v>5156</v>
      </c>
      <c r="G133" s="156" t="s">
        <v>651</v>
      </c>
      <c r="H133" s="157">
        <v>60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948</v>
      </c>
      <c r="AT133" s="164" t="s">
        <v>447</v>
      </c>
      <c r="AU133" s="164" t="s">
        <v>129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948</v>
      </c>
      <c r="BM133" s="164" t="s">
        <v>5157</v>
      </c>
    </row>
    <row r="134" spans="1:65" s="2" customFormat="1" ht="16.5" customHeight="1">
      <c r="A134" s="30"/>
      <c r="B134" s="152"/>
      <c r="C134" s="194" t="s">
        <v>539</v>
      </c>
      <c r="D134" s="194" t="s">
        <v>534</v>
      </c>
      <c r="E134" s="195" t="s">
        <v>5158</v>
      </c>
      <c r="F134" s="196" t="s">
        <v>5159</v>
      </c>
      <c r="G134" s="197" t="s">
        <v>651</v>
      </c>
      <c r="H134" s="198">
        <v>50</v>
      </c>
      <c r="I134" s="199"/>
      <c r="J134" s="199">
        <f t="shared" si="0"/>
        <v>0</v>
      </c>
      <c r="K134" s="200"/>
      <c r="L134" s="201"/>
      <c r="M134" s="202" t="s">
        <v>1</v>
      </c>
      <c r="N134" s="203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2234</v>
      </c>
      <c r="AT134" s="164" t="s">
        <v>534</v>
      </c>
      <c r="AU134" s="164" t="s">
        <v>129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948</v>
      </c>
      <c r="BM134" s="164" t="s">
        <v>5160</v>
      </c>
    </row>
    <row r="135" spans="1:65" s="2" customFormat="1" ht="16.5" customHeight="1">
      <c r="A135" s="30"/>
      <c r="B135" s="152"/>
      <c r="C135" s="153" t="s">
        <v>546</v>
      </c>
      <c r="D135" s="153" t="s">
        <v>447</v>
      </c>
      <c r="E135" s="154" t="s">
        <v>5161</v>
      </c>
      <c r="F135" s="155" t="s">
        <v>5162</v>
      </c>
      <c r="G135" s="156" t="s">
        <v>651</v>
      </c>
      <c r="H135" s="157">
        <v>20</v>
      </c>
      <c r="I135" s="158"/>
      <c r="J135" s="158">
        <f t="shared" si="0"/>
        <v>0</v>
      </c>
      <c r="K135" s="159"/>
      <c r="L135" s="31"/>
      <c r="M135" s="160" t="s">
        <v>1</v>
      </c>
      <c r="N135" s="161" t="s">
        <v>39</v>
      </c>
      <c r="O135" s="162">
        <v>0</v>
      </c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4" t="s">
        <v>948</v>
      </c>
      <c r="AT135" s="164" t="s">
        <v>447</v>
      </c>
      <c r="AU135" s="164" t="s">
        <v>129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948</v>
      </c>
      <c r="BM135" s="164" t="s">
        <v>5163</v>
      </c>
    </row>
    <row r="136" spans="1:65" s="2" customFormat="1" ht="24.2" customHeight="1">
      <c r="A136" s="30"/>
      <c r="B136" s="152"/>
      <c r="C136" s="194" t="s">
        <v>552</v>
      </c>
      <c r="D136" s="194" t="s">
        <v>534</v>
      </c>
      <c r="E136" s="195" t="s">
        <v>5164</v>
      </c>
      <c r="F136" s="196" t="s">
        <v>5165</v>
      </c>
      <c r="G136" s="197" t="s">
        <v>651</v>
      </c>
      <c r="H136" s="198">
        <v>20</v>
      </c>
      <c r="I136" s="199"/>
      <c r="J136" s="199">
        <f t="shared" si="0"/>
        <v>0</v>
      </c>
      <c r="K136" s="200"/>
      <c r="L136" s="201"/>
      <c r="M136" s="202" t="s">
        <v>1</v>
      </c>
      <c r="N136" s="203" t="s">
        <v>39</v>
      </c>
      <c r="O136" s="162">
        <v>0</v>
      </c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2234</v>
      </c>
      <c r="AT136" s="164" t="s">
        <v>534</v>
      </c>
      <c r="AU136" s="164" t="s">
        <v>129</v>
      </c>
      <c r="AY136" s="18" t="s">
        <v>445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129</v>
      </c>
      <c r="BK136" s="165">
        <f t="shared" si="9"/>
        <v>0</v>
      </c>
      <c r="BL136" s="18" t="s">
        <v>948</v>
      </c>
      <c r="BM136" s="164" t="s">
        <v>5166</v>
      </c>
    </row>
    <row r="137" spans="1:65" s="2" customFormat="1" ht="16.5" customHeight="1">
      <c r="A137" s="30"/>
      <c r="B137" s="152"/>
      <c r="C137" s="153" t="s">
        <v>558</v>
      </c>
      <c r="D137" s="153" t="s">
        <v>447</v>
      </c>
      <c r="E137" s="154" t="s">
        <v>5167</v>
      </c>
      <c r="F137" s="155" t="s">
        <v>5168</v>
      </c>
      <c r="G137" s="156" t="s">
        <v>651</v>
      </c>
      <c r="H137" s="157">
        <v>14</v>
      </c>
      <c r="I137" s="158"/>
      <c r="J137" s="158">
        <f t="shared" si="0"/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948</v>
      </c>
      <c r="AT137" s="164" t="s">
        <v>447</v>
      </c>
      <c r="AU137" s="164" t="s">
        <v>129</v>
      </c>
      <c r="AY137" s="18" t="s">
        <v>445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129</v>
      </c>
      <c r="BK137" s="165">
        <f t="shared" si="9"/>
        <v>0</v>
      </c>
      <c r="BL137" s="18" t="s">
        <v>948</v>
      </c>
      <c r="BM137" s="164" t="s">
        <v>5169</v>
      </c>
    </row>
    <row r="138" spans="1:65" s="2" customFormat="1" ht="16.5" customHeight="1">
      <c r="A138" s="30"/>
      <c r="B138" s="152"/>
      <c r="C138" s="194" t="s">
        <v>390</v>
      </c>
      <c r="D138" s="194" t="s">
        <v>534</v>
      </c>
      <c r="E138" s="195" t="s">
        <v>5170</v>
      </c>
      <c r="F138" s="196" t="s">
        <v>5171</v>
      </c>
      <c r="G138" s="197" t="s">
        <v>651</v>
      </c>
      <c r="H138" s="198">
        <v>14</v>
      </c>
      <c r="I138" s="199"/>
      <c r="J138" s="199">
        <f t="shared" si="0"/>
        <v>0</v>
      </c>
      <c r="K138" s="200"/>
      <c r="L138" s="201"/>
      <c r="M138" s="202" t="s">
        <v>1</v>
      </c>
      <c r="N138" s="203" t="s">
        <v>39</v>
      </c>
      <c r="O138" s="162">
        <v>0</v>
      </c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2234</v>
      </c>
      <c r="AT138" s="164" t="s">
        <v>534</v>
      </c>
      <c r="AU138" s="164" t="s">
        <v>129</v>
      </c>
      <c r="AY138" s="18" t="s">
        <v>445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129</v>
      </c>
      <c r="BK138" s="165">
        <f t="shared" si="9"/>
        <v>0</v>
      </c>
      <c r="BL138" s="18" t="s">
        <v>948</v>
      </c>
      <c r="BM138" s="164" t="s">
        <v>5172</v>
      </c>
    </row>
    <row r="139" spans="1:65" s="2" customFormat="1" ht="16.5" customHeight="1">
      <c r="A139" s="30"/>
      <c r="B139" s="152"/>
      <c r="C139" s="194" t="s">
        <v>567</v>
      </c>
      <c r="D139" s="194" t="s">
        <v>534</v>
      </c>
      <c r="E139" s="195" t="s">
        <v>5173</v>
      </c>
      <c r="F139" s="196" t="s">
        <v>5174</v>
      </c>
      <c r="G139" s="197" t="s">
        <v>651</v>
      </c>
      <c r="H139" s="198">
        <v>1</v>
      </c>
      <c r="I139" s="199"/>
      <c r="J139" s="199">
        <f t="shared" si="0"/>
        <v>0</v>
      </c>
      <c r="K139" s="200"/>
      <c r="L139" s="201"/>
      <c r="M139" s="202" t="s">
        <v>1</v>
      </c>
      <c r="N139" s="203" t="s">
        <v>39</v>
      </c>
      <c r="O139" s="162">
        <v>0</v>
      </c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2234</v>
      </c>
      <c r="AT139" s="164" t="s">
        <v>534</v>
      </c>
      <c r="AU139" s="164" t="s">
        <v>129</v>
      </c>
      <c r="AY139" s="18" t="s">
        <v>445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129</v>
      </c>
      <c r="BK139" s="165">
        <f t="shared" si="9"/>
        <v>0</v>
      </c>
      <c r="BL139" s="18" t="s">
        <v>948</v>
      </c>
      <c r="BM139" s="164" t="s">
        <v>5175</v>
      </c>
    </row>
    <row r="140" spans="1:65" s="2" customFormat="1" ht="16.5" customHeight="1">
      <c r="A140" s="30"/>
      <c r="B140" s="152"/>
      <c r="C140" s="194" t="s">
        <v>572</v>
      </c>
      <c r="D140" s="194" t="s">
        <v>534</v>
      </c>
      <c r="E140" s="195" t="s">
        <v>5176</v>
      </c>
      <c r="F140" s="196" t="s">
        <v>5177</v>
      </c>
      <c r="G140" s="197" t="s">
        <v>651</v>
      </c>
      <c r="H140" s="198">
        <v>1</v>
      </c>
      <c r="I140" s="199"/>
      <c r="J140" s="199">
        <f t="shared" si="0"/>
        <v>0</v>
      </c>
      <c r="K140" s="200"/>
      <c r="L140" s="201"/>
      <c r="M140" s="202" t="s">
        <v>1</v>
      </c>
      <c r="N140" s="203" t="s">
        <v>39</v>
      </c>
      <c r="O140" s="162">
        <v>0</v>
      </c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2234</v>
      </c>
      <c r="AT140" s="164" t="s">
        <v>534</v>
      </c>
      <c r="AU140" s="164" t="s">
        <v>129</v>
      </c>
      <c r="AY140" s="18" t="s">
        <v>445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129</v>
      </c>
      <c r="BK140" s="165">
        <f t="shared" si="9"/>
        <v>0</v>
      </c>
      <c r="BL140" s="18" t="s">
        <v>948</v>
      </c>
      <c r="BM140" s="164" t="s">
        <v>5178</v>
      </c>
    </row>
    <row r="141" spans="1:65" s="2" customFormat="1" ht="16.5" customHeight="1">
      <c r="A141" s="30"/>
      <c r="B141" s="152"/>
      <c r="C141" s="194" t="s">
        <v>7</v>
      </c>
      <c r="D141" s="194" t="s">
        <v>534</v>
      </c>
      <c r="E141" s="195" t="s">
        <v>5179</v>
      </c>
      <c r="F141" s="196" t="s">
        <v>5180</v>
      </c>
      <c r="G141" s="197" t="s">
        <v>651</v>
      </c>
      <c r="H141" s="198">
        <v>2</v>
      </c>
      <c r="I141" s="199"/>
      <c r="J141" s="199">
        <f t="shared" si="0"/>
        <v>0</v>
      </c>
      <c r="K141" s="200"/>
      <c r="L141" s="201"/>
      <c r="M141" s="202" t="s">
        <v>1</v>
      </c>
      <c r="N141" s="203" t="s">
        <v>39</v>
      </c>
      <c r="O141" s="162">
        <v>0</v>
      </c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2234</v>
      </c>
      <c r="AT141" s="164" t="s">
        <v>534</v>
      </c>
      <c r="AU141" s="164" t="s">
        <v>129</v>
      </c>
      <c r="AY141" s="18" t="s">
        <v>445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129</v>
      </c>
      <c r="BK141" s="165">
        <f t="shared" si="9"/>
        <v>0</v>
      </c>
      <c r="BL141" s="18" t="s">
        <v>948</v>
      </c>
      <c r="BM141" s="164" t="s">
        <v>5181</v>
      </c>
    </row>
    <row r="142" spans="1:65" s="2" customFormat="1" ht="16.5" customHeight="1">
      <c r="A142" s="30"/>
      <c r="B142" s="152"/>
      <c r="C142" s="194" t="s">
        <v>588</v>
      </c>
      <c r="D142" s="194" t="s">
        <v>534</v>
      </c>
      <c r="E142" s="195" t="s">
        <v>5182</v>
      </c>
      <c r="F142" s="196" t="s">
        <v>5183</v>
      </c>
      <c r="G142" s="197" t="s">
        <v>651</v>
      </c>
      <c r="H142" s="198">
        <v>2</v>
      </c>
      <c r="I142" s="199"/>
      <c r="J142" s="199">
        <f t="shared" si="0"/>
        <v>0</v>
      </c>
      <c r="K142" s="200"/>
      <c r="L142" s="201"/>
      <c r="M142" s="202" t="s">
        <v>1</v>
      </c>
      <c r="N142" s="203" t="s">
        <v>39</v>
      </c>
      <c r="O142" s="162">
        <v>0</v>
      </c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2234</v>
      </c>
      <c r="AT142" s="164" t="s">
        <v>534</v>
      </c>
      <c r="AU142" s="164" t="s">
        <v>129</v>
      </c>
      <c r="AY142" s="18" t="s">
        <v>445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129</v>
      </c>
      <c r="BK142" s="165">
        <f t="shared" si="9"/>
        <v>0</v>
      </c>
      <c r="BL142" s="18" t="s">
        <v>948</v>
      </c>
      <c r="BM142" s="164" t="s">
        <v>5184</v>
      </c>
    </row>
    <row r="143" spans="1:65" s="2" customFormat="1" ht="16.5" customHeight="1">
      <c r="A143" s="30"/>
      <c r="B143" s="152"/>
      <c r="C143" s="194" t="s">
        <v>597</v>
      </c>
      <c r="D143" s="194" t="s">
        <v>534</v>
      </c>
      <c r="E143" s="195" t="s">
        <v>5185</v>
      </c>
      <c r="F143" s="196" t="s">
        <v>5186</v>
      </c>
      <c r="G143" s="197" t="s">
        <v>651</v>
      </c>
      <c r="H143" s="198">
        <v>2</v>
      </c>
      <c r="I143" s="199"/>
      <c r="J143" s="199">
        <f t="shared" si="0"/>
        <v>0</v>
      </c>
      <c r="K143" s="200"/>
      <c r="L143" s="201"/>
      <c r="M143" s="202" t="s">
        <v>1</v>
      </c>
      <c r="N143" s="203" t="s">
        <v>39</v>
      </c>
      <c r="O143" s="162">
        <v>0</v>
      </c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2234</v>
      </c>
      <c r="AT143" s="164" t="s">
        <v>534</v>
      </c>
      <c r="AU143" s="164" t="s">
        <v>129</v>
      </c>
      <c r="AY143" s="18" t="s">
        <v>445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129</v>
      </c>
      <c r="BK143" s="165">
        <f t="shared" si="9"/>
        <v>0</v>
      </c>
      <c r="BL143" s="18" t="s">
        <v>948</v>
      </c>
      <c r="BM143" s="164" t="s">
        <v>5187</v>
      </c>
    </row>
    <row r="144" spans="1:65" s="2" customFormat="1" ht="16.5" customHeight="1">
      <c r="A144" s="30"/>
      <c r="B144" s="152"/>
      <c r="C144" s="194" t="s">
        <v>601</v>
      </c>
      <c r="D144" s="194" t="s">
        <v>534</v>
      </c>
      <c r="E144" s="195" t="s">
        <v>5188</v>
      </c>
      <c r="F144" s="196" t="s">
        <v>5189</v>
      </c>
      <c r="G144" s="197" t="s">
        <v>651</v>
      </c>
      <c r="H144" s="198">
        <v>2</v>
      </c>
      <c r="I144" s="199"/>
      <c r="J144" s="199">
        <f t="shared" si="0"/>
        <v>0</v>
      </c>
      <c r="K144" s="200"/>
      <c r="L144" s="201"/>
      <c r="M144" s="202" t="s">
        <v>1</v>
      </c>
      <c r="N144" s="203" t="s">
        <v>39</v>
      </c>
      <c r="O144" s="162">
        <v>0</v>
      </c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2234</v>
      </c>
      <c r="AT144" s="164" t="s">
        <v>534</v>
      </c>
      <c r="AU144" s="164" t="s">
        <v>129</v>
      </c>
      <c r="AY144" s="18" t="s">
        <v>445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129</v>
      </c>
      <c r="BK144" s="165">
        <f t="shared" si="9"/>
        <v>0</v>
      </c>
      <c r="BL144" s="18" t="s">
        <v>948</v>
      </c>
      <c r="BM144" s="164" t="s">
        <v>5190</v>
      </c>
    </row>
    <row r="145" spans="1:65" s="2" customFormat="1" ht="16.5" customHeight="1">
      <c r="A145" s="30"/>
      <c r="B145" s="152"/>
      <c r="C145" s="194" t="s">
        <v>606</v>
      </c>
      <c r="D145" s="194" t="s">
        <v>534</v>
      </c>
      <c r="E145" s="195" t="s">
        <v>5191</v>
      </c>
      <c r="F145" s="196" t="s">
        <v>5192</v>
      </c>
      <c r="G145" s="197" t="s">
        <v>651</v>
      </c>
      <c r="H145" s="198">
        <v>2</v>
      </c>
      <c r="I145" s="199"/>
      <c r="J145" s="199">
        <f t="shared" si="0"/>
        <v>0</v>
      </c>
      <c r="K145" s="200"/>
      <c r="L145" s="201"/>
      <c r="M145" s="202" t="s">
        <v>1</v>
      </c>
      <c r="N145" s="203" t="s">
        <v>39</v>
      </c>
      <c r="O145" s="162">
        <v>0</v>
      </c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2234</v>
      </c>
      <c r="AT145" s="164" t="s">
        <v>534</v>
      </c>
      <c r="AU145" s="164" t="s">
        <v>129</v>
      </c>
      <c r="AY145" s="18" t="s">
        <v>445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129</v>
      </c>
      <c r="BK145" s="165">
        <f t="shared" si="9"/>
        <v>0</v>
      </c>
      <c r="BL145" s="18" t="s">
        <v>948</v>
      </c>
      <c r="BM145" s="164" t="s">
        <v>5193</v>
      </c>
    </row>
    <row r="146" spans="1:65" s="2" customFormat="1" ht="16.5" customHeight="1">
      <c r="A146" s="30"/>
      <c r="B146" s="152"/>
      <c r="C146" s="194" t="s">
        <v>612</v>
      </c>
      <c r="D146" s="194" t="s">
        <v>534</v>
      </c>
      <c r="E146" s="195" t="s">
        <v>5194</v>
      </c>
      <c r="F146" s="196" t="s">
        <v>5195</v>
      </c>
      <c r="G146" s="197" t="s">
        <v>651</v>
      </c>
      <c r="H146" s="198">
        <v>16</v>
      </c>
      <c r="I146" s="199"/>
      <c r="J146" s="199">
        <f t="shared" si="0"/>
        <v>0</v>
      </c>
      <c r="K146" s="200"/>
      <c r="L146" s="201"/>
      <c r="M146" s="202" t="s">
        <v>1</v>
      </c>
      <c r="N146" s="203" t="s">
        <v>39</v>
      </c>
      <c r="O146" s="162">
        <v>0</v>
      </c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2234</v>
      </c>
      <c r="AT146" s="164" t="s">
        <v>534</v>
      </c>
      <c r="AU146" s="164" t="s">
        <v>129</v>
      </c>
      <c r="AY146" s="18" t="s">
        <v>445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129</v>
      </c>
      <c r="BK146" s="165">
        <f t="shared" si="9"/>
        <v>0</v>
      </c>
      <c r="BL146" s="18" t="s">
        <v>948</v>
      </c>
      <c r="BM146" s="164" t="s">
        <v>5196</v>
      </c>
    </row>
    <row r="147" spans="1:65" s="2" customFormat="1" ht="16.5" customHeight="1">
      <c r="A147" s="30"/>
      <c r="B147" s="152"/>
      <c r="C147" s="153" t="s">
        <v>617</v>
      </c>
      <c r="D147" s="153" t="s">
        <v>447</v>
      </c>
      <c r="E147" s="154" t="s">
        <v>5197</v>
      </c>
      <c r="F147" s="155" t="s">
        <v>5198</v>
      </c>
      <c r="G147" s="156" t="s">
        <v>651</v>
      </c>
      <c r="H147" s="157">
        <v>16</v>
      </c>
      <c r="I147" s="158"/>
      <c r="J147" s="158">
        <f t="shared" si="0"/>
        <v>0</v>
      </c>
      <c r="K147" s="159"/>
      <c r="L147" s="31"/>
      <c r="M147" s="160" t="s">
        <v>1</v>
      </c>
      <c r="N147" s="161" t="s">
        <v>39</v>
      </c>
      <c r="O147" s="162">
        <v>0</v>
      </c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948</v>
      </c>
      <c r="AT147" s="164" t="s">
        <v>447</v>
      </c>
      <c r="AU147" s="164" t="s">
        <v>129</v>
      </c>
      <c r="AY147" s="18" t="s">
        <v>445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129</v>
      </c>
      <c r="BK147" s="165">
        <f t="shared" si="9"/>
        <v>0</v>
      </c>
      <c r="BL147" s="18" t="s">
        <v>948</v>
      </c>
      <c r="BM147" s="164" t="s">
        <v>5199</v>
      </c>
    </row>
    <row r="148" spans="1:65" s="2" customFormat="1" ht="16.5" customHeight="1">
      <c r="A148" s="30"/>
      <c r="B148" s="152"/>
      <c r="C148" s="194" t="s">
        <v>621</v>
      </c>
      <c r="D148" s="194" t="s">
        <v>534</v>
      </c>
      <c r="E148" s="195" t="s">
        <v>5200</v>
      </c>
      <c r="F148" s="196" t="s">
        <v>5201</v>
      </c>
      <c r="G148" s="197" t="s">
        <v>651</v>
      </c>
      <c r="H148" s="198">
        <v>16</v>
      </c>
      <c r="I148" s="199"/>
      <c r="J148" s="199">
        <f t="shared" si="0"/>
        <v>0</v>
      </c>
      <c r="K148" s="200"/>
      <c r="L148" s="201"/>
      <c r="M148" s="202" t="s">
        <v>1</v>
      </c>
      <c r="N148" s="203" t="s">
        <v>39</v>
      </c>
      <c r="O148" s="162">
        <v>0</v>
      </c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2234</v>
      </c>
      <c r="AT148" s="164" t="s">
        <v>534</v>
      </c>
      <c r="AU148" s="164" t="s">
        <v>129</v>
      </c>
      <c r="AY148" s="18" t="s">
        <v>445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129</v>
      </c>
      <c r="BK148" s="165">
        <f t="shared" si="9"/>
        <v>0</v>
      </c>
      <c r="BL148" s="18" t="s">
        <v>948</v>
      </c>
      <c r="BM148" s="164" t="s">
        <v>5202</v>
      </c>
    </row>
    <row r="149" spans="1:65" s="2" customFormat="1" ht="24.2" customHeight="1">
      <c r="A149" s="30"/>
      <c r="B149" s="152"/>
      <c r="C149" s="194" t="s">
        <v>408</v>
      </c>
      <c r="D149" s="194" t="s">
        <v>534</v>
      </c>
      <c r="E149" s="195" t="s">
        <v>5203</v>
      </c>
      <c r="F149" s="196" t="s">
        <v>5204</v>
      </c>
      <c r="G149" s="197" t="s">
        <v>651</v>
      </c>
      <c r="H149" s="198">
        <v>480</v>
      </c>
      <c r="I149" s="199"/>
      <c r="J149" s="199">
        <f t="shared" si="0"/>
        <v>0</v>
      </c>
      <c r="K149" s="200"/>
      <c r="L149" s="201"/>
      <c r="M149" s="202" t="s">
        <v>1</v>
      </c>
      <c r="N149" s="203" t="s">
        <v>39</v>
      </c>
      <c r="O149" s="162">
        <v>0</v>
      </c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2234</v>
      </c>
      <c r="AT149" s="164" t="s">
        <v>534</v>
      </c>
      <c r="AU149" s="164" t="s">
        <v>129</v>
      </c>
      <c r="AY149" s="18" t="s">
        <v>445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129</v>
      </c>
      <c r="BK149" s="165">
        <f t="shared" si="9"/>
        <v>0</v>
      </c>
      <c r="BL149" s="18" t="s">
        <v>948</v>
      </c>
      <c r="BM149" s="164" t="s">
        <v>5205</v>
      </c>
    </row>
    <row r="150" spans="1:65" s="2" customFormat="1" ht="24.2" customHeight="1">
      <c r="A150" s="30"/>
      <c r="B150" s="152"/>
      <c r="C150" s="194" t="s">
        <v>634</v>
      </c>
      <c r="D150" s="194" t="s">
        <v>534</v>
      </c>
      <c r="E150" s="195" t="s">
        <v>5206</v>
      </c>
      <c r="F150" s="196" t="s">
        <v>5207</v>
      </c>
      <c r="G150" s="197" t="s">
        <v>651</v>
      </c>
      <c r="H150" s="198">
        <v>210</v>
      </c>
      <c r="I150" s="199"/>
      <c r="J150" s="199">
        <f t="shared" si="0"/>
        <v>0</v>
      </c>
      <c r="K150" s="200"/>
      <c r="L150" s="201"/>
      <c r="M150" s="202" t="s">
        <v>1</v>
      </c>
      <c r="N150" s="203" t="s">
        <v>39</v>
      </c>
      <c r="O150" s="162">
        <v>0</v>
      </c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2234</v>
      </c>
      <c r="AT150" s="164" t="s">
        <v>534</v>
      </c>
      <c r="AU150" s="164" t="s">
        <v>129</v>
      </c>
      <c r="AY150" s="18" t="s">
        <v>445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129</v>
      </c>
      <c r="BK150" s="165">
        <f t="shared" si="9"/>
        <v>0</v>
      </c>
      <c r="BL150" s="18" t="s">
        <v>948</v>
      </c>
      <c r="BM150" s="164" t="s">
        <v>5208</v>
      </c>
    </row>
    <row r="151" spans="1:65" s="2" customFormat="1" ht="16.5" customHeight="1">
      <c r="A151" s="30"/>
      <c r="B151" s="152"/>
      <c r="C151" s="194" t="s">
        <v>643</v>
      </c>
      <c r="D151" s="194" t="s">
        <v>534</v>
      </c>
      <c r="E151" s="195" t="s">
        <v>5209</v>
      </c>
      <c r="F151" s="196" t="s">
        <v>5210</v>
      </c>
      <c r="G151" s="197" t="s">
        <v>651</v>
      </c>
      <c r="H151" s="198">
        <v>16</v>
      </c>
      <c r="I151" s="199"/>
      <c r="J151" s="199">
        <f t="shared" si="0"/>
        <v>0</v>
      </c>
      <c r="K151" s="200"/>
      <c r="L151" s="201"/>
      <c r="M151" s="202" t="s">
        <v>1</v>
      </c>
      <c r="N151" s="203" t="s">
        <v>39</v>
      </c>
      <c r="O151" s="162">
        <v>0</v>
      </c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2234</v>
      </c>
      <c r="AT151" s="164" t="s">
        <v>534</v>
      </c>
      <c r="AU151" s="164" t="s">
        <v>129</v>
      </c>
      <c r="AY151" s="18" t="s">
        <v>445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129</v>
      </c>
      <c r="BK151" s="165">
        <f t="shared" si="9"/>
        <v>0</v>
      </c>
      <c r="BL151" s="18" t="s">
        <v>948</v>
      </c>
      <c r="BM151" s="164" t="s">
        <v>5211</v>
      </c>
    </row>
    <row r="152" spans="1:65" s="2" customFormat="1" ht="16.5" customHeight="1">
      <c r="A152" s="30"/>
      <c r="B152" s="152"/>
      <c r="C152" s="153" t="s">
        <v>648</v>
      </c>
      <c r="D152" s="153" t="s">
        <v>447</v>
      </c>
      <c r="E152" s="154" t="s">
        <v>5212</v>
      </c>
      <c r="F152" s="155" t="s">
        <v>5213</v>
      </c>
      <c r="G152" s="156" t="s">
        <v>651</v>
      </c>
      <c r="H152" s="157">
        <v>16</v>
      </c>
      <c r="I152" s="158"/>
      <c r="J152" s="158">
        <f t="shared" si="0"/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948</v>
      </c>
      <c r="AT152" s="164" t="s">
        <v>447</v>
      </c>
      <c r="AU152" s="164" t="s">
        <v>129</v>
      </c>
      <c r="AY152" s="18" t="s">
        <v>445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129</v>
      </c>
      <c r="BK152" s="165">
        <f t="shared" si="9"/>
        <v>0</v>
      </c>
      <c r="BL152" s="18" t="s">
        <v>948</v>
      </c>
      <c r="BM152" s="164" t="s">
        <v>5214</v>
      </c>
    </row>
    <row r="153" spans="1:65" s="2" customFormat="1" ht="16.5" customHeight="1">
      <c r="A153" s="30"/>
      <c r="B153" s="152"/>
      <c r="C153" s="194" t="s">
        <v>655</v>
      </c>
      <c r="D153" s="194" t="s">
        <v>534</v>
      </c>
      <c r="E153" s="195" t="s">
        <v>5215</v>
      </c>
      <c r="F153" s="196" t="s">
        <v>5216</v>
      </c>
      <c r="G153" s="197" t="s">
        <v>651</v>
      </c>
      <c r="H153" s="198">
        <v>16</v>
      </c>
      <c r="I153" s="199"/>
      <c r="J153" s="199">
        <f t="shared" si="0"/>
        <v>0</v>
      </c>
      <c r="K153" s="200"/>
      <c r="L153" s="201"/>
      <c r="M153" s="202" t="s">
        <v>1</v>
      </c>
      <c r="N153" s="203" t="s">
        <v>39</v>
      </c>
      <c r="O153" s="162">
        <v>0</v>
      </c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2234</v>
      </c>
      <c r="AT153" s="164" t="s">
        <v>534</v>
      </c>
      <c r="AU153" s="164" t="s">
        <v>129</v>
      </c>
      <c r="AY153" s="18" t="s">
        <v>445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129</v>
      </c>
      <c r="BK153" s="165">
        <f t="shared" si="9"/>
        <v>0</v>
      </c>
      <c r="BL153" s="18" t="s">
        <v>948</v>
      </c>
      <c r="BM153" s="164" t="s">
        <v>5217</v>
      </c>
    </row>
    <row r="154" spans="1:65" s="2" customFormat="1" ht="16.5" customHeight="1">
      <c r="A154" s="30"/>
      <c r="B154" s="152"/>
      <c r="C154" s="153" t="s">
        <v>659</v>
      </c>
      <c r="D154" s="153" t="s">
        <v>447</v>
      </c>
      <c r="E154" s="154" t="s">
        <v>5218</v>
      </c>
      <c r="F154" s="155" t="s">
        <v>5219</v>
      </c>
      <c r="G154" s="156" t="s">
        <v>651</v>
      </c>
      <c r="H154" s="157">
        <v>16</v>
      </c>
      <c r="I154" s="158"/>
      <c r="J154" s="158">
        <f t="shared" si="0"/>
        <v>0</v>
      </c>
      <c r="K154" s="159"/>
      <c r="L154" s="31"/>
      <c r="M154" s="160" t="s">
        <v>1</v>
      </c>
      <c r="N154" s="161" t="s">
        <v>39</v>
      </c>
      <c r="O154" s="162">
        <v>0</v>
      </c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948</v>
      </c>
      <c r="AT154" s="164" t="s">
        <v>447</v>
      </c>
      <c r="AU154" s="164" t="s">
        <v>129</v>
      </c>
      <c r="AY154" s="18" t="s">
        <v>445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129</v>
      </c>
      <c r="BK154" s="165">
        <f t="shared" si="9"/>
        <v>0</v>
      </c>
      <c r="BL154" s="18" t="s">
        <v>948</v>
      </c>
      <c r="BM154" s="164" t="s">
        <v>5220</v>
      </c>
    </row>
    <row r="155" spans="1:65" s="2" customFormat="1" ht="16.5" customHeight="1">
      <c r="A155" s="30"/>
      <c r="B155" s="152"/>
      <c r="C155" s="194" t="s">
        <v>675</v>
      </c>
      <c r="D155" s="194" t="s">
        <v>534</v>
      </c>
      <c r="E155" s="195" t="s">
        <v>5221</v>
      </c>
      <c r="F155" s="196" t="s">
        <v>5222</v>
      </c>
      <c r="G155" s="197" t="s">
        <v>651</v>
      </c>
      <c r="H155" s="198">
        <v>16</v>
      </c>
      <c r="I155" s="199"/>
      <c r="J155" s="199">
        <f t="shared" si="0"/>
        <v>0</v>
      </c>
      <c r="K155" s="200"/>
      <c r="L155" s="201"/>
      <c r="M155" s="202" t="s">
        <v>1</v>
      </c>
      <c r="N155" s="203" t="s">
        <v>39</v>
      </c>
      <c r="O155" s="162">
        <v>0</v>
      </c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2234</v>
      </c>
      <c r="AT155" s="164" t="s">
        <v>534</v>
      </c>
      <c r="AU155" s="164" t="s">
        <v>129</v>
      </c>
      <c r="AY155" s="18" t="s">
        <v>445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129</v>
      </c>
      <c r="BK155" s="165">
        <f t="shared" si="9"/>
        <v>0</v>
      </c>
      <c r="BL155" s="18" t="s">
        <v>948</v>
      </c>
      <c r="BM155" s="164" t="s">
        <v>5223</v>
      </c>
    </row>
    <row r="156" spans="1:65" s="2" customFormat="1" ht="24.2" customHeight="1">
      <c r="A156" s="30"/>
      <c r="B156" s="152"/>
      <c r="C156" s="153" t="s">
        <v>684</v>
      </c>
      <c r="D156" s="153" t="s">
        <v>447</v>
      </c>
      <c r="E156" s="154" t="s">
        <v>5224</v>
      </c>
      <c r="F156" s="155" t="s">
        <v>5225</v>
      </c>
      <c r="G156" s="156" t="s">
        <v>651</v>
      </c>
      <c r="H156" s="157">
        <v>16</v>
      </c>
      <c r="I156" s="158"/>
      <c r="J156" s="158">
        <f t="shared" si="0"/>
        <v>0</v>
      </c>
      <c r="K156" s="159"/>
      <c r="L156" s="31"/>
      <c r="M156" s="160" t="s">
        <v>1</v>
      </c>
      <c r="N156" s="161" t="s">
        <v>39</v>
      </c>
      <c r="O156" s="162">
        <v>0</v>
      </c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948</v>
      </c>
      <c r="AT156" s="164" t="s">
        <v>447</v>
      </c>
      <c r="AU156" s="164" t="s">
        <v>129</v>
      </c>
      <c r="AY156" s="18" t="s">
        <v>445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129</v>
      </c>
      <c r="BK156" s="165">
        <f t="shared" si="9"/>
        <v>0</v>
      </c>
      <c r="BL156" s="18" t="s">
        <v>948</v>
      </c>
      <c r="BM156" s="164" t="s">
        <v>5226</v>
      </c>
    </row>
    <row r="157" spans="1:65" s="2" customFormat="1" ht="16.5" customHeight="1">
      <c r="A157" s="30"/>
      <c r="B157" s="152"/>
      <c r="C157" s="153" t="s">
        <v>690</v>
      </c>
      <c r="D157" s="153" t="s">
        <v>447</v>
      </c>
      <c r="E157" s="154" t="s">
        <v>5227</v>
      </c>
      <c r="F157" s="155" t="s">
        <v>5228</v>
      </c>
      <c r="G157" s="156" t="s">
        <v>651</v>
      </c>
      <c r="H157" s="157">
        <v>1</v>
      </c>
      <c r="I157" s="158"/>
      <c r="J157" s="158">
        <f t="shared" si="0"/>
        <v>0</v>
      </c>
      <c r="K157" s="159"/>
      <c r="L157" s="31"/>
      <c r="M157" s="160" t="s">
        <v>1</v>
      </c>
      <c r="N157" s="161" t="s">
        <v>39</v>
      </c>
      <c r="O157" s="162">
        <v>0</v>
      </c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948</v>
      </c>
      <c r="AT157" s="164" t="s">
        <v>447</v>
      </c>
      <c r="AU157" s="164" t="s">
        <v>129</v>
      </c>
      <c r="AY157" s="18" t="s">
        <v>445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129</v>
      </c>
      <c r="BK157" s="165">
        <f t="shared" si="9"/>
        <v>0</v>
      </c>
      <c r="BL157" s="18" t="s">
        <v>948</v>
      </c>
      <c r="BM157" s="164" t="s">
        <v>5229</v>
      </c>
    </row>
    <row r="158" spans="1:65" s="2" customFormat="1" ht="16.5" customHeight="1">
      <c r="A158" s="30"/>
      <c r="B158" s="152"/>
      <c r="C158" s="153" t="s">
        <v>736</v>
      </c>
      <c r="D158" s="153" t="s">
        <v>447</v>
      </c>
      <c r="E158" s="154" t="s">
        <v>5230</v>
      </c>
      <c r="F158" s="155" t="s">
        <v>5231</v>
      </c>
      <c r="G158" s="156" t="s">
        <v>651</v>
      </c>
      <c r="H158" s="157">
        <v>1</v>
      </c>
      <c r="I158" s="158"/>
      <c r="J158" s="158">
        <f t="shared" si="0"/>
        <v>0</v>
      </c>
      <c r="K158" s="159"/>
      <c r="L158" s="31"/>
      <c r="M158" s="160" t="s">
        <v>1</v>
      </c>
      <c r="N158" s="161" t="s">
        <v>39</v>
      </c>
      <c r="O158" s="162">
        <v>0</v>
      </c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4" t="s">
        <v>948</v>
      </c>
      <c r="AT158" s="164" t="s">
        <v>447</v>
      </c>
      <c r="AU158" s="164" t="s">
        <v>129</v>
      </c>
      <c r="AY158" s="18" t="s">
        <v>445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129</v>
      </c>
      <c r="BK158" s="165">
        <f t="shared" si="9"/>
        <v>0</v>
      </c>
      <c r="BL158" s="18" t="s">
        <v>948</v>
      </c>
      <c r="BM158" s="164" t="s">
        <v>5232</v>
      </c>
    </row>
    <row r="159" spans="1:65" s="2" customFormat="1" ht="16.5" customHeight="1">
      <c r="A159" s="30"/>
      <c r="B159" s="152"/>
      <c r="C159" s="194" t="s">
        <v>741</v>
      </c>
      <c r="D159" s="194" t="s">
        <v>534</v>
      </c>
      <c r="E159" s="195" t="s">
        <v>5233</v>
      </c>
      <c r="F159" s="196" t="s">
        <v>5081</v>
      </c>
      <c r="G159" s="197" t="s">
        <v>1774</v>
      </c>
      <c r="H159" s="198">
        <v>10.23</v>
      </c>
      <c r="I159" s="199"/>
      <c r="J159" s="199">
        <f t="shared" si="0"/>
        <v>0</v>
      </c>
      <c r="K159" s="200"/>
      <c r="L159" s="201"/>
      <c r="M159" s="202" t="s">
        <v>1</v>
      </c>
      <c r="N159" s="203" t="s">
        <v>39</v>
      </c>
      <c r="O159" s="162">
        <v>0</v>
      </c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2234</v>
      </c>
      <c r="AT159" s="164" t="s">
        <v>534</v>
      </c>
      <c r="AU159" s="164" t="s">
        <v>129</v>
      </c>
      <c r="AY159" s="18" t="s">
        <v>445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129</v>
      </c>
      <c r="BK159" s="165">
        <f t="shared" si="9"/>
        <v>0</v>
      </c>
      <c r="BL159" s="18" t="s">
        <v>948</v>
      </c>
      <c r="BM159" s="164" t="s">
        <v>5234</v>
      </c>
    </row>
    <row r="160" spans="1:65" s="2" customFormat="1" ht="16.5" customHeight="1">
      <c r="A160" s="30"/>
      <c r="B160" s="152"/>
      <c r="C160" s="153" t="s">
        <v>747</v>
      </c>
      <c r="D160" s="153" t="s">
        <v>447</v>
      </c>
      <c r="E160" s="154" t="s">
        <v>5235</v>
      </c>
      <c r="F160" s="155" t="s">
        <v>5084</v>
      </c>
      <c r="G160" s="156" t="s">
        <v>1774</v>
      </c>
      <c r="H160" s="157">
        <v>24.64</v>
      </c>
      <c r="I160" s="158"/>
      <c r="J160" s="158">
        <f t="shared" si="0"/>
        <v>0</v>
      </c>
      <c r="K160" s="159"/>
      <c r="L160" s="31"/>
      <c r="M160" s="160" t="s">
        <v>1</v>
      </c>
      <c r="N160" s="161" t="s">
        <v>39</v>
      </c>
      <c r="O160" s="162">
        <v>0</v>
      </c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948</v>
      </c>
      <c r="AT160" s="164" t="s">
        <v>447</v>
      </c>
      <c r="AU160" s="164" t="s">
        <v>129</v>
      </c>
      <c r="AY160" s="18" t="s">
        <v>445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129</v>
      </c>
      <c r="BK160" s="165">
        <f t="shared" si="9"/>
        <v>0</v>
      </c>
      <c r="BL160" s="18" t="s">
        <v>948</v>
      </c>
      <c r="BM160" s="164" t="s">
        <v>5236</v>
      </c>
    </row>
    <row r="161" spans="1:65" s="12" customFormat="1" ht="22.9" customHeight="1">
      <c r="B161" s="140"/>
      <c r="D161" s="141" t="s">
        <v>72</v>
      </c>
      <c r="E161" s="150" t="s">
        <v>4819</v>
      </c>
      <c r="F161" s="150" t="s">
        <v>4820</v>
      </c>
      <c r="J161" s="151">
        <f>BK161</f>
        <v>0</v>
      </c>
      <c r="L161" s="140"/>
      <c r="M161" s="144"/>
      <c r="N161" s="145"/>
      <c r="O161" s="145"/>
      <c r="P161" s="146">
        <f>SUM(P162:P163)</f>
        <v>0</v>
      </c>
      <c r="Q161" s="145"/>
      <c r="R161" s="146">
        <f>SUM(R162:R163)</f>
        <v>0</v>
      </c>
      <c r="S161" s="145"/>
      <c r="T161" s="147">
        <f>SUM(T162:T163)</f>
        <v>0</v>
      </c>
      <c r="AR161" s="141" t="s">
        <v>469</v>
      </c>
      <c r="AT161" s="148" t="s">
        <v>72</v>
      </c>
      <c r="AU161" s="148" t="s">
        <v>81</v>
      </c>
      <c r="AY161" s="141" t="s">
        <v>445</v>
      </c>
      <c r="BK161" s="149">
        <f>SUM(BK162:BK163)</f>
        <v>0</v>
      </c>
    </row>
    <row r="162" spans="1:65" s="2" customFormat="1" ht="21.75" customHeight="1">
      <c r="A162" s="30"/>
      <c r="B162" s="152"/>
      <c r="C162" s="153" t="s">
        <v>753</v>
      </c>
      <c r="D162" s="153" t="s">
        <v>447</v>
      </c>
      <c r="E162" s="154" t="s">
        <v>5237</v>
      </c>
      <c r="F162" s="155" t="s">
        <v>5238</v>
      </c>
      <c r="G162" s="156" t="s">
        <v>5239</v>
      </c>
      <c r="H162" s="157">
        <v>16</v>
      </c>
      <c r="I162" s="158"/>
      <c r="J162" s="158">
        <f>ROUND(I162*H162,2)</f>
        <v>0</v>
      </c>
      <c r="K162" s="159"/>
      <c r="L162" s="31"/>
      <c r="M162" s="160" t="s">
        <v>1</v>
      </c>
      <c r="N162" s="161" t="s">
        <v>39</v>
      </c>
      <c r="O162" s="162">
        <v>0</v>
      </c>
      <c r="P162" s="162">
        <f>O162*H162</f>
        <v>0</v>
      </c>
      <c r="Q162" s="162">
        <v>0</v>
      </c>
      <c r="R162" s="162">
        <f>Q162*H162</f>
        <v>0</v>
      </c>
      <c r="S162" s="162">
        <v>0</v>
      </c>
      <c r="T162" s="163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4" t="s">
        <v>948</v>
      </c>
      <c r="AT162" s="164" t="s">
        <v>447</v>
      </c>
      <c r="AU162" s="164" t="s">
        <v>129</v>
      </c>
      <c r="AY162" s="18" t="s">
        <v>445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8" t="s">
        <v>129</v>
      </c>
      <c r="BK162" s="165">
        <f>ROUND(I162*H162,2)</f>
        <v>0</v>
      </c>
      <c r="BL162" s="18" t="s">
        <v>948</v>
      </c>
      <c r="BM162" s="164" t="s">
        <v>5240</v>
      </c>
    </row>
    <row r="163" spans="1:65" s="2" customFormat="1" ht="21.75" customHeight="1">
      <c r="A163" s="30"/>
      <c r="B163" s="152"/>
      <c r="C163" s="153" t="s">
        <v>760</v>
      </c>
      <c r="D163" s="153" t="s">
        <v>447</v>
      </c>
      <c r="E163" s="154" t="s">
        <v>5241</v>
      </c>
      <c r="F163" s="155" t="s">
        <v>5242</v>
      </c>
      <c r="G163" s="156" t="s">
        <v>542</v>
      </c>
      <c r="H163" s="157">
        <v>250</v>
      </c>
      <c r="I163" s="158"/>
      <c r="J163" s="158">
        <f>ROUND(I163*H163,2)</f>
        <v>0</v>
      </c>
      <c r="K163" s="159"/>
      <c r="L163" s="31"/>
      <c r="M163" s="204" t="s">
        <v>1</v>
      </c>
      <c r="N163" s="205" t="s">
        <v>39</v>
      </c>
      <c r="O163" s="206">
        <v>0</v>
      </c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4" t="s">
        <v>948</v>
      </c>
      <c r="AT163" s="164" t="s">
        <v>447</v>
      </c>
      <c r="AU163" s="164" t="s">
        <v>129</v>
      </c>
      <c r="AY163" s="18" t="s">
        <v>445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8" t="s">
        <v>129</v>
      </c>
      <c r="BK163" s="165">
        <f>ROUND(I163*H163,2)</f>
        <v>0</v>
      </c>
      <c r="BL163" s="18" t="s">
        <v>948</v>
      </c>
      <c r="BM163" s="164" t="s">
        <v>5243</v>
      </c>
    </row>
    <row r="164" spans="1:65" s="2" customFormat="1" ht="6.95" customHeight="1">
      <c r="A164" s="30"/>
      <c r="B164" s="48"/>
      <c r="C164" s="49"/>
      <c r="D164" s="49"/>
      <c r="E164" s="49"/>
      <c r="F164" s="49"/>
      <c r="G164" s="49"/>
      <c r="H164" s="49"/>
      <c r="I164" s="49"/>
      <c r="J164" s="49"/>
      <c r="K164" s="49"/>
      <c r="L164" s="31"/>
      <c r="M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</row>
  </sheetData>
  <autoFilter ref="C118:K163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518"/>
  <sheetViews>
    <sheetView showGridLines="0" workbookViewId="0">
      <selection activeCell="I7" sqref="I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111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5244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ROUND(J136,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ROUND((SUM(BE136:BE517)),  2)</f>
        <v>0</v>
      </c>
      <c r="G33" s="104"/>
      <c r="H33" s="104"/>
      <c r="I33" s="105">
        <v>0.2</v>
      </c>
      <c r="J33" s="103">
        <f>ROUND(((SUM(BE136:BE517))*I33),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ROUND((SUM(BF136:BF517)),  2)</f>
        <v>0</v>
      </c>
      <c r="G34" s="30"/>
      <c r="H34" s="30"/>
      <c r="I34" s="107">
        <v>0.2</v>
      </c>
      <c r="J34" s="106">
        <f>ROUND(((SUM(BF136:BF517))*I34),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ROUND((SUM(BG136:BG517)),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ROUND((SUM(BH136:BH517)),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ROUND((SUM(BI136:BI517)),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SO01j - Rekonštrukcia objektu II. Psychiatrickej kliniky - Vzduchotechnika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J136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2:12" s="9" customFormat="1" ht="24.95" customHeight="1">
      <c r="B97" s="119"/>
      <c r="D97" s="120" t="s">
        <v>351</v>
      </c>
      <c r="E97" s="121"/>
      <c r="F97" s="121"/>
      <c r="G97" s="121"/>
      <c r="H97" s="121"/>
      <c r="I97" s="121"/>
      <c r="J97" s="122">
        <f>J137</f>
        <v>0</v>
      </c>
      <c r="L97" s="119"/>
    </row>
    <row r="98" spans="2:12" s="10" customFormat="1" ht="19.899999999999999" customHeight="1">
      <c r="B98" s="124"/>
      <c r="D98" s="125" t="s">
        <v>5245</v>
      </c>
      <c r="E98" s="126"/>
      <c r="F98" s="126"/>
      <c r="G98" s="126"/>
      <c r="H98" s="126"/>
      <c r="I98" s="126"/>
      <c r="J98" s="127">
        <f>J138</f>
        <v>0</v>
      </c>
      <c r="L98" s="124"/>
    </row>
    <row r="99" spans="2:12" s="10" customFormat="1" ht="14.85" customHeight="1">
      <c r="B99" s="124"/>
      <c r="D99" s="125" t="s">
        <v>5246</v>
      </c>
      <c r="E99" s="126"/>
      <c r="F99" s="126"/>
      <c r="G99" s="126"/>
      <c r="H99" s="126"/>
      <c r="I99" s="126"/>
      <c r="J99" s="127">
        <f>J139</f>
        <v>0</v>
      </c>
      <c r="L99" s="124"/>
    </row>
    <row r="100" spans="2:12" s="10" customFormat="1" ht="14.85" customHeight="1">
      <c r="B100" s="124"/>
      <c r="D100" s="125" t="s">
        <v>5247</v>
      </c>
      <c r="E100" s="126"/>
      <c r="F100" s="126"/>
      <c r="G100" s="126"/>
      <c r="H100" s="126"/>
      <c r="I100" s="126"/>
      <c r="J100" s="127">
        <f>J170</f>
        <v>0</v>
      </c>
      <c r="L100" s="124"/>
    </row>
    <row r="101" spans="2:12" s="10" customFormat="1" ht="14.85" customHeight="1">
      <c r="B101" s="124"/>
      <c r="D101" s="125" t="s">
        <v>5248</v>
      </c>
      <c r="E101" s="126"/>
      <c r="F101" s="126"/>
      <c r="G101" s="126"/>
      <c r="H101" s="126"/>
      <c r="I101" s="126"/>
      <c r="J101" s="127">
        <f>J212</f>
        <v>0</v>
      </c>
      <c r="L101" s="124"/>
    </row>
    <row r="102" spans="2:12" s="10" customFormat="1" ht="14.85" customHeight="1">
      <c r="B102" s="124"/>
      <c r="D102" s="125" t="s">
        <v>5249</v>
      </c>
      <c r="E102" s="126"/>
      <c r="F102" s="126"/>
      <c r="G102" s="126"/>
      <c r="H102" s="126"/>
      <c r="I102" s="126"/>
      <c r="J102" s="127">
        <f>J233</f>
        <v>0</v>
      </c>
      <c r="L102" s="124"/>
    </row>
    <row r="103" spans="2:12" s="10" customFormat="1" ht="14.85" customHeight="1">
      <c r="B103" s="124"/>
      <c r="D103" s="125" t="s">
        <v>5250</v>
      </c>
      <c r="E103" s="126"/>
      <c r="F103" s="126"/>
      <c r="G103" s="126"/>
      <c r="H103" s="126"/>
      <c r="I103" s="126"/>
      <c r="J103" s="127">
        <f>J262</f>
        <v>0</v>
      </c>
      <c r="L103" s="124"/>
    </row>
    <row r="104" spans="2:12" s="10" customFormat="1" ht="14.85" customHeight="1">
      <c r="B104" s="124"/>
      <c r="D104" s="125" t="s">
        <v>5251</v>
      </c>
      <c r="E104" s="126"/>
      <c r="F104" s="126"/>
      <c r="G104" s="126"/>
      <c r="H104" s="126"/>
      <c r="I104" s="126"/>
      <c r="J104" s="127">
        <f>J301</f>
        <v>0</v>
      </c>
      <c r="L104" s="124"/>
    </row>
    <row r="105" spans="2:12" s="10" customFormat="1" ht="14.85" customHeight="1">
      <c r="B105" s="124"/>
      <c r="D105" s="125" t="s">
        <v>5252</v>
      </c>
      <c r="E105" s="126"/>
      <c r="F105" s="126"/>
      <c r="G105" s="126"/>
      <c r="H105" s="126"/>
      <c r="I105" s="126"/>
      <c r="J105" s="127">
        <f>J318</f>
        <v>0</v>
      </c>
      <c r="L105" s="124"/>
    </row>
    <row r="106" spans="2:12" s="10" customFormat="1" ht="14.85" customHeight="1">
      <c r="B106" s="124"/>
      <c r="D106" s="125" t="s">
        <v>5253</v>
      </c>
      <c r="E106" s="126"/>
      <c r="F106" s="126"/>
      <c r="G106" s="126"/>
      <c r="H106" s="126"/>
      <c r="I106" s="126"/>
      <c r="J106" s="127">
        <f>J337</f>
        <v>0</v>
      </c>
      <c r="L106" s="124"/>
    </row>
    <row r="107" spans="2:12" s="10" customFormat="1" ht="14.85" customHeight="1">
      <c r="B107" s="124"/>
      <c r="D107" s="125" t="s">
        <v>5254</v>
      </c>
      <c r="E107" s="126"/>
      <c r="F107" s="126"/>
      <c r="G107" s="126"/>
      <c r="H107" s="126"/>
      <c r="I107" s="126"/>
      <c r="J107" s="127">
        <f>J356</f>
        <v>0</v>
      </c>
      <c r="L107" s="124"/>
    </row>
    <row r="108" spans="2:12" s="10" customFormat="1" ht="14.85" customHeight="1">
      <c r="B108" s="124"/>
      <c r="D108" s="125" t="s">
        <v>5255</v>
      </c>
      <c r="E108" s="126"/>
      <c r="F108" s="126"/>
      <c r="G108" s="126"/>
      <c r="H108" s="126"/>
      <c r="I108" s="126"/>
      <c r="J108" s="127">
        <f>J392</f>
        <v>0</v>
      </c>
      <c r="L108" s="124"/>
    </row>
    <row r="109" spans="2:12" s="10" customFormat="1" ht="14.85" customHeight="1">
      <c r="B109" s="124"/>
      <c r="D109" s="125" t="s">
        <v>5259</v>
      </c>
      <c r="E109" s="126"/>
      <c r="F109" s="126"/>
      <c r="G109" s="126"/>
      <c r="H109" s="126"/>
      <c r="I109" s="126"/>
      <c r="J109" s="127">
        <f>J433</f>
        <v>0</v>
      </c>
      <c r="L109" s="124"/>
    </row>
    <row r="110" spans="2:12" s="10" customFormat="1" ht="14.85" customHeight="1">
      <c r="B110" s="124"/>
      <c r="D110" s="125" t="s">
        <v>5260</v>
      </c>
      <c r="E110" s="126"/>
      <c r="F110" s="126"/>
      <c r="G110" s="126"/>
      <c r="H110" s="126"/>
      <c r="I110" s="126"/>
      <c r="J110" s="127">
        <f>J439</f>
        <v>0</v>
      </c>
      <c r="L110" s="124"/>
    </row>
    <row r="111" spans="2:12" s="10" customFormat="1" ht="14.85" customHeight="1">
      <c r="B111" s="124"/>
      <c r="D111" s="125" t="s">
        <v>5261</v>
      </c>
      <c r="E111" s="126"/>
      <c r="F111" s="126"/>
      <c r="G111" s="126"/>
      <c r="H111" s="126"/>
      <c r="I111" s="126"/>
      <c r="J111" s="127">
        <f>J457</f>
        <v>0</v>
      </c>
      <c r="L111" s="124"/>
    </row>
    <row r="112" spans="2:12" s="10" customFormat="1" ht="14.85" customHeight="1">
      <c r="B112" s="124"/>
      <c r="D112" s="125" t="s">
        <v>5262</v>
      </c>
      <c r="E112" s="126"/>
      <c r="F112" s="126"/>
      <c r="G112" s="126"/>
      <c r="H112" s="126"/>
      <c r="I112" s="126"/>
      <c r="J112" s="127">
        <f>J471</f>
        <v>0</v>
      </c>
      <c r="L112" s="124"/>
    </row>
    <row r="113" spans="1:31" s="10" customFormat="1" ht="14.85" customHeight="1">
      <c r="B113" s="124"/>
      <c r="D113" s="125" t="s">
        <v>5263</v>
      </c>
      <c r="E113" s="126"/>
      <c r="F113" s="126"/>
      <c r="G113" s="126"/>
      <c r="H113" s="126"/>
      <c r="I113" s="126"/>
      <c r="J113" s="127">
        <f>J487</f>
        <v>0</v>
      </c>
      <c r="L113" s="124"/>
    </row>
    <row r="114" spans="1:31" s="10" customFormat="1" ht="14.85" customHeight="1">
      <c r="B114" s="124"/>
      <c r="D114" s="125" t="s">
        <v>5264</v>
      </c>
      <c r="E114" s="126"/>
      <c r="F114" s="126"/>
      <c r="G114" s="126"/>
      <c r="H114" s="126"/>
      <c r="I114" s="126"/>
      <c r="J114" s="127">
        <f>J501</f>
        <v>0</v>
      </c>
      <c r="L114" s="124"/>
    </row>
    <row r="115" spans="1:31" s="10" customFormat="1" ht="14.85" customHeight="1">
      <c r="B115" s="124"/>
      <c r="D115" s="125" t="s">
        <v>5265</v>
      </c>
      <c r="E115" s="126"/>
      <c r="F115" s="126"/>
      <c r="G115" s="126"/>
      <c r="H115" s="126"/>
      <c r="I115" s="126"/>
      <c r="J115" s="127">
        <f>J507</f>
        <v>0</v>
      </c>
      <c r="L115" s="124"/>
    </row>
    <row r="116" spans="1:31" s="10" customFormat="1" ht="14.85" customHeight="1">
      <c r="B116" s="124"/>
      <c r="D116" s="125" t="s">
        <v>5266</v>
      </c>
      <c r="E116" s="126"/>
      <c r="F116" s="126"/>
      <c r="G116" s="126"/>
      <c r="H116" s="126"/>
      <c r="I116" s="126"/>
      <c r="J116" s="127">
        <f>J513</f>
        <v>0</v>
      </c>
      <c r="L116" s="124"/>
    </row>
    <row r="117" spans="1:31" s="2" customFormat="1" ht="21.7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6.95" customHeight="1">
      <c r="A118" s="30"/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22" spans="1:31" s="2" customFormat="1" ht="6.95" customHeight="1">
      <c r="A122" s="30"/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24.95" customHeight="1">
      <c r="A123" s="30"/>
      <c r="B123" s="31"/>
      <c r="C123" s="22" t="s">
        <v>427</v>
      </c>
      <c r="D123" s="30"/>
      <c r="E123" s="30"/>
      <c r="F123" s="30"/>
      <c r="G123" s="30"/>
      <c r="H123" s="30"/>
      <c r="I123" s="30"/>
      <c r="J123" s="30"/>
      <c r="K123" s="30"/>
      <c r="L123" s="43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5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3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>
      <c r="A125" s="30"/>
      <c r="B125" s="31"/>
      <c r="C125" s="27" t="s">
        <v>13</v>
      </c>
      <c r="D125" s="30"/>
      <c r="E125" s="30"/>
      <c r="F125" s="30"/>
      <c r="G125" s="30"/>
      <c r="H125" s="30"/>
      <c r="I125" s="30"/>
      <c r="J125" s="30"/>
      <c r="K125" s="30"/>
      <c r="L125" s="43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26.25" customHeight="1">
      <c r="A126" s="30"/>
      <c r="B126" s="31"/>
      <c r="C126" s="30"/>
      <c r="D126" s="30"/>
      <c r="E126" s="278" t="str">
        <f>E7</f>
        <v>Rekonštrukcia objektu - II. Psychiatrická klinika SZU Cesta k nemocnici</v>
      </c>
      <c r="F126" s="279"/>
      <c r="G126" s="279"/>
      <c r="H126" s="279"/>
      <c r="I126" s="30"/>
      <c r="J126" s="30"/>
      <c r="K126" s="30"/>
      <c r="L126" s="43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2" customHeight="1">
      <c r="A127" s="30"/>
      <c r="B127" s="31"/>
      <c r="C127" s="27" t="s">
        <v>141</v>
      </c>
      <c r="D127" s="30"/>
      <c r="E127" s="30"/>
      <c r="F127" s="30"/>
      <c r="G127" s="30"/>
      <c r="H127" s="30"/>
      <c r="I127" s="30"/>
      <c r="J127" s="30"/>
      <c r="K127" s="30"/>
      <c r="L127" s="43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30" customHeight="1">
      <c r="A128" s="30"/>
      <c r="B128" s="31"/>
      <c r="C128" s="30"/>
      <c r="D128" s="30"/>
      <c r="E128" s="274" t="str">
        <f>E9</f>
        <v>SO01j - Rekonštrukcia objektu II. Psychiatrickej kliniky - Vzduchotechnika</v>
      </c>
      <c r="F128" s="280"/>
      <c r="G128" s="280"/>
      <c r="H128" s="280"/>
      <c r="I128" s="30"/>
      <c r="J128" s="30"/>
      <c r="K128" s="30"/>
      <c r="L128" s="43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6.95" customHeight="1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3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2" customFormat="1" ht="12" customHeight="1">
      <c r="A130" s="30"/>
      <c r="B130" s="31"/>
      <c r="C130" s="27" t="s">
        <v>17</v>
      </c>
      <c r="D130" s="30"/>
      <c r="E130" s="30"/>
      <c r="F130" s="25" t="str">
        <f>F12</f>
        <v>Banská Bystrica</v>
      </c>
      <c r="G130" s="30"/>
      <c r="H130" s="30"/>
      <c r="I130" s="27" t="s">
        <v>19</v>
      </c>
      <c r="J130" s="56" t="str">
        <f>IF(J12="","",J12)</f>
        <v>17. 6. 2023</v>
      </c>
      <c r="K130" s="30"/>
      <c r="L130" s="43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  <row r="131" spans="1:65" s="2" customFormat="1" ht="6.95" customHeight="1">
      <c r="A131" s="30"/>
      <c r="B131" s="31"/>
      <c r="C131" s="30"/>
      <c r="D131" s="30"/>
      <c r="E131" s="30"/>
      <c r="F131" s="30"/>
      <c r="G131" s="30"/>
      <c r="H131" s="30"/>
      <c r="I131" s="30"/>
      <c r="J131" s="30"/>
      <c r="K131" s="30"/>
      <c r="L131" s="43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</row>
    <row r="132" spans="1:65" s="2" customFormat="1" ht="25.7" customHeight="1">
      <c r="A132" s="30"/>
      <c r="B132" s="31"/>
      <c r="C132" s="27" t="s">
        <v>21</v>
      </c>
      <c r="D132" s="30"/>
      <c r="E132" s="30"/>
      <c r="F132" s="25" t="str">
        <f>E15</f>
        <v>Fakultná nemocnica s poliklinikou F.D.Roosevelta</v>
      </c>
      <c r="G132" s="30"/>
      <c r="H132" s="30"/>
      <c r="I132" s="27" t="s">
        <v>27</v>
      </c>
      <c r="J132" s="28" t="str">
        <f>E21</f>
        <v>Ing.Arch. Peter Žalman</v>
      </c>
      <c r="K132" s="30"/>
      <c r="L132" s="43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</row>
    <row r="133" spans="1:65" s="2" customFormat="1" ht="15.2" customHeight="1">
      <c r="A133" s="30"/>
      <c r="B133" s="31"/>
      <c r="C133" s="27" t="s">
        <v>25</v>
      </c>
      <c r="D133" s="30"/>
      <c r="E133" s="30"/>
      <c r="F133" s="25" t="str">
        <f>IF(E18="","",E18)</f>
        <v>určený výberom</v>
      </c>
      <c r="G133" s="30"/>
      <c r="H133" s="30"/>
      <c r="I133" s="27" t="s">
        <v>30</v>
      </c>
      <c r="J133" s="28" t="str">
        <f>E24</f>
        <v xml:space="preserve"> </v>
      </c>
      <c r="K133" s="30"/>
      <c r="L133" s="43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</row>
    <row r="134" spans="1:65" s="2" customFormat="1" ht="10.35" customHeight="1">
      <c r="A134" s="30"/>
      <c r="B134" s="31"/>
      <c r="C134" s="30"/>
      <c r="D134" s="30"/>
      <c r="E134" s="30"/>
      <c r="F134" s="30"/>
      <c r="G134" s="30"/>
      <c r="H134" s="30"/>
      <c r="I134" s="30"/>
      <c r="J134" s="30"/>
      <c r="K134" s="30"/>
      <c r="L134" s="43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</row>
    <row r="135" spans="1:65" s="11" customFormat="1" ht="29.25" customHeight="1">
      <c r="A135" s="129"/>
      <c r="B135" s="130"/>
      <c r="C135" s="131" t="s">
        <v>432</v>
      </c>
      <c r="D135" s="132" t="s">
        <v>58</v>
      </c>
      <c r="E135" s="132" t="s">
        <v>54</v>
      </c>
      <c r="F135" s="132" t="s">
        <v>55</v>
      </c>
      <c r="G135" s="132" t="s">
        <v>433</v>
      </c>
      <c r="H135" s="132" t="s">
        <v>434</v>
      </c>
      <c r="I135" s="132" t="s">
        <v>435</v>
      </c>
      <c r="J135" s="133" t="s">
        <v>318</v>
      </c>
      <c r="K135" s="134" t="s">
        <v>436</v>
      </c>
      <c r="L135" s="135"/>
      <c r="M135" s="63" t="s">
        <v>1</v>
      </c>
      <c r="N135" s="64" t="s">
        <v>37</v>
      </c>
      <c r="O135" s="64" t="s">
        <v>437</v>
      </c>
      <c r="P135" s="64" t="s">
        <v>438</v>
      </c>
      <c r="Q135" s="64" t="s">
        <v>439</v>
      </c>
      <c r="R135" s="64" t="s">
        <v>440</v>
      </c>
      <c r="S135" s="64" t="s">
        <v>441</v>
      </c>
      <c r="T135" s="65" t="s">
        <v>442</v>
      </c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</row>
    <row r="136" spans="1:65" s="2" customFormat="1" ht="22.9" customHeight="1">
      <c r="A136" s="30"/>
      <c r="B136" s="31"/>
      <c r="C136" s="70" t="s">
        <v>323</v>
      </c>
      <c r="D136" s="30"/>
      <c r="E136" s="30"/>
      <c r="F136" s="30"/>
      <c r="G136" s="30"/>
      <c r="H136" s="30"/>
      <c r="I136" s="30"/>
      <c r="J136" s="136">
        <f>J137</f>
        <v>0</v>
      </c>
      <c r="K136" s="30"/>
      <c r="L136" s="31"/>
      <c r="M136" s="66"/>
      <c r="N136" s="57"/>
      <c r="O136" s="67"/>
      <c r="P136" s="137" t="e">
        <f>P137</f>
        <v>#REF!</v>
      </c>
      <c r="Q136" s="67"/>
      <c r="R136" s="137" t="e">
        <f>R137</f>
        <v>#REF!</v>
      </c>
      <c r="S136" s="67"/>
      <c r="T136" s="138" t="e">
        <f>T137</f>
        <v>#REF!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T136" s="18" t="s">
        <v>72</v>
      </c>
      <c r="AU136" s="18" t="s">
        <v>324</v>
      </c>
      <c r="BK136" s="139" t="e">
        <f>BK137</f>
        <v>#REF!</v>
      </c>
    </row>
    <row r="137" spans="1:65" s="12" customFormat="1" ht="25.9" customHeight="1">
      <c r="B137" s="140"/>
      <c r="D137" s="141" t="s">
        <v>72</v>
      </c>
      <c r="E137" s="142" t="s">
        <v>1713</v>
      </c>
      <c r="F137" s="142" t="s">
        <v>1714</v>
      </c>
      <c r="J137" s="143">
        <f>J138</f>
        <v>0</v>
      </c>
      <c r="L137" s="140"/>
      <c r="M137" s="144"/>
      <c r="N137" s="145"/>
      <c r="O137" s="145"/>
      <c r="P137" s="146" t="e">
        <f>P138</f>
        <v>#REF!</v>
      </c>
      <c r="Q137" s="145"/>
      <c r="R137" s="146" t="e">
        <f>R138</f>
        <v>#REF!</v>
      </c>
      <c r="S137" s="145"/>
      <c r="T137" s="147" t="e">
        <f>T138</f>
        <v>#REF!</v>
      </c>
      <c r="AR137" s="141" t="s">
        <v>129</v>
      </c>
      <c r="AT137" s="148" t="s">
        <v>72</v>
      </c>
      <c r="AU137" s="148" t="s">
        <v>73</v>
      </c>
      <c r="AY137" s="141" t="s">
        <v>445</v>
      </c>
      <c r="BK137" s="149" t="e">
        <f>BK138</f>
        <v>#REF!</v>
      </c>
    </row>
    <row r="138" spans="1:65" s="12" customFormat="1" ht="22.9" customHeight="1">
      <c r="B138" s="140"/>
      <c r="D138" s="141" t="s">
        <v>72</v>
      </c>
      <c r="E138" s="150" t="s">
        <v>5267</v>
      </c>
      <c r="F138" s="150" t="s">
        <v>5268</v>
      </c>
      <c r="J138" s="151">
        <f>J139+J170+J212+J233+J262+J301+J318+J337+J356+J392+J433+J439+J457+J471+J487+J501+J507+J513</f>
        <v>0</v>
      </c>
      <c r="L138" s="140"/>
      <c r="M138" s="144"/>
      <c r="N138" s="145"/>
      <c r="O138" s="145"/>
      <c r="P138" s="146" t="e">
        <f>P139+P170+P212+P233+P262+P301+P318+P337+P356+P392+#REF!+#REF!+#REF!+P433+P439+P457+P471+P487+P501+P507+P513</f>
        <v>#REF!</v>
      </c>
      <c r="Q138" s="145"/>
      <c r="R138" s="146" t="e">
        <f>R139+R170+R212+R233+R262+R301+R318+R337+R356+R392+#REF!+#REF!+#REF!+R433+R439+R457+R471+R487+R501+R507+R513</f>
        <v>#REF!</v>
      </c>
      <c r="S138" s="145"/>
      <c r="T138" s="147" t="e">
        <f>T139+T170+T212+T233+T262+T301+T318+T337+T356+T392+#REF!+#REF!+#REF!+T433+T439+T457+T471+T487+T501+T507+T513</f>
        <v>#REF!</v>
      </c>
      <c r="AR138" s="141" t="s">
        <v>129</v>
      </c>
      <c r="AT138" s="148" t="s">
        <v>72</v>
      </c>
      <c r="AU138" s="148" t="s">
        <v>81</v>
      </c>
      <c r="AY138" s="141" t="s">
        <v>445</v>
      </c>
      <c r="BK138" s="149" t="e">
        <f>BK139+BK170+BK212+BK233+BK262+BK301+BK318+BK337+BK356+BK392+#REF!+#REF!+#REF!+BK433+BK439+BK457+BK471+BK487+BK501+BK507+BK513</f>
        <v>#REF!</v>
      </c>
    </row>
    <row r="139" spans="1:65" s="12" customFormat="1" ht="20.85" customHeight="1">
      <c r="B139" s="140"/>
      <c r="D139" s="141" t="s">
        <v>72</v>
      </c>
      <c r="E139" s="150" t="s">
        <v>5269</v>
      </c>
      <c r="F139" s="150" t="s">
        <v>5270</v>
      </c>
      <c r="J139" s="151">
        <f>BK139</f>
        <v>0</v>
      </c>
      <c r="L139" s="140"/>
      <c r="M139" s="144"/>
      <c r="N139" s="145"/>
      <c r="O139" s="145"/>
      <c r="P139" s="146">
        <f>SUM(P140:P169)</f>
        <v>0</v>
      </c>
      <c r="Q139" s="145"/>
      <c r="R139" s="146">
        <f>SUM(R140:R169)</f>
        <v>0</v>
      </c>
      <c r="S139" s="145"/>
      <c r="T139" s="147">
        <f>SUM(T140:T169)</f>
        <v>0</v>
      </c>
      <c r="AR139" s="141" t="s">
        <v>129</v>
      </c>
      <c r="AT139" s="148" t="s">
        <v>72</v>
      </c>
      <c r="AU139" s="148" t="s">
        <v>129</v>
      </c>
      <c r="AY139" s="141" t="s">
        <v>445</v>
      </c>
      <c r="BK139" s="149">
        <f>SUM(BK140:BK169)</f>
        <v>0</v>
      </c>
    </row>
    <row r="140" spans="1:65" s="2" customFormat="1" ht="76.349999999999994" customHeight="1">
      <c r="A140" s="30"/>
      <c r="B140" s="152"/>
      <c r="C140" s="153" t="s">
        <v>81</v>
      </c>
      <c r="D140" s="153" t="s">
        <v>447</v>
      </c>
      <c r="E140" s="154" t="s">
        <v>5271</v>
      </c>
      <c r="F140" s="155" t="s">
        <v>5272</v>
      </c>
      <c r="G140" s="156" t="s">
        <v>5273</v>
      </c>
      <c r="H140" s="157">
        <v>1</v>
      </c>
      <c r="I140" s="158"/>
      <c r="J140" s="158">
        <f t="shared" ref="J140:J169" si="0">ROUND(I140*H140,2)</f>
        <v>0</v>
      </c>
      <c r="K140" s="159"/>
      <c r="L140" s="31"/>
      <c r="M140" s="160" t="s">
        <v>1</v>
      </c>
      <c r="N140" s="161" t="s">
        <v>39</v>
      </c>
      <c r="O140" s="162">
        <v>0</v>
      </c>
      <c r="P140" s="162">
        <f t="shared" ref="P140:P169" si="1">O140*H140</f>
        <v>0</v>
      </c>
      <c r="Q140" s="162">
        <v>0</v>
      </c>
      <c r="R140" s="162">
        <f t="shared" ref="R140:R169" si="2">Q140*H140</f>
        <v>0</v>
      </c>
      <c r="S140" s="162">
        <v>0</v>
      </c>
      <c r="T140" s="163">
        <f t="shared" ref="T140:T169" si="3"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558</v>
      </c>
      <c r="AT140" s="164" t="s">
        <v>447</v>
      </c>
      <c r="AU140" s="164" t="s">
        <v>469</v>
      </c>
      <c r="AY140" s="18" t="s">
        <v>445</v>
      </c>
      <c r="BE140" s="165">
        <f t="shared" ref="BE140:BE169" si="4">IF(N140="základná",J140,0)</f>
        <v>0</v>
      </c>
      <c r="BF140" s="165">
        <f t="shared" ref="BF140:BF169" si="5">IF(N140="znížená",J140,0)</f>
        <v>0</v>
      </c>
      <c r="BG140" s="165">
        <f t="shared" ref="BG140:BG169" si="6">IF(N140="zákl. prenesená",J140,0)</f>
        <v>0</v>
      </c>
      <c r="BH140" s="165">
        <f t="shared" ref="BH140:BH169" si="7">IF(N140="zníž. prenesená",J140,0)</f>
        <v>0</v>
      </c>
      <c r="BI140" s="165">
        <f t="shared" ref="BI140:BI169" si="8">IF(N140="nulová",J140,0)</f>
        <v>0</v>
      </c>
      <c r="BJ140" s="18" t="s">
        <v>129</v>
      </c>
      <c r="BK140" s="165">
        <f t="shared" ref="BK140:BK169" si="9">ROUND(I140*H140,2)</f>
        <v>0</v>
      </c>
      <c r="BL140" s="18" t="s">
        <v>558</v>
      </c>
      <c r="BM140" s="164" t="s">
        <v>5274</v>
      </c>
    </row>
    <row r="141" spans="1:65" s="2" customFormat="1" ht="16.5" customHeight="1">
      <c r="A141" s="30"/>
      <c r="B141" s="152"/>
      <c r="C141" s="153" t="s">
        <v>129</v>
      </c>
      <c r="D141" s="153" t="s">
        <v>447</v>
      </c>
      <c r="E141" s="154" t="s">
        <v>5275</v>
      </c>
      <c r="F141" s="155" t="s">
        <v>5276</v>
      </c>
      <c r="G141" s="156" t="s">
        <v>5277</v>
      </c>
      <c r="H141" s="157">
        <v>2</v>
      </c>
      <c r="I141" s="158"/>
      <c r="J141" s="158">
        <f t="shared" si="0"/>
        <v>0</v>
      </c>
      <c r="K141" s="159"/>
      <c r="L141" s="31"/>
      <c r="M141" s="160" t="s">
        <v>1</v>
      </c>
      <c r="N141" s="161" t="s">
        <v>39</v>
      </c>
      <c r="O141" s="162">
        <v>0</v>
      </c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558</v>
      </c>
      <c r="AT141" s="164" t="s">
        <v>447</v>
      </c>
      <c r="AU141" s="164" t="s">
        <v>469</v>
      </c>
      <c r="AY141" s="18" t="s">
        <v>445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129</v>
      </c>
      <c r="BK141" s="165">
        <f t="shared" si="9"/>
        <v>0</v>
      </c>
      <c r="BL141" s="18" t="s">
        <v>558</v>
      </c>
      <c r="BM141" s="164" t="s">
        <v>5278</v>
      </c>
    </row>
    <row r="142" spans="1:65" s="2" customFormat="1" ht="16.5" customHeight="1">
      <c r="A142" s="30"/>
      <c r="B142" s="152"/>
      <c r="C142" s="153" t="s">
        <v>469</v>
      </c>
      <c r="D142" s="153" t="s">
        <v>447</v>
      </c>
      <c r="E142" s="154" t="s">
        <v>5279</v>
      </c>
      <c r="F142" s="155" t="s">
        <v>5280</v>
      </c>
      <c r="G142" s="156" t="s">
        <v>5277</v>
      </c>
      <c r="H142" s="157">
        <v>2</v>
      </c>
      <c r="I142" s="158"/>
      <c r="J142" s="158">
        <f t="shared" si="0"/>
        <v>0</v>
      </c>
      <c r="K142" s="159"/>
      <c r="L142" s="31"/>
      <c r="M142" s="160" t="s">
        <v>1</v>
      </c>
      <c r="N142" s="161" t="s">
        <v>39</v>
      </c>
      <c r="O142" s="162">
        <v>0</v>
      </c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558</v>
      </c>
      <c r="AT142" s="164" t="s">
        <v>447</v>
      </c>
      <c r="AU142" s="164" t="s">
        <v>469</v>
      </c>
      <c r="AY142" s="18" t="s">
        <v>445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129</v>
      </c>
      <c r="BK142" s="165">
        <f t="shared" si="9"/>
        <v>0</v>
      </c>
      <c r="BL142" s="18" t="s">
        <v>558</v>
      </c>
      <c r="BM142" s="164" t="s">
        <v>5281</v>
      </c>
    </row>
    <row r="143" spans="1:65" s="2" customFormat="1" ht="16.5" customHeight="1">
      <c r="A143" s="30"/>
      <c r="B143" s="152"/>
      <c r="C143" s="153" t="s">
        <v>451</v>
      </c>
      <c r="D143" s="153" t="s">
        <v>447</v>
      </c>
      <c r="E143" s="154" t="s">
        <v>5282</v>
      </c>
      <c r="F143" s="155" t="s">
        <v>5283</v>
      </c>
      <c r="G143" s="156" t="s">
        <v>5277</v>
      </c>
      <c r="H143" s="157">
        <v>4</v>
      </c>
      <c r="I143" s="158"/>
      <c r="J143" s="158">
        <f t="shared" si="0"/>
        <v>0</v>
      </c>
      <c r="K143" s="159"/>
      <c r="L143" s="31"/>
      <c r="M143" s="160" t="s">
        <v>1</v>
      </c>
      <c r="N143" s="161" t="s">
        <v>39</v>
      </c>
      <c r="O143" s="162">
        <v>0</v>
      </c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558</v>
      </c>
      <c r="AT143" s="164" t="s">
        <v>447</v>
      </c>
      <c r="AU143" s="164" t="s">
        <v>469</v>
      </c>
      <c r="AY143" s="18" t="s">
        <v>445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129</v>
      </c>
      <c r="BK143" s="165">
        <f t="shared" si="9"/>
        <v>0</v>
      </c>
      <c r="BL143" s="18" t="s">
        <v>558</v>
      </c>
      <c r="BM143" s="164" t="s">
        <v>5284</v>
      </c>
    </row>
    <row r="144" spans="1:65" s="2" customFormat="1" ht="16.5" customHeight="1">
      <c r="A144" s="30"/>
      <c r="B144" s="152"/>
      <c r="C144" s="153" t="s">
        <v>490</v>
      </c>
      <c r="D144" s="153" t="s">
        <v>447</v>
      </c>
      <c r="E144" s="154" t="s">
        <v>5285</v>
      </c>
      <c r="F144" s="155" t="s">
        <v>5286</v>
      </c>
      <c r="G144" s="156" t="s">
        <v>5277</v>
      </c>
      <c r="H144" s="157">
        <v>1</v>
      </c>
      <c r="I144" s="158"/>
      <c r="J144" s="158">
        <f t="shared" si="0"/>
        <v>0</v>
      </c>
      <c r="K144" s="159"/>
      <c r="L144" s="31"/>
      <c r="M144" s="160" t="s">
        <v>1</v>
      </c>
      <c r="N144" s="161" t="s">
        <v>39</v>
      </c>
      <c r="O144" s="162">
        <v>0</v>
      </c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558</v>
      </c>
      <c r="AT144" s="164" t="s">
        <v>447</v>
      </c>
      <c r="AU144" s="164" t="s">
        <v>469</v>
      </c>
      <c r="AY144" s="18" t="s">
        <v>445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129</v>
      </c>
      <c r="BK144" s="165">
        <f t="shared" si="9"/>
        <v>0</v>
      </c>
      <c r="BL144" s="18" t="s">
        <v>558</v>
      </c>
      <c r="BM144" s="164" t="s">
        <v>5287</v>
      </c>
    </row>
    <row r="145" spans="1:65" s="2" customFormat="1" ht="16.5" customHeight="1">
      <c r="A145" s="30"/>
      <c r="B145" s="152"/>
      <c r="C145" s="153" t="s">
        <v>494</v>
      </c>
      <c r="D145" s="153" t="s">
        <v>447</v>
      </c>
      <c r="E145" s="154" t="s">
        <v>5288</v>
      </c>
      <c r="F145" s="155" t="s">
        <v>5289</v>
      </c>
      <c r="G145" s="156" t="s">
        <v>5277</v>
      </c>
      <c r="H145" s="157">
        <v>1</v>
      </c>
      <c r="I145" s="158"/>
      <c r="J145" s="158">
        <f t="shared" si="0"/>
        <v>0</v>
      </c>
      <c r="K145" s="159"/>
      <c r="L145" s="31"/>
      <c r="M145" s="160" t="s">
        <v>1</v>
      </c>
      <c r="N145" s="161" t="s">
        <v>39</v>
      </c>
      <c r="O145" s="162">
        <v>0</v>
      </c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558</v>
      </c>
      <c r="AT145" s="164" t="s">
        <v>447</v>
      </c>
      <c r="AU145" s="164" t="s">
        <v>469</v>
      </c>
      <c r="AY145" s="18" t="s">
        <v>445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129</v>
      </c>
      <c r="BK145" s="165">
        <f t="shared" si="9"/>
        <v>0</v>
      </c>
      <c r="BL145" s="18" t="s">
        <v>558</v>
      </c>
      <c r="BM145" s="164" t="s">
        <v>5290</v>
      </c>
    </row>
    <row r="146" spans="1:65" s="2" customFormat="1" ht="24.2" customHeight="1">
      <c r="A146" s="30"/>
      <c r="B146" s="152"/>
      <c r="C146" s="153" t="s">
        <v>499</v>
      </c>
      <c r="D146" s="153" t="s">
        <v>447</v>
      </c>
      <c r="E146" s="154" t="s">
        <v>5291</v>
      </c>
      <c r="F146" s="155" t="s">
        <v>5292</v>
      </c>
      <c r="G146" s="156" t="s">
        <v>5277</v>
      </c>
      <c r="H146" s="157">
        <v>2</v>
      </c>
      <c r="I146" s="158"/>
      <c r="J146" s="158">
        <f t="shared" si="0"/>
        <v>0</v>
      </c>
      <c r="K146" s="159"/>
      <c r="L146" s="31"/>
      <c r="M146" s="160" t="s">
        <v>1</v>
      </c>
      <c r="N146" s="161" t="s">
        <v>39</v>
      </c>
      <c r="O146" s="162">
        <v>0</v>
      </c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558</v>
      </c>
      <c r="AT146" s="164" t="s">
        <v>447</v>
      </c>
      <c r="AU146" s="164" t="s">
        <v>469</v>
      </c>
      <c r="AY146" s="18" t="s">
        <v>445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129</v>
      </c>
      <c r="BK146" s="165">
        <f t="shared" si="9"/>
        <v>0</v>
      </c>
      <c r="BL146" s="18" t="s">
        <v>558</v>
      </c>
      <c r="BM146" s="164" t="s">
        <v>5293</v>
      </c>
    </row>
    <row r="147" spans="1:65" s="2" customFormat="1" ht="24.2" customHeight="1">
      <c r="A147" s="30"/>
      <c r="B147" s="152"/>
      <c r="C147" s="153" t="s">
        <v>504</v>
      </c>
      <c r="D147" s="153" t="s">
        <v>447</v>
      </c>
      <c r="E147" s="154" t="s">
        <v>5294</v>
      </c>
      <c r="F147" s="155" t="s">
        <v>5295</v>
      </c>
      <c r="G147" s="156" t="s">
        <v>5277</v>
      </c>
      <c r="H147" s="157">
        <v>1</v>
      </c>
      <c r="I147" s="158"/>
      <c r="J147" s="158">
        <f t="shared" si="0"/>
        <v>0</v>
      </c>
      <c r="K147" s="159"/>
      <c r="L147" s="31"/>
      <c r="M147" s="160" t="s">
        <v>1</v>
      </c>
      <c r="N147" s="161" t="s">
        <v>39</v>
      </c>
      <c r="O147" s="162">
        <v>0</v>
      </c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558</v>
      </c>
      <c r="AT147" s="164" t="s">
        <v>447</v>
      </c>
      <c r="AU147" s="164" t="s">
        <v>469</v>
      </c>
      <c r="AY147" s="18" t="s">
        <v>445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129</v>
      </c>
      <c r="BK147" s="165">
        <f t="shared" si="9"/>
        <v>0</v>
      </c>
      <c r="BL147" s="18" t="s">
        <v>558</v>
      </c>
      <c r="BM147" s="164" t="s">
        <v>5296</v>
      </c>
    </row>
    <row r="148" spans="1:65" s="2" customFormat="1" ht="21.75" customHeight="1">
      <c r="A148" s="30"/>
      <c r="B148" s="152"/>
      <c r="C148" s="153" t="s">
        <v>510</v>
      </c>
      <c r="D148" s="153" t="s">
        <v>447</v>
      </c>
      <c r="E148" s="154" t="s">
        <v>5297</v>
      </c>
      <c r="F148" s="155" t="s">
        <v>5298</v>
      </c>
      <c r="G148" s="156" t="s">
        <v>5277</v>
      </c>
      <c r="H148" s="157">
        <v>2</v>
      </c>
      <c r="I148" s="158"/>
      <c r="J148" s="158">
        <f t="shared" si="0"/>
        <v>0</v>
      </c>
      <c r="K148" s="159"/>
      <c r="L148" s="31"/>
      <c r="M148" s="160" t="s">
        <v>1</v>
      </c>
      <c r="N148" s="161" t="s">
        <v>39</v>
      </c>
      <c r="O148" s="162">
        <v>0</v>
      </c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558</v>
      </c>
      <c r="AT148" s="164" t="s">
        <v>447</v>
      </c>
      <c r="AU148" s="164" t="s">
        <v>469</v>
      </c>
      <c r="AY148" s="18" t="s">
        <v>445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129</v>
      </c>
      <c r="BK148" s="165">
        <f t="shared" si="9"/>
        <v>0</v>
      </c>
      <c r="BL148" s="18" t="s">
        <v>558</v>
      </c>
      <c r="BM148" s="164" t="s">
        <v>5299</v>
      </c>
    </row>
    <row r="149" spans="1:65" s="2" customFormat="1" ht="16.5" customHeight="1">
      <c r="A149" s="30"/>
      <c r="B149" s="152"/>
      <c r="C149" s="153" t="s">
        <v>518</v>
      </c>
      <c r="D149" s="153" t="s">
        <v>447</v>
      </c>
      <c r="E149" s="154" t="s">
        <v>5300</v>
      </c>
      <c r="F149" s="155" t="s">
        <v>5301</v>
      </c>
      <c r="G149" s="156" t="s">
        <v>5277</v>
      </c>
      <c r="H149" s="157">
        <v>2</v>
      </c>
      <c r="I149" s="158"/>
      <c r="J149" s="158">
        <f t="shared" si="0"/>
        <v>0</v>
      </c>
      <c r="K149" s="159"/>
      <c r="L149" s="31"/>
      <c r="M149" s="160" t="s">
        <v>1</v>
      </c>
      <c r="N149" s="161" t="s">
        <v>39</v>
      </c>
      <c r="O149" s="162">
        <v>0</v>
      </c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558</v>
      </c>
      <c r="AT149" s="164" t="s">
        <v>447</v>
      </c>
      <c r="AU149" s="164" t="s">
        <v>469</v>
      </c>
      <c r="AY149" s="18" t="s">
        <v>445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129</v>
      </c>
      <c r="BK149" s="165">
        <f t="shared" si="9"/>
        <v>0</v>
      </c>
      <c r="BL149" s="18" t="s">
        <v>558</v>
      </c>
      <c r="BM149" s="164" t="s">
        <v>5302</v>
      </c>
    </row>
    <row r="150" spans="1:65" s="2" customFormat="1" ht="21.75" customHeight="1">
      <c r="A150" s="30"/>
      <c r="B150" s="152"/>
      <c r="C150" s="153" t="s">
        <v>526</v>
      </c>
      <c r="D150" s="153" t="s">
        <v>447</v>
      </c>
      <c r="E150" s="154" t="s">
        <v>5303</v>
      </c>
      <c r="F150" s="155" t="s">
        <v>5304</v>
      </c>
      <c r="G150" s="156" t="s">
        <v>5277</v>
      </c>
      <c r="H150" s="157">
        <v>2</v>
      </c>
      <c r="I150" s="158"/>
      <c r="J150" s="158">
        <f t="shared" si="0"/>
        <v>0</v>
      </c>
      <c r="K150" s="159"/>
      <c r="L150" s="31"/>
      <c r="M150" s="160" t="s">
        <v>1</v>
      </c>
      <c r="N150" s="161" t="s">
        <v>39</v>
      </c>
      <c r="O150" s="162">
        <v>0</v>
      </c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558</v>
      </c>
      <c r="AT150" s="164" t="s">
        <v>447</v>
      </c>
      <c r="AU150" s="164" t="s">
        <v>469</v>
      </c>
      <c r="AY150" s="18" t="s">
        <v>445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129</v>
      </c>
      <c r="BK150" s="165">
        <f t="shared" si="9"/>
        <v>0</v>
      </c>
      <c r="BL150" s="18" t="s">
        <v>558</v>
      </c>
      <c r="BM150" s="164" t="s">
        <v>5305</v>
      </c>
    </row>
    <row r="151" spans="1:65" s="2" customFormat="1" ht="16.5" customHeight="1">
      <c r="A151" s="30"/>
      <c r="B151" s="152"/>
      <c r="C151" s="153" t="s">
        <v>533</v>
      </c>
      <c r="D151" s="153" t="s">
        <v>447</v>
      </c>
      <c r="E151" s="154" t="s">
        <v>5306</v>
      </c>
      <c r="F151" s="155" t="s">
        <v>5307</v>
      </c>
      <c r="G151" s="156" t="s">
        <v>5277</v>
      </c>
      <c r="H151" s="157">
        <v>2</v>
      </c>
      <c r="I151" s="158"/>
      <c r="J151" s="158">
        <f t="shared" si="0"/>
        <v>0</v>
      </c>
      <c r="K151" s="159"/>
      <c r="L151" s="31"/>
      <c r="M151" s="160" t="s">
        <v>1</v>
      </c>
      <c r="N151" s="161" t="s">
        <v>39</v>
      </c>
      <c r="O151" s="162">
        <v>0</v>
      </c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558</v>
      </c>
      <c r="AT151" s="164" t="s">
        <v>447</v>
      </c>
      <c r="AU151" s="164" t="s">
        <v>469</v>
      </c>
      <c r="AY151" s="18" t="s">
        <v>445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129</v>
      </c>
      <c r="BK151" s="165">
        <f t="shared" si="9"/>
        <v>0</v>
      </c>
      <c r="BL151" s="18" t="s">
        <v>558</v>
      </c>
      <c r="BM151" s="164" t="s">
        <v>5308</v>
      </c>
    </row>
    <row r="152" spans="1:65" s="2" customFormat="1" ht="24.2" customHeight="1">
      <c r="A152" s="30"/>
      <c r="B152" s="152"/>
      <c r="C152" s="153" t="s">
        <v>539</v>
      </c>
      <c r="D152" s="153" t="s">
        <v>447</v>
      </c>
      <c r="E152" s="154" t="s">
        <v>5309</v>
      </c>
      <c r="F152" s="155" t="s">
        <v>5310</v>
      </c>
      <c r="G152" s="156" t="s">
        <v>5311</v>
      </c>
      <c r="H152" s="157">
        <v>11</v>
      </c>
      <c r="I152" s="158"/>
      <c r="J152" s="158">
        <f t="shared" si="0"/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558</v>
      </c>
      <c r="AT152" s="164" t="s">
        <v>447</v>
      </c>
      <c r="AU152" s="164" t="s">
        <v>469</v>
      </c>
      <c r="AY152" s="18" t="s">
        <v>445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129</v>
      </c>
      <c r="BK152" s="165">
        <f t="shared" si="9"/>
        <v>0</v>
      </c>
      <c r="BL152" s="18" t="s">
        <v>558</v>
      </c>
      <c r="BM152" s="164" t="s">
        <v>5312</v>
      </c>
    </row>
    <row r="153" spans="1:65" s="2" customFormat="1" ht="16.5" customHeight="1">
      <c r="A153" s="30"/>
      <c r="B153" s="152"/>
      <c r="C153" s="153" t="s">
        <v>546</v>
      </c>
      <c r="D153" s="153" t="s">
        <v>447</v>
      </c>
      <c r="E153" s="154" t="s">
        <v>5313</v>
      </c>
      <c r="F153" s="155" t="s">
        <v>5314</v>
      </c>
      <c r="G153" s="156" t="s">
        <v>5277</v>
      </c>
      <c r="H153" s="157">
        <v>11</v>
      </c>
      <c r="I153" s="158"/>
      <c r="J153" s="158">
        <f t="shared" si="0"/>
        <v>0</v>
      </c>
      <c r="K153" s="159"/>
      <c r="L153" s="31"/>
      <c r="M153" s="160" t="s">
        <v>1</v>
      </c>
      <c r="N153" s="161" t="s">
        <v>39</v>
      </c>
      <c r="O153" s="162">
        <v>0</v>
      </c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558</v>
      </c>
      <c r="AT153" s="164" t="s">
        <v>447</v>
      </c>
      <c r="AU153" s="164" t="s">
        <v>469</v>
      </c>
      <c r="AY153" s="18" t="s">
        <v>445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129</v>
      </c>
      <c r="BK153" s="165">
        <f t="shared" si="9"/>
        <v>0</v>
      </c>
      <c r="BL153" s="18" t="s">
        <v>558</v>
      </c>
      <c r="BM153" s="164" t="s">
        <v>5315</v>
      </c>
    </row>
    <row r="154" spans="1:65" s="2" customFormat="1" ht="24.2" customHeight="1">
      <c r="A154" s="30"/>
      <c r="B154" s="152"/>
      <c r="C154" s="153" t="s">
        <v>552</v>
      </c>
      <c r="D154" s="153" t="s">
        <v>447</v>
      </c>
      <c r="E154" s="154" t="s">
        <v>5316</v>
      </c>
      <c r="F154" s="155" t="s">
        <v>5317</v>
      </c>
      <c r="G154" s="156" t="s">
        <v>5311</v>
      </c>
      <c r="H154" s="157">
        <v>1</v>
      </c>
      <c r="I154" s="158"/>
      <c r="J154" s="158">
        <f t="shared" si="0"/>
        <v>0</v>
      </c>
      <c r="K154" s="159"/>
      <c r="L154" s="31"/>
      <c r="M154" s="160" t="s">
        <v>1</v>
      </c>
      <c r="N154" s="161" t="s">
        <v>39</v>
      </c>
      <c r="O154" s="162">
        <v>0</v>
      </c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558</v>
      </c>
      <c r="AT154" s="164" t="s">
        <v>447</v>
      </c>
      <c r="AU154" s="164" t="s">
        <v>469</v>
      </c>
      <c r="AY154" s="18" t="s">
        <v>445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129</v>
      </c>
      <c r="BK154" s="165">
        <f t="shared" si="9"/>
        <v>0</v>
      </c>
      <c r="BL154" s="18" t="s">
        <v>558</v>
      </c>
      <c r="BM154" s="164" t="s">
        <v>5318</v>
      </c>
    </row>
    <row r="155" spans="1:65" s="2" customFormat="1" ht="16.5" customHeight="1">
      <c r="A155" s="30"/>
      <c r="B155" s="152"/>
      <c r="C155" s="153" t="s">
        <v>558</v>
      </c>
      <c r="D155" s="153" t="s">
        <v>447</v>
      </c>
      <c r="E155" s="154" t="s">
        <v>5319</v>
      </c>
      <c r="F155" s="155" t="s">
        <v>5320</v>
      </c>
      <c r="G155" s="156" t="s">
        <v>5277</v>
      </c>
      <c r="H155" s="157">
        <v>1</v>
      </c>
      <c r="I155" s="158"/>
      <c r="J155" s="158">
        <f t="shared" si="0"/>
        <v>0</v>
      </c>
      <c r="K155" s="159"/>
      <c r="L155" s="31"/>
      <c r="M155" s="160" t="s">
        <v>1</v>
      </c>
      <c r="N155" s="161" t="s">
        <v>39</v>
      </c>
      <c r="O155" s="162">
        <v>0</v>
      </c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558</v>
      </c>
      <c r="AT155" s="164" t="s">
        <v>447</v>
      </c>
      <c r="AU155" s="164" t="s">
        <v>469</v>
      </c>
      <c r="AY155" s="18" t="s">
        <v>445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129</v>
      </c>
      <c r="BK155" s="165">
        <f t="shared" si="9"/>
        <v>0</v>
      </c>
      <c r="BL155" s="18" t="s">
        <v>558</v>
      </c>
      <c r="BM155" s="164" t="s">
        <v>5321</v>
      </c>
    </row>
    <row r="156" spans="1:65" s="2" customFormat="1" ht="24.2" customHeight="1">
      <c r="A156" s="30"/>
      <c r="B156" s="152"/>
      <c r="C156" s="153" t="s">
        <v>390</v>
      </c>
      <c r="D156" s="153" t="s">
        <v>447</v>
      </c>
      <c r="E156" s="154" t="s">
        <v>5322</v>
      </c>
      <c r="F156" s="155" t="s">
        <v>5323</v>
      </c>
      <c r="G156" s="156" t="s">
        <v>5311</v>
      </c>
      <c r="H156" s="157">
        <v>1</v>
      </c>
      <c r="I156" s="158"/>
      <c r="J156" s="158">
        <f t="shared" si="0"/>
        <v>0</v>
      </c>
      <c r="K156" s="159"/>
      <c r="L156" s="31"/>
      <c r="M156" s="160" t="s">
        <v>1</v>
      </c>
      <c r="N156" s="161" t="s">
        <v>39</v>
      </c>
      <c r="O156" s="162">
        <v>0</v>
      </c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558</v>
      </c>
      <c r="AT156" s="164" t="s">
        <v>447</v>
      </c>
      <c r="AU156" s="164" t="s">
        <v>469</v>
      </c>
      <c r="AY156" s="18" t="s">
        <v>445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129</v>
      </c>
      <c r="BK156" s="165">
        <f t="shared" si="9"/>
        <v>0</v>
      </c>
      <c r="BL156" s="18" t="s">
        <v>558</v>
      </c>
      <c r="BM156" s="164" t="s">
        <v>5324</v>
      </c>
    </row>
    <row r="157" spans="1:65" s="2" customFormat="1" ht="16.5" customHeight="1">
      <c r="A157" s="30"/>
      <c r="B157" s="152"/>
      <c r="C157" s="153" t="s">
        <v>567</v>
      </c>
      <c r="D157" s="153" t="s">
        <v>447</v>
      </c>
      <c r="E157" s="154" t="s">
        <v>5313</v>
      </c>
      <c r="F157" s="155" t="s">
        <v>5314</v>
      </c>
      <c r="G157" s="156" t="s">
        <v>5277</v>
      </c>
      <c r="H157" s="157">
        <v>1</v>
      </c>
      <c r="I157" s="158"/>
      <c r="J157" s="158">
        <f t="shared" si="0"/>
        <v>0</v>
      </c>
      <c r="K157" s="159"/>
      <c r="L157" s="31"/>
      <c r="M157" s="160" t="s">
        <v>1</v>
      </c>
      <c r="N157" s="161" t="s">
        <v>39</v>
      </c>
      <c r="O157" s="162">
        <v>0</v>
      </c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558</v>
      </c>
      <c r="AT157" s="164" t="s">
        <v>447</v>
      </c>
      <c r="AU157" s="164" t="s">
        <v>469</v>
      </c>
      <c r="AY157" s="18" t="s">
        <v>445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129</v>
      </c>
      <c r="BK157" s="165">
        <f t="shared" si="9"/>
        <v>0</v>
      </c>
      <c r="BL157" s="18" t="s">
        <v>558</v>
      </c>
      <c r="BM157" s="164" t="s">
        <v>5325</v>
      </c>
    </row>
    <row r="158" spans="1:65" s="2" customFormat="1" ht="16.5" customHeight="1">
      <c r="A158" s="30"/>
      <c r="B158" s="152"/>
      <c r="C158" s="153" t="s">
        <v>572</v>
      </c>
      <c r="D158" s="153" t="s">
        <v>447</v>
      </c>
      <c r="E158" s="154" t="s">
        <v>5326</v>
      </c>
      <c r="F158" s="155" t="s">
        <v>5327</v>
      </c>
      <c r="G158" s="156" t="s">
        <v>5311</v>
      </c>
      <c r="H158" s="157">
        <v>9</v>
      </c>
      <c r="I158" s="158"/>
      <c r="J158" s="158">
        <f t="shared" si="0"/>
        <v>0</v>
      </c>
      <c r="K158" s="159"/>
      <c r="L158" s="31"/>
      <c r="M158" s="160" t="s">
        <v>1</v>
      </c>
      <c r="N158" s="161" t="s">
        <v>39</v>
      </c>
      <c r="O158" s="162">
        <v>0</v>
      </c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4" t="s">
        <v>558</v>
      </c>
      <c r="AT158" s="164" t="s">
        <v>447</v>
      </c>
      <c r="AU158" s="164" t="s">
        <v>469</v>
      </c>
      <c r="AY158" s="18" t="s">
        <v>445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129</v>
      </c>
      <c r="BK158" s="165">
        <f t="shared" si="9"/>
        <v>0</v>
      </c>
      <c r="BL158" s="18" t="s">
        <v>558</v>
      </c>
      <c r="BM158" s="164" t="s">
        <v>5328</v>
      </c>
    </row>
    <row r="159" spans="1:65" s="2" customFormat="1" ht="16.5" customHeight="1">
      <c r="A159" s="30"/>
      <c r="B159" s="152"/>
      <c r="C159" s="153" t="s">
        <v>7</v>
      </c>
      <c r="D159" s="153" t="s">
        <v>447</v>
      </c>
      <c r="E159" s="154" t="s">
        <v>5329</v>
      </c>
      <c r="F159" s="155" t="s">
        <v>5330</v>
      </c>
      <c r="G159" s="156" t="s">
        <v>5311</v>
      </c>
      <c r="H159" s="157">
        <v>3</v>
      </c>
      <c r="I159" s="158"/>
      <c r="J159" s="158">
        <f t="shared" si="0"/>
        <v>0</v>
      </c>
      <c r="K159" s="159"/>
      <c r="L159" s="31"/>
      <c r="M159" s="160" t="s">
        <v>1</v>
      </c>
      <c r="N159" s="161" t="s">
        <v>39</v>
      </c>
      <c r="O159" s="162">
        <v>0</v>
      </c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558</v>
      </c>
      <c r="AT159" s="164" t="s">
        <v>447</v>
      </c>
      <c r="AU159" s="164" t="s">
        <v>469</v>
      </c>
      <c r="AY159" s="18" t="s">
        <v>445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129</v>
      </c>
      <c r="BK159" s="165">
        <f t="shared" si="9"/>
        <v>0</v>
      </c>
      <c r="BL159" s="18" t="s">
        <v>558</v>
      </c>
      <c r="BM159" s="164" t="s">
        <v>5331</v>
      </c>
    </row>
    <row r="160" spans="1:65" s="2" customFormat="1" ht="24.2" customHeight="1">
      <c r="A160" s="30"/>
      <c r="B160" s="152"/>
      <c r="C160" s="153" t="s">
        <v>588</v>
      </c>
      <c r="D160" s="153" t="s">
        <v>447</v>
      </c>
      <c r="E160" s="154" t="s">
        <v>5332</v>
      </c>
      <c r="F160" s="155" t="s">
        <v>5333</v>
      </c>
      <c r="G160" s="156" t="s">
        <v>5334</v>
      </c>
      <c r="H160" s="157">
        <v>24</v>
      </c>
      <c r="I160" s="158"/>
      <c r="J160" s="158">
        <f t="shared" si="0"/>
        <v>0</v>
      </c>
      <c r="K160" s="159"/>
      <c r="L160" s="31"/>
      <c r="M160" s="160" t="s">
        <v>1</v>
      </c>
      <c r="N160" s="161" t="s">
        <v>39</v>
      </c>
      <c r="O160" s="162">
        <v>0</v>
      </c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558</v>
      </c>
      <c r="AT160" s="164" t="s">
        <v>447</v>
      </c>
      <c r="AU160" s="164" t="s">
        <v>469</v>
      </c>
      <c r="AY160" s="18" t="s">
        <v>445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129</v>
      </c>
      <c r="BK160" s="165">
        <f t="shared" si="9"/>
        <v>0</v>
      </c>
      <c r="BL160" s="18" t="s">
        <v>558</v>
      </c>
      <c r="BM160" s="164" t="s">
        <v>5335</v>
      </c>
    </row>
    <row r="161" spans="1:65" s="2" customFormat="1" ht="24.2" customHeight="1">
      <c r="A161" s="30"/>
      <c r="B161" s="152"/>
      <c r="C161" s="153" t="s">
        <v>597</v>
      </c>
      <c r="D161" s="153" t="s">
        <v>447</v>
      </c>
      <c r="E161" s="154" t="s">
        <v>5336</v>
      </c>
      <c r="F161" s="155" t="s">
        <v>5337</v>
      </c>
      <c r="G161" s="156" t="s">
        <v>5334</v>
      </c>
      <c r="H161" s="157">
        <v>32</v>
      </c>
      <c r="I161" s="158"/>
      <c r="J161" s="158">
        <f t="shared" si="0"/>
        <v>0</v>
      </c>
      <c r="K161" s="159"/>
      <c r="L161" s="31"/>
      <c r="M161" s="160" t="s">
        <v>1</v>
      </c>
      <c r="N161" s="161" t="s">
        <v>39</v>
      </c>
      <c r="O161" s="162">
        <v>0</v>
      </c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4" t="s">
        <v>558</v>
      </c>
      <c r="AT161" s="164" t="s">
        <v>447</v>
      </c>
      <c r="AU161" s="164" t="s">
        <v>469</v>
      </c>
      <c r="AY161" s="18" t="s">
        <v>445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8" t="s">
        <v>129</v>
      </c>
      <c r="BK161" s="165">
        <f t="shared" si="9"/>
        <v>0</v>
      </c>
      <c r="BL161" s="18" t="s">
        <v>558</v>
      </c>
      <c r="BM161" s="164" t="s">
        <v>5338</v>
      </c>
    </row>
    <row r="162" spans="1:65" s="2" customFormat="1" ht="21.75" customHeight="1">
      <c r="A162" s="30"/>
      <c r="B162" s="152"/>
      <c r="C162" s="153" t="s">
        <v>601</v>
      </c>
      <c r="D162" s="153" t="s">
        <v>447</v>
      </c>
      <c r="E162" s="154" t="s">
        <v>5339</v>
      </c>
      <c r="F162" s="155" t="s">
        <v>5340</v>
      </c>
      <c r="G162" s="156" t="s">
        <v>5334</v>
      </c>
      <c r="H162" s="157">
        <v>30</v>
      </c>
      <c r="I162" s="158"/>
      <c r="J162" s="158">
        <f t="shared" si="0"/>
        <v>0</v>
      </c>
      <c r="K162" s="159"/>
      <c r="L162" s="31"/>
      <c r="M162" s="160" t="s">
        <v>1</v>
      </c>
      <c r="N162" s="161" t="s">
        <v>39</v>
      </c>
      <c r="O162" s="162">
        <v>0</v>
      </c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4" t="s">
        <v>558</v>
      </c>
      <c r="AT162" s="164" t="s">
        <v>447</v>
      </c>
      <c r="AU162" s="164" t="s">
        <v>469</v>
      </c>
      <c r="AY162" s="18" t="s">
        <v>445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8" t="s">
        <v>129</v>
      </c>
      <c r="BK162" s="165">
        <f t="shared" si="9"/>
        <v>0</v>
      </c>
      <c r="BL162" s="18" t="s">
        <v>558</v>
      </c>
      <c r="BM162" s="164" t="s">
        <v>5341</v>
      </c>
    </row>
    <row r="163" spans="1:65" s="2" customFormat="1" ht="21.75" customHeight="1">
      <c r="A163" s="30"/>
      <c r="B163" s="152"/>
      <c r="C163" s="153" t="s">
        <v>606</v>
      </c>
      <c r="D163" s="153" t="s">
        <v>447</v>
      </c>
      <c r="E163" s="154" t="s">
        <v>5342</v>
      </c>
      <c r="F163" s="155" t="s">
        <v>5343</v>
      </c>
      <c r="G163" s="156" t="s">
        <v>5334</v>
      </c>
      <c r="H163" s="157">
        <v>50</v>
      </c>
      <c r="I163" s="158"/>
      <c r="J163" s="158">
        <f t="shared" si="0"/>
        <v>0</v>
      </c>
      <c r="K163" s="159"/>
      <c r="L163" s="31"/>
      <c r="M163" s="160" t="s">
        <v>1</v>
      </c>
      <c r="N163" s="161" t="s">
        <v>39</v>
      </c>
      <c r="O163" s="162">
        <v>0</v>
      </c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4" t="s">
        <v>558</v>
      </c>
      <c r="AT163" s="164" t="s">
        <v>447</v>
      </c>
      <c r="AU163" s="164" t="s">
        <v>469</v>
      </c>
      <c r="AY163" s="18" t="s">
        <v>445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129</v>
      </c>
      <c r="BK163" s="165">
        <f t="shared" si="9"/>
        <v>0</v>
      </c>
      <c r="BL163" s="18" t="s">
        <v>558</v>
      </c>
      <c r="BM163" s="164" t="s">
        <v>5344</v>
      </c>
    </row>
    <row r="164" spans="1:65" s="2" customFormat="1" ht="21.75" customHeight="1">
      <c r="A164" s="30"/>
      <c r="B164" s="152"/>
      <c r="C164" s="153" t="s">
        <v>612</v>
      </c>
      <c r="D164" s="153" t="s">
        <v>447</v>
      </c>
      <c r="E164" s="154" t="s">
        <v>5345</v>
      </c>
      <c r="F164" s="155" t="s">
        <v>5346</v>
      </c>
      <c r="G164" s="156" t="s">
        <v>5334</v>
      </c>
      <c r="H164" s="157">
        <v>3</v>
      </c>
      <c r="I164" s="158"/>
      <c r="J164" s="158">
        <f t="shared" si="0"/>
        <v>0</v>
      </c>
      <c r="K164" s="159"/>
      <c r="L164" s="31"/>
      <c r="M164" s="160" t="s">
        <v>1</v>
      </c>
      <c r="N164" s="161" t="s">
        <v>39</v>
      </c>
      <c r="O164" s="162">
        <v>0</v>
      </c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4" t="s">
        <v>558</v>
      </c>
      <c r="AT164" s="164" t="s">
        <v>447</v>
      </c>
      <c r="AU164" s="164" t="s">
        <v>469</v>
      </c>
      <c r="AY164" s="18" t="s">
        <v>445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8" t="s">
        <v>129</v>
      </c>
      <c r="BK164" s="165">
        <f t="shared" si="9"/>
        <v>0</v>
      </c>
      <c r="BL164" s="18" t="s">
        <v>558</v>
      </c>
      <c r="BM164" s="164" t="s">
        <v>5347</v>
      </c>
    </row>
    <row r="165" spans="1:65" s="2" customFormat="1" ht="24.2" customHeight="1">
      <c r="A165" s="30"/>
      <c r="B165" s="152"/>
      <c r="C165" s="153" t="s">
        <v>617</v>
      </c>
      <c r="D165" s="153" t="s">
        <v>447</v>
      </c>
      <c r="E165" s="154" t="s">
        <v>5348</v>
      </c>
      <c r="F165" s="155" t="s">
        <v>5349</v>
      </c>
      <c r="G165" s="156" t="s">
        <v>5350</v>
      </c>
      <c r="H165" s="157">
        <v>50</v>
      </c>
      <c r="I165" s="158"/>
      <c r="J165" s="158">
        <f t="shared" si="0"/>
        <v>0</v>
      </c>
      <c r="K165" s="159"/>
      <c r="L165" s="31"/>
      <c r="M165" s="160" t="s">
        <v>1</v>
      </c>
      <c r="N165" s="161" t="s">
        <v>39</v>
      </c>
      <c r="O165" s="162">
        <v>0</v>
      </c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4" t="s">
        <v>558</v>
      </c>
      <c r="AT165" s="164" t="s">
        <v>447</v>
      </c>
      <c r="AU165" s="164" t="s">
        <v>469</v>
      </c>
      <c r="AY165" s="18" t="s">
        <v>445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8" t="s">
        <v>129</v>
      </c>
      <c r="BK165" s="165">
        <f t="shared" si="9"/>
        <v>0</v>
      </c>
      <c r="BL165" s="18" t="s">
        <v>558</v>
      </c>
      <c r="BM165" s="164" t="s">
        <v>5351</v>
      </c>
    </row>
    <row r="166" spans="1:65" s="2" customFormat="1" ht="16.5" customHeight="1">
      <c r="A166" s="30"/>
      <c r="B166" s="152"/>
      <c r="C166" s="153" t="s">
        <v>621</v>
      </c>
      <c r="D166" s="153" t="s">
        <v>447</v>
      </c>
      <c r="E166" s="154" t="s">
        <v>5352</v>
      </c>
      <c r="F166" s="155" t="s">
        <v>5353</v>
      </c>
      <c r="G166" s="156" t="s">
        <v>5350</v>
      </c>
      <c r="H166" s="157">
        <v>2</v>
      </c>
      <c r="I166" s="158"/>
      <c r="J166" s="158">
        <f t="shared" si="0"/>
        <v>0</v>
      </c>
      <c r="K166" s="159"/>
      <c r="L166" s="31"/>
      <c r="M166" s="160" t="s">
        <v>1</v>
      </c>
      <c r="N166" s="161" t="s">
        <v>39</v>
      </c>
      <c r="O166" s="162">
        <v>0</v>
      </c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4" t="s">
        <v>558</v>
      </c>
      <c r="AT166" s="164" t="s">
        <v>447</v>
      </c>
      <c r="AU166" s="164" t="s">
        <v>469</v>
      </c>
      <c r="AY166" s="18" t="s">
        <v>445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8" t="s">
        <v>129</v>
      </c>
      <c r="BK166" s="165">
        <f t="shared" si="9"/>
        <v>0</v>
      </c>
      <c r="BL166" s="18" t="s">
        <v>558</v>
      </c>
      <c r="BM166" s="164" t="s">
        <v>5354</v>
      </c>
    </row>
    <row r="167" spans="1:65" s="2" customFormat="1" ht="16.5" customHeight="1">
      <c r="A167" s="30"/>
      <c r="B167" s="152"/>
      <c r="C167" s="153" t="s">
        <v>408</v>
      </c>
      <c r="D167" s="153" t="s">
        <v>447</v>
      </c>
      <c r="E167" s="154" t="s">
        <v>5355</v>
      </c>
      <c r="F167" s="155" t="s">
        <v>5356</v>
      </c>
      <c r="G167" s="156" t="s">
        <v>5334</v>
      </c>
      <c r="H167" s="157">
        <v>4</v>
      </c>
      <c r="I167" s="158"/>
      <c r="J167" s="158">
        <f t="shared" si="0"/>
        <v>0</v>
      </c>
      <c r="K167" s="159"/>
      <c r="L167" s="31"/>
      <c r="M167" s="160" t="s">
        <v>1</v>
      </c>
      <c r="N167" s="161" t="s">
        <v>39</v>
      </c>
      <c r="O167" s="162">
        <v>0</v>
      </c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4" t="s">
        <v>558</v>
      </c>
      <c r="AT167" s="164" t="s">
        <v>447</v>
      </c>
      <c r="AU167" s="164" t="s">
        <v>469</v>
      </c>
      <c r="AY167" s="18" t="s">
        <v>445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8" t="s">
        <v>129</v>
      </c>
      <c r="BK167" s="165">
        <f t="shared" si="9"/>
        <v>0</v>
      </c>
      <c r="BL167" s="18" t="s">
        <v>558</v>
      </c>
      <c r="BM167" s="164" t="s">
        <v>5357</v>
      </c>
    </row>
    <row r="168" spans="1:65" s="2" customFormat="1" ht="16.5" customHeight="1">
      <c r="A168" s="30"/>
      <c r="B168" s="152"/>
      <c r="C168" s="153" t="s">
        <v>634</v>
      </c>
      <c r="D168" s="153" t="s">
        <v>447</v>
      </c>
      <c r="E168" s="154" t="s">
        <v>5358</v>
      </c>
      <c r="F168" s="155" t="s">
        <v>5359</v>
      </c>
      <c r="G168" s="156" t="s">
        <v>5334</v>
      </c>
      <c r="H168" s="157">
        <v>30</v>
      </c>
      <c r="I168" s="158"/>
      <c r="J168" s="158">
        <f t="shared" si="0"/>
        <v>0</v>
      </c>
      <c r="K168" s="159"/>
      <c r="L168" s="31"/>
      <c r="M168" s="160" t="s">
        <v>1</v>
      </c>
      <c r="N168" s="161" t="s">
        <v>39</v>
      </c>
      <c r="O168" s="162">
        <v>0</v>
      </c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4" t="s">
        <v>558</v>
      </c>
      <c r="AT168" s="164" t="s">
        <v>447</v>
      </c>
      <c r="AU168" s="164" t="s">
        <v>469</v>
      </c>
      <c r="AY168" s="18" t="s">
        <v>445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8" t="s">
        <v>129</v>
      </c>
      <c r="BK168" s="165">
        <f t="shared" si="9"/>
        <v>0</v>
      </c>
      <c r="BL168" s="18" t="s">
        <v>558</v>
      </c>
      <c r="BM168" s="164" t="s">
        <v>5360</v>
      </c>
    </row>
    <row r="169" spans="1:65" s="2" customFormat="1" ht="16.5" customHeight="1">
      <c r="A169" s="30"/>
      <c r="B169" s="152"/>
      <c r="C169" s="153" t="s">
        <v>643</v>
      </c>
      <c r="D169" s="153" t="s">
        <v>447</v>
      </c>
      <c r="E169" s="154" t="s">
        <v>5361</v>
      </c>
      <c r="F169" s="155" t="s">
        <v>5362</v>
      </c>
      <c r="G169" s="156" t="s">
        <v>5334</v>
      </c>
      <c r="H169" s="157">
        <v>3</v>
      </c>
      <c r="I169" s="158"/>
      <c r="J169" s="158">
        <f t="shared" si="0"/>
        <v>0</v>
      </c>
      <c r="K169" s="159"/>
      <c r="L169" s="31"/>
      <c r="M169" s="160" t="s">
        <v>1</v>
      </c>
      <c r="N169" s="161" t="s">
        <v>39</v>
      </c>
      <c r="O169" s="162">
        <v>0</v>
      </c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4" t="s">
        <v>558</v>
      </c>
      <c r="AT169" s="164" t="s">
        <v>447</v>
      </c>
      <c r="AU169" s="164" t="s">
        <v>469</v>
      </c>
      <c r="AY169" s="18" t="s">
        <v>445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8" t="s">
        <v>129</v>
      </c>
      <c r="BK169" s="165">
        <f t="shared" si="9"/>
        <v>0</v>
      </c>
      <c r="BL169" s="18" t="s">
        <v>558</v>
      </c>
      <c r="BM169" s="164" t="s">
        <v>5363</v>
      </c>
    </row>
    <row r="170" spans="1:65" s="12" customFormat="1" ht="20.85" customHeight="1">
      <c r="B170" s="140"/>
      <c r="D170" s="141" t="s">
        <v>72</v>
      </c>
      <c r="E170" s="150" t="s">
        <v>5364</v>
      </c>
      <c r="F170" s="150" t="s">
        <v>5365</v>
      </c>
      <c r="J170" s="151">
        <f>BK170</f>
        <v>0</v>
      </c>
      <c r="L170" s="140"/>
      <c r="M170" s="144"/>
      <c r="N170" s="145"/>
      <c r="O170" s="145"/>
      <c r="P170" s="146">
        <f>SUM(P171:P211)</f>
        <v>0</v>
      </c>
      <c r="Q170" s="145"/>
      <c r="R170" s="146">
        <f>SUM(R171:R211)</f>
        <v>0</v>
      </c>
      <c r="S170" s="145"/>
      <c r="T170" s="147">
        <f>SUM(T171:T211)</f>
        <v>0</v>
      </c>
      <c r="AR170" s="141" t="s">
        <v>129</v>
      </c>
      <c r="AT170" s="148" t="s">
        <v>72</v>
      </c>
      <c r="AU170" s="148" t="s">
        <v>129</v>
      </c>
      <c r="AY170" s="141" t="s">
        <v>445</v>
      </c>
      <c r="BK170" s="149">
        <f>SUM(BK171:BK211)</f>
        <v>0</v>
      </c>
    </row>
    <row r="171" spans="1:65" s="2" customFormat="1" ht="76.349999999999994" customHeight="1">
      <c r="A171" s="30"/>
      <c r="B171" s="152"/>
      <c r="C171" s="153" t="s">
        <v>648</v>
      </c>
      <c r="D171" s="153" t="s">
        <v>447</v>
      </c>
      <c r="E171" s="154" t="s">
        <v>5366</v>
      </c>
      <c r="F171" s="155" t="s">
        <v>5367</v>
      </c>
      <c r="G171" s="156" t="s">
        <v>5273</v>
      </c>
      <c r="H171" s="157">
        <v>1</v>
      </c>
      <c r="I171" s="158"/>
      <c r="J171" s="158">
        <f t="shared" ref="J171:J211" si="10">ROUND(I171*H171,2)</f>
        <v>0</v>
      </c>
      <c r="K171" s="159"/>
      <c r="L171" s="31"/>
      <c r="M171" s="160" t="s">
        <v>1</v>
      </c>
      <c r="N171" s="161" t="s">
        <v>39</v>
      </c>
      <c r="O171" s="162">
        <v>0</v>
      </c>
      <c r="P171" s="162">
        <f t="shared" ref="P171:P211" si="11">O171*H171</f>
        <v>0</v>
      </c>
      <c r="Q171" s="162">
        <v>0</v>
      </c>
      <c r="R171" s="162">
        <f t="shared" ref="R171:R211" si="12">Q171*H171</f>
        <v>0</v>
      </c>
      <c r="S171" s="162">
        <v>0</v>
      </c>
      <c r="T171" s="163">
        <f t="shared" ref="T171:T211" si="13"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4" t="s">
        <v>558</v>
      </c>
      <c r="AT171" s="164" t="s">
        <v>447</v>
      </c>
      <c r="AU171" s="164" t="s">
        <v>469</v>
      </c>
      <c r="AY171" s="18" t="s">
        <v>445</v>
      </c>
      <c r="BE171" s="165">
        <f t="shared" ref="BE171:BE211" si="14">IF(N171="základná",J171,0)</f>
        <v>0</v>
      </c>
      <c r="BF171" s="165">
        <f t="shared" ref="BF171:BF211" si="15">IF(N171="znížená",J171,0)</f>
        <v>0</v>
      </c>
      <c r="BG171" s="165">
        <f t="shared" ref="BG171:BG211" si="16">IF(N171="zákl. prenesená",J171,0)</f>
        <v>0</v>
      </c>
      <c r="BH171" s="165">
        <f t="shared" ref="BH171:BH211" si="17">IF(N171="zníž. prenesená",J171,0)</f>
        <v>0</v>
      </c>
      <c r="BI171" s="165">
        <f t="shared" ref="BI171:BI211" si="18">IF(N171="nulová",J171,0)</f>
        <v>0</v>
      </c>
      <c r="BJ171" s="18" t="s">
        <v>129</v>
      </c>
      <c r="BK171" s="165">
        <f t="shared" ref="BK171:BK211" si="19">ROUND(I171*H171,2)</f>
        <v>0</v>
      </c>
      <c r="BL171" s="18" t="s">
        <v>558</v>
      </c>
      <c r="BM171" s="164" t="s">
        <v>5368</v>
      </c>
    </row>
    <row r="172" spans="1:65" s="2" customFormat="1" ht="37.9" customHeight="1">
      <c r="A172" s="30"/>
      <c r="B172" s="152"/>
      <c r="C172" s="153" t="s">
        <v>655</v>
      </c>
      <c r="D172" s="153" t="s">
        <v>447</v>
      </c>
      <c r="E172" s="154" t="s">
        <v>5369</v>
      </c>
      <c r="F172" s="155" t="s">
        <v>5370</v>
      </c>
      <c r="G172" s="156" t="s">
        <v>5277</v>
      </c>
      <c r="H172" s="157">
        <v>1</v>
      </c>
      <c r="I172" s="158"/>
      <c r="J172" s="158">
        <f t="shared" si="10"/>
        <v>0</v>
      </c>
      <c r="K172" s="159"/>
      <c r="L172" s="31"/>
      <c r="M172" s="160" t="s">
        <v>1</v>
      </c>
      <c r="N172" s="161" t="s">
        <v>39</v>
      </c>
      <c r="O172" s="162">
        <v>0</v>
      </c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4" t="s">
        <v>558</v>
      </c>
      <c r="AT172" s="164" t="s">
        <v>447</v>
      </c>
      <c r="AU172" s="164" t="s">
        <v>469</v>
      </c>
      <c r="AY172" s="18" t="s">
        <v>445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129</v>
      </c>
      <c r="BK172" s="165">
        <f t="shared" si="19"/>
        <v>0</v>
      </c>
      <c r="BL172" s="18" t="s">
        <v>558</v>
      </c>
      <c r="BM172" s="164" t="s">
        <v>5371</v>
      </c>
    </row>
    <row r="173" spans="1:65" s="2" customFormat="1" ht="16.5" customHeight="1">
      <c r="A173" s="30"/>
      <c r="B173" s="152"/>
      <c r="C173" s="153" t="s">
        <v>659</v>
      </c>
      <c r="D173" s="153" t="s">
        <v>447</v>
      </c>
      <c r="E173" s="154" t="s">
        <v>5372</v>
      </c>
      <c r="F173" s="155" t="s">
        <v>5373</v>
      </c>
      <c r="G173" s="156" t="s">
        <v>5277</v>
      </c>
      <c r="H173" s="157">
        <v>1</v>
      </c>
      <c r="I173" s="158"/>
      <c r="J173" s="158">
        <f t="shared" si="10"/>
        <v>0</v>
      </c>
      <c r="K173" s="159"/>
      <c r="L173" s="31"/>
      <c r="M173" s="160" t="s">
        <v>1</v>
      </c>
      <c r="N173" s="161" t="s">
        <v>39</v>
      </c>
      <c r="O173" s="162">
        <v>0</v>
      </c>
      <c r="P173" s="162">
        <f t="shared" si="11"/>
        <v>0</v>
      </c>
      <c r="Q173" s="162">
        <v>0</v>
      </c>
      <c r="R173" s="162">
        <f t="shared" si="12"/>
        <v>0</v>
      </c>
      <c r="S173" s="162">
        <v>0</v>
      </c>
      <c r="T173" s="163">
        <f t="shared" si="1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4" t="s">
        <v>558</v>
      </c>
      <c r="AT173" s="164" t="s">
        <v>447</v>
      </c>
      <c r="AU173" s="164" t="s">
        <v>469</v>
      </c>
      <c r="AY173" s="18" t="s">
        <v>445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129</v>
      </c>
      <c r="BK173" s="165">
        <f t="shared" si="19"/>
        <v>0</v>
      </c>
      <c r="BL173" s="18" t="s">
        <v>558</v>
      </c>
      <c r="BM173" s="164" t="s">
        <v>5374</v>
      </c>
    </row>
    <row r="174" spans="1:65" s="2" customFormat="1" ht="24.2" customHeight="1">
      <c r="A174" s="30"/>
      <c r="B174" s="152"/>
      <c r="C174" s="153" t="s">
        <v>675</v>
      </c>
      <c r="D174" s="153" t="s">
        <v>447</v>
      </c>
      <c r="E174" s="154" t="s">
        <v>5375</v>
      </c>
      <c r="F174" s="155" t="s">
        <v>5376</v>
      </c>
      <c r="G174" s="156" t="s">
        <v>5334</v>
      </c>
      <c r="H174" s="157">
        <v>24</v>
      </c>
      <c r="I174" s="158"/>
      <c r="J174" s="158">
        <f t="shared" si="10"/>
        <v>0</v>
      </c>
      <c r="K174" s="159"/>
      <c r="L174" s="31"/>
      <c r="M174" s="160" t="s">
        <v>1</v>
      </c>
      <c r="N174" s="161" t="s">
        <v>39</v>
      </c>
      <c r="O174" s="162">
        <v>0</v>
      </c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4" t="s">
        <v>558</v>
      </c>
      <c r="AT174" s="164" t="s">
        <v>447</v>
      </c>
      <c r="AU174" s="164" t="s">
        <v>469</v>
      </c>
      <c r="AY174" s="18" t="s">
        <v>445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129</v>
      </c>
      <c r="BK174" s="165">
        <f t="shared" si="19"/>
        <v>0</v>
      </c>
      <c r="BL174" s="18" t="s">
        <v>558</v>
      </c>
      <c r="BM174" s="164" t="s">
        <v>5377</v>
      </c>
    </row>
    <row r="175" spans="1:65" s="2" customFormat="1" ht="24.2" customHeight="1">
      <c r="A175" s="30"/>
      <c r="B175" s="152"/>
      <c r="C175" s="153" t="s">
        <v>684</v>
      </c>
      <c r="D175" s="153" t="s">
        <v>447</v>
      </c>
      <c r="E175" s="154" t="s">
        <v>5378</v>
      </c>
      <c r="F175" s="155" t="s">
        <v>5379</v>
      </c>
      <c r="G175" s="156" t="s">
        <v>5277</v>
      </c>
      <c r="H175" s="157">
        <v>2</v>
      </c>
      <c r="I175" s="158"/>
      <c r="J175" s="158">
        <f t="shared" si="10"/>
        <v>0</v>
      </c>
      <c r="K175" s="159"/>
      <c r="L175" s="31"/>
      <c r="M175" s="160" t="s">
        <v>1</v>
      </c>
      <c r="N175" s="161" t="s">
        <v>39</v>
      </c>
      <c r="O175" s="162">
        <v>0</v>
      </c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4" t="s">
        <v>558</v>
      </c>
      <c r="AT175" s="164" t="s">
        <v>447</v>
      </c>
      <c r="AU175" s="164" t="s">
        <v>469</v>
      </c>
      <c r="AY175" s="18" t="s">
        <v>445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129</v>
      </c>
      <c r="BK175" s="165">
        <f t="shared" si="19"/>
        <v>0</v>
      </c>
      <c r="BL175" s="18" t="s">
        <v>558</v>
      </c>
      <c r="BM175" s="164" t="s">
        <v>5380</v>
      </c>
    </row>
    <row r="176" spans="1:65" s="2" customFormat="1" ht="16.5" customHeight="1">
      <c r="A176" s="30"/>
      <c r="B176" s="152"/>
      <c r="C176" s="153" t="s">
        <v>690</v>
      </c>
      <c r="D176" s="153" t="s">
        <v>447</v>
      </c>
      <c r="E176" s="154" t="s">
        <v>5381</v>
      </c>
      <c r="F176" s="155" t="s">
        <v>5382</v>
      </c>
      <c r="G176" s="156" t="s">
        <v>5277</v>
      </c>
      <c r="H176" s="157">
        <v>1</v>
      </c>
      <c r="I176" s="158"/>
      <c r="J176" s="158">
        <f t="shared" si="10"/>
        <v>0</v>
      </c>
      <c r="K176" s="159"/>
      <c r="L176" s="31"/>
      <c r="M176" s="160" t="s">
        <v>1</v>
      </c>
      <c r="N176" s="161" t="s">
        <v>39</v>
      </c>
      <c r="O176" s="162">
        <v>0</v>
      </c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4" t="s">
        <v>558</v>
      </c>
      <c r="AT176" s="164" t="s">
        <v>447</v>
      </c>
      <c r="AU176" s="164" t="s">
        <v>469</v>
      </c>
      <c r="AY176" s="18" t="s">
        <v>445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129</v>
      </c>
      <c r="BK176" s="165">
        <f t="shared" si="19"/>
        <v>0</v>
      </c>
      <c r="BL176" s="18" t="s">
        <v>558</v>
      </c>
      <c r="BM176" s="164" t="s">
        <v>5383</v>
      </c>
    </row>
    <row r="177" spans="1:65" s="2" customFormat="1" ht="16.5" customHeight="1">
      <c r="A177" s="30"/>
      <c r="B177" s="152"/>
      <c r="C177" s="153" t="s">
        <v>736</v>
      </c>
      <c r="D177" s="153" t="s">
        <v>447</v>
      </c>
      <c r="E177" s="154" t="s">
        <v>5384</v>
      </c>
      <c r="F177" s="155" t="s">
        <v>5385</v>
      </c>
      <c r="G177" s="156" t="s">
        <v>5277</v>
      </c>
      <c r="H177" s="157">
        <v>2</v>
      </c>
      <c r="I177" s="158"/>
      <c r="J177" s="158">
        <f t="shared" si="10"/>
        <v>0</v>
      </c>
      <c r="K177" s="159"/>
      <c r="L177" s="31"/>
      <c r="M177" s="160" t="s">
        <v>1</v>
      </c>
      <c r="N177" s="161" t="s">
        <v>39</v>
      </c>
      <c r="O177" s="162">
        <v>0</v>
      </c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4" t="s">
        <v>558</v>
      </c>
      <c r="AT177" s="164" t="s">
        <v>447</v>
      </c>
      <c r="AU177" s="164" t="s">
        <v>469</v>
      </c>
      <c r="AY177" s="18" t="s">
        <v>445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129</v>
      </c>
      <c r="BK177" s="165">
        <f t="shared" si="19"/>
        <v>0</v>
      </c>
      <c r="BL177" s="18" t="s">
        <v>558</v>
      </c>
      <c r="BM177" s="164" t="s">
        <v>5386</v>
      </c>
    </row>
    <row r="178" spans="1:65" s="2" customFormat="1" ht="16.5" customHeight="1">
      <c r="A178" s="30"/>
      <c r="B178" s="152"/>
      <c r="C178" s="153" t="s">
        <v>741</v>
      </c>
      <c r="D178" s="153" t="s">
        <v>447</v>
      </c>
      <c r="E178" s="154" t="s">
        <v>5387</v>
      </c>
      <c r="F178" s="155" t="s">
        <v>5388</v>
      </c>
      <c r="G178" s="156" t="s">
        <v>5277</v>
      </c>
      <c r="H178" s="157">
        <v>2</v>
      </c>
      <c r="I178" s="158"/>
      <c r="J178" s="158">
        <f t="shared" si="10"/>
        <v>0</v>
      </c>
      <c r="K178" s="159"/>
      <c r="L178" s="31"/>
      <c r="M178" s="160" t="s">
        <v>1</v>
      </c>
      <c r="N178" s="161" t="s">
        <v>39</v>
      </c>
      <c r="O178" s="162">
        <v>0</v>
      </c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4" t="s">
        <v>558</v>
      </c>
      <c r="AT178" s="164" t="s">
        <v>447</v>
      </c>
      <c r="AU178" s="164" t="s">
        <v>469</v>
      </c>
      <c r="AY178" s="18" t="s">
        <v>445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129</v>
      </c>
      <c r="BK178" s="165">
        <f t="shared" si="19"/>
        <v>0</v>
      </c>
      <c r="BL178" s="18" t="s">
        <v>558</v>
      </c>
      <c r="BM178" s="164" t="s">
        <v>5389</v>
      </c>
    </row>
    <row r="179" spans="1:65" s="2" customFormat="1" ht="16.5" customHeight="1">
      <c r="A179" s="30"/>
      <c r="B179" s="152"/>
      <c r="C179" s="153" t="s">
        <v>747</v>
      </c>
      <c r="D179" s="153" t="s">
        <v>447</v>
      </c>
      <c r="E179" s="154" t="s">
        <v>5390</v>
      </c>
      <c r="F179" s="155" t="s">
        <v>5391</v>
      </c>
      <c r="G179" s="156" t="s">
        <v>5277</v>
      </c>
      <c r="H179" s="157">
        <v>1</v>
      </c>
      <c r="I179" s="158"/>
      <c r="J179" s="158">
        <f t="shared" si="10"/>
        <v>0</v>
      </c>
      <c r="K179" s="159"/>
      <c r="L179" s="31"/>
      <c r="M179" s="160" t="s">
        <v>1</v>
      </c>
      <c r="N179" s="161" t="s">
        <v>39</v>
      </c>
      <c r="O179" s="162">
        <v>0</v>
      </c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4" t="s">
        <v>558</v>
      </c>
      <c r="AT179" s="164" t="s">
        <v>447</v>
      </c>
      <c r="AU179" s="164" t="s">
        <v>469</v>
      </c>
      <c r="AY179" s="18" t="s">
        <v>445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129</v>
      </c>
      <c r="BK179" s="165">
        <f t="shared" si="19"/>
        <v>0</v>
      </c>
      <c r="BL179" s="18" t="s">
        <v>558</v>
      </c>
      <c r="BM179" s="164" t="s">
        <v>5392</v>
      </c>
    </row>
    <row r="180" spans="1:65" s="2" customFormat="1" ht="24.2" customHeight="1">
      <c r="A180" s="30"/>
      <c r="B180" s="152"/>
      <c r="C180" s="153" t="s">
        <v>753</v>
      </c>
      <c r="D180" s="153" t="s">
        <v>447</v>
      </c>
      <c r="E180" s="154" t="s">
        <v>5393</v>
      </c>
      <c r="F180" s="155" t="s">
        <v>5394</v>
      </c>
      <c r="G180" s="156" t="s">
        <v>5277</v>
      </c>
      <c r="H180" s="157">
        <v>2</v>
      </c>
      <c r="I180" s="158"/>
      <c r="J180" s="158">
        <f t="shared" si="10"/>
        <v>0</v>
      </c>
      <c r="K180" s="159"/>
      <c r="L180" s="31"/>
      <c r="M180" s="160" t="s">
        <v>1</v>
      </c>
      <c r="N180" s="161" t="s">
        <v>39</v>
      </c>
      <c r="O180" s="162">
        <v>0</v>
      </c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4" t="s">
        <v>558</v>
      </c>
      <c r="AT180" s="164" t="s">
        <v>447</v>
      </c>
      <c r="AU180" s="164" t="s">
        <v>469</v>
      </c>
      <c r="AY180" s="18" t="s">
        <v>445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129</v>
      </c>
      <c r="BK180" s="165">
        <f t="shared" si="19"/>
        <v>0</v>
      </c>
      <c r="BL180" s="18" t="s">
        <v>558</v>
      </c>
      <c r="BM180" s="164" t="s">
        <v>5395</v>
      </c>
    </row>
    <row r="181" spans="1:65" s="2" customFormat="1" ht="21.75" customHeight="1">
      <c r="A181" s="30"/>
      <c r="B181" s="152"/>
      <c r="C181" s="153" t="s">
        <v>760</v>
      </c>
      <c r="D181" s="153" t="s">
        <v>447</v>
      </c>
      <c r="E181" s="154" t="s">
        <v>5396</v>
      </c>
      <c r="F181" s="155" t="s">
        <v>5397</v>
      </c>
      <c r="G181" s="156" t="s">
        <v>5277</v>
      </c>
      <c r="H181" s="157">
        <v>2</v>
      </c>
      <c r="I181" s="158"/>
      <c r="J181" s="158">
        <f t="shared" si="10"/>
        <v>0</v>
      </c>
      <c r="K181" s="159"/>
      <c r="L181" s="31"/>
      <c r="M181" s="160" t="s">
        <v>1</v>
      </c>
      <c r="N181" s="161" t="s">
        <v>39</v>
      </c>
      <c r="O181" s="162">
        <v>0</v>
      </c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4" t="s">
        <v>558</v>
      </c>
      <c r="AT181" s="164" t="s">
        <v>447</v>
      </c>
      <c r="AU181" s="164" t="s">
        <v>469</v>
      </c>
      <c r="AY181" s="18" t="s">
        <v>445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129</v>
      </c>
      <c r="BK181" s="165">
        <f t="shared" si="19"/>
        <v>0</v>
      </c>
      <c r="BL181" s="18" t="s">
        <v>558</v>
      </c>
      <c r="BM181" s="164" t="s">
        <v>5398</v>
      </c>
    </row>
    <row r="182" spans="1:65" s="2" customFormat="1" ht="16.5" customHeight="1">
      <c r="A182" s="30"/>
      <c r="B182" s="152"/>
      <c r="C182" s="153" t="s">
        <v>767</v>
      </c>
      <c r="D182" s="153" t="s">
        <v>447</v>
      </c>
      <c r="E182" s="154" t="s">
        <v>5399</v>
      </c>
      <c r="F182" s="155" t="s">
        <v>5400</v>
      </c>
      <c r="G182" s="156" t="s">
        <v>5277</v>
      </c>
      <c r="H182" s="157">
        <v>2</v>
      </c>
      <c r="I182" s="158"/>
      <c r="J182" s="158">
        <f t="shared" si="10"/>
        <v>0</v>
      </c>
      <c r="K182" s="159"/>
      <c r="L182" s="31"/>
      <c r="M182" s="160" t="s">
        <v>1</v>
      </c>
      <c r="N182" s="161" t="s">
        <v>39</v>
      </c>
      <c r="O182" s="162">
        <v>0</v>
      </c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64" t="s">
        <v>558</v>
      </c>
      <c r="AT182" s="164" t="s">
        <v>447</v>
      </c>
      <c r="AU182" s="164" t="s">
        <v>469</v>
      </c>
      <c r="AY182" s="18" t="s">
        <v>445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8" t="s">
        <v>129</v>
      </c>
      <c r="BK182" s="165">
        <f t="shared" si="19"/>
        <v>0</v>
      </c>
      <c r="BL182" s="18" t="s">
        <v>558</v>
      </c>
      <c r="BM182" s="164" t="s">
        <v>5401</v>
      </c>
    </row>
    <row r="183" spans="1:65" s="2" customFormat="1" ht="21.75" customHeight="1">
      <c r="A183" s="30"/>
      <c r="B183" s="152"/>
      <c r="C183" s="153" t="s">
        <v>771</v>
      </c>
      <c r="D183" s="153" t="s">
        <v>447</v>
      </c>
      <c r="E183" s="154" t="s">
        <v>5402</v>
      </c>
      <c r="F183" s="155" t="s">
        <v>5403</v>
      </c>
      <c r="G183" s="156" t="s">
        <v>5277</v>
      </c>
      <c r="H183" s="157">
        <v>5</v>
      </c>
      <c r="I183" s="158"/>
      <c r="J183" s="158">
        <f t="shared" si="10"/>
        <v>0</v>
      </c>
      <c r="K183" s="159"/>
      <c r="L183" s="31"/>
      <c r="M183" s="160" t="s">
        <v>1</v>
      </c>
      <c r="N183" s="161" t="s">
        <v>39</v>
      </c>
      <c r="O183" s="162">
        <v>0</v>
      </c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64" t="s">
        <v>558</v>
      </c>
      <c r="AT183" s="164" t="s">
        <v>447</v>
      </c>
      <c r="AU183" s="164" t="s">
        <v>469</v>
      </c>
      <c r="AY183" s="18" t="s">
        <v>445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8" t="s">
        <v>129</v>
      </c>
      <c r="BK183" s="165">
        <f t="shared" si="19"/>
        <v>0</v>
      </c>
      <c r="BL183" s="18" t="s">
        <v>558</v>
      </c>
      <c r="BM183" s="164" t="s">
        <v>5404</v>
      </c>
    </row>
    <row r="184" spans="1:65" s="2" customFormat="1" ht="16.5" customHeight="1">
      <c r="A184" s="30"/>
      <c r="B184" s="152"/>
      <c r="C184" s="153" t="s">
        <v>777</v>
      </c>
      <c r="D184" s="153" t="s">
        <v>447</v>
      </c>
      <c r="E184" s="154" t="s">
        <v>5405</v>
      </c>
      <c r="F184" s="155" t="s">
        <v>5301</v>
      </c>
      <c r="G184" s="156" t="s">
        <v>5277</v>
      </c>
      <c r="H184" s="157">
        <v>5</v>
      </c>
      <c r="I184" s="158"/>
      <c r="J184" s="158">
        <f t="shared" si="10"/>
        <v>0</v>
      </c>
      <c r="K184" s="159"/>
      <c r="L184" s="31"/>
      <c r="M184" s="160" t="s">
        <v>1</v>
      </c>
      <c r="N184" s="161" t="s">
        <v>39</v>
      </c>
      <c r="O184" s="162">
        <v>0</v>
      </c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4" t="s">
        <v>558</v>
      </c>
      <c r="AT184" s="164" t="s">
        <v>447</v>
      </c>
      <c r="AU184" s="164" t="s">
        <v>469</v>
      </c>
      <c r="AY184" s="18" t="s">
        <v>445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8" t="s">
        <v>129</v>
      </c>
      <c r="BK184" s="165">
        <f t="shared" si="19"/>
        <v>0</v>
      </c>
      <c r="BL184" s="18" t="s">
        <v>558</v>
      </c>
      <c r="BM184" s="164" t="s">
        <v>5406</v>
      </c>
    </row>
    <row r="185" spans="1:65" s="2" customFormat="1" ht="21.75" customHeight="1">
      <c r="A185" s="30"/>
      <c r="B185" s="152"/>
      <c r="C185" s="153" t="s">
        <v>784</v>
      </c>
      <c r="D185" s="153" t="s">
        <v>447</v>
      </c>
      <c r="E185" s="154" t="s">
        <v>5407</v>
      </c>
      <c r="F185" s="155" t="s">
        <v>5408</v>
      </c>
      <c r="G185" s="156" t="s">
        <v>5277</v>
      </c>
      <c r="H185" s="157">
        <v>9</v>
      </c>
      <c r="I185" s="158"/>
      <c r="J185" s="158">
        <f t="shared" si="10"/>
        <v>0</v>
      </c>
      <c r="K185" s="159"/>
      <c r="L185" s="31"/>
      <c r="M185" s="160" t="s">
        <v>1</v>
      </c>
      <c r="N185" s="161" t="s">
        <v>39</v>
      </c>
      <c r="O185" s="162">
        <v>0</v>
      </c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4" t="s">
        <v>558</v>
      </c>
      <c r="AT185" s="164" t="s">
        <v>447</v>
      </c>
      <c r="AU185" s="164" t="s">
        <v>469</v>
      </c>
      <c r="AY185" s="18" t="s">
        <v>445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8" t="s">
        <v>129</v>
      </c>
      <c r="BK185" s="165">
        <f t="shared" si="19"/>
        <v>0</v>
      </c>
      <c r="BL185" s="18" t="s">
        <v>558</v>
      </c>
      <c r="BM185" s="164" t="s">
        <v>5409</v>
      </c>
    </row>
    <row r="186" spans="1:65" s="2" customFormat="1" ht="16.5" customHeight="1">
      <c r="A186" s="30"/>
      <c r="B186" s="152"/>
      <c r="C186" s="153" t="s">
        <v>799</v>
      </c>
      <c r="D186" s="153" t="s">
        <v>447</v>
      </c>
      <c r="E186" s="154" t="s">
        <v>5410</v>
      </c>
      <c r="F186" s="155" t="s">
        <v>5307</v>
      </c>
      <c r="G186" s="156" t="s">
        <v>5277</v>
      </c>
      <c r="H186" s="157">
        <v>9</v>
      </c>
      <c r="I186" s="158"/>
      <c r="J186" s="158">
        <f t="shared" si="10"/>
        <v>0</v>
      </c>
      <c r="K186" s="159"/>
      <c r="L186" s="31"/>
      <c r="M186" s="160" t="s">
        <v>1</v>
      </c>
      <c r="N186" s="161" t="s">
        <v>39</v>
      </c>
      <c r="O186" s="162">
        <v>0</v>
      </c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64" t="s">
        <v>558</v>
      </c>
      <c r="AT186" s="164" t="s">
        <v>447</v>
      </c>
      <c r="AU186" s="164" t="s">
        <v>469</v>
      </c>
      <c r="AY186" s="18" t="s">
        <v>445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8" t="s">
        <v>129</v>
      </c>
      <c r="BK186" s="165">
        <f t="shared" si="19"/>
        <v>0</v>
      </c>
      <c r="BL186" s="18" t="s">
        <v>558</v>
      </c>
      <c r="BM186" s="164" t="s">
        <v>5411</v>
      </c>
    </row>
    <row r="187" spans="1:65" s="2" customFormat="1" ht="24.2" customHeight="1">
      <c r="A187" s="30"/>
      <c r="B187" s="152"/>
      <c r="C187" s="153" t="s">
        <v>810</v>
      </c>
      <c r="D187" s="153" t="s">
        <v>447</v>
      </c>
      <c r="E187" s="154" t="s">
        <v>5412</v>
      </c>
      <c r="F187" s="155" t="s">
        <v>5310</v>
      </c>
      <c r="G187" s="156" t="s">
        <v>5311</v>
      </c>
      <c r="H187" s="157">
        <v>1</v>
      </c>
      <c r="I187" s="158"/>
      <c r="J187" s="158">
        <f t="shared" si="10"/>
        <v>0</v>
      </c>
      <c r="K187" s="159"/>
      <c r="L187" s="31"/>
      <c r="M187" s="160" t="s">
        <v>1</v>
      </c>
      <c r="N187" s="161" t="s">
        <v>39</v>
      </c>
      <c r="O187" s="162">
        <v>0</v>
      </c>
      <c r="P187" s="162">
        <f t="shared" si="11"/>
        <v>0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4" t="s">
        <v>558</v>
      </c>
      <c r="AT187" s="164" t="s">
        <v>447</v>
      </c>
      <c r="AU187" s="164" t="s">
        <v>469</v>
      </c>
      <c r="AY187" s="18" t="s">
        <v>445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8" t="s">
        <v>129</v>
      </c>
      <c r="BK187" s="165">
        <f t="shared" si="19"/>
        <v>0</v>
      </c>
      <c r="BL187" s="18" t="s">
        <v>558</v>
      </c>
      <c r="BM187" s="164" t="s">
        <v>5413</v>
      </c>
    </row>
    <row r="188" spans="1:65" s="2" customFormat="1" ht="16.5" customHeight="1">
      <c r="A188" s="30"/>
      <c r="B188" s="152"/>
      <c r="C188" s="153" t="s">
        <v>823</v>
      </c>
      <c r="D188" s="153" t="s">
        <v>447</v>
      </c>
      <c r="E188" s="154" t="s">
        <v>5414</v>
      </c>
      <c r="F188" s="155" t="s">
        <v>5314</v>
      </c>
      <c r="G188" s="156" t="s">
        <v>5277</v>
      </c>
      <c r="H188" s="157">
        <v>1</v>
      </c>
      <c r="I188" s="158"/>
      <c r="J188" s="158">
        <f t="shared" si="10"/>
        <v>0</v>
      </c>
      <c r="K188" s="159"/>
      <c r="L188" s="31"/>
      <c r="M188" s="160" t="s">
        <v>1</v>
      </c>
      <c r="N188" s="161" t="s">
        <v>39</v>
      </c>
      <c r="O188" s="162">
        <v>0</v>
      </c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4" t="s">
        <v>558</v>
      </c>
      <c r="AT188" s="164" t="s">
        <v>447</v>
      </c>
      <c r="AU188" s="164" t="s">
        <v>469</v>
      </c>
      <c r="AY188" s="18" t="s">
        <v>445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8" t="s">
        <v>129</v>
      </c>
      <c r="BK188" s="165">
        <f t="shared" si="19"/>
        <v>0</v>
      </c>
      <c r="BL188" s="18" t="s">
        <v>558</v>
      </c>
      <c r="BM188" s="164" t="s">
        <v>5415</v>
      </c>
    </row>
    <row r="189" spans="1:65" s="2" customFormat="1" ht="24.2" customHeight="1">
      <c r="A189" s="30"/>
      <c r="B189" s="152"/>
      <c r="C189" s="153" t="s">
        <v>833</v>
      </c>
      <c r="D189" s="153" t="s">
        <v>447</v>
      </c>
      <c r="E189" s="154" t="s">
        <v>5416</v>
      </c>
      <c r="F189" s="155" t="s">
        <v>5323</v>
      </c>
      <c r="G189" s="156" t="s">
        <v>5311</v>
      </c>
      <c r="H189" s="157">
        <v>1</v>
      </c>
      <c r="I189" s="158"/>
      <c r="J189" s="158">
        <f t="shared" si="10"/>
        <v>0</v>
      </c>
      <c r="K189" s="159"/>
      <c r="L189" s="31"/>
      <c r="M189" s="160" t="s">
        <v>1</v>
      </c>
      <c r="N189" s="161" t="s">
        <v>39</v>
      </c>
      <c r="O189" s="162">
        <v>0</v>
      </c>
      <c r="P189" s="162">
        <f t="shared" si="11"/>
        <v>0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4" t="s">
        <v>558</v>
      </c>
      <c r="AT189" s="164" t="s">
        <v>447</v>
      </c>
      <c r="AU189" s="164" t="s">
        <v>469</v>
      </c>
      <c r="AY189" s="18" t="s">
        <v>445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8" t="s">
        <v>129</v>
      </c>
      <c r="BK189" s="165">
        <f t="shared" si="19"/>
        <v>0</v>
      </c>
      <c r="BL189" s="18" t="s">
        <v>558</v>
      </c>
      <c r="BM189" s="164" t="s">
        <v>5417</v>
      </c>
    </row>
    <row r="190" spans="1:65" s="2" customFormat="1" ht="16.5" customHeight="1">
      <c r="A190" s="30"/>
      <c r="B190" s="152"/>
      <c r="C190" s="153" t="s">
        <v>838</v>
      </c>
      <c r="D190" s="153" t="s">
        <v>447</v>
      </c>
      <c r="E190" s="154" t="s">
        <v>5414</v>
      </c>
      <c r="F190" s="155" t="s">
        <v>5314</v>
      </c>
      <c r="G190" s="156" t="s">
        <v>5277</v>
      </c>
      <c r="H190" s="157">
        <v>1</v>
      </c>
      <c r="I190" s="158"/>
      <c r="J190" s="158">
        <f t="shared" si="10"/>
        <v>0</v>
      </c>
      <c r="K190" s="159"/>
      <c r="L190" s="31"/>
      <c r="M190" s="160" t="s">
        <v>1</v>
      </c>
      <c r="N190" s="161" t="s">
        <v>39</v>
      </c>
      <c r="O190" s="162">
        <v>0</v>
      </c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4" t="s">
        <v>558</v>
      </c>
      <c r="AT190" s="164" t="s">
        <v>447</v>
      </c>
      <c r="AU190" s="164" t="s">
        <v>469</v>
      </c>
      <c r="AY190" s="18" t="s">
        <v>445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8" t="s">
        <v>129</v>
      </c>
      <c r="BK190" s="165">
        <f t="shared" si="19"/>
        <v>0</v>
      </c>
      <c r="BL190" s="18" t="s">
        <v>558</v>
      </c>
      <c r="BM190" s="164" t="s">
        <v>5418</v>
      </c>
    </row>
    <row r="191" spans="1:65" s="2" customFormat="1" ht="16.5" customHeight="1">
      <c r="A191" s="30"/>
      <c r="B191" s="152"/>
      <c r="C191" s="153" t="s">
        <v>842</v>
      </c>
      <c r="D191" s="153" t="s">
        <v>447</v>
      </c>
      <c r="E191" s="154" t="s">
        <v>5419</v>
      </c>
      <c r="F191" s="155" t="s">
        <v>5327</v>
      </c>
      <c r="G191" s="156" t="s">
        <v>5311</v>
      </c>
      <c r="H191" s="157">
        <v>2</v>
      </c>
      <c r="I191" s="158"/>
      <c r="J191" s="158">
        <f t="shared" si="10"/>
        <v>0</v>
      </c>
      <c r="K191" s="159"/>
      <c r="L191" s="31"/>
      <c r="M191" s="160" t="s">
        <v>1</v>
      </c>
      <c r="N191" s="161" t="s">
        <v>39</v>
      </c>
      <c r="O191" s="162">
        <v>0</v>
      </c>
      <c r="P191" s="162">
        <f t="shared" si="11"/>
        <v>0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4" t="s">
        <v>558</v>
      </c>
      <c r="AT191" s="164" t="s">
        <v>447</v>
      </c>
      <c r="AU191" s="164" t="s">
        <v>469</v>
      </c>
      <c r="AY191" s="18" t="s">
        <v>445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8" t="s">
        <v>129</v>
      </c>
      <c r="BK191" s="165">
        <f t="shared" si="19"/>
        <v>0</v>
      </c>
      <c r="BL191" s="18" t="s">
        <v>558</v>
      </c>
      <c r="BM191" s="164" t="s">
        <v>5420</v>
      </c>
    </row>
    <row r="192" spans="1:65" s="2" customFormat="1" ht="24.2" customHeight="1">
      <c r="A192" s="30"/>
      <c r="B192" s="152"/>
      <c r="C192" s="153" t="s">
        <v>869</v>
      </c>
      <c r="D192" s="153" t="s">
        <v>447</v>
      </c>
      <c r="E192" s="154" t="s">
        <v>5421</v>
      </c>
      <c r="F192" s="155" t="s">
        <v>5422</v>
      </c>
      <c r="G192" s="156" t="s">
        <v>5277</v>
      </c>
      <c r="H192" s="157">
        <v>2</v>
      </c>
      <c r="I192" s="158"/>
      <c r="J192" s="158">
        <f t="shared" si="10"/>
        <v>0</v>
      </c>
      <c r="K192" s="159"/>
      <c r="L192" s="31"/>
      <c r="M192" s="160" t="s">
        <v>1</v>
      </c>
      <c r="N192" s="161" t="s">
        <v>39</v>
      </c>
      <c r="O192" s="162">
        <v>0</v>
      </c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64" t="s">
        <v>558</v>
      </c>
      <c r="AT192" s="164" t="s">
        <v>447</v>
      </c>
      <c r="AU192" s="164" t="s">
        <v>469</v>
      </c>
      <c r="AY192" s="18" t="s">
        <v>445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8" t="s">
        <v>129</v>
      </c>
      <c r="BK192" s="165">
        <f t="shared" si="19"/>
        <v>0</v>
      </c>
      <c r="BL192" s="18" t="s">
        <v>558</v>
      </c>
      <c r="BM192" s="164" t="s">
        <v>5423</v>
      </c>
    </row>
    <row r="193" spans="1:65" s="2" customFormat="1" ht="16.5" customHeight="1">
      <c r="A193" s="30"/>
      <c r="B193" s="152"/>
      <c r="C193" s="153" t="s">
        <v>875</v>
      </c>
      <c r="D193" s="153" t="s">
        <v>447</v>
      </c>
      <c r="E193" s="154" t="s">
        <v>5424</v>
      </c>
      <c r="F193" s="155" t="s">
        <v>5425</v>
      </c>
      <c r="G193" s="156" t="s">
        <v>5277</v>
      </c>
      <c r="H193" s="157">
        <v>2</v>
      </c>
      <c r="I193" s="158"/>
      <c r="J193" s="158">
        <f t="shared" si="10"/>
        <v>0</v>
      </c>
      <c r="K193" s="159"/>
      <c r="L193" s="31"/>
      <c r="M193" s="160" t="s">
        <v>1</v>
      </c>
      <c r="N193" s="161" t="s">
        <v>39</v>
      </c>
      <c r="O193" s="162">
        <v>0</v>
      </c>
      <c r="P193" s="162">
        <f t="shared" si="11"/>
        <v>0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4" t="s">
        <v>558</v>
      </c>
      <c r="AT193" s="164" t="s">
        <v>447</v>
      </c>
      <c r="AU193" s="164" t="s">
        <v>469</v>
      </c>
      <c r="AY193" s="18" t="s">
        <v>445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8" t="s">
        <v>129</v>
      </c>
      <c r="BK193" s="165">
        <f t="shared" si="19"/>
        <v>0</v>
      </c>
      <c r="BL193" s="18" t="s">
        <v>558</v>
      </c>
      <c r="BM193" s="164" t="s">
        <v>5426</v>
      </c>
    </row>
    <row r="194" spans="1:65" s="2" customFormat="1" ht="24.2" customHeight="1">
      <c r="A194" s="30"/>
      <c r="B194" s="152"/>
      <c r="C194" s="153" t="s">
        <v>881</v>
      </c>
      <c r="D194" s="153" t="s">
        <v>447</v>
      </c>
      <c r="E194" s="154" t="s">
        <v>5427</v>
      </c>
      <c r="F194" s="155" t="s">
        <v>5428</v>
      </c>
      <c r="G194" s="156" t="s">
        <v>5277</v>
      </c>
      <c r="H194" s="157">
        <v>2</v>
      </c>
      <c r="I194" s="158"/>
      <c r="J194" s="158">
        <f t="shared" si="10"/>
        <v>0</v>
      </c>
      <c r="K194" s="159"/>
      <c r="L194" s="31"/>
      <c r="M194" s="160" t="s">
        <v>1</v>
      </c>
      <c r="N194" s="161" t="s">
        <v>39</v>
      </c>
      <c r="O194" s="162">
        <v>0</v>
      </c>
      <c r="P194" s="162">
        <f t="shared" si="11"/>
        <v>0</v>
      </c>
      <c r="Q194" s="162">
        <v>0</v>
      </c>
      <c r="R194" s="162">
        <f t="shared" si="12"/>
        <v>0</v>
      </c>
      <c r="S194" s="162">
        <v>0</v>
      </c>
      <c r="T194" s="163">
        <f t="shared" si="1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4" t="s">
        <v>558</v>
      </c>
      <c r="AT194" s="164" t="s">
        <v>447</v>
      </c>
      <c r="AU194" s="164" t="s">
        <v>469</v>
      </c>
      <c r="AY194" s="18" t="s">
        <v>445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8" t="s">
        <v>129</v>
      </c>
      <c r="BK194" s="165">
        <f t="shared" si="19"/>
        <v>0</v>
      </c>
      <c r="BL194" s="18" t="s">
        <v>558</v>
      </c>
      <c r="BM194" s="164" t="s">
        <v>5429</v>
      </c>
    </row>
    <row r="195" spans="1:65" s="2" customFormat="1" ht="16.5" customHeight="1">
      <c r="A195" s="30"/>
      <c r="B195" s="152"/>
      <c r="C195" s="153" t="s">
        <v>362</v>
      </c>
      <c r="D195" s="153" t="s">
        <v>447</v>
      </c>
      <c r="E195" s="154" t="s">
        <v>5424</v>
      </c>
      <c r="F195" s="155" t="s">
        <v>5425</v>
      </c>
      <c r="G195" s="156" t="s">
        <v>5277</v>
      </c>
      <c r="H195" s="157">
        <v>2</v>
      </c>
      <c r="I195" s="158"/>
      <c r="J195" s="158">
        <f t="shared" si="10"/>
        <v>0</v>
      </c>
      <c r="K195" s="159"/>
      <c r="L195" s="31"/>
      <c r="M195" s="160" t="s">
        <v>1</v>
      </c>
      <c r="N195" s="161" t="s">
        <v>39</v>
      </c>
      <c r="O195" s="162">
        <v>0</v>
      </c>
      <c r="P195" s="162">
        <f t="shared" si="11"/>
        <v>0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4" t="s">
        <v>558</v>
      </c>
      <c r="AT195" s="164" t="s">
        <v>447</v>
      </c>
      <c r="AU195" s="164" t="s">
        <v>469</v>
      </c>
      <c r="AY195" s="18" t="s">
        <v>445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8" t="s">
        <v>129</v>
      </c>
      <c r="BK195" s="165">
        <f t="shared" si="19"/>
        <v>0</v>
      </c>
      <c r="BL195" s="18" t="s">
        <v>558</v>
      </c>
      <c r="BM195" s="164" t="s">
        <v>5430</v>
      </c>
    </row>
    <row r="196" spans="1:65" s="2" customFormat="1" ht="24.2" customHeight="1">
      <c r="A196" s="30"/>
      <c r="B196" s="152"/>
      <c r="C196" s="153" t="s">
        <v>892</v>
      </c>
      <c r="D196" s="153" t="s">
        <v>447</v>
      </c>
      <c r="E196" s="154" t="s">
        <v>5431</v>
      </c>
      <c r="F196" s="155" t="s">
        <v>5432</v>
      </c>
      <c r="G196" s="156" t="s">
        <v>5277</v>
      </c>
      <c r="H196" s="157">
        <v>1</v>
      </c>
      <c r="I196" s="158"/>
      <c r="J196" s="158">
        <f t="shared" si="10"/>
        <v>0</v>
      </c>
      <c r="K196" s="159"/>
      <c r="L196" s="31"/>
      <c r="M196" s="160" t="s">
        <v>1</v>
      </c>
      <c r="N196" s="161" t="s">
        <v>39</v>
      </c>
      <c r="O196" s="162">
        <v>0</v>
      </c>
      <c r="P196" s="162">
        <f t="shared" si="11"/>
        <v>0</v>
      </c>
      <c r="Q196" s="162">
        <v>0</v>
      </c>
      <c r="R196" s="162">
        <f t="shared" si="12"/>
        <v>0</v>
      </c>
      <c r="S196" s="162">
        <v>0</v>
      </c>
      <c r="T196" s="163">
        <f t="shared" si="1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64" t="s">
        <v>558</v>
      </c>
      <c r="AT196" s="164" t="s">
        <v>447</v>
      </c>
      <c r="AU196" s="164" t="s">
        <v>469</v>
      </c>
      <c r="AY196" s="18" t="s">
        <v>445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8" t="s">
        <v>129</v>
      </c>
      <c r="BK196" s="165">
        <f t="shared" si="19"/>
        <v>0</v>
      </c>
      <c r="BL196" s="18" t="s">
        <v>558</v>
      </c>
      <c r="BM196" s="164" t="s">
        <v>5433</v>
      </c>
    </row>
    <row r="197" spans="1:65" s="2" customFormat="1" ht="16.5" customHeight="1">
      <c r="A197" s="30"/>
      <c r="B197" s="152"/>
      <c r="C197" s="153" t="s">
        <v>897</v>
      </c>
      <c r="D197" s="153" t="s">
        <v>447</v>
      </c>
      <c r="E197" s="154" t="s">
        <v>5434</v>
      </c>
      <c r="F197" s="155" t="s">
        <v>5425</v>
      </c>
      <c r="G197" s="156" t="s">
        <v>5277</v>
      </c>
      <c r="H197" s="157">
        <v>1</v>
      </c>
      <c r="I197" s="158"/>
      <c r="J197" s="158">
        <f t="shared" si="10"/>
        <v>0</v>
      </c>
      <c r="K197" s="159"/>
      <c r="L197" s="31"/>
      <c r="M197" s="160" t="s">
        <v>1</v>
      </c>
      <c r="N197" s="161" t="s">
        <v>39</v>
      </c>
      <c r="O197" s="162">
        <v>0</v>
      </c>
      <c r="P197" s="162">
        <f t="shared" si="11"/>
        <v>0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64" t="s">
        <v>558</v>
      </c>
      <c r="AT197" s="164" t="s">
        <v>447</v>
      </c>
      <c r="AU197" s="164" t="s">
        <v>469</v>
      </c>
      <c r="AY197" s="18" t="s">
        <v>445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8" t="s">
        <v>129</v>
      </c>
      <c r="BK197" s="165">
        <f t="shared" si="19"/>
        <v>0</v>
      </c>
      <c r="BL197" s="18" t="s">
        <v>558</v>
      </c>
      <c r="BM197" s="164" t="s">
        <v>5435</v>
      </c>
    </row>
    <row r="198" spans="1:65" s="2" customFormat="1" ht="33" customHeight="1">
      <c r="A198" s="30"/>
      <c r="B198" s="152"/>
      <c r="C198" s="153" t="s">
        <v>907</v>
      </c>
      <c r="D198" s="153" t="s">
        <v>447</v>
      </c>
      <c r="E198" s="154" t="s">
        <v>5436</v>
      </c>
      <c r="F198" s="155" t="s">
        <v>5437</v>
      </c>
      <c r="G198" s="156" t="s">
        <v>5334</v>
      </c>
      <c r="H198" s="157">
        <v>26</v>
      </c>
      <c r="I198" s="158"/>
      <c r="J198" s="158">
        <f t="shared" si="10"/>
        <v>0</v>
      </c>
      <c r="K198" s="159"/>
      <c r="L198" s="31"/>
      <c r="M198" s="160" t="s">
        <v>1</v>
      </c>
      <c r="N198" s="161" t="s">
        <v>39</v>
      </c>
      <c r="O198" s="162">
        <v>0</v>
      </c>
      <c r="P198" s="162">
        <f t="shared" si="11"/>
        <v>0</v>
      </c>
      <c r="Q198" s="162">
        <v>0</v>
      </c>
      <c r="R198" s="162">
        <f t="shared" si="12"/>
        <v>0</v>
      </c>
      <c r="S198" s="162">
        <v>0</v>
      </c>
      <c r="T198" s="163">
        <f t="shared" si="1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64" t="s">
        <v>558</v>
      </c>
      <c r="AT198" s="164" t="s">
        <v>447</v>
      </c>
      <c r="AU198" s="164" t="s">
        <v>469</v>
      </c>
      <c r="AY198" s="18" t="s">
        <v>445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8" t="s">
        <v>129</v>
      </c>
      <c r="BK198" s="165">
        <f t="shared" si="19"/>
        <v>0</v>
      </c>
      <c r="BL198" s="18" t="s">
        <v>558</v>
      </c>
      <c r="BM198" s="164" t="s">
        <v>5438</v>
      </c>
    </row>
    <row r="199" spans="1:65" s="2" customFormat="1" ht="33" customHeight="1">
      <c r="A199" s="30"/>
      <c r="B199" s="152"/>
      <c r="C199" s="153" t="s">
        <v>912</v>
      </c>
      <c r="D199" s="153" t="s">
        <v>447</v>
      </c>
      <c r="E199" s="154" t="s">
        <v>5439</v>
      </c>
      <c r="F199" s="155" t="s">
        <v>5440</v>
      </c>
      <c r="G199" s="156" t="s">
        <v>5334</v>
      </c>
      <c r="H199" s="157">
        <v>50</v>
      </c>
      <c r="I199" s="158"/>
      <c r="J199" s="158">
        <f t="shared" si="10"/>
        <v>0</v>
      </c>
      <c r="K199" s="159"/>
      <c r="L199" s="31"/>
      <c r="M199" s="160" t="s">
        <v>1</v>
      </c>
      <c r="N199" s="161" t="s">
        <v>39</v>
      </c>
      <c r="O199" s="162">
        <v>0</v>
      </c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64" t="s">
        <v>558</v>
      </c>
      <c r="AT199" s="164" t="s">
        <v>447</v>
      </c>
      <c r="AU199" s="164" t="s">
        <v>469</v>
      </c>
      <c r="AY199" s="18" t="s">
        <v>445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8" t="s">
        <v>129</v>
      </c>
      <c r="BK199" s="165">
        <f t="shared" si="19"/>
        <v>0</v>
      </c>
      <c r="BL199" s="18" t="s">
        <v>558</v>
      </c>
      <c r="BM199" s="164" t="s">
        <v>5441</v>
      </c>
    </row>
    <row r="200" spans="1:65" s="2" customFormat="1" ht="24.2" customHeight="1">
      <c r="A200" s="30"/>
      <c r="B200" s="152"/>
      <c r="C200" s="153" t="s">
        <v>917</v>
      </c>
      <c r="D200" s="153" t="s">
        <v>447</v>
      </c>
      <c r="E200" s="154" t="s">
        <v>5442</v>
      </c>
      <c r="F200" s="155" t="s">
        <v>5443</v>
      </c>
      <c r="G200" s="156" t="s">
        <v>5334</v>
      </c>
      <c r="H200" s="157">
        <v>3</v>
      </c>
      <c r="I200" s="158"/>
      <c r="J200" s="158">
        <f t="shared" si="10"/>
        <v>0</v>
      </c>
      <c r="K200" s="159"/>
      <c r="L200" s="31"/>
      <c r="M200" s="160" t="s">
        <v>1</v>
      </c>
      <c r="N200" s="161" t="s">
        <v>39</v>
      </c>
      <c r="O200" s="162">
        <v>0</v>
      </c>
      <c r="P200" s="162">
        <f t="shared" si="11"/>
        <v>0</v>
      </c>
      <c r="Q200" s="162">
        <v>0</v>
      </c>
      <c r="R200" s="162">
        <f t="shared" si="12"/>
        <v>0</v>
      </c>
      <c r="S200" s="162">
        <v>0</v>
      </c>
      <c r="T200" s="163">
        <f t="shared" si="1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4" t="s">
        <v>558</v>
      </c>
      <c r="AT200" s="164" t="s">
        <v>447</v>
      </c>
      <c r="AU200" s="164" t="s">
        <v>469</v>
      </c>
      <c r="AY200" s="18" t="s">
        <v>445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8" t="s">
        <v>129</v>
      </c>
      <c r="BK200" s="165">
        <f t="shared" si="19"/>
        <v>0</v>
      </c>
      <c r="BL200" s="18" t="s">
        <v>558</v>
      </c>
      <c r="BM200" s="164" t="s">
        <v>5444</v>
      </c>
    </row>
    <row r="201" spans="1:65" s="2" customFormat="1" ht="24.2" customHeight="1">
      <c r="A201" s="30"/>
      <c r="B201" s="152"/>
      <c r="C201" s="153" t="s">
        <v>922</v>
      </c>
      <c r="D201" s="153" t="s">
        <v>447</v>
      </c>
      <c r="E201" s="154" t="s">
        <v>5445</v>
      </c>
      <c r="F201" s="155" t="s">
        <v>5446</v>
      </c>
      <c r="G201" s="156" t="s">
        <v>5334</v>
      </c>
      <c r="H201" s="157">
        <v>6</v>
      </c>
      <c r="I201" s="158"/>
      <c r="J201" s="158">
        <f t="shared" si="10"/>
        <v>0</v>
      </c>
      <c r="K201" s="159"/>
      <c r="L201" s="31"/>
      <c r="M201" s="160" t="s">
        <v>1</v>
      </c>
      <c r="N201" s="161" t="s">
        <v>39</v>
      </c>
      <c r="O201" s="162">
        <v>0</v>
      </c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64" t="s">
        <v>558</v>
      </c>
      <c r="AT201" s="164" t="s">
        <v>447</v>
      </c>
      <c r="AU201" s="164" t="s">
        <v>469</v>
      </c>
      <c r="AY201" s="18" t="s">
        <v>445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8" t="s">
        <v>129</v>
      </c>
      <c r="BK201" s="165">
        <f t="shared" si="19"/>
        <v>0</v>
      </c>
      <c r="BL201" s="18" t="s">
        <v>558</v>
      </c>
      <c r="BM201" s="164" t="s">
        <v>5447</v>
      </c>
    </row>
    <row r="202" spans="1:65" s="2" customFormat="1" ht="24.2" customHeight="1">
      <c r="A202" s="30"/>
      <c r="B202" s="152"/>
      <c r="C202" s="153" t="s">
        <v>935</v>
      </c>
      <c r="D202" s="153" t="s">
        <v>447</v>
      </c>
      <c r="E202" s="154" t="s">
        <v>5448</v>
      </c>
      <c r="F202" s="155" t="s">
        <v>5449</v>
      </c>
      <c r="G202" s="156" t="s">
        <v>5334</v>
      </c>
      <c r="H202" s="157">
        <v>15</v>
      </c>
      <c r="I202" s="158"/>
      <c r="J202" s="158">
        <f t="shared" si="10"/>
        <v>0</v>
      </c>
      <c r="K202" s="159"/>
      <c r="L202" s="31"/>
      <c r="M202" s="160" t="s">
        <v>1</v>
      </c>
      <c r="N202" s="161" t="s">
        <v>39</v>
      </c>
      <c r="O202" s="162">
        <v>0</v>
      </c>
      <c r="P202" s="162">
        <f t="shared" si="11"/>
        <v>0</v>
      </c>
      <c r="Q202" s="162">
        <v>0</v>
      </c>
      <c r="R202" s="162">
        <f t="shared" si="12"/>
        <v>0</v>
      </c>
      <c r="S202" s="162">
        <v>0</v>
      </c>
      <c r="T202" s="163">
        <f t="shared" si="13"/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64" t="s">
        <v>558</v>
      </c>
      <c r="AT202" s="164" t="s">
        <v>447</v>
      </c>
      <c r="AU202" s="164" t="s">
        <v>469</v>
      </c>
      <c r="AY202" s="18" t="s">
        <v>445</v>
      </c>
      <c r="BE202" s="165">
        <f t="shared" si="14"/>
        <v>0</v>
      </c>
      <c r="BF202" s="165">
        <f t="shared" si="15"/>
        <v>0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8" t="s">
        <v>129</v>
      </c>
      <c r="BK202" s="165">
        <f t="shared" si="19"/>
        <v>0</v>
      </c>
      <c r="BL202" s="18" t="s">
        <v>558</v>
      </c>
      <c r="BM202" s="164" t="s">
        <v>5450</v>
      </c>
    </row>
    <row r="203" spans="1:65" s="2" customFormat="1" ht="24.2" customHeight="1">
      <c r="A203" s="30"/>
      <c r="B203" s="152"/>
      <c r="C203" s="153" t="s">
        <v>941</v>
      </c>
      <c r="D203" s="153" t="s">
        <v>447</v>
      </c>
      <c r="E203" s="154" t="s">
        <v>5451</v>
      </c>
      <c r="F203" s="155" t="s">
        <v>5452</v>
      </c>
      <c r="G203" s="156" t="s">
        <v>5334</v>
      </c>
      <c r="H203" s="157">
        <v>3</v>
      </c>
      <c r="I203" s="158"/>
      <c r="J203" s="158">
        <f t="shared" si="10"/>
        <v>0</v>
      </c>
      <c r="K203" s="159"/>
      <c r="L203" s="31"/>
      <c r="M203" s="160" t="s">
        <v>1</v>
      </c>
      <c r="N203" s="161" t="s">
        <v>39</v>
      </c>
      <c r="O203" s="162">
        <v>0</v>
      </c>
      <c r="P203" s="162">
        <f t="shared" si="11"/>
        <v>0</v>
      </c>
      <c r="Q203" s="162">
        <v>0</v>
      </c>
      <c r="R203" s="162">
        <f t="shared" si="12"/>
        <v>0</v>
      </c>
      <c r="S203" s="162">
        <v>0</v>
      </c>
      <c r="T203" s="163">
        <f t="shared" si="13"/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4" t="s">
        <v>558</v>
      </c>
      <c r="AT203" s="164" t="s">
        <v>447</v>
      </c>
      <c r="AU203" s="164" t="s">
        <v>469</v>
      </c>
      <c r="AY203" s="18" t="s">
        <v>445</v>
      </c>
      <c r="BE203" s="165">
        <f t="shared" si="14"/>
        <v>0</v>
      </c>
      <c r="BF203" s="165">
        <f t="shared" si="15"/>
        <v>0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8" t="s">
        <v>129</v>
      </c>
      <c r="BK203" s="165">
        <f t="shared" si="19"/>
        <v>0</v>
      </c>
      <c r="BL203" s="18" t="s">
        <v>558</v>
      </c>
      <c r="BM203" s="164" t="s">
        <v>5453</v>
      </c>
    </row>
    <row r="204" spans="1:65" s="2" customFormat="1" ht="24.2" customHeight="1">
      <c r="A204" s="30"/>
      <c r="B204" s="152"/>
      <c r="C204" s="153" t="s">
        <v>948</v>
      </c>
      <c r="D204" s="153" t="s">
        <v>447</v>
      </c>
      <c r="E204" s="154" t="s">
        <v>5454</v>
      </c>
      <c r="F204" s="155" t="s">
        <v>5349</v>
      </c>
      <c r="G204" s="156" t="s">
        <v>5350</v>
      </c>
      <c r="H204" s="157">
        <v>56</v>
      </c>
      <c r="I204" s="158"/>
      <c r="J204" s="158">
        <f t="shared" si="10"/>
        <v>0</v>
      </c>
      <c r="K204" s="159"/>
      <c r="L204" s="31"/>
      <c r="M204" s="160" t="s">
        <v>1</v>
      </c>
      <c r="N204" s="161" t="s">
        <v>39</v>
      </c>
      <c r="O204" s="162">
        <v>0</v>
      </c>
      <c r="P204" s="162">
        <f t="shared" si="11"/>
        <v>0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64" t="s">
        <v>558</v>
      </c>
      <c r="AT204" s="164" t="s">
        <v>447</v>
      </c>
      <c r="AU204" s="164" t="s">
        <v>469</v>
      </c>
      <c r="AY204" s="18" t="s">
        <v>445</v>
      </c>
      <c r="BE204" s="165">
        <f t="shared" si="14"/>
        <v>0</v>
      </c>
      <c r="BF204" s="165">
        <f t="shared" si="15"/>
        <v>0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8" t="s">
        <v>129</v>
      </c>
      <c r="BK204" s="165">
        <f t="shared" si="19"/>
        <v>0</v>
      </c>
      <c r="BL204" s="18" t="s">
        <v>558</v>
      </c>
      <c r="BM204" s="164" t="s">
        <v>5455</v>
      </c>
    </row>
    <row r="205" spans="1:65" s="2" customFormat="1" ht="24.2" customHeight="1">
      <c r="A205" s="30"/>
      <c r="B205" s="152"/>
      <c r="C205" s="153" t="s">
        <v>952</v>
      </c>
      <c r="D205" s="153" t="s">
        <v>447</v>
      </c>
      <c r="E205" s="154" t="s">
        <v>5456</v>
      </c>
      <c r="F205" s="155" t="s">
        <v>5457</v>
      </c>
      <c r="G205" s="156" t="s">
        <v>5350</v>
      </c>
      <c r="H205" s="157">
        <v>46</v>
      </c>
      <c r="I205" s="158"/>
      <c r="J205" s="158">
        <f t="shared" si="10"/>
        <v>0</v>
      </c>
      <c r="K205" s="159"/>
      <c r="L205" s="31"/>
      <c r="M205" s="160" t="s">
        <v>1</v>
      </c>
      <c r="N205" s="161" t="s">
        <v>39</v>
      </c>
      <c r="O205" s="162">
        <v>0</v>
      </c>
      <c r="P205" s="162">
        <f t="shared" si="11"/>
        <v>0</v>
      </c>
      <c r="Q205" s="162">
        <v>0</v>
      </c>
      <c r="R205" s="162">
        <f t="shared" si="12"/>
        <v>0</v>
      </c>
      <c r="S205" s="162">
        <v>0</v>
      </c>
      <c r="T205" s="163">
        <f t="shared" si="13"/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64" t="s">
        <v>558</v>
      </c>
      <c r="AT205" s="164" t="s">
        <v>447</v>
      </c>
      <c r="AU205" s="164" t="s">
        <v>469</v>
      </c>
      <c r="AY205" s="18" t="s">
        <v>445</v>
      </c>
      <c r="BE205" s="165">
        <f t="shared" si="14"/>
        <v>0</v>
      </c>
      <c r="BF205" s="165">
        <f t="shared" si="15"/>
        <v>0</v>
      </c>
      <c r="BG205" s="165">
        <f t="shared" si="16"/>
        <v>0</v>
      </c>
      <c r="BH205" s="165">
        <f t="shared" si="17"/>
        <v>0</v>
      </c>
      <c r="BI205" s="165">
        <f t="shared" si="18"/>
        <v>0</v>
      </c>
      <c r="BJ205" s="18" t="s">
        <v>129</v>
      </c>
      <c r="BK205" s="165">
        <f t="shared" si="19"/>
        <v>0</v>
      </c>
      <c r="BL205" s="18" t="s">
        <v>558</v>
      </c>
      <c r="BM205" s="164" t="s">
        <v>5458</v>
      </c>
    </row>
    <row r="206" spans="1:65" s="2" customFormat="1" ht="16.5" customHeight="1">
      <c r="A206" s="30"/>
      <c r="B206" s="152"/>
      <c r="C206" s="153" t="s">
        <v>958</v>
      </c>
      <c r="D206" s="153" t="s">
        <v>447</v>
      </c>
      <c r="E206" s="154" t="s">
        <v>5459</v>
      </c>
      <c r="F206" s="155" t="s">
        <v>5460</v>
      </c>
      <c r="G206" s="156" t="s">
        <v>5334</v>
      </c>
      <c r="H206" s="157">
        <v>4</v>
      </c>
      <c r="I206" s="158"/>
      <c r="J206" s="158">
        <f t="shared" si="10"/>
        <v>0</v>
      </c>
      <c r="K206" s="159"/>
      <c r="L206" s="31"/>
      <c r="M206" s="160" t="s">
        <v>1</v>
      </c>
      <c r="N206" s="161" t="s">
        <v>39</v>
      </c>
      <c r="O206" s="162">
        <v>0</v>
      </c>
      <c r="P206" s="162">
        <f t="shared" si="11"/>
        <v>0</v>
      </c>
      <c r="Q206" s="162">
        <v>0</v>
      </c>
      <c r="R206" s="162">
        <f t="shared" si="12"/>
        <v>0</v>
      </c>
      <c r="S206" s="162">
        <v>0</v>
      </c>
      <c r="T206" s="163">
        <f t="shared" si="13"/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64" t="s">
        <v>558</v>
      </c>
      <c r="AT206" s="164" t="s">
        <v>447</v>
      </c>
      <c r="AU206" s="164" t="s">
        <v>469</v>
      </c>
      <c r="AY206" s="18" t="s">
        <v>445</v>
      </c>
      <c r="BE206" s="165">
        <f t="shared" si="14"/>
        <v>0</v>
      </c>
      <c r="BF206" s="165">
        <f t="shared" si="15"/>
        <v>0</v>
      </c>
      <c r="BG206" s="165">
        <f t="shared" si="16"/>
        <v>0</v>
      </c>
      <c r="BH206" s="165">
        <f t="shared" si="17"/>
        <v>0</v>
      </c>
      <c r="BI206" s="165">
        <f t="shared" si="18"/>
        <v>0</v>
      </c>
      <c r="BJ206" s="18" t="s">
        <v>129</v>
      </c>
      <c r="BK206" s="165">
        <f t="shared" si="19"/>
        <v>0</v>
      </c>
      <c r="BL206" s="18" t="s">
        <v>558</v>
      </c>
      <c r="BM206" s="164" t="s">
        <v>5461</v>
      </c>
    </row>
    <row r="207" spans="1:65" s="2" customFormat="1" ht="16.5" customHeight="1">
      <c r="A207" s="30"/>
      <c r="B207" s="152"/>
      <c r="C207" s="153" t="s">
        <v>962</v>
      </c>
      <c r="D207" s="153" t="s">
        <v>447</v>
      </c>
      <c r="E207" s="154" t="s">
        <v>5462</v>
      </c>
      <c r="F207" s="155" t="s">
        <v>5463</v>
      </c>
      <c r="G207" s="156" t="s">
        <v>5334</v>
      </c>
      <c r="H207" s="157">
        <v>2</v>
      </c>
      <c r="I207" s="158"/>
      <c r="J207" s="158">
        <f t="shared" si="10"/>
        <v>0</v>
      </c>
      <c r="K207" s="159"/>
      <c r="L207" s="31"/>
      <c r="M207" s="160" t="s">
        <v>1</v>
      </c>
      <c r="N207" s="161" t="s">
        <v>39</v>
      </c>
      <c r="O207" s="162">
        <v>0</v>
      </c>
      <c r="P207" s="162">
        <f t="shared" si="11"/>
        <v>0</v>
      </c>
      <c r="Q207" s="162">
        <v>0</v>
      </c>
      <c r="R207" s="162">
        <f t="shared" si="12"/>
        <v>0</v>
      </c>
      <c r="S207" s="162">
        <v>0</v>
      </c>
      <c r="T207" s="163">
        <f t="shared" si="13"/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64" t="s">
        <v>558</v>
      </c>
      <c r="AT207" s="164" t="s">
        <v>447</v>
      </c>
      <c r="AU207" s="164" t="s">
        <v>469</v>
      </c>
      <c r="AY207" s="18" t="s">
        <v>445</v>
      </c>
      <c r="BE207" s="165">
        <f t="shared" si="14"/>
        <v>0</v>
      </c>
      <c r="BF207" s="165">
        <f t="shared" si="15"/>
        <v>0</v>
      </c>
      <c r="BG207" s="165">
        <f t="shared" si="16"/>
        <v>0</v>
      </c>
      <c r="BH207" s="165">
        <f t="shared" si="17"/>
        <v>0</v>
      </c>
      <c r="BI207" s="165">
        <f t="shared" si="18"/>
        <v>0</v>
      </c>
      <c r="BJ207" s="18" t="s">
        <v>129</v>
      </c>
      <c r="BK207" s="165">
        <f t="shared" si="19"/>
        <v>0</v>
      </c>
      <c r="BL207" s="18" t="s">
        <v>558</v>
      </c>
      <c r="BM207" s="164" t="s">
        <v>5464</v>
      </c>
    </row>
    <row r="208" spans="1:65" s="2" customFormat="1" ht="16.5" customHeight="1">
      <c r="A208" s="30"/>
      <c r="B208" s="152"/>
      <c r="C208" s="153" t="s">
        <v>969</v>
      </c>
      <c r="D208" s="153" t="s">
        <v>447</v>
      </c>
      <c r="E208" s="154" t="s">
        <v>5465</v>
      </c>
      <c r="F208" s="155" t="s">
        <v>5356</v>
      </c>
      <c r="G208" s="156" t="s">
        <v>5334</v>
      </c>
      <c r="H208" s="157">
        <v>4</v>
      </c>
      <c r="I208" s="158"/>
      <c r="J208" s="158">
        <f t="shared" si="10"/>
        <v>0</v>
      </c>
      <c r="K208" s="159"/>
      <c r="L208" s="31"/>
      <c r="M208" s="160" t="s">
        <v>1</v>
      </c>
      <c r="N208" s="161" t="s">
        <v>39</v>
      </c>
      <c r="O208" s="162">
        <v>0</v>
      </c>
      <c r="P208" s="162">
        <f t="shared" si="11"/>
        <v>0</v>
      </c>
      <c r="Q208" s="162">
        <v>0</v>
      </c>
      <c r="R208" s="162">
        <f t="shared" si="12"/>
        <v>0</v>
      </c>
      <c r="S208" s="162">
        <v>0</v>
      </c>
      <c r="T208" s="163">
        <f t="shared" si="13"/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64" t="s">
        <v>558</v>
      </c>
      <c r="AT208" s="164" t="s">
        <v>447</v>
      </c>
      <c r="AU208" s="164" t="s">
        <v>469</v>
      </c>
      <c r="AY208" s="18" t="s">
        <v>445</v>
      </c>
      <c r="BE208" s="165">
        <f t="shared" si="14"/>
        <v>0</v>
      </c>
      <c r="BF208" s="165">
        <f t="shared" si="15"/>
        <v>0</v>
      </c>
      <c r="BG208" s="165">
        <f t="shared" si="16"/>
        <v>0</v>
      </c>
      <c r="BH208" s="165">
        <f t="shared" si="17"/>
        <v>0</v>
      </c>
      <c r="BI208" s="165">
        <f t="shared" si="18"/>
        <v>0</v>
      </c>
      <c r="BJ208" s="18" t="s">
        <v>129</v>
      </c>
      <c r="BK208" s="165">
        <f t="shared" si="19"/>
        <v>0</v>
      </c>
      <c r="BL208" s="18" t="s">
        <v>558</v>
      </c>
      <c r="BM208" s="164" t="s">
        <v>5466</v>
      </c>
    </row>
    <row r="209" spans="1:65" s="2" customFormat="1" ht="16.5" customHeight="1">
      <c r="A209" s="30"/>
      <c r="B209" s="152"/>
      <c r="C209" s="153" t="s">
        <v>973</v>
      </c>
      <c r="D209" s="153" t="s">
        <v>447</v>
      </c>
      <c r="E209" s="154" t="s">
        <v>5467</v>
      </c>
      <c r="F209" s="155" t="s">
        <v>5359</v>
      </c>
      <c r="G209" s="156" t="s">
        <v>5334</v>
      </c>
      <c r="H209" s="157">
        <v>30</v>
      </c>
      <c r="I209" s="158"/>
      <c r="J209" s="158">
        <f t="shared" si="10"/>
        <v>0</v>
      </c>
      <c r="K209" s="159"/>
      <c r="L209" s="31"/>
      <c r="M209" s="160" t="s">
        <v>1</v>
      </c>
      <c r="N209" s="161" t="s">
        <v>39</v>
      </c>
      <c r="O209" s="162">
        <v>0</v>
      </c>
      <c r="P209" s="162">
        <f t="shared" si="11"/>
        <v>0</v>
      </c>
      <c r="Q209" s="162">
        <v>0</v>
      </c>
      <c r="R209" s="162">
        <f t="shared" si="12"/>
        <v>0</v>
      </c>
      <c r="S209" s="162">
        <v>0</v>
      </c>
      <c r="T209" s="163">
        <f t="shared" si="13"/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64" t="s">
        <v>558</v>
      </c>
      <c r="AT209" s="164" t="s">
        <v>447</v>
      </c>
      <c r="AU209" s="164" t="s">
        <v>469</v>
      </c>
      <c r="AY209" s="18" t="s">
        <v>445</v>
      </c>
      <c r="BE209" s="165">
        <f t="shared" si="14"/>
        <v>0</v>
      </c>
      <c r="BF209" s="165">
        <f t="shared" si="15"/>
        <v>0</v>
      </c>
      <c r="BG209" s="165">
        <f t="shared" si="16"/>
        <v>0</v>
      </c>
      <c r="BH209" s="165">
        <f t="shared" si="17"/>
        <v>0</v>
      </c>
      <c r="BI209" s="165">
        <f t="shared" si="18"/>
        <v>0</v>
      </c>
      <c r="BJ209" s="18" t="s">
        <v>129</v>
      </c>
      <c r="BK209" s="165">
        <f t="shared" si="19"/>
        <v>0</v>
      </c>
      <c r="BL209" s="18" t="s">
        <v>558</v>
      </c>
      <c r="BM209" s="164" t="s">
        <v>5468</v>
      </c>
    </row>
    <row r="210" spans="1:65" s="2" customFormat="1" ht="16.5" customHeight="1">
      <c r="A210" s="30"/>
      <c r="B210" s="152"/>
      <c r="C210" s="153" t="s">
        <v>980</v>
      </c>
      <c r="D210" s="153" t="s">
        <v>447</v>
      </c>
      <c r="E210" s="154" t="s">
        <v>5469</v>
      </c>
      <c r="F210" s="155" t="s">
        <v>5362</v>
      </c>
      <c r="G210" s="156" t="s">
        <v>5334</v>
      </c>
      <c r="H210" s="157">
        <v>3</v>
      </c>
      <c r="I210" s="158"/>
      <c r="J210" s="158">
        <f t="shared" si="10"/>
        <v>0</v>
      </c>
      <c r="K210" s="159"/>
      <c r="L210" s="31"/>
      <c r="M210" s="160" t="s">
        <v>1</v>
      </c>
      <c r="N210" s="161" t="s">
        <v>39</v>
      </c>
      <c r="O210" s="162">
        <v>0</v>
      </c>
      <c r="P210" s="162">
        <f t="shared" si="11"/>
        <v>0</v>
      </c>
      <c r="Q210" s="162">
        <v>0</v>
      </c>
      <c r="R210" s="162">
        <f t="shared" si="12"/>
        <v>0</v>
      </c>
      <c r="S210" s="162">
        <v>0</v>
      </c>
      <c r="T210" s="163">
        <f t="shared" si="13"/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64" t="s">
        <v>558</v>
      </c>
      <c r="AT210" s="164" t="s">
        <v>447</v>
      </c>
      <c r="AU210" s="164" t="s">
        <v>469</v>
      </c>
      <c r="AY210" s="18" t="s">
        <v>445</v>
      </c>
      <c r="BE210" s="165">
        <f t="shared" si="14"/>
        <v>0</v>
      </c>
      <c r="BF210" s="165">
        <f t="shared" si="15"/>
        <v>0</v>
      </c>
      <c r="BG210" s="165">
        <f t="shared" si="16"/>
        <v>0</v>
      </c>
      <c r="BH210" s="165">
        <f t="shared" si="17"/>
        <v>0</v>
      </c>
      <c r="BI210" s="165">
        <f t="shared" si="18"/>
        <v>0</v>
      </c>
      <c r="BJ210" s="18" t="s">
        <v>129</v>
      </c>
      <c r="BK210" s="165">
        <f t="shared" si="19"/>
        <v>0</v>
      </c>
      <c r="BL210" s="18" t="s">
        <v>558</v>
      </c>
      <c r="BM210" s="164" t="s">
        <v>5470</v>
      </c>
    </row>
    <row r="211" spans="1:65" s="2" customFormat="1" ht="16.5" customHeight="1">
      <c r="A211" s="30"/>
      <c r="B211" s="152"/>
      <c r="C211" s="153" t="s">
        <v>985</v>
      </c>
      <c r="D211" s="153" t="s">
        <v>447</v>
      </c>
      <c r="E211" s="154" t="s">
        <v>5471</v>
      </c>
      <c r="F211" s="155" t="s">
        <v>5472</v>
      </c>
      <c r="G211" s="156" t="s">
        <v>5277</v>
      </c>
      <c r="H211" s="157">
        <v>1</v>
      </c>
      <c r="I211" s="158"/>
      <c r="J211" s="158">
        <f t="shared" si="10"/>
        <v>0</v>
      </c>
      <c r="K211" s="159"/>
      <c r="L211" s="31"/>
      <c r="M211" s="160" t="s">
        <v>1</v>
      </c>
      <c r="N211" s="161" t="s">
        <v>39</v>
      </c>
      <c r="O211" s="162">
        <v>0</v>
      </c>
      <c r="P211" s="162">
        <f t="shared" si="11"/>
        <v>0</v>
      </c>
      <c r="Q211" s="162">
        <v>0</v>
      </c>
      <c r="R211" s="162">
        <f t="shared" si="12"/>
        <v>0</v>
      </c>
      <c r="S211" s="162">
        <v>0</v>
      </c>
      <c r="T211" s="163">
        <f t="shared" si="13"/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64" t="s">
        <v>558</v>
      </c>
      <c r="AT211" s="164" t="s">
        <v>447</v>
      </c>
      <c r="AU211" s="164" t="s">
        <v>469</v>
      </c>
      <c r="AY211" s="18" t="s">
        <v>445</v>
      </c>
      <c r="BE211" s="165">
        <f t="shared" si="14"/>
        <v>0</v>
      </c>
      <c r="BF211" s="165">
        <f t="shared" si="15"/>
        <v>0</v>
      </c>
      <c r="BG211" s="165">
        <f t="shared" si="16"/>
        <v>0</v>
      </c>
      <c r="BH211" s="165">
        <f t="shared" si="17"/>
        <v>0</v>
      </c>
      <c r="BI211" s="165">
        <f t="shared" si="18"/>
        <v>0</v>
      </c>
      <c r="BJ211" s="18" t="s">
        <v>129</v>
      </c>
      <c r="BK211" s="165">
        <f t="shared" si="19"/>
        <v>0</v>
      </c>
      <c r="BL211" s="18" t="s">
        <v>558</v>
      </c>
      <c r="BM211" s="164" t="s">
        <v>5473</v>
      </c>
    </row>
    <row r="212" spans="1:65" s="12" customFormat="1" ht="20.85" customHeight="1">
      <c r="B212" s="140"/>
      <c r="D212" s="141" t="s">
        <v>72</v>
      </c>
      <c r="E212" s="150" t="s">
        <v>5474</v>
      </c>
      <c r="F212" s="150" t="s">
        <v>5475</v>
      </c>
      <c r="J212" s="151">
        <f>BK212</f>
        <v>0</v>
      </c>
      <c r="L212" s="140"/>
      <c r="M212" s="144"/>
      <c r="N212" s="145"/>
      <c r="O212" s="145"/>
      <c r="P212" s="146">
        <f>SUM(P213:P232)</f>
        <v>0</v>
      </c>
      <c r="Q212" s="145"/>
      <c r="R212" s="146">
        <f>SUM(R213:R232)</f>
        <v>0</v>
      </c>
      <c r="S212" s="145"/>
      <c r="T212" s="147">
        <f>SUM(T213:T232)</f>
        <v>0</v>
      </c>
      <c r="AR212" s="141" t="s">
        <v>129</v>
      </c>
      <c r="AT212" s="148" t="s">
        <v>72</v>
      </c>
      <c r="AU212" s="148" t="s">
        <v>129</v>
      </c>
      <c r="AY212" s="141" t="s">
        <v>445</v>
      </c>
      <c r="BK212" s="149">
        <f>SUM(BK213:BK232)</f>
        <v>0</v>
      </c>
    </row>
    <row r="213" spans="1:65" s="2" customFormat="1" ht="55.5" customHeight="1">
      <c r="A213" s="30"/>
      <c r="B213" s="152"/>
      <c r="C213" s="153" t="s">
        <v>989</v>
      </c>
      <c r="D213" s="153" t="s">
        <v>447</v>
      </c>
      <c r="E213" s="154" t="s">
        <v>5476</v>
      </c>
      <c r="F213" s="155" t="s">
        <v>5477</v>
      </c>
      <c r="G213" s="156" t="s">
        <v>5273</v>
      </c>
      <c r="H213" s="157">
        <v>1</v>
      </c>
      <c r="I213" s="158"/>
      <c r="J213" s="158">
        <f t="shared" ref="J213:J232" si="20">ROUND(I213*H213,2)</f>
        <v>0</v>
      </c>
      <c r="K213" s="159"/>
      <c r="L213" s="31"/>
      <c r="M213" s="160" t="s">
        <v>1</v>
      </c>
      <c r="N213" s="161" t="s">
        <v>39</v>
      </c>
      <c r="O213" s="162">
        <v>0</v>
      </c>
      <c r="P213" s="162">
        <f t="shared" ref="P213:P232" si="21">O213*H213</f>
        <v>0</v>
      </c>
      <c r="Q213" s="162">
        <v>0</v>
      </c>
      <c r="R213" s="162">
        <f t="shared" ref="R213:R232" si="22">Q213*H213</f>
        <v>0</v>
      </c>
      <c r="S213" s="162">
        <v>0</v>
      </c>
      <c r="T213" s="163">
        <f t="shared" ref="T213:T232" si="23"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64" t="s">
        <v>558</v>
      </c>
      <c r="AT213" s="164" t="s">
        <v>447</v>
      </c>
      <c r="AU213" s="164" t="s">
        <v>469</v>
      </c>
      <c r="AY213" s="18" t="s">
        <v>445</v>
      </c>
      <c r="BE213" s="165">
        <f t="shared" ref="BE213:BE232" si="24">IF(N213="základná",J213,0)</f>
        <v>0</v>
      </c>
      <c r="BF213" s="165">
        <f t="shared" ref="BF213:BF232" si="25">IF(N213="znížená",J213,0)</f>
        <v>0</v>
      </c>
      <c r="BG213" s="165">
        <f t="shared" ref="BG213:BG232" si="26">IF(N213="zákl. prenesená",J213,0)</f>
        <v>0</v>
      </c>
      <c r="BH213" s="165">
        <f t="shared" ref="BH213:BH232" si="27">IF(N213="zníž. prenesená",J213,0)</f>
        <v>0</v>
      </c>
      <c r="BI213" s="165">
        <f t="shared" ref="BI213:BI232" si="28">IF(N213="nulová",J213,0)</f>
        <v>0</v>
      </c>
      <c r="BJ213" s="18" t="s">
        <v>129</v>
      </c>
      <c r="BK213" s="165">
        <f t="shared" ref="BK213:BK232" si="29">ROUND(I213*H213,2)</f>
        <v>0</v>
      </c>
      <c r="BL213" s="18" t="s">
        <v>558</v>
      </c>
      <c r="BM213" s="164" t="s">
        <v>5478</v>
      </c>
    </row>
    <row r="214" spans="1:65" s="2" customFormat="1" ht="16.5" customHeight="1">
      <c r="A214" s="30"/>
      <c r="B214" s="152"/>
      <c r="C214" s="153" t="s">
        <v>1000</v>
      </c>
      <c r="D214" s="153" t="s">
        <v>447</v>
      </c>
      <c r="E214" s="154" t="s">
        <v>5479</v>
      </c>
      <c r="F214" s="155" t="s">
        <v>5480</v>
      </c>
      <c r="G214" s="156" t="s">
        <v>5277</v>
      </c>
      <c r="H214" s="157">
        <v>1</v>
      </c>
      <c r="I214" s="158"/>
      <c r="J214" s="158">
        <f t="shared" si="20"/>
        <v>0</v>
      </c>
      <c r="K214" s="159"/>
      <c r="L214" s="31"/>
      <c r="M214" s="160" t="s">
        <v>1</v>
      </c>
      <c r="N214" s="161" t="s">
        <v>39</v>
      </c>
      <c r="O214" s="162">
        <v>0</v>
      </c>
      <c r="P214" s="162">
        <f t="shared" si="21"/>
        <v>0</v>
      </c>
      <c r="Q214" s="162">
        <v>0</v>
      </c>
      <c r="R214" s="162">
        <f t="shared" si="22"/>
        <v>0</v>
      </c>
      <c r="S214" s="162">
        <v>0</v>
      </c>
      <c r="T214" s="163">
        <f t="shared" si="23"/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64" t="s">
        <v>558</v>
      </c>
      <c r="AT214" s="164" t="s">
        <v>447</v>
      </c>
      <c r="AU214" s="164" t="s">
        <v>469</v>
      </c>
      <c r="AY214" s="18" t="s">
        <v>445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8" t="s">
        <v>129</v>
      </c>
      <c r="BK214" s="165">
        <f t="shared" si="29"/>
        <v>0</v>
      </c>
      <c r="BL214" s="18" t="s">
        <v>558</v>
      </c>
      <c r="BM214" s="164" t="s">
        <v>5481</v>
      </c>
    </row>
    <row r="215" spans="1:65" s="2" customFormat="1" ht="21.75" customHeight="1">
      <c r="A215" s="30"/>
      <c r="B215" s="152"/>
      <c r="C215" s="153" t="s">
        <v>1004</v>
      </c>
      <c r="D215" s="153" t="s">
        <v>447</v>
      </c>
      <c r="E215" s="154" t="s">
        <v>5482</v>
      </c>
      <c r="F215" s="155" t="s">
        <v>5483</v>
      </c>
      <c r="G215" s="156" t="s">
        <v>5277</v>
      </c>
      <c r="H215" s="157">
        <v>1</v>
      </c>
      <c r="I215" s="158"/>
      <c r="J215" s="158">
        <f t="shared" si="20"/>
        <v>0</v>
      </c>
      <c r="K215" s="159"/>
      <c r="L215" s="31"/>
      <c r="M215" s="160" t="s">
        <v>1</v>
      </c>
      <c r="N215" s="161" t="s">
        <v>39</v>
      </c>
      <c r="O215" s="162">
        <v>0</v>
      </c>
      <c r="P215" s="162">
        <f t="shared" si="21"/>
        <v>0</v>
      </c>
      <c r="Q215" s="162">
        <v>0</v>
      </c>
      <c r="R215" s="162">
        <f t="shared" si="22"/>
        <v>0</v>
      </c>
      <c r="S215" s="162">
        <v>0</v>
      </c>
      <c r="T215" s="163">
        <f t="shared" si="23"/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64" t="s">
        <v>558</v>
      </c>
      <c r="AT215" s="164" t="s">
        <v>447</v>
      </c>
      <c r="AU215" s="164" t="s">
        <v>469</v>
      </c>
      <c r="AY215" s="18" t="s">
        <v>445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8" t="s">
        <v>129</v>
      </c>
      <c r="BK215" s="165">
        <f t="shared" si="29"/>
        <v>0</v>
      </c>
      <c r="BL215" s="18" t="s">
        <v>558</v>
      </c>
      <c r="BM215" s="164" t="s">
        <v>5484</v>
      </c>
    </row>
    <row r="216" spans="1:65" s="2" customFormat="1" ht="16.5" customHeight="1">
      <c r="A216" s="30"/>
      <c r="B216" s="152"/>
      <c r="C216" s="153" t="s">
        <v>1008</v>
      </c>
      <c r="D216" s="153" t="s">
        <v>447</v>
      </c>
      <c r="E216" s="154" t="s">
        <v>5485</v>
      </c>
      <c r="F216" s="155" t="s">
        <v>5486</v>
      </c>
      <c r="G216" s="156" t="s">
        <v>5277</v>
      </c>
      <c r="H216" s="157">
        <v>4</v>
      </c>
      <c r="I216" s="158"/>
      <c r="J216" s="158">
        <f t="shared" si="20"/>
        <v>0</v>
      </c>
      <c r="K216" s="159"/>
      <c r="L216" s="31"/>
      <c r="M216" s="160" t="s">
        <v>1</v>
      </c>
      <c r="N216" s="161" t="s">
        <v>39</v>
      </c>
      <c r="O216" s="162">
        <v>0</v>
      </c>
      <c r="P216" s="162">
        <f t="shared" si="21"/>
        <v>0</v>
      </c>
      <c r="Q216" s="162">
        <v>0</v>
      </c>
      <c r="R216" s="162">
        <f t="shared" si="22"/>
        <v>0</v>
      </c>
      <c r="S216" s="162">
        <v>0</v>
      </c>
      <c r="T216" s="163">
        <f t="shared" si="23"/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64" t="s">
        <v>558</v>
      </c>
      <c r="AT216" s="164" t="s">
        <v>447</v>
      </c>
      <c r="AU216" s="164" t="s">
        <v>469</v>
      </c>
      <c r="AY216" s="18" t="s">
        <v>445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8" t="s">
        <v>129</v>
      </c>
      <c r="BK216" s="165">
        <f t="shared" si="29"/>
        <v>0</v>
      </c>
      <c r="BL216" s="18" t="s">
        <v>558</v>
      </c>
      <c r="BM216" s="164" t="s">
        <v>5487</v>
      </c>
    </row>
    <row r="217" spans="1:65" s="2" customFormat="1" ht="24.2" customHeight="1">
      <c r="A217" s="30"/>
      <c r="B217" s="152"/>
      <c r="C217" s="153" t="s">
        <v>1012</v>
      </c>
      <c r="D217" s="153" t="s">
        <v>447</v>
      </c>
      <c r="E217" s="154" t="s">
        <v>5488</v>
      </c>
      <c r="F217" s="155" t="s">
        <v>5489</v>
      </c>
      <c r="G217" s="156" t="s">
        <v>5277</v>
      </c>
      <c r="H217" s="157">
        <v>1</v>
      </c>
      <c r="I217" s="158"/>
      <c r="J217" s="158">
        <f t="shared" si="20"/>
        <v>0</v>
      </c>
      <c r="K217" s="159"/>
      <c r="L217" s="31"/>
      <c r="M217" s="160" t="s">
        <v>1</v>
      </c>
      <c r="N217" s="161" t="s">
        <v>39</v>
      </c>
      <c r="O217" s="162">
        <v>0</v>
      </c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64" t="s">
        <v>558</v>
      </c>
      <c r="AT217" s="164" t="s">
        <v>447</v>
      </c>
      <c r="AU217" s="164" t="s">
        <v>469</v>
      </c>
      <c r="AY217" s="18" t="s">
        <v>445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8" t="s">
        <v>129</v>
      </c>
      <c r="BK217" s="165">
        <f t="shared" si="29"/>
        <v>0</v>
      </c>
      <c r="BL217" s="18" t="s">
        <v>558</v>
      </c>
      <c r="BM217" s="164" t="s">
        <v>5490</v>
      </c>
    </row>
    <row r="218" spans="1:65" s="2" customFormat="1" ht="21.75" customHeight="1">
      <c r="A218" s="30"/>
      <c r="B218" s="152"/>
      <c r="C218" s="153" t="s">
        <v>1016</v>
      </c>
      <c r="D218" s="153" t="s">
        <v>447</v>
      </c>
      <c r="E218" s="154" t="s">
        <v>5491</v>
      </c>
      <c r="F218" s="155" t="s">
        <v>5298</v>
      </c>
      <c r="G218" s="156" t="s">
        <v>5277</v>
      </c>
      <c r="H218" s="157">
        <v>2</v>
      </c>
      <c r="I218" s="158"/>
      <c r="J218" s="158">
        <f t="shared" si="20"/>
        <v>0</v>
      </c>
      <c r="K218" s="159"/>
      <c r="L218" s="31"/>
      <c r="M218" s="160" t="s">
        <v>1</v>
      </c>
      <c r="N218" s="161" t="s">
        <v>39</v>
      </c>
      <c r="O218" s="162">
        <v>0</v>
      </c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64" t="s">
        <v>558</v>
      </c>
      <c r="AT218" s="164" t="s">
        <v>447</v>
      </c>
      <c r="AU218" s="164" t="s">
        <v>469</v>
      </c>
      <c r="AY218" s="18" t="s">
        <v>445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8" t="s">
        <v>129</v>
      </c>
      <c r="BK218" s="165">
        <f t="shared" si="29"/>
        <v>0</v>
      </c>
      <c r="BL218" s="18" t="s">
        <v>558</v>
      </c>
      <c r="BM218" s="164" t="s">
        <v>5492</v>
      </c>
    </row>
    <row r="219" spans="1:65" s="2" customFormat="1" ht="16.5" customHeight="1">
      <c r="A219" s="30"/>
      <c r="B219" s="152"/>
      <c r="C219" s="153" t="s">
        <v>1024</v>
      </c>
      <c r="D219" s="153" t="s">
        <v>447</v>
      </c>
      <c r="E219" s="154" t="s">
        <v>5493</v>
      </c>
      <c r="F219" s="155" t="s">
        <v>5301</v>
      </c>
      <c r="G219" s="156" t="s">
        <v>5277</v>
      </c>
      <c r="H219" s="157">
        <v>2</v>
      </c>
      <c r="I219" s="158"/>
      <c r="J219" s="158">
        <f t="shared" si="20"/>
        <v>0</v>
      </c>
      <c r="K219" s="159"/>
      <c r="L219" s="31"/>
      <c r="M219" s="160" t="s">
        <v>1</v>
      </c>
      <c r="N219" s="161" t="s">
        <v>39</v>
      </c>
      <c r="O219" s="162">
        <v>0</v>
      </c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64" t="s">
        <v>558</v>
      </c>
      <c r="AT219" s="164" t="s">
        <v>447</v>
      </c>
      <c r="AU219" s="164" t="s">
        <v>469</v>
      </c>
      <c r="AY219" s="18" t="s">
        <v>445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8" t="s">
        <v>129</v>
      </c>
      <c r="BK219" s="165">
        <f t="shared" si="29"/>
        <v>0</v>
      </c>
      <c r="BL219" s="18" t="s">
        <v>558</v>
      </c>
      <c r="BM219" s="164" t="s">
        <v>5494</v>
      </c>
    </row>
    <row r="220" spans="1:65" s="2" customFormat="1" ht="21.75" customHeight="1">
      <c r="A220" s="30"/>
      <c r="B220" s="152"/>
      <c r="C220" s="153" t="s">
        <v>1029</v>
      </c>
      <c r="D220" s="153" t="s">
        <v>447</v>
      </c>
      <c r="E220" s="154" t="s">
        <v>5495</v>
      </c>
      <c r="F220" s="155" t="s">
        <v>5304</v>
      </c>
      <c r="G220" s="156" t="s">
        <v>5277</v>
      </c>
      <c r="H220" s="157">
        <v>2</v>
      </c>
      <c r="I220" s="158"/>
      <c r="J220" s="158">
        <f t="shared" si="20"/>
        <v>0</v>
      </c>
      <c r="K220" s="159"/>
      <c r="L220" s="31"/>
      <c r="M220" s="160" t="s">
        <v>1</v>
      </c>
      <c r="N220" s="161" t="s">
        <v>39</v>
      </c>
      <c r="O220" s="162">
        <v>0</v>
      </c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64" t="s">
        <v>558</v>
      </c>
      <c r="AT220" s="164" t="s">
        <v>447</v>
      </c>
      <c r="AU220" s="164" t="s">
        <v>469</v>
      </c>
      <c r="AY220" s="18" t="s">
        <v>445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8" t="s">
        <v>129</v>
      </c>
      <c r="BK220" s="165">
        <f t="shared" si="29"/>
        <v>0</v>
      </c>
      <c r="BL220" s="18" t="s">
        <v>558</v>
      </c>
      <c r="BM220" s="164" t="s">
        <v>5496</v>
      </c>
    </row>
    <row r="221" spans="1:65" s="2" customFormat="1" ht="16.5" customHeight="1">
      <c r="A221" s="30"/>
      <c r="B221" s="152"/>
      <c r="C221" s="153" t="s">
        <v>1035</v>
      </c>
      <c r="D221" s="153" t="s">
        <v>447</v>
      </c>
      <c r="E221" s="154" t="s">
        <v>5497</v>
      </c>
      <c r="F221" s="155" t="s">
        <v>5307</v>
      </c>
      <c r="G221" s="156" t="s">
        <v>5277</v>
      </c>
      <c r="H221" s="157">
        <v>2</v>
      </c>
      <c r="I221" s="158"/>
      <c r="J221" s="158">
        <f t="shared" si="20"/>
        <v>0</v>
      </c>
      <c r="K221" s="159"/>
      <c r="L221" s="31"/>
      <c r="M221" s="160" t="s">
        <v>1</v>
      </c>
      <c r="N221" s="161" t="s">
        <v>39</v>
      </c>
      <c r="O221" s="162">
        <v>0</v>
      </c>
      <c r="P221" s="162">
        <f t="shared" si="21"/>
        <v>0</v>
      </c>
      <c r="Q221" s="162">
        <v>0</v>
      </c>
      <c r="R221" s="162">
        <f t="shared" si="22"/>
        <v>0</v>
      </c>
      <c r="S221" s="162">
        <v>0</v>
      </c>
      <c r="T221" s="163">
        <f t="shared" si="23"/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64" t="s">
        <v>558</v>
      </c>
      <c r="AT221" s="164" t="s">
        <v>447</v>
      </c>
      <c r="AU221" s="164" t="s">
        <v>469</v>
      </c>
      <c r="AY221" s="18" t="s">
        <v>445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8" t="s">
        <v>129</v>
      </c>
      <c r="BK221" s="165">
        <f t="shared" si="29"/>
        <v>0</v>
      </c>
      <c r="BL221" s="18" t="s">
        <v>558</v>
      </c>
      <c r="BM221" s="164" t="s">
        <v>5498</v>
      </c>
    </row>
    <row r="222" spans="1:65" s="2" customFormat="1" ht="16.5" customHeight="1">
      <c r="A222" s="30"/>
      <c r="B222" s="152"/>
      <c r="C222" s="153" t="s">
        <v>1039</v>
      </c>
      <c r="D222" s="153" t="s">
        <v>447</v>
      </c>
      <c r="E222" s="154" t="s">
        <v>5499</v>
      </c>
      <c r="F222" s="155" t="s">
        <v>5500</v>
      </c>
      <c r="G222" s="156" t="s">
        <v>5311</v>
      </c>
      <c r="H222" s="157">
        <v>2</v>
      </c>
      <c r="I222" s="158"/>
      <c r="J222" s="158">
        <f t="shared" si="20"/>
        <v>0</v>
      </c>
      <c r="K222" s="159"/>
      <c r="L222" s="31"/>
      <c r="M222" s="160" t="s">
        <v>1</v>
      </c>
      <c r="N222" s="161" t="s">
        <v>39</v>
      </c>
      <c r="O222" s="162">
        <v>0</v>
      </c>
      <c r="P222" s="162">
        <f t="shared" si="21"/>
        <v>0</v>
      </c>
      <c r="Q222" s="162">
        <v>0</v>
      </c>
      <c r="R222" s="162">
        <f t="shared" si="22"/>
        <v>0</v>
      </c>
      <c r="S222" s="162">
        <v>0</v>
      </c>
      <c r="T222" s="163">
        <f t="shared" si="23"/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64" t="s">
        <v>558</v>
      </c>
      <c r="AT222" s="164" t="s">
        <v>447</v>
      </c>
      <c r="AU222" s="164" t="s">
        <v>469</v>
      </c>
      <c r="AY222" s="18" t="s">
        <v>445</v>
      </c>
      <c r="BE222" s="165">
        <f t="shared" si="24"/>
        <v>0</v>
      </c>
      <c r="BF222" s="165">
        <f t="shared" si="25"/>
        <v>0</v>
      </c>
      <c r="BG222" s="165">
        <f t="shared" si="26"/>
        <v>0</v>
      </c>
      <c r="BH222" s="165">
        <f t="shared" si="27"/>
        <v>0</v>
      </c>
      <c r="BI222" s="165">
        <f t="shared" si="28"/>
        <v>0</v>
      </c>
      <c r="BJ222" s="18" t="s">
        <v>129</v>
      </c>
      <c r="BK222" s="165">
        <f t="shared" si="29"/>
        <v>0</v>
      </c>
      <c r="BL222" s="18" t="s">
        <v>558</v>
      </c>
      <c r="BM222" s="164" t="s">
        <v>5501</v>
      </c>
    </row>
    <row r="223" spans="1:65" s="2" customFormat="1" ht="24.2" customHeight="1">
      <c r="A223" s="30"/>
      <c r="B223" s="152"/>
      <c r="C223" s="153" t="s">
        <v>1044</v>
      </c>
      <c r="D223" s="153" t="s">
        <v>447</v>
      </c>
      <c r="E223" s="154" t="s">
        <v>5502</v>
      </c>
      <c r="F223" s="155" t="s">
        <v>5503</v>
      </c>
      <c r="G223" s="156" t="s">
        <v>5334</v>
      </c>
      <c r="H223" s="157">
        <v>7</v>
      </c>
      <c r="I223" s="158"/>
      <c r="J223" s="158">
        <f t="shared" si="20"/>
        <v>0</v>
      </c>
      <c r="K223" s="159"/>
      <c r="L223" s="31"/>
      <c r="M223" s="160" t="s">
        <v>1</v>
      </c>
      <c r="N223" s="161" t="s">
        <v>39</v>
      </c>
      <c r="O223" s="162">
        <v>0</v>
      </c>
      <c r="P223" s="162">
        <f t="shared" si="21"/>
        <v>0</v>
      </c>
      <c r="Q223" s="162">
        <v>0</v>
      </c>
      <c r="R223" s="162">
        <f t="shared" si="22"/>
        <v>0</v>
      </c>
      <c r="S223" s="162">
        <v>0</v>
      </c>
      <c r="T223" s="163">
        <f t="shared" si="23"/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64" t="s">
        <v>558</v>
      </c>
      <c r="AT223" s="164" t="s">
        <v>447</v>
      </c>
      <c r="AU223" s="164" t="s">
        <v>469</v>
      </c>
      <c r="AY223" s="18" t="s">
        <v>445</v>
      </c>
      <c r="BE223" s="165">
        <f t="shared" si="24"/>
        <v>0</v>
      </c>
      <c r="BF223" s="165">
        <f t="shared" si="25"/>
        <v>0</v>
      </c>
      <c r="BG223" s="165">
        <f t="shared" si="26"/>
        <v>0</v>
      </c>
      <c r="BH223" s="165">
        <f t="shared" si="27"/>
        <v>0</v>
      </c>
      <c r="BI223" s="165">
        <f t="shared" si="28"/>
        <v>0</v>
      </c>
      <c r="BJ223" s="18" t="s">
        <v>129</v>
      </c>
      <c r="BK223" s="165">
        <f t="shared" si="29"/>
        <v>0</v>
      </c>
      <c r="BL223" s="18" t="s">
        <v>558</v>
      </c>
      <c r="BM223" s="164" t="s">
        <v>5504</v>
      </c>
    </row>
    <row r="224" spans="1:65" s="2" customFormat="1" ht="21.75" customHeight="1">
      <c r="A224" s="30"/>
      <c r="B224" s="152"/>
      <c r="C224" s="153" t="s">
        <v>1048</v>
      </c>
      <c r="D224" s="153" t="s">
        <v>447</v>
      </c>
      <c r="E224" s="154" t="s">
        <v>5505</v>
      </c>
      <c r="F224" s="155" t="s">
        <v>5506</v>
      </c>
      <c r="G224" s="156" t="s">
        <v>5334</v>
      </c>
      <c r="H224" s="157">
        <v>33</v>
      </c>
      <c r="I224" s="158"/>
      <c r="J224" s="158">
        <f t="shared" si="20"/>
        <v>0</v>
      </c>
      <c r="K224" s="159"/>
      <c r="L224" s="31"/>
      <c r="M224" s="160" t="s">
        <v>1</v>
      </c>
      <c r="N224" s="161" t="s">
        <v>39</v>
      </c>
      <c r="O224" s="162">
        <v>0</v>
      </c>
      <c r="P224" s="162">
        <f t="shared" si="21"/>
        <v>0</v>
      </c>
      <c r="Q224" s="162">
        <v>0</v>
      </c>
      <c r="R224" s="162">
        <f t="shared" si="22"/>
        <v>0</v>
      </c>
      <c r="S224" s="162">
        <v>0</v>
      </c>
      <c r="T224" s="163">
        <f t="shared" si="2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64" t="s">
        <v>558</v>
      </c>
      <c r="AT224" s="164" t="s">
        <v>447</v>
      </c>
      <c r="AU224" s="164" t="s">
        <v>469</v>
      </c>
      <c r="AY224" s="18" t="s">
        <v>445</v>
      </c>
      <c r="BE224" s="165">
        <f t="shared" si="24"/>
        <v>0</v>
      </c>
      <c r="BF224" s="165">
        <f t="shared" si="25"/>
        <v>0</v>
      </c>
      <c r="BG224" s="165">
        <f t="shared" si="26"/>
        <v>0</v>
      </c>
      <c r="BH224" s="165">
        <f t="shared" si="27"/>
        <v>0</v>
      </c>
      <c r="BI224" s="165">
        <f t="shared" si="28"/>
        <v>0</v>
      </c>
      <c r="BJ224" s="18" t="s">
        <v>129</v>
      </c>
      <c r="BK224" s="165">
        <f t="shared" si="29"/>
        <v>0</v>
      </c>
      <c r="BL224" s="18" t="s">
        <v>558</v>
      </c>
      <c r="BM224" s="164" t="s">
        <v>5507</v>
      </c>
    </row>
    <row r="225" spans="1:65" s="2" customFormat="1" ht="21.75" customHeight="1">
      <c r="A225" s="30"/>
      <c r="B225" s="152"/>
      <c r="C225" s="153" t="s">
        <v>1052</v>
      </c>
      <c r="D225" s="153" t="s">
        <v>447</v>
      </c>
      <c r="E225" s="154" t="s">
        <v>5508</v>
      </c>
      <c r="F225" s="155" t="s">
        <v>5340</v>
      </c>
      <c r="G225" s="156" t="s">
        <v>5334</v>
      </c>
      <c r="H225" s="157">
        <v>1</v>
      </c>
      <c r="I225" s="158"/>
      <c r="J225" s="158">
        <f t="shared" si="20"/>
        <v>0</v>
      </c>
      <c r="K225" s="159"/>
      <c r="L225" s="31"/>
      <c r="M225" s="160" t="s">
        <v>1</v>
      </c>
      <c r="N225" s="161" t="s">
        <v>39</v>
      </c>
      <c r="O225" s="162">
        <v>0</v>
      </c>
      <c r="P225" s="162">
        <f t="shared" si="21"/>
        <v>0</v>
      </c>
      <c r="Q225" s="162">
        <v>0</v>
      </c>
      <c r="R225" s="162">
        <f t="shared" si="22"/>
        <v>0</v>
      </c>
      <c r="S225" s="162">
        <v>0</v>
      </c>
      <c r="T225" s="163">
        <f t="shared" si="2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64" t="s">
        <v>558</v>
      </c>
      <c r="AT225" s="164" t="s">
        <v>447</v>
      </c>
      <c r="AU225" s="164" t="s">
        <v>469</v>
      </c>
      <c r="AY225" s="18" t="s">
        <v>445</v>
      </c>
      <c r="BE225" s="165">
        <f t="shared" si="24"/>
        <v>0</v>
      </c>
      <c r="BF225" s="165">
        <f t="shared" si="25"/>
        <v>0</v>
      </c>
      <c r="BG225" s="165">
        <f t="shared" si="26"/>
        <v>0</v>
      </c>
      <c r="BH225" s="165">
        <f t="shared" si="27"/>
        <v>0</v>
      </c>
      <c r="BI225" s="165">
        <f t="shared" si="28"/>
        <v>0</v>
      </c>
      <c r="BJ225" s="18" t="s">
        <v>129</v>
      </c>
      <c r="BK225" s="165">
        <f t="shared" si="29"/>
        <v>0</v>
      </c>
      <c r="BL225" s="18" t="s">
        <v>558</v>
      </c>
      <c r="BM225" s="164" t="s">
        <v>5509</v>
      </c>
    </row>
    <row r="226" spans="1:65" s="2" customFormat="1" ht="21.75" customHeight="1">
      <c r="A226" s="30"/>
      <c r="B226" s="152"/>
      <c r="C226" s="153" t="s">
        <v>1057</v>
      </c>
      <c r="D226" s="153" t="s">
        <v>447</v>
      </c>
      <c r="E226" s="154" t="s">
        <v>5510</v>
      </c>
      <c r="F226" s="155" t="s">
        <v>5511</v>
      </c>
      <c r="G226" s="156" t="s">
        <v>5334</v>
      </c>
      <c r="H226" s="157">
        <v>8</v>
      </c>
      <c r="I226" s="158"/>
      <c r="J226" s="158">
        <f t="shared" si="20"/>
        <v>0</v>
      </c>
      <c r="K226" s="159"/>
      <c r="L226" s="31"/>
      <c r="M226" s="160" t="s">
        <v>1</v>
      </c>
      <c r="N226" s="161" t="s">
        <v>39</v>
      </c>
      <c r="O226" s="162">
        <v>0</v>
      </c>
      <c r="P226" s="162">
        <f t="shared" si="21"/>
        <v>0</v>
      </c>
      <c r="Q226" s="162">
        <v>0</v>
      </c>
      <c r="R226" s="162">
        <f t="shared" si="22"/>
        <v>0</v>
      </c>
      <c r="S226" s="162">
        <v>0</v>
      </c>
      <c r="T226" s="163">
        <f t="shared" si="2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64" t="s">
        <v>558</v>
      </c>
      <c r="AT226" s="164" t="s">
        <v>447</v>
      </c>
      <c r="AU226" s="164" t="s">
        <v>469</v>
      </c>
      <c r="AY226" s="18" t="s">
        <v>445</v>
      </c>
      <c r="BE226" s="165">
        <f t="shared" si="24"/>
        <v>0</v>
      </c>
      <c r="BF226" s="165">
        <f t="shared" si="25"/>
        <v>0</v>
      </c>
      <c r="BG226" s="165">
        <f t="shared" si="26"/>
        <v>0</v>
      </c>
      <c r="BH226" s="165">
        <f t="shared" si="27"/>
        <v>0</v>
      </c>
      <c r="BI226" s="165">
        <f t="shared" si="28"/>
        <v>0</v>
      </c>
      <c r="BJ226" s="18" t="s">
        <v>129</v>
      </c>
      <c r="BK226" s="165">
        <f t="shared" si="29"/>
        <v>0</v>
      </c>
      <c r="BL226" s="18" t="s">
        <v>558</v>
      </c>
      <c r="BM226" s="164" t="s">
        <v>5512</v>
      </c>
    </row>
    <row r="227" spans="1:65" s="2" customFormat="1" ht="21.75" customHeight="1">
      <c r="A227" s="30"/>
      <c r="B227" s="152"/>
      <c r="C227" s="153" t="s">
        <v>1061</v>
      </c>
      <c r="D227" s="153" t="s">
        <v>447</v>
      </c>
      <c r="E227" s="154" t="s">
        <v>5513</v>
      </c>
      <c r="F227" s="155" t="s">
        <v>5514</v>
      </c>
      <c r="G227" s="156" t="s">
        <v>5334</v>
      </c>
      <c r="H227" s="157">
        <v>1</v>
      </c>
      <c r="I227" s="158"/>
      <c r="J227" s="158">
        <f t="shared" si="20"/>
        <v>0</v>
      </c>
      <c r="K227" s="159"/>
      <c r="L227" s="31"/>
      <c r="M227" s="160" t="s">
        <v>1</v>
      </c>
      <c r="N227" s="161" t="s">
        <v>39</v>
      </c>
      <c r="O227" s="162">
        <v>0</v>
      </c>
      <c r="P227" s="162">
        <f t="shared" si="21"/>
        <v>0</v>
      </c>
      <c r="Q227" s="162">
        <v>0</v>
      </c>
      <c r="R227" s="162">
        <f t="shared" si="22"/>
        <v>0</v>
      </c>
      <c r="S227" s="162">
        <v>0</v>
      </c>
      <c r="T227" s="163">
        <f t="shared" si="2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64" t="s">
        <v>558</v>
      </c>
      <c r="AT227" s="164" t="s">
        <v>447</v>
      </c>
      <c r="AU227" s="164" t="s">
        <v>469</v>
      </c>
      <c r="AY227" s="18" t="s">
        <v>445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8" t="s">
        <v>129</v>
      </c>
      <c r="BK227" s="165">
        <f t="shared" si="29"/>
        <v>0</v>
      </c>
      <c r="BL227" s="18" t="s">
        <v>558</v>
      </c>
      <c r="BM227" s="164" t="s">
        <v>5515</v>
      </c>
    </row>
    <row r="228" spans="1:65" s="2" customFormat="1" ht="24.2" customHeight="1">
      <c r="A228" s="30"/>
      <c r="B228" s="152"/>
      <c r="C228" s="153" t="s">
        <v>1116</v>
      </c>
      <c r="D228" s="153" t="s">
        <v>447</v>
      </c>
      <c r="E228" s="154" t="s">
        <v>5516</v>
      </c>
      <c r="F228" s="155" t="s">
        <v>5349</v>
      </c>
      <c r="G228" s="156" t="s">
        <v>5350</v>
      </c>
      <c r="H228" s="157">
        <v>40</v>
      </c>
      <c r="I228" s="158"/>
      <c r="J228" s="158">
        <f t="shared" si="20"/>
        <v>0</v>
      </c>
      <c r="K228" s="159"/>
      <c r="L228" s="31"/>
      <c r="M228" s="160" t="s">
        <v>1</v>
      </c>
      <c r="N228" s="161" t="s">
        <v>39</v>
      </c>
      <c r="O228" s="162">
        <v>0</v>
      </c>
      <c r="P228" s="162">
        <f t="shared" si="21"/>
        <v>0</v>
      </c>
      <c r="Q228" s="162">
        <v>0</v>
      </c>
      <c r="R228" s="162">
        <f t="shared" si="22"/>
        <v>0</v>
      </c>
      <c r="S228" s="162">
        <v>0</v>
      </c>
      <c r="T228" s="163">
        <f t="shared" si="2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64" t="s">
        <v>558</v>
      </c>
      <c r="AT228" s="164" t="s">
        <v>447</v>
      </c>
      <c r="AU228" s="164" t="s">
        <v>469</v>
      </c>
      <c r="AY228" s="18" t="s">
        <v>445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8" t="s">
        <v>129</v>
      </c>
      <c r="BK228" s="165">
        <f t="shared" si="29"/>
        <v>0</v>
      </c>
      <c r="BL228" s="18" t="s">
        <v>558</v>
      </c>
      <c r="BM228" s="164" t="s">
        <v>5517</v>
      </c>
    </row>
    <row r="229" spans="1:65" s="2" customFormat="1" ht="16.5" customHeight="1">
      <c r="A229" s="30"/>
      <c r="B229" s="152"/>
      <c r="C229" s="153" t="s">
        <v>1120</v>
      </c>
      <c r="D229" s="153" t="s">
        <v>447</v>
      </c>
      <c r="E229" s="154" t="s">
        <v>5518</v>
      </c>
      <c r="F229" s="155" t="s">
        <v>5353</v>
      </c>
      <c r="G229" s="156" t="s">
        <v>5350</v>
      </c>
      <c r="H229" s="157">
        <v>4</v>
      </c>
      <c r="I229" s="158"/>
      <c r="J229" s="158">
        <f t="shared" si="20"/>
        <v>0</v>
      </c>
      <c r="K229" s="159"/>
      <c r="L229" s="31"/>
      <c r="M229" s="160" t="s">
        <v>1</v>
      </c>
      <c r="N229" s="161" t="s">
        <v>39</v>
      </c>
      <c r="O229" s="162">
        <v>0</v>
      </c>
      <c r="P229" s="162">
        <f t="shared" si="21"/>
        <v>0</v>
      </c>
      <c r="Q229" s="162">
        <v>0</v>
      </c>
      <c r="R229" s="162">
        <f t="shared" si="22"/>
        <v>0</v>
      </c>
      <c r="S229" s="162">
        <v>0</v>
      </c>
      <c r="T229" s="163">
        <f t="shared" si="2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64" t="s">
        <v>558</v>
      </c>
      <c r="AT229" s="164" t="s">
        <v>447</v>
      </c>
      <c r="AU229" s="164" t="s">
        <v>469</v>
      </c>
      <c r="AY229" s="18" t="s">
        <v>445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8" t="s">
        <v>129</v>
      </c>
      <c r="BK229" s="165">
        <f t="shared" si="29"/>
        <v>0</v>
      </c>
      <c r="BL229" s="18" t="s">
        <v>558</v>
      </c>
      <c r="BM229" s="164" t="s">
        <v>5519</v>
      </c>
    </row>
    <row r="230" spans="1:65" s="2" customFormat="1" ht="16.5" customHeight="1">
      <c r="A230" s="30"/>
      <c r="B230" s="152"/>
      <c r="C230" s="153" t="s">
        <v>1126</v>
      </c>
      <c r="D230" s="153" t="s">
        <v>447</v>
      </c>
      <c r="E230" s="154" t="s">
        <v>5520</v>
      </c>
      <c r="F230" s="155" t="s">
        <v>5521</v>
      </c>
      <c r="G230" s="156" t="s">
        <v>5350</v>
      </c>
      <c r="H230" s="157">
        <v>1</v>
      </c>
      <c r="I230" s="158"/>
      <c r="J230" s="158">
        <f t="shared" si="20"/>
        <v>0</v>
      </c>
      <c r="K230" s="159"/>
      <c r="L230" s="31"/>
      <c r="M230" s="160" t="s">
        <v>1</v>
      </c>
      <c r="N230" s="161" t="s">
        <v>39</v>
      </c>
      <c r="O230" s="162">
        <v>0</v>
      </c>
      <c r="P230" s="162">
        <f t="shared" si="21"/>
        <v>0</v>
      </c>
      <c r="Q230" s="162">
        <v>0</v>
      </c>
      <c r="R230" s="162">
        <f t="shared" si="22"/>
        <v>0</v>
      </c>
      <c r="S230" s="162">
        <v>0</v>
      </c>
      <c r="T230" s="163">
        <f t="shared" si="23"/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64" t="s">
        <v>558</v>
      </c>
      <c r="AT230" s="164" t="s">
        <v>447</v>
      </c>
      <c r="AU230" s="164" t="s">
        <v>469</v>
      </c>
      <c r="AY230" s="18" t="s">
        <v>445</v>
      </c>
      <c r="BE230" s="165">
        <f t="shared" si="24"/>
        <v>0</v>
      </c>
      <c r="BF230" s="165">
        <f t="shared" si="25"/>
        <v>0</v>
      </c>
      <c r="BG230" s="165">
        <f t="shared" si="26"/>
        <v>0</v>
      </c>
      <c r="BH230" s="165">
        <f t="shared" si="27"/>
        <v>0</v>
      </c>
      <c r="BI230" s="165">
        <f t="shared" si="28"/>
        <v>0</v>
      </c>
      <c r="BJ230" s="18" t="s">
        <v>129</v>
      </c>
      <c r="BK230" s="165">
        <f t="shared" si="29"/>
        <v>0</v>
      </c>
      <c r="BL230" s="18" t="s">
        <v>558</v>
      </c>
      <c r="BM230" s="164" t="s">
        <v>5522</v>
      </c>
    </row>
    <row r="231" spans="1:65" s="2" customFormat="1" ht="16.5" customHeight="1">
      <c r="A231" s="30"/>
      <c r="B231" s="152"/>
      <c r="C231" s="153" t="s">
        <v>1130</v>
      </c>
      <c r="D231" s="153" t="s">
        <v>447</v>
      </c>
      <c r="E231" s="154" t="s">
        <v>5523</v>
      </c>
      <c r="F231" s="155" t="s">
        <v>5356</v>
      </c>
      <c r="G231" s="156" t="s">
        <v>5334</v>
      </c>
      <c r="H231" s="157">
        <v>4</v>
      </c>
      <c r="I231" s="158"/>
      <c r="J231" s="158">
        <f t="shared" si="20"/>
        <v>0</v>
      </c>
      <c r="K231" s="159"/>
      <c r="L231" s="31"/>
      <c r="M231" s="160" t="s">
        <v>1</v>
      </c>
      <c r="N231" s="161" t="s">
        <v>39</v>
      </c>
      <c r="O231" s="162">
        <v>0</v>
      </c>
      <c r="P231" s="162">
        <f t="shared" si="21"/>
        <v>0</v>
      </c>
      <c r="Q231" s="162">
        <v>0</v>
      </c>
      <c r="R231" s="162">
        <f t="shared" si="22"/>
        <v>0</v>
      </c>
      <c r="S231" s="162">
        <v>0</v>
      </c>
      <c r="T231" s="163">
        <f t="shared" si="23"/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64" t="s">
        <v>558</v>
      </c>
      <c r="AT231" s="164" t="s">
        <v>447</v>
      </c>
      <c r="AU231" s="164" t="s">
        <v>469</v>
      </c>
      <c r="AY231" s="18" t="s">
        <v>445</v>
      </c>
      <c r="BE231" s="165">
        <f t="shared" si="24"/>
        <v>0</v>
      </c>
      <c r="BF231" s="165">
        <f t="shared" si="25"/>
        <v>0</v>
      </c>
      <c r="BG231" s="165">
        <f t="shared" si="26"/>
        <v>0</v>
      </c>
      <c r="BH231" s="165">
        <f t="shared" si="27"/>
        <v>0</v>
      </c>
      <c r="BI231" s="165">
        <f t="shared" si="28"/>
        <v>0</v>
      </c>
      <c r="BJ231" s="18" t="s">
        <v>129</v>
      </c>
      <c r="BK231" s="165">
        <f t="shared" si="29"/>
        <v>0</v>
      </c>
      <c r="BL231" s="18" t="s">
        <v>558</v>
      </c>
      <c r="BM231" s="164" t="s">
        <v>5524</v>
      </c>
    </row>
    <row r="232" spans="1:65" s="2" customFormat="1" ht="16.5" customHeight="1">
      <c r="A232" s="30"/>
      <c r="B232" s="152"/>
      <c r="C232" s="153" t="s">
        <v>1134</v>
      </c>
      <c r="D232" s="153" t="s">
        <v>447</v>
      </c>
      <c r="E232" s="154" t="s">
        <v>5525</v>
      </c>
      <c r="F232" s="155" t="s">
        <v>5526</v>
      </c>
      <c r="G232" s="156" t="s">
        <v>5334</v>
      </c>
      <c r="H232" s="157">
        <v>2</v>
      </c>
      <c r="I232" s="158"/>
      <c r="J232" s="158">
        <f t="shared" si="20"/>
        <v>0</v>
      </c>
      <c r="K232" s="159"/>
      <c r="L232" s="31"/>
      <c r="M232" s="160" t="s">
        <v>1</v>
      </c>
      <c r="N232" s="161" t="s">
        <v>39</v>
      </c>
      <c r="O232" s="162">
        <v>0</v>
      </c>
      <c r="P232" s="162">
        <f t="shared" si="21"/>
        <v>0</v>
      </c>
      <c r="Q232" s="162">
        <v>0</v>
      </c>
      <c r="R232" s="162">
        <f t="shared" si="22"/>
        <v>0</v>
      </c>
      <c r="S232" s="162">
        <v>0</v>
      </c>
      <c r="T232" s="163">
        <f t="shared" si="23"/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64" t="s">
        <v>558</v>
      </c>
      <c r="AT232" s="164" t="s">
        <v>447</v>
      </c>
      <c r="AU232" s="164" t="s">
        <v>469</v>
      </c>
      <c r="AY232" s="18" t="s">
        <v>445</v>
      </c>
      <c r="BE232" s="165">
        <f t="shared" si="24"/>
        <v>0</v>
      </c>
      <c r="BF232" s="165">
        <f t="shared" si="25"/>
        <v>0</v>
      </c>
      <c r="BG232" s="165">
        <f t="shared" si="26"/>
        <v>0</v>
      </c>
      <c r="BH232" s="165">
        <f t="shared" si="27"/>
        <v>0</v>
      </c>
      <c r="BI232" s="165">
        <f t="shared" si="28"/>
        <v>0</v>
      </c>
      <c r="BJ232" s="18" t="s">
        <v>129</v>
      </c>
      <c r="BK232" s="165">
        <f t="shared" si="29"/>
        <v>0</v>
      </c>
      <c r="BL232" s="18" t="s">
        <v>558</v>
      </c>
      <c r="BM232" s="164" t="s">
        <v>5527</v>
      </c>
    </row>
    <row r="233" spans="1:65" s="12" customFormat="1" ht="20.85" customHeight="1">
      <c r="B233" s="140"/>
      <c r="D233" s="141" t="s">
        <v>72</v>
      </c>
      <c r="E233" s="150" t="s">
        <v>5528</v>
      </c>
      <c r="F233" s="150" t="s">
        <v>5529</v>
      </c>
      <c r="J233" s="151">
        <f>BK233</f>
        <v>0</v>
      </c>
      <c r="L233" s="140"/>
      <c r="M233" s="144"/>
      <c r="N233" s="145"/>
      <c r="O233" s="145"/>
      <c r="P233" s="146">
        <f>SUM(P234:P261)</f>
        <v>0</v>
      </c>
      <c r="Q233" s="145"/>
      <c r="R233" s="146">
        <f>SUM(R234:R261)</f>
        <v>0</v>
      </c>
      <c r="S233" s="145"/>
      <c r="T233" s="147">
        <f>SUM(T234:T261)</f>
        <v>0</v>
      </c>
      <c r="AR233" s="141" t="s">
        <v>129</v>
      </c>
      <c r="AT233" s="148" t="s">
        <v>72</v>
      </c>
      <c r="AU233" s="148" t="s">
        <v>129</v>
      </c>
      <c r="AY233" s="141" t="s">
        <v>445</v>
      </c>
      <c r="BK233" s="149">
        <f>SUM(BK234:BK261)</f>
        <v>0</v>
      </c>
    </row>
    <row r="234" spans="1:65" s="2" customFormat="1" ht="66.75" customHeight="1">
      <c r="A234" s="30"/>
      <c r="B234" s="152"/>
      <c r="C234" s="153" t="s">
        <v>1138</v>
      </c>
      <c r="D234" s="153" t="s">
        <v>447</v>
      </c>
      <c r="E234" s="154" t="s">
        <v>5530</v>
      </c>
      <c r="F234" s="155" t="s">
        <v>5531</v>
      </c>
      <c r="G234" s="156" t="s">
        <v>5273</v>
      </c>
      <c r="H234" s="157">
        <v>1</v>
      </c>
      <c r="I234" s="158"/>
      <c r="J234" s="158">
        <f t="shared" ref="J234:J261" si="30">ROUND(I234*H234,2)</f>
        <v>0</v>
      </c>
      <c r="K234" s="159"/>
      <c r="L234" s="31"/>
      <c r="M234" s="160" t="s">
        <v>1</v>
      </c>
      <c r="N234" s="161" t="s">
        <v>39</v>
      </c>
      <c r="O234" s="162">
        <v>0</v>
      </c>
      <c r="P234" s="162">
        <f t="shared" ref="P234:P261" si="31">O234*H234</f>
        <v>0</v>
      </c>
      <c r="Q234" s="162">
        <v>0</v>
      </c>
      <c r="R234" s="162">
        <f t="shared" ref="R234:R261" si="32">Q234*H234</f>
        <v>0</v>
      </c>
      <c r="S234" s="162">
        <v>0</v>
      </c>
      <c r="T234" s="163">
        <f t="shared" ref="T234:T261" si="33"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64" t="s">
        <v>558</v>
      </c>
      <c r="AT234" s="164" t="s">
        <v>447</v>
      </c>
      <c r="AU234" s="164" t="s">
        <v>469</v>
      </c>
      <c r="AY234" s="18" t="s">
        <v>445</v>
      </c>
      <c r="BE234" s="165">
        <f t="shared" ref="BE234:BE261" si="34">IF(N234="základná",J234,0)</f>
        <v>0</v>
      </c>
      <c r="BF234" s="165">
        <f t="shared" ref="BF234:BF261" si="35">IF(N234="znížená",J234,0)</f>
        <v>0</v>
      </c>
      <c r="BG234" s="165">
        <f t="shared" ref="BG234:BG261" si="36">IF(N234="zákl. prenesená",J234,0)</f>
        <v>0</v>
      </c>
      <c r="BH234" s="165">
        <f t="shared" ref="BH234:BH261" si="37">IF(N234="zníž. prenesená",J234,0)</f>
        <v>0</v>
      </c>
      <c r="BI234" s="165">
        <f t="shared" ref="BI234:BI261" si="38">IF(N234="nulová",J234,0)</f>
        <v>0</v>
      </c>
      <c r="BJ234" s="18" t="s">
        <v>129</v>
      </c>
      <c r="BK234" s="165">
        <f t="shared" ref="BK234:BK261" si="39">ROUND(I234*H234,2)</f>
        <v>0</v>
      </c>
      <c r="BL234" s="18" t="s">
        <v>558</v>
      </c>
      <c r="BM234" s="164" t="s">
        <v>5532</v>
      </c>
    </row>
    <row r="235" spans="1:65" s="2" customFormat="1" ht="24.2" customHeight="1">
      <c r="A235" s="30"/>
      <c r="B235" s="152"/>
      <c r="C235" s="153" t="s">
        <v>1143</v>
      </c>
      <c r="D235" s="153" t="s">
        <v>447</v>
      </c>
      <c r="E235" s="154" t="s">
        <v>5533</v>
      </c>
      <c r="F235" s="155" t="s">
        <v>5534</v>
      </c>
      <c r="G235" s="156" t="s">
        <v>5277</v>
      </c>
      <c r="H235" s="157">
        <v>2</v>
      </c>
      <c r="I235" s="158"/>
      <c r="J235" s="158">
        <f t="shared" si="30"/>
        <v>0</v>
      </c>
      <c r="K235" s="159"/>
      <c r="L235" s="31"/>
      <c r="M235" s="160" t="s">
        <v>1</v>
      </c>
      <c r="N235" s="161" t="s">
        <v>39</v>
      </c>
      <c r="O235" s="162">
        <v>0</v>
      </c>
      <c r="P235" s="162">
        <f t="shared" si="31"/>
        <v>0</v>
      </c>
      <c r="Q235" s="162">
        <v>0</v>
      </c>
      <c r="R235" s="162">
        <f t="shared" si="32"/>
        <v>0</v>
      </c>
      <c r="S235" s="162">
        <v>0</v>
      </c>
      <c r="T235" s="163">
        <f t="shared" si="33"/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64" t="s">
        <v>558</v>
      </c>
      <c r="AT235" s="164" t="s">
        <v>447</v>
      </c>
      <c r="AU235" s="164" t="s">
        <v>469</v>
      </c>
      <c r="AY235" s="18" t="s">
        <v>445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8" t="s">
        <v>129</v>
      </c>
      <c r="BK235" s="165">
        <f t="shared" si="39"/>
        <v>0</v>
      </c>
      <c r="BL235" s="18" t="s">
        <v>558</v>
      </c>
      <c r="BM235" s="164" t="s">
        <v>5535</v>
      </c>
    </row>
    <row r="236" spans="1:65" s="2" customFormat="1" ht="16.5" customHeight="1">
      <c r="A236" s="30"/>
      <c r="B236" s="152"/>
      <c r="C236" s="153" t="s">
        <v>1147</v>
      </c>
      <c r="D236" s="153" t="s">
        <v>447</v>
      </c>
      <c r="E236" s="154" t="s">
        <v>5536</v>
      </c>
      <c r="F236" s="155" t="s">
        <v>5537</v>
      </c>
      <c r="G236" s="156" t="s">
        <v>5277</v>
      </c>
      <c r="H236" s="157">
        <v>4</v>
      </c>
      <c r="I236" s="158"/>
      <c r="J236" s="158">
        <f t="shared" si="30"/>
        <v>0</v>
      </c>
      <c r="K236" s="159"/>
      <c r="L236" s="31"/>
      <c r="M236" s="160" t="s">
        <v>1</v>
      </c>
      <c r="N236" s="161" t="s">
        <v>39</v>
      </c>
      <c r="O236" s="162">
        <v>0</v>
      </c>
      <c r="P236" s="162">
        <f t="shared" si="31"/>
        <v>0</v>
      </c>
      <c r="Q236" s="162">
        <v>0</v>
      </c>
      <c r="R236" s="162">
        <f t="shared" si="32"/>
        <v>0</v>
      </c>
      <c r="S236" s="162">
        <v>0</v>
      </c>
      <c r="T236" s="163">
        <f t="shared" si="33"/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64" t="s">
        <v>558</v>
      </c>
      <c r="AT236" s="164" t="s">
        <v>447</v>
      </c>
      <c r="AU236" s="164" t="s">
        <v>469</v>
      </c>
      <c r="AY236" s="18" t="s">
        <v>445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8" t="s">
        <v>129</v>
      </c>
      <c r="BK236" s="165">
        <f t="shared" si="39"/>
        <v>0</v>
      </c>
      <c r="BL236" s="18" t="s">
        <v>558</v>
      </c>
      <c r="BM236" s="164" t="s">
        <v>5538</v>
      </c>
    </row>
    <row r="237" spans="1:65" s="2" customFormat="1" ht="16.5" customHeight="1">
      <c r="A237" s="30"/>
      <c r="B237" s="152"/>
      <c r="C237" s="153" t="s">
        <v>1153</v>
      </c>
      <c r="D237" s="153" t="s">
        <v>447</v>
      </c>
      <c r="E237" s="154" t="s">
        <v>5539</v>
      </c>
      <c r="F237" s="155" t="s">
        <v>5540</v>
      </c>
      <c r="G237" s="156" t="s">
        <v>5277</v>
      </c>
      <c r="H237" s="157">
        <v>4</v>
      </c>
      <c r="I237" s="158"/>
      <c r="J237" s="158">
        <f t="shared" si="30"/>
        <v>0</v>
      </c>
      <c r="K237" s="159"/>
      <c r="L237" s="31"/>
      <c r="M237" s="160" t="s">
        <v>1</v>
      </c>
      <c r="N237" s="161" t="s">
        <v>39</v>
      </c>
      <c r="O237" s="162">
        <v>0</v>
      </c>
      <c r="P237" s="162">
        <f t="shared" si="31"/>
        <v>0</v>
      </c>
      <c r="Q237" s="162">
        <v>0</v>
      </c>
      <c r="R237" s="162">
        <f t="shared" si="32"/>
        <v>0</v>
      </c>
      <c r="S237" s="162">
        <v>0</v>
      </c>
      <c r="T237" s="163">
        <f t="shared" si="33"/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64" t="s">
        <v>558</v>
      </c>
      <c r="AT237" s="164" t="s">
        <v>447</v>
      </c>
      <c r="AU237" s="164" t="s">
        <v>469</v>
      </c>
      <c r="AY237" s="18" t="s">
        <v>445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8" t="s">
        <v>129</v>
      </c>
      <c r="BK237" s="165">
        <f t="shared" si="39"/>
        <v>0</v>
      </c>
      <c r="BL237" s="18" t="s">
        <v>558</v>
      </c>
      <c r="BM237" s="164" t="s">
        <v>5541</v>
      </c>
    </row>
    <row r="238" spans="1:65" s="2" customFormat="1" ht="21.75" customHeight="1">
      <c r="A238" s="30"/>
      <c r="B238" s="152"/>
      <c r="C238" s="153" t="s">
        <v>1157</v>
      </c>
      <c r="D238" s="153" t="s">
        <v>447</v>
      </c>
      <c r="E238" s="154" t="s">
        <v>5542</v>
      </c>
      <c r="F238" s="155" t="s">
        <v>5298</v>
      </c>
      <c r="G238" s="156" t="s">
        <v>5277</v>
      </c>
      <c r="H238" s="157">
        <v>5</v>
      </c>
      <c r="I238" s="158"/>
      <c r="J238" s="158">
        <f t="shared" si="30"/>
        <v>0</v>
      </c>
      <c r="K238" s="159"/>
      <c r="L238" s="31"/>
      <c r="M238" s="160" t="s">
        <v>1</v>
      </c>
      <c r="N238" s="161" t="s">
        <v>39</v>
      </c>
      <c r="O238" s="162">
        <v>0</v>
      </c>
      <c r="P238" s="162">
        <f t="shared" si="31"/>
        <v>0</v>
      </c>
      <c r="Q238" s="162">
        <v>0</v>
      </c>
      <c r="R238" s="162">
        <f t="shared" si="32"/>
        <v>0</v>
      </c>
      <c r="S238" s="162">
        <v>0</v>
      </c>
      <c r="T238" s="163">
        <f t="shared" si="33"/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64" t="s">
        <v>558</v>
      </c>
      <c r="AT238" s="164" t="s">
        <v>447</v>
      </c>
      <c r="AU238" s="164" t="s">
        <v>469</v>
      </c>
      <c r="AY238" s="18" t="s">
        <v>445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8" t="s">
        <v>129</v>
      </c>
      <c r="BK238" s="165">
        <f t="shared" si="39"/>
        <v>0</v>
      </c>
      <c r="BL238" s="18" t="s">
        <v>558</v>
      </c>
      <c r="BM238" s="164" t="s">
        <v>5543</v>
      </c>
    </row>
    <row r="239" spans="1:65" s="2" customFormat="1" ht="16.5" customHeight="1">
      <c r="A239" s="30"/>
      <c r="B239" s="152"/>
      <c r="C239" s="153" t="s">
        <v>1162</v>
      </c>
      <c r="D239" s="153" t="s">
        <v>447</v>
      </c>
      <c r="E239" s="154" t="s">
        <v>5544</v>
      </c>
      <c r="F239" s="155" t="s">
        <v>5301</v>
      </c>
      <c r="G239" s="156" t="s">
        <v>5277</v>
      </c>
      <c r="H239" s="157">
        <v>5</v>
      </c>
      <c r="I239" s="158"/>
      <c r="J239" s="158">
        <f t="shared" si="30"/>
        <v>0</v>
      </c>
      <c r="K239" s="159"/>
      <c r="L239" s="31"/>
      <c r="M239" s="160" t="s">
        <v>1</v>
      </c>
      <c r="N239" s="161" t="s">
        <v>39</v>
      </c>
      <c r="O239" s="162">
        <v>0</v>
      </c>
      <c r="P239" s="162">
        <f t="shared" si="31"/>
        <v>0</v>
      </c>
      <c r="Q239" s="162">
        <v>0</v>
      </c>
      <c r="R239" s="162">
        <f t="shared" si="32"/>
        <v>0</v>
      </c>
      <c r="S239" s="162">
        <v>0</v>
      </c>
      <c r="T239" s="163">
        <f t="shared" si="33"/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64" t="s">
        <v>558</v>
      </c>
      <c r="AT239" s="164" t="s">
        <v>447</v>
      </c>
      <c r="AU239" s="164" t="s">
        <v>469</v>
      </c>
      <c r="AY239" s="18" t="s">
        <v>445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8" t="s">
        <v>129</v>
      </c>
      <c r="BK239" s="165">
        <f t="shared" si="39"/>
        <v>0</v>
      </c>
      <c r="BL239" s="18" t="s">
        <v>558</v>
      </c>
      <c r="BM239" s="164" t="s">
        <v>5545</v>
      </c>
    </row>
    <row r="240" spans="1:65" s="2" customFormat="1" ht="21.75" customHeight="1">
      <c r="A240" s="30"/>
      <c r="B240" s="152"/>
      <c r="C240" s="153" t="s">
        <v>1167</v>
      </c>
      <c r="D240" s="153" t="s">
        <v>447</v>
      </c>
      <c r="E240" s="154" t="s">
        <v>5546</v>
      </c>
      <c r="F240" s="155" t="s">
        <v>5304</v>
      </c>
      <c r="G240" s="156" t="s">
        <v>5277</v>
      </c>
      <c r="H240" s="157">
        <v>5</v>
      </c>
      <c r="I240" s="158"/>
      <c r="J240" s="158">
        <f t="shared" si="30"/>
        <v>0</v>
      </c>
      <c r="K240" s="159"/>
      <c r="L240" s="31"/>
      <c r="M240" s="160" t="s">
        <v>1</v>
      </c>
      <c r="N240" s="161" t="s">
        <v>39</v>
      </c>
      <c r="O240" s="162">
        <v>0</v>
      </c>
      <c r="P240" s="162">
        <f t="shared" si="31"/>
        <v>0</v>
      </c>
      <c r="Q240" s="162">
        <v>0</v>
      </c>
      <c r="R240" s="162">
        <f t="shared" si="32"/>
        <v>0</v>
      </c>
      <c r="S240" s="162">
        <v>0</v>
      </c>
      <c r="T240" s="163">
        <f t="shared" si="33"/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64" t="s">
        <v>558</v>
      </c>
      <c r="AT240" s="164" t="s">
        <v>447</v>
      </c>
      <c r="AU240" s="164" t="s">
        <v>469</v>
      </c>
      <c r="AY240" s="18" t="s">
        <v>445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8" t="s">
        <v>129</v>
      </c>
      <c r="BK240" s="165">
        <f t="shared" si="39"/>
        <v>0</v>
      </c>
      <c r="BL240" s="18" t="s">
        <v>558</v>
      </c>
      <c r="BM240" s="164" t="s">
        <v>5547</v>
      </c>
    </row>
    <row r="241" spans="1:65" s="2" customFormat="1" ht="16.5" customHeight="1">
      <c r="A241" s="30"/>
      <c r="B241" s="152"/>
      <c r="C241" s="153" t="s">
        <v>1172</v>
      </c>
      <c r="D241" s="153" t="s">
        <v>447</v>
      </c>
      <c r="E241" s="154" t="s">
        <v>5548</v>
      </c>
      <c r="F241" s="155" t="s">
        <v>5307</v>
      </c>
      <c r="G241" s="156" t="s">
        <v>5277</v>
      </c>
      <c r="H241" s="157">
        <v>5</v>
      </c>
      <c r="I241" s="158"/>
      <c r="J241" s="158">
        <f t="shared" si="30"/>
        <v>0</v>
      </c>
      <c r="K241" s="159"/>
      <c r="L241" s="31"/>
      <c r="M241" s="160" t="s">
        <v>1</v>
      </c>
      <c r="N241" s="161" t="s">
        <v>39</v>
      </c>
      <c r="O241" s="162">
        <v>0</v>
      </c>
      <c r="P241" s="162">
        <f t="shared" si="31"/>
        <v>0</v>
      </c>
      <c r="Q241" s="162">
        <v>0</v>
      </c>
      <c r="R241" s="162">
        <f t="shared" si="32"/>
        <v>0</v>
      </c>
      <c r="S241" s="162">
        <v>0</v>
      </c>
      <c r="T241" s="163">
        <f t="shared" si="33"/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64" t="s">
        <v>558</v>
      </c>
      <c r="AT241" s="164" t="s">
        <v>447</v>
      </c>
      <c r="AU241" s="164" t="s">
        <v>469</v>
      </c>
      <c r="AY241" s="18" t="s">
        <v>445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8" t="s">
        <v>129</v>
      </c>
      <c r="BK241" s="165">
        <f t="shared" si="39"/>
        <v>0</v>
      </c>
      <c r="BL241" s="18" t="s">
        <v>558</v>
      </c>
      <c r="BM241" s="164" t="s">
        <v>5549</v>
      </c>
    </row>
    <row r="242" spans="1:65" s="2" customFormat="1" ht="24.2" customHeight="1">
      <c r="A242" s="30"/>
      <c r="B242" s="152"/>
      <c r="C242" s="153" t="s">
        <v>1176</v>
      </c>
      <c r="D242" s="153" t="s">
        <v>447</v>
      </c>
      <c r="E242" s="154" t="s">
        <v>5550</v>
      </c>
      <c r="F242" s="155" t="s">
        <v>5310</v>
      </c>
      <c r="G242" s="156" t="s">
        <v>5311</v>
      </c>
      <c r="H242" s="157">
        <v>11</v>
      </c>
      <c r="I242" s="158"/>
      <c r="J242" s="158">
        <f t="shared" si="30"/>
        <v>0</v>
      </c>
      <c r="K242" s="159"/>
      <c r="L242" s="31"/>
      <c r="M242" s="160" t="s">
        <v>1</v>
      </c>
      <c r="N242" s="161" t="s">
        <v>39</v>
      </c>
      <c r="O242" s="162">
        <v>0</v>
      </c>
      <c r="P242" s="162">
        <f t="shared" si="31"/>
        <v>0</v>
      </c>
      <c r="Q242" s="162">
        <v>0</v>
      </c>
      <c r="R242" s="162">
        <f t="shared" si="32"/>
        <v>0</v>
      </c>
      <c r="S242" s="162">
        <v>0</v>
      </c>
      <c r="T242" s="163">
        <f t="shared" si="33"/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64" t="s">
        <v>558</v>
      </c>
      <c r="AT242" s="164" t="s">
        <v>447</v>
      </c>
      <c r="AU242" s="164" t="s">
        <v>469</v>
      </c>
      <c r="AY242" s="18" t="s">
        <v>445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8" t="s">
        <v>129</v>
      </c>
      <c r="BK242" s="165">
        <f t="shared" si="39"/>
        <v>0</v>
      </c>
      <c r="BL242" s="18" t="s">
        <v>558</v>
      </c>
      <c r="BM242" s="164" t="s">
        <v>5551</v>
      </c>
    </row>
    <row r="243" spans="1:65" s="2" customFormat="1" ht="16.5" customHeight="1">
      <c r="A243" s="30"/>
      <c r="B243" s="152"/>
      <c r="C243" s="153" t="s">
        <v>1180</v>
      </c>
      <c r="D243" s="153" t="s">
        <v>447</v>
      </c>
      <c r="E243" s="154" t="s">
        <v>5552</v>
      </c>
      <c r="F243" s="155" t="s">
        <v>5314</v>
      </c>
      <c r="G243" s="156" t="s">
        <v>5277</v>
      </c>
      <c r="H243" s="157">
        <v>11</v>
      </c>
      <c r="I243" s="158"/>
      <c r="J243" s="158">
        <f t="shared" si="30"/>
        <v>0</v>
      </c>
      <c r="K243" s="159"/>
      <c r="L243" s="31"/>
      <c r="M243" s="160" t="s">
        <v>1</v>
      </c>
      <c r="N243" s="161" t="s">
        <v>39</v>
      </c>
      <c r="O243" s="162">
        <v>0</v>
      </c>
      <c r="P243" s="162">
        <f t="shared" si="31"/>
        <v>0</v>
      </c>
      <c r="Q243" s="162">
        <v>0</v>
      </c>
      <c r="R243" s="162">
        <f t="shared" si="32"/>
        <v>0</v>
      </c>
      <c r="S243" s="162">
        <v>0</v>
      </c>
      <c r="T243" s="163">
        <f t="shared" si="33"/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64" t="s">
        <v>558</v>
      </c>
      <c r="AT243" s="164" t="s">
        <v>447</v>
      </c>
      <c r="AU243" s="164" t="s">
        <v>469</v>
      </c>
      <c r="AY243" s="18" t="s">
        <v>445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8" t="s">
        <v>129</v>
      </c>
      <c r="BK243" s="165">
        <f t="shared" si="39"/>
        <v>0</v>
      </c>
      <c r="BL243" s="18" t="s">
        <v>558</v>
      </c>
      <c r="BM243" s="164" t="s">
        <v>5553</v>
      </c>
    </row>
    <row r="244" spans="1:65" s="2" customFormat="1" ht="24.2" customHeight="1">
      <c r="A244" s="30"/>
      <c r="B244" s="152"/>
      <c r="C244" s="153" t="s">
        <v>1184</v>
      </c>
      <c r="D244" s="153" t="s">
        <v>447</v>
      </c>
      <c r="E244" s="154" t="s">
        <v>5554</v>
      </c>
      <c r="F244" s="155" t="s">
        <v>5317</v>
      </c>
      <c r="G244" s="156" t="s">
        <v>5311</v>
      </c>
      <c r="H244" s="157">
        <v>2</v>
      </c>
      <c r="I244" s="158"/>
      <c r="J244" s="158">
        <f t="shared" si="30"/>
        <v>0</v>
      </c>
      <c r="K244" s="159"/>
      <c r="L244" s="31"/>
      <c r="M244" s="160" t="s">
        <v>1</v>
      </c>
      <c r="N244" s="161" t="s">
        <v>39</v>
      </c>
      <c r="O244" s="162">
        <v>0</v>
      </c>
      <c r="P244" s="162">
        <f t="shared" si="31"/>
        <v>0</v>
      </c>
      <c r="Q244" s="162">
        <v>0</v>
      </c>
      <c r="R244" s="162">
        <f t="shared" si="32"/>
        <v>0</v>
      </c>
      <c r="S244" s="162">
        <v>0</v>
      </c>
      <c r="T244" s="163">
        <f t="shared" si="33"/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64" t="s">
        <v>558</v>
      </c>
      <c r="AT244" s="164" t="s">
        <v>447</v>
      </c>
      <c r="AU244" s="164" t="s">
        <v>469</v>
      </c>
      <c r="AY244" s="18" t="s">
        <v>445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8" t="s">
        <v>129</v>
      </c>
      <c r="BK244" s="165">
        <f t="shared" si="39"/>
        <v>0</v>
      </c>
      <c r="BL244" s="18" t="s">
        <v>558</v>
      </c>
      <c r="BM244" s="164" t="s">
        <v>5555</v>
      </c>
    </row>
    <row r="245" spans="1:65" s="2" customFormat="1" ht="16.5" customHeight="1">
      <c r="A245" s="30"/>
      <c r="B245" s="152"/>
      <c r="C245" s="153" t="s">
        <v>1188</v>
      </c>
      <c r="D245" s="153" t="s">
        <v>447</v>
      </c>
      <c r="E245" s="154" t="s">
        <v>5556</v>
      </c>
      <c r="F245" s="155" t="s">
        <v>5320</v>
      </c>
      <c r="G245" s="156" t="s">
        <v>5277</v>
      </c>
      <c r="H245" s="157">
        <v>2</v>
      </c>
      <c r="I245" s="158"/>
      <c r="J245" s="158">
        <f t="shared" si="30"/>
        <v>0</v>
      </c>
      <c r="K245" s="159"/>
      <c r="L245" s="31"/>
      <c r="M245" s="160" t="s">
        <v>1</v>
      </c>
      <c r="N245" s="161" t="s">
        <v>39</v>
      </c>
      <c r="O245" s="162">
        <v>0</v>
      </c>
      <c r="P245" s="162">
        <f t="shared" si="31"/>
        <v>0</v>
      </c>
      <c r="Q245" s="162">
        <v>0</v>
      </c>
      <c r="R245" s="162">
        <f t="shared" si="32"/>
        <v>0</v>
      </c>
      <c r="S245" s="162">
        <v>0</v>
      </c>
      <c r="T245" s="163">
        <f t="shared" si="33"/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64" t="s">
        <v>558</v>
      </c>
      <c r="AT245" s="164" t="s">
        <v>447</v>
      </c>
      <c r="AU245" s="164" t="s">
        <v>469</v>
      </c>
      <c r="AY245" s="18" t="s">
        <v>445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8" t="s">
        <v>129</v>
      </c>
      <c r="BK245" s="165">
        <f t="shared" si="39"/>
        <v>0</v>
      </c>
      <c r="BL245" s="18" t="s">
        <v>558</v>
      </c>
      <c r="BM245" s="164" t="s">
        <v>5557</v>
      </c>
    </row>
    <row r="246" spans="1:65" s="2" customFormat="1" ht="24.2" customHeight="1">
      <c r="A246" s="30"/>
      <c r="B246" s="152"/>
      <c r="C246" s="153" t="s">
        <v>1192</v>
      </c>
      <c r="D246" s="153" t="s">
        <v>447</v>
      </c>
      <c r="E246" s="154" t="s">
        <v>5558</v>
      </c>
      <c r="F246" s="155" t="s">
        <v>5559</v>
      </c>
      <c r="G246" s="156" t="s">
        <v>5311</v>
      </c>
      <c r="H246" s="157">
        <v>2</v>
      </c>
      <c r="I246" s="158"/>
      <c r="J246" s="158">
        <f t="shared" si="30"/>
        <v>0</v>
      </c>
      <c r="K246" s="159"/>
      <c r="L246" s="31"/>
      <c r="M246" s="160" t="s">
        <v>1</v>
      </c>
      <c r="N246" s="161" t="s">
        <v>39</v>
      </c>
      <c r="O246" s="162">
        <v>0</v>
      </c>
      <c r="P246" s="162">
        <f t="shared" si="31"/>
        <v>0</v>
      </c>
      <c r="Q246" s="162">
        <v>0</v>
      </c>
      <c r="R246" s="162">
        <f t="shared" si="32"/>
        <v>0</v>
      </c>
      <c r="S246" s="162">
        <v>0</v>
      </c>
      <c r="T246" s="163">
        <f t="shared" si="3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64" t="s">
        <v>558</v>
      </c>
      <c r="AT246" s="164" t="s">
        <v>447</v>
      </c>
      <c r="AU246" s="164" t="s">
        <v>469</v>
      </c>
      <c r="AY246" s="18" t="s">
        <v>445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8" t="s">
        <v>129</v>
      </c>
      <c r="BK246" s="165">
        <f t="shared" si="39"/>
        <v>0</v>
      </c>
      <c r="BL246" s="18" t="s">
        <v>558</v>
      </c>
      <c r="BM246" s="164" t="s">
        <v>5560</v>
      </c>
    </row>
    <row r="247" spans="1:65" s="2" customFormat="1" ht="16.5" customHeight="1">
      <c r="A247" s="30"/>
      <c r="B247" s="152"/>
      <c r="C247" s="153" t="s">
        <v>1197</v>
      </c>
      <c r="D247" s="153" t="s">
        <v>447</v>
      </c>
      <c r="E247" s="154" t="s">
        <v>5556</v>
      </c>
      <c r="F247" s="155" t="s">
        <v>5320</v>
      </c>
      <c r="G247" s="156" t="s">
        <v>5277</v>
      </c>
      <c r="H247" s="157">
        <v>2</v>
      </c>
      <c r="I247" s="158"/>
      <c r="J247" s="158">
        <f t="shared" si="30"/>
        <v>0</v>
      </c>
      <c r="K247" s="159"/>
      <c r="L247" s="31"/>
      <c r="M247" s="160" t="s">
        <v>1</v>
      </c>
      <c r="N247" s="161" t="s">
        <v>39</v>
      </c>
      <c r="O247" s="162">
        <v>0</v>
      </c>
      <c r="P247" s="162">
        <f t="shared" si="31"/>
        <v>0</v>
      </c>
      <c r="Q247" s="162">
        <v>0</v>
      </c>
      <c r="R247" s="162">
        <f t="shared" si="32"/>
        <v>0</v>
      </c>
      <c r="S247" s="162">
        <v>0</v>
      </c>
      <c r="T247" s="163">
        <f t="shared" si="3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64" t="s">
        <v>558</v>
      </c>
      <c r="AT247" s="164" t="s">
        <v>447</v>
      </c>
      <c r="AU247" s="164" t="s">
        <v>469</v>
      </c>
      <c r="AY247" s="18" t="s">
        <v>445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8" t="s">
        <v>129</v>
      </c>
      <c r="BK247" s="165">
        <f t="shared" si="39"/>
        <v>0</v>
      </c>
      <c r="BL247" s="18" t="s">
        <v>558</v>
      </c>
      <c r="BM247" s="164" t="s">
        <v>5561</v>
      </c>
    </row>
    <row r="248" spans="1:65" s="2" customFormat="1" ht="24.2" customHeight="1">
      <c r="A248" s="30"/>
      <c r="B248" s="152"/>
      <c r="C248" s="153" t="s">
        <v>1202</v>
      </c>
      <c r="D248" s="153" t="s">
        <v>447</v>
      </c>
      <c r="E248" s="154" t="s">
        <v>5562</v>
      </c>
      <c r="F248" s="155" t="s">
        <v>5323</v>
      </c>
      <c r="G248" s="156" t="s">
        <v>5311</v>
      </c>
      <c r="H248" s="157">
        <v>11</v>
      </c>
      <c r="I248" s="158"/>
      <c r="J248" s="158">
        <f t="shared" si="30"/>
        <v>0</v>
      </c>
      <c r="K248" s="159"/>
      <c r="L248" s="31"/>
      <c r="M248" s="160" t="s">
        <v>1</v>
      </c>
      <c r="N248" s="161" t="s">
        <v>39</v>
      </c>
      <c r="O248" s="162">
        <v>0</v>
      </c>
      <c r="P248" s="162">
        <f t="shared" si="31"/>
        <v>0</v>
      </c>
      <c r="Q248" s="162">
        <v>0</v>
      </c>
      <c r="R248" s="162">
        <f t="shared" si="32"/>
        <v>0</v>
      </c>
      <c r="S248" s="162">
        <v>0</v>
      </c>
      <c r="T248" s="163">
        <f t="shared" si="3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64" t="s">
        <v>558</v>
      </c>
      <c r="AT248" s="164" t="s">
        <v>447</v>
      </c>
      <c r="AU248" s="164" t="s">
        <v>469</v>
      </c>
      <c r="AY248" s="18" t="s">
        <v>445</v>
      </c>
      <c r="BE248" s="165">
        <f t="shared" si="34"/>
        <v>0</v>
      </c>
      <c r="BF248" s="165">
        <f t="shared" si="35"/>
        <v>0</v>
      </c>
      <c r="BG248" s="165">
        <f t="shared" si="36"/>
        <v>0</v>
      </c>
      <c r="BH248" s="165">
        <f t="shared" si="37"/>
        <v>0</v>
      </c>
      <c r="BI248" s="165">
        <f t="shared" si="38"/>
        <v>0</v>
      </c>
      <c r="BJ248" s="18" t="s">
        <v>129</v>
      </c>
      <c r="BK248" s="165">
        <f t="shared" si="39"/>
        <v>0</v>
      </c>
      <c r="BL248" s="18" t="s">
        <v>558</v>
      </c>
      <c r="BM248" s="164" t="s">
        <v>5563</v>
      </c>
    </row>
    <row r="249" spans="1:65" s="2" customFormat="1" ht="16.5" customHeight="1">
      <c r="A249" s="30"/>
      <c r="B249" s="152"/>
      <c r="C249" s="153" t="s">
        <v>1208</v>
      </c>
      <c r="D249" s="153" t="s">
        <v>447</v>
      </c>
      <c r="E249" s="154" t="s">
        <v>5552</v>
      </c>
      <c r="F249" s="155" t="s">
        <v>5314</v>
      </c>
      <c r="G249" s="156" t="s">
        <v>5277</v>
      </c>
      <c r="H249" s="157">
        <v>11</v>
      </c>
      <c r="I249" s="158"/>
      <c r="J249" s="158">
        <f t="shared" si="30"/>
        <v>0</v>
      </c>
      <c r="K249" s="159"/>
      <c r="L249" s="31"/>
      <c r="M249" s="160" t="s">
        <v>1</v>
      </c>
      <c r="N249" s="161" t="s">
        <v>39</v>
      </c>
      <c r="O249" s="162">
        <v>0</v>
      </c>
      <c r="P249" s="162">
        <f t="shared" si="31"/>
        <v>0</v>
      </c>
      <c r="Q249" s="162">
        <v>0</v>
      </c>
      <c r="R249" s="162">
        <f t="shared" si="32"/>
        <v>0</v>
      </c>
      <c r="S249" s="162">
        <v>0</v>
      </c>
      <c r="T249" s="163">
        <f t="shared" si="3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64" t="s">
        <v>558</v>
      </c>
      <c r="AT249" s="164" t="s">
        <v>447</v>
      </c>
      <c r="AU249" s="164" t="s">
        <v>469</v>
      </c>
      <c r="AY249" s="18" t="s">
        <v>445</v>
      </c>
      <c r="BE249" s="165">
        <f t="shared" si="34"/>
        <v>0</v>
      </c>
      <c r="BF249" s="165">
        <f t="shared" si="35"/>
        <v>0</v>
      </c>
      <c r="BG249" s="165">
        <f t="shared" si="36"/>
        <v>0</v>
      </c>
      <c r="BH249" s="165">
        <f t="shared" si="37"/>
        <v>0</v>
      </c>
      <c r="BI249" s="165">
        <f t="shared" si="38"/>
        <v>0</v>
      </c>
      <c r="BJ249" s="18" t="s">
        <v>129</v>
      </c>
      <c r="BK249" s="165">
        <f t="shared" si="39"/>
        <v>0</v>
      </c>
      <c r="BL249" s="18" t="s">
        <v>558</v>
      </c>
      <c r="BM249" s="164" t="s">
        <v>5564</v>
      </c>
    </row>
    <row r="250" spans="1:65" s="2" customFormat="1" ht="24.2" customHeight="1">
      <c r="A250" s="30"/>
      <c r="B250" s="152"/>
      <c r="C250" s="153" t="s">
        <v>1213</v>
      </c>
      <c r="D250" s="153" t="s">
        <v>447</v>
      </c>
      <c r="E250" s="154" t="s">
        <v>5565</v>
      </c>
      <c r="F250" s="155" t="s">
        <v>5503</v>
      </c>
      <c r="G250" s="156" t="s">
        <v>5334</v>
      </c>
      <c r="H250" s="157">
        <v>30</v>
      </c>
      <c r="I250" s="158"/>
      <c r="J250" s="158">
        <f t="shared" si="30"/>
        <v>0</v>
      </c>
      <c r="K250" s="159"/>
      <c r="L250" s="31"/>
      <c r="M250" s="160" t="s">
        <v>1</v>
      </c>
      <c r="N250" s="161" t="s">
        <v>39</v>
      </c>
      <c r="O250" s="162">
        <v>0</v>
      </c>
      <c r="P250" s="162">
        <f t="shared" si="31"/>
        <v>0</v>
      </c>
      <c r="Q250" s="162">
        <v>0</v>
      </c>
      <c r="R250" s="162">
        <f t="shared" si="32"/>
        <v>0</v>
      </c>
      <c r="S250" s="162">
        <v>0</v>
      </c>
      <c r="T250" s="163">
        <f t="shared" si="33"/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64" t="s">
        <v>558</v>
      </c>
      <c r="AT250" s="164" t="s">
        <v>447</v>
      </c>
      <c r="AU250" s="164" t="s">
        <v>469</v>
      </c>
      <c r="AY250" s="18" t="s">
        <v>445</v>
      </c>
      <c r="BE250" s="165">
        <f t="shared" si="34"/>
        <v>0</v>
      </c>
      <c r="BF250" s="165">
        <f t="shared" si="35"/>
        <v>0</v>
      </c>
      <c r="BG250" s="165">
        <f t="shared" si="36"/>
        <v>0</v>
      </c>
      <c r="BH250" s="165">
        <f t="shared" si="37"/>
        <v>0</v>
      </c>
      <c r="BI250" s="165">
        <f t="shared" si="38"/>
        <v>0</v>
      </c>
      <c r="BJ250" s="18" t="s">
        <v>129</v>
      </c>
      <c r="BK250" s="165">
        <f t="shared" si="39"/>
        <v>0</v>
      </c>
      <c r="BL250" s="18" t="s">
        <v>558</v>
      </c>
      <c r="BM250" s="164" t="s">
        <v>5566</v>
      </c>
    </row>
    <row r="251" spans="1:65" s="2" customFormat="1" ht="24.2" customHeight="1">
      <c r="A251" s="30"/>
      <c r="B251" s="152"/>
      <c r="C251" s="153" t="s">
        <v>1217</v>
      </c>
      <c r="D251" s="153" t="s">
        <v>447</v>
      </c>
      <c r="E251" s="154" t="s">
        <v>5567</v>
      </c>
      <c r="F251" s="155" t="s">
        <v>5568</v>
      </c>
      <c r="G251" s="156" t="s">
        <v>5334</v>
      </c>
      <c r="H251" s="157">
        <v>46</v>
      </c>
      <c r="I251" s="158"/>
      <c r="J251" s="158">
        <f t="shared" si="30"/>
        <v>0</v>
      </c>
      <c r="K251" s="159"/>
      <c r="L251" s="31"/>
      <c r="M251" s="160" t="s">
        <v>1</v>
      </c>
      <c r="N251" s="161" t="s">
        <v>39</v>
      </c>
      <c r="O251" s="162">
        <v>0</v>
      </c>
      <c r="P251" s="162">
        <f t="shared" si="31"/>
        <v>0</v>
      </c>
      <c r="Q251" s="162">
        <v>0</v>
      </c>
      <c r="R251" s="162">
        <f t="shared" si="32"/>
        <v>0</v>
      </c>
      <c r="S251" s="162">
        <v>0</v>
      </c>
      <c r="T251" s="163">
        <f t="shared" si="33"/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64" t="s">
        <v>558</v>
      </c>
      <c r="AT251" s="164" t="s">
        <v>447</v>
      </c>
      <c r="AU251" s="164" t="s">
        <v>469</v>
      </c>
      <c r="AY251" s="18" t="s">
        <v>445</v>
      </c>
      <c r="BE251" s="165">
        <f t="shared" si="34"/>
        <v>0</v>
      </c>
      <c r="BF251" s="165">
        <f t="shared" si="35"/>
        <v>0</v>
      </c>
      <c r="BG251" s="165">
        <f t="shared" si="36"/>
        <v>0</v>
      </c>
      <c r="BH251" s="165">
        <f t="shared" si="37"/>
        <v>0</v>
      </c>
      <c r="BI251" s="165">
        <f t="shared" si="38"/>
        <v>0</v>
      </c>
      <c r="BJ251" s="18" t="s">
        <v>129</v>
      </c>
      <c r="BK251" s="165">
        <f t="shared" si="39"/>
        <v>0</v>
      </c>
      <c r="BL251" s="18" t="s">
        <v>558</v>
      </c>
      <c r="BM251" s="164" t="s">
        <v>5569</v>
      </c>
    </row>
    <row r="252" spans="1:65" s="2" customFormat="1" ht="21.75" customHeight="1">
      <c r="A252" s="30"/>
      <c r="B252" s="152"/>
      <c r="C252" s="153" t="s">
        <v>1221</v>
      </c>
      <c r="D252" s="153" t="s">
        <v>447</v>
      </c>
      <c r="E252" s="154" t="s">
        <v>5570</v>
      </c>
      <c r="F252" s="155" t="s">
        <v>5571</v>
      </c>
      <c r="G252" s="156" t="s">
        <v>5334</v>
      </c>
      <c r="H252" s="157">
        <v>22</v>
      </c>
      <c r="I252" s="158"/>
      <c r="J252" s="158">
        <f t="shared" si="30"/>
        <v>0</v>
      </c>
      <c r="K252" s="159"/>
      <c r="L252" s="31"/>
      <c r="M252" s="160" t="s">
        <v>1</v>
      </c>
      <c r="N252" s="161" t="s">
        <v>39</v>
      </c>
      <c r="O252" s="162">
        <v>0</v>
      </c>
      <c r="P252" s="162">
        <f t="shared" si="31"/>
        <v>0</v>
      </c>
      <c r="Q252" s="162">
        <v>0</v>
      </c>
      <c r="R252" s="162">
        <f t="shared" si="32"/>
        <v>0</v>
      </c>
      <c r="S252" s="162">
        <v>0</v>
      </c>
      <c r="T252" s="163">
        <f t="shared" si="33"/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64" t="s">
        <v>558</v>
      </c>
      <c r="AT252" s="164" t="s">
        <v>447</v>
      </c>
      <c r="AU252" s="164" t="s">
        <v>469</v>
      </c>
      <c r="AY252" s="18" t="s">
        <v>445</v>
      </c>
      <c r="BE252" s="165">
        <f t="shared" si="34"/>
        <v>0</v>
      </c>
      <c r="BF252" s="165">
        <f t="shared" si="35"/>
        <v>0</v>
      </c>
      <c r="BG252" s="165">
        <f t="shared" si="36"/>
        <v>0</v>
      </c>
      <c r="BH252" s="165">
        <f t="shared" si="37"/>
        <v>0</v>
      </c>
      <c r="BI252" s="165">
        <f t="shared" si="38"/>
        <v>0</v>
      </c>
      <c r="BJ252" s="18" t="s">
        <v>129</v>
      </c>
      <c r="BK252" s="165">
        <f t="shared" si="39"/>
        <v>0</v>
      </c>
      <c r="BL252" s="18" t="s">
        <v>558</v>
      </c>
      <c r="BM252" s="164" t="s">
        <v>5572</v>
      </c>
    </row>
    <row r="253" spans="1:65" s="2" customFormat="1" ht="21.75" customHeight="1">
      <c r="A253" s="30"/>
      <c r="B253" s="152"/>
      <c r="C253" s="153" t="s">
        <v>1225</v>
      </c>
      <c r="D253" s="153" t="s">
        <v>447</v>
      </c>
      <c r="E253" s="154" t="s">
        <v>5573</v>
      </c>
      <c r="F253" s="155" t="s">
        <v>5340</v>
      </c>
      <c r="G253" s="156" t="s">
        <v>5334</v>
      </c>
      <c r="H253" s="157">
        <v>20</v>
      </c>
      <c r="I253" s="158"/>
      <c r="J253" s="158">
        <f t="shared" si="30"/>
        <v>0</v>
      </c>
      <c r="K253" s="159"/>
      <c r="L253" s="31"/>
      <c r="M253" s="160" t="s">
        <v>1</v>
      </c>
      <c r="N253" s="161" t="s">
        <v>39</v>
      </c>
      <c r="O253" s="162">
        <v>0</v>
      </c>
      <c r="P253" s="162">
        <f t="shared" si="31"/>
        <v>0</v>
      </c>
      <c r="Q253" s="162">
        <v>0</v>
      </c>
      <c r="R253" s="162">
        <f t="shared" si="32"/>
        <v>0</v>
      </c>
      <c r="S253" s="162">
        <v>0</v>
      </c>
      <c r="T253" s="163">
        <f t="shared" si="33"/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64" t="s">
        <v>558</v>
      </c>
      <c r="AT253" s="164" t="s">
        <v>447</v>
      </c>
      <c r="AU253" s="164" t="s">
        <v>469</v>
      </c>
      <c r="AY253" s="18" t="s">
        <v>445</v>
      </c>
      <c r="BE253" s="165">
        <f t="shared" si="34"/>
        <v>0</v>
      </c>
      <c r="BF253" s="165">
        <f t="shared" si="35"/>
        <v>0</v>
      </c>
      <c r="BG253" s="165">
        <f t="shared" si="36"/>
        <v>0</v>
      </c>
      <c r="BH253" s="165">
        <f t="shared" si="37"/>
        <v>0</v>
      </c>
      <c r="BI253" s="165">
        <f t="shared" si="38"/>
        <v>0</v>
      </c>
      <c r="BJ253" s="18" t="s">
        <v>129</v>
      </c>
      <c r="BK253" s="165">
        <f t="shared" si="39"/>
        <v>0</v>
      </c>
      <c r="BL253" s="18" t="s">
        <v>558</v>
      </c>
      <c r="BM253" s="164" t="s">
        <v>5574</v>
      </c>
    </row>
    <row r="254" spans="1:65" s="2" customFormat="1" ht="21.75" customHeight="1">
      <c r="A254" s="30"/>
      <c r="B254" s="152"/>
      <c r="C254" s="153" t="s">
        <v>1229</v>
      </c>
      <c r="D254" s="153" t="s">
        <v>447</v>
      </c>
      <c r="E254" s="154" t="s">
        <v>5575</v>
      </c>
      <c r="F254" s="155" t="s">
        <v>5511</v>
      </c>
      <c r="G254" s="156" t="s">
        <v>5334</v>
      </c>
      <c r="H254" s="157">
        <v>80</v>
      </c>
      <c r="I254" s="158"/>
      <c r="J254" s="158">
        <f t="shared" si="30"/>
        <v>0</v>
      </c>
      <c r="K254" s="159"/>
      <c r="L254" s="31"/>
      <c r="M254" s="160" t="s">
        <v>1</v>
      </c>
      <c r="N254" s="161" t="s">
        <v>39</v>
      </c>
      <c r="O254" s="162">
        <v>0</v>
      </c>
      <c r="P254" s="162">
        <f t="shared" si="31"/>
        <v>0</v>
      </c>
      <c r="Q254" s="162">
        <v>0</v>
      </c>
      <c r="R254" s="162">
        <f t="shared" si="32"/>
        <v>0</v>
      </c>
      <c r="S254" s="162">
        <v>0</v>
      </c>
      <c r="T254" s="163">
        <f t="shared" si="33"/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64" t="s">
        <v>558</v>
      </c>
      <c r="AT254" s="164" t="s">
        <v>447</v>
      </c>
      <c r="AU254" s="164" t="s">
        <v>469</v>
      </c>
      <c r="AY254" s="18" t="s">
        <v>445</v>
      </c>
      <c r="BE254" s="165">
        <f t="shared" si="34"/>
        <v>0</v>
      </c>
      <c r="BF254" s="165">
        <f t="shared" si="35"/>
        <v>0</v>
      </c>
      <c r="BG254" s="165">
        <f t="shared" si="36"/>
        <v>0</v>
      </c>
      <c r="BH254" s="165">
        <f t="shared" si="37"/>
        <v>0</v>
      </c>
      <c r="BI254" s="165">
        <f t="shared" si="38"/>
        <v>0</v>
      </c>
      <c r="BJ254" s="18" t="s">
        <v>129</v>
      </c>
      <c r="BK254" s="165">
        <f t="shared" si="39"/>
        <v>0</v>
      </c>
      <c r="BL254" s="18" t="s">
        <v>558</v>
      </c>
      <c r="BM254" s="164" t="s">
        <v>5576</v>
      </c>
    </row>
    <row r="255" spans="1:65" s="2" customFormat="1" ht="21.75" customHeight="1">
      <c r="A255" s="30"/>
      <c r="B255" s="152"/>
      <c r="C255" s="153" t="s">
        <v>1237</v>
      </c>
      <c r="D255" s="153" t="s">
        <v>447</v>
      </c>
      <c r="E255" s="154" t="s">
        <v>5577</v>
      </c>
      <c r="F255" s="155" t="s">
        <v>5514</v>
      </c>
      <c r="G255" s="156" t="s">
        <v>5334</v>
      </c>
      <c r="H255" s="157">
        <v>21</v>
      </c>
      <c r="I255" s="158"/>
      <c r="J255" s="158">
        <f t="shared" si="30"/>
        <v>0</v>
      </c>
      <c r="K255" s="159"/>
      <c r="L255" s="31"/>
      <c r="M255" s="160" t="s">
        <v>1</v>
      </c>
      <c r="N255" s="161" t="s">
        <v>39</v>
      </c>
      <c r="O255" s="162">
        <v>0</v>
      </c>
      <c r="P255" s="162">
        <f t="shared" si="31"/>
        <v>0</v>
      </c>
      <c r="Q255" s="162">
        <v>0</v>
      </c>
      <c r="R255" s="162">
        <f t="shared" si="32"/>
        <v>0</v>
      </c>
      <c r="S255" s="162">
        <v>0</v>
      </c>
      <c r="T255" s="163">
        <f t="shared" si="33"/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64" t="s">
        <v>558</v>
      </c>
      <c r="AT255" s="164" t="s">
        <v>447</v>
      </c>
      <c r="AU255" s="164" t="s">
        <v>469</v>
      </c>
      <c r="AY255" s="18" t="s">
        <v>445</v>
      </c>
      <c r="BE255" s="165">
        <f t="shared" si="34"/>
        <v>0</v>
      </c>
      <c r="BF255" s="165">
        <f t="shared" si="35"/>
        <v>0</v>
      </c>
      <c r="BG255" s="165">
        <f t="shared" si="36"/>
        <v>0</v>
      </c>
      <c r="BH255" s="165">
        <f t="shared" si="37"/>
        <v>0</v>
      </c>
      <c r="BI255" s="165">
        <f t="shared" si="38"/>
        <v>0</v>
      </c>
      <c r="BJ255" s="18" t="s">
        <v>129</v>
      </c>
      <c r="BK255" s="165">
        <f t="shared" si="39"/>
        <v>0</v>
      </c>
      <c r="BL255" s="18" t="s">
        <v>558</v>
      </c>
      <c r="BM255" s="164" t="s">
        <v>5578</v>
      </c>
    </row>
    <row r="256" spans="1:65" s="2" customFormat="1" ht="24.2" customHeight="1">
      <c r="A256" s="30"/>
      <c r="B256" s="152"/>
      <c r="C256" s="153" t="s">
        <v>1241</v>
      </c>
      <c r="D256" s="153" t="s">
        <v>447</v>
      </c>
      <c r="E256" s="154" t="s">
        <v>5579</v>
      </c>
      <c r="F256" s="155" t="s">
        <v>5349</v>
      </c>
      <c r="G256" s="156" t="s">
        <v>5350</v>
      </c>
      <c r="H256" s="157">
        <v>63</v>
      </c>
      <c r="I256" s="158"/>
      <c r="J256" s="158">
        <f t="shared" si="30"/>
        <v>0</v>
      </c>
      <c r="K256" s="159"/>
      <c r="L256" s="31"/>
      <c r="M256" s="160" t="s">
        <v>1</v>
      </c>
      <c r="N256" s="161" t="s">
        <v>39</v>
      </c>
      <c r="O256" s="162">
        <v>0</v>
      </c>
      <c r="P256" s="162">
        <f t="shared" si="31"/>
        <v>0</v>
      </c>
      <c r="Q256" s="162">
        <v>0</v>
      </c>
      <c r="R256" s="162">
        <f t="shared" si="32"/>
        <v>0</v>
      </c>
      <c r="S256" s="162">
        <v>0</v>
      </c>
      <c r="T256" s="163">
        <f t="shared" si="33"/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64" t="s">
        <v>558</v>
      </c>
      <c r="AT256" s="164" t="s">
        <v>447</v>
      </c>
      <c r="AU256" s="164" t="s">
        <v>469</v>
      </c>
      <c r="AY256" s="18" t="s">
        <v>445</v>
      </c>
      <c r="BE256" s="165">
        <f t="shared" si="34"/>
        <v>0</v>
      </c>
      <c r="BF256" s="165">
        <f t="shared" si="35"/>
        <v>0</v>
      </c>
      <c r="BG256" s="165">
        <f t="shared" si="36"/>
        <v>0</v>
      </c>
      <c r="BH256" s="165">
        <f t="shared" si="37"/>
        <v>0</v>
      </c>
      <c r="BI256" s="165">
        <f t="shared" si="38"/>
        <v>0</v>
      </c>
      <c r="BJ256" s="18" t="s">
        <v>129</v>
      </c>
      <c r="BK256" s="165">
        <f t="shared" si="39"/>
        <v>0</v>
      </c>
      <c r="BL256" s="18" t="s">
        <v>558</v>
      </c>
      <c r="BM256" s="164" t="s">
        <v>5580</v>
      </c>
    </row>
    <row r="257" spans="1:65" s="2" customFormat="1" ht="16.5" customHeight="1">
      <c r="A257" s="30"/>
      <c r="B257" s="152"/>
      <c r="C257" s="153" t="s">
        <v>1258</v>
      </c>
      <c r="D257" s="153" t="s">
        <v>447</v>
      </c>
      <c r="E257" s="154" t="s">
        <v>5581</v>
      </c>
      <c r="F257" s="155" t="s">
        <v>5356</v>
      </c>
      <c r="G257" s="156" t="s">
        <v>5334</v>
      </c>
      <c r="H257" s="157">
        <v>12</v>
      </c>
      <c r="I257" s="158"/>
      <c r="J257" s="158">
        <f t="shared" si="30"/>
        <v>0</v>
      </c>
      <c r="K257" s="159"/>
      <c r="L257" s="31"/>
      <c r="M257" s="160" t="s">
        <v>1</v>
      </c>
      <c r="N257" s="161" t="s">
        <v>39</v>
      </c>
      <c r="O257" s="162">
        <v>0</v>
      </c>
      <c r="P257" s="162">
        <f t="shared" si="31"/>
        <v>0</v>
      </c>
      <c r="Q257" s="162">
        <v>0</v>
      </c>
      <c r="R257" s="162">
        <f t="shared" si="32"/>
        <v>0</v>
      </c>
      <c r="S257" s="162">
        <v>0</v>
      </c>
      <c r="T257" s="163">
        <f t="shared" si="33"/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64" t="s">
        <v>558</v>
      </c>
      <c r="AT257" s="164" t="s">
        <v>447</v>
      </c>
      <c r="AU257" s="164" t="s">
        <v>469</v>
      </c>
      <c r="AY257" s="18" t="s">
        <v>445</v>
      </c>
      <c r="BE257" s="165">
        <f t="shared" si="34"/>
        <v>0</v>
      </c>
      <c r="BF257" s="165">
        <f t="shared" si="35"/>
        <v>0</v>
      </c>
      <c r="BG257" s="165">
        <f t="shared" si="36"/>
        <v>0</v>
      </c>
      <c r="BH257" s="165">
        <f t="shared" si="37"/>
        <v>0</v>
      </c>
      <c r="BI257" s="165">
        <f t="shared" si="38"/>
        <v>0</v>
      </c>
      <c r="BJ257" s="18" t="s">
        <v>129</v>
      </c>
      <c r="BK257" s="165">
        <f t="shared" si="39"/>
        <v>0</v>
      </c>
      <c r="BL257" s="18" t="s">
        <v>558</v>
      </c>
      <c r="BM257" s="164" t="s">
        <v>5582</v>
      </c>
    </row>
    <row r="258" spans="1:65" s="2" customFormat="1" ht="16.5" customHeight="1">
      <c r="A258" s="30"/>
      <c r="B258" s="152"/>
      <c r="C258" s="153" t="s">
        <v>1262</v>
      </c>
      <c r="D258" s="153" t="s">
        <v>447</v>
      </c>
      <c r="E258" s="154" t="s">
        <v>5583</v>
      </c>
      <c r="F258" s="155" t="s">
        <v>5359</v>
      </c>
      <c r="G258" s="156" t="s">
        <v>5334</v>
      </c>
      <c r="H258" s="157">
        <v>30</v>
      </c>
      <c r="I258" s="158"/>
      <c r="J258" s="158">
        <f t="shared" si="30"/>
        <v>0</v>
      </c>
      <c r="K258" s="159"/>
      <c r="L258" s="31"/>
      <c r="M258" s="160" t="s">
        <v>1</v>
      </c>
      <c r="N258" s="161" t="s">
        <v>39</v>
      </c>
      <c r="O258" s="162">
        <v>0</v>
      </c>
      <c r="P258" s="162">
        <f t="shared" si="31"/>
        <v>0</v>
      </c>
      <c r="Q258" s="162">
        <v>0</v>
      </c>
      <c r="R258" s="162">
        <f t="shared" si="32"/>
        <v>0</v>
      </c>
      <c r="S258" s="162">
        <v>0</v>
      </c>
      <c r="T258" s="163">
        <f t="shared" si="33"/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64" t="s">
        <v>558</v>
      </c>
      <c r="AT258" s="164" t="s">
        <v>447</v>
      </c>
      <c r="AU258" s="164" t="s">
        <v>469</v>
      </c>
      <c r="AY258" s="18" t="s">
        <v>445</v>
      </c>
      <c r="BE258" s="165">
        <f t="shared" si="34"/>
        <v>0</v>
      </c>
      <c r="BF258" s="165">
        <f t="shared" si="35"/>
        <v>0</v>
      </c>
      <c r="BG258" s="165">
        <f t="shared" si="36"/>
        <v>0</v>
      </c>
      <c r="BH258" s="165">
        <f t="shared" si="37"/>
        <v>0</v>
      </c>
      <c r="BI258" s="165">
        <f t="shared" si="38"/>
        <v>0</v>
      </c>
      <c r="BJ258" s="18" t="s">
        <v>129</v>
      </c>
      <c r="BK258" s="165">
        <f t="shared" si="39"/>
        <v>0</v>
      </c>
      <c r="BL258" s="18" t="s">
        <v>558</v>
      </c>
      <c r="BM258" s="164" t="s">
        <v>5584</v>
      </c>
    </row>
    <row r="259" spans="1:65" s="2" customFormat="1" ht="16.5" customHeight="1">
      <c r="A259" s="30"/>
      <c r="B259" s="152"/>
      <c r="C259" s="153" t="s">
        <v>1268</v>
      </c>
      <c r="D259" s="153" t="s">
        <v>447</v>
      </c>
      <c r="E259" s="154" t="s">
        <v>5585</v>
      </c>
      <c r="F259" s="155" t="s">
        <v>5526</v>
      </c>
      <c r="G259" s="156" t="s">
        <v>5334</v>
      </c>
      <c r="H259" s="157">
        <v>7</v>
      </c>
      <c r="I259" s="158"/>
      <c r="J259" s="158">
        <f t="shared" si="30"/>
        <v>0</v>
      </c>
      <c r="K259" s="159"/>
      <c r="L259" s="31"/>
      <c r="M259" s="160" t="s">
        <v>1</v>
      </c>
      <c r="N259" s="161" t="s">
        <v>39</v>
      </c>
      <c r="O259" s="162">
        <v>0</v>
      </c>
      <c r="P259" s="162">
        <f t="shared" si="31"/>
        <v>0</v>
      </c>
      <c r="Q259" s="162">
        <v>0</v>
      </c>
      <c r="R259" s="162">
        <f t="shared" si="32"/>
        <v>0</v>
      </c>
      <c r="S259" s="162">
        <v>0</v>
      </c>
      <c r="T259" s="163">
        <f t="shared" si="33"/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64" t="s">
        <v>558</v>
      </c>
      <c r="AT259" s="164" t="s">
        <v>447</v>
      </c>
      <c r="AU259" s="164" t="s">
        <v>469</v>
      </c>
      <c r="AY259" s="18" t="s">
        <v>445</v>
      </c>
      <c r="BE259" s="165">
        <f t="shared" si="34"/>
        <v>0</v>
      </c>
      <c r="BF259" s="165">
        <f t="shared" si="35"/>
        <v>0</v>
      </c>
      <c r="BG259" s="165">
        <f t="shared" si="36"/>
        <v>0</v>
      </c>
      <c r="BH259" s="165">
        <f t="shared" si="37"/>
        <v>0</v>
      </c>
      <c r="BI259" s="165">
        <f t="shared" si="38"/>
        <v>0</v>
      </c>
      <c r="BJ259" s="18" t="s">
        <v>129</v>
      </c>
      <c r="BK259" s="165">
        <f t="shared" si="39"/>
        <v>0</v>
      </c>
      <c r="BL259" s="18" t="s">
        <v>558</v>
      </c>
      <c r="BM259" s="164" t="s">
        <v>5586</v>
      </c>
    </row>
    <row r="260" spans="1:65" s="2" customFormat="1" ht="16.5" customHeight="1">
      <c r="A260" s="30"/>
      <c r="B260" s="152"/>
      <c r="C260" s="153" t="s">
        <v>1282</v>
      </c>
      <c r="D260" s="153" t="s">
        <v>447</v>
      </c>
      <c r="E260" s="154" t="s">
        <v>5587</v>
      </c>
      <c r="F260" s="155" t="s">
        <v>5286</v>
      </c>
      <c r="G260" s="156" t="s">
        <v>5277</v>
      </c>
      <c r="H260" s="157">
        <v>2</v>
      </c>
      <c r="I260" s="158"/>
      <c r="J260" s="158">
        <f t="shared" si="30"/>
        <v>0</v>
      </c>
      <c r="K260" s="159"/>
      <c r="L260" s="31"/>
      <c r="M260" s="160" t="s">
        <v>1</v>
      </c>
      <c r="N260" s="161" t="s">
        <v>39</v>
      </c>
      <c r="O260" s="162">
        <v>0</v>
      </c>
      <c r="P260" s="162">
        <f t="shared" si="31"/>
        <v>0</v>
      </c>
      <c r="Q260" s="162">
        <v>0</v>
      </c>
      <c r="R260" s="162">
        <f t="shared" si="32"/>
        <v>0</v>
      </c>
      <c r="S260" s="162">
        <v>0</v>
      </c>
      <c r="T260" s="163">
        <f t="shared" si="33"/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64" t="s">
        <v>558</v>
      </c>
      <c r="AT260" s="164" t="s">
        <v>447</v>
      </c>
      <c r="AU260" s="164" t="s">
        <v>469</v>
      </c>
      <c r="AY260" s="18" t="s">
        <v>445</v>
      </c>
      <c r="BE260" s="165">
        <f t="shared" si="34"/>
        <v>0</v>
      </c>
      <c r="BF260" s="165">
        <f t="shared" si="35"/>
        <v>0</v>
      </c>
      <c r="BG260" s="165">
        <f t="shared" si="36"/>
        <v>0</v>
      </c>
      <c r="BH260" s="165">
        <f t="shared" si="37"/>
        <v>0</v>
      </c>
      <c r="BI260" s="165">
        <f t="shared" si="38"/>
        <v>0</v>
      </c>
      <c r="BJ260" s="18" t="s">
        <v>129</v>
      </c>
      <c r="BK260" s="165">
        <f t="shared" si="39"/>
        <v>0</v>
      </c>
      <c r="BL260" s="18" t="s">
        <v>558</v>
      </c>
      <c r="BM260" s="164" t="s">
        <v>5588</v>
      </c>
    </row>
    <row r="261" spans="1:65" s="2" customFormat="1" ht="16.5" customHeight="1">
      <c r="A261" s="30"/>
      <c r="B261" s="152"/>
      <c r="C261" s="153" t="s">
        <v>1313</v>
      </c>
      <c r="D261" s="153" t="s">
        <v>447</v>
      </c>
      <c r="E261" s="154" t="s">
        <v>5589</v>
      </c>
      <c r="F261" s="155" t="s">
        <v>5500</v>
      </c>
      <c r="G261" s="156" t="s">
        <v>5311</v>
      </c>
      <c r="H261" s="157">
        <v>3</v>
      </c>
      <c r="I261" s="158"/>
      <c r="J261" s="158">
        <f t="shared" si="30"/>
        <v>0</v>
      </c>
      <c r="K261" s="159"/>
      <c r="L261" s="31"/>
      <c r="M261" s="160" t="s">
        <v>1</v>
      </c>
      <c r="N261" s="161" t="s">
        <v>39</v>
      </c>
      <c r="O261" s="162">
        <v>0</v>
      </c>
      <c r="P261" s="162">
        <f t="shared" si="31"/>
        <v>0</v>
      </c>
      <c r="Q261" s="162">
        <v>0</v>
      </c>
      <c r="R261" s="162">
        <f t="shared" si="32"/>
        <v>0</v>
      </c>
      <c r="S261" s="162">
        <v>0</v>
      </c>
      <c r="T261" s="163">
        <f t="shared" si="33"/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64" t="s">
        <v>558</v>
      </c>
      <c r="AT261" s="164" t="s">
        <v>447</v>
      </c>
      <c r="AU261" s="164" t="s">
        <v>469</v>
      </c>
      <c r="AY261" s="18" t="s">
        <v>445</v>
      </c>
      <c r="BE261" s="165">
        <f t="shared" si="34"/>
        <v>0</v>
      </c>
      <c r="BF261" s="165">
        <f t="shared" si="35"/>
        <v>0</v>
      </c>
      <c r="BG261" s="165">
        <f t="shared" si="36"/>
        <v>0</v>
      </c>
      <c r="BH261" s="165">
        <f t="shared" si="37"/>
        <v>0</v>
      </c>
      <c r="BI261" s="165">
        <f t="shared" si="38"/>
        <v>0</v>
      </c>
      <c r="BJ261" s="18" t="s">
        <v>129</v>
      </c>
      <c r="BK261" s="165">
        <f t="shared" si="39"/>
        <v>0</v>
      </c>
      <c r="BL261" s="18" t="s">
        <v>558</v>
      </c>
      <c r="BM261" s="164" t="s">
        <v>5590</v>
      </c>
    </row>
    <row r="262" spans="1:65" s="12" customFormat="1" ht="20.85" customHeight="1">
      <c r="B262" s="140"/>
      <c r="D262" s="141" t="s">
        <v>72</v>
      </c>
      <c r="E262" s="150" t="s">
        <v>5591</v>
      </c>
      <c r="F262" s="150" t="s">
        <v>5592</v>
      </c>
      <c r="J262" s="151">
        <f>BK262</f>
        <v>0</v>
      </c>
      <c r="L262" s="140"/>
      <c r="M262" s="144"/>
      <c r="N262" s="145"/>
      <c r="O262" s="145"/>
      <c r="P262" s="146">
        <f>SUM(P263:P300)</f>
        <v>0</v>
      </c>
      <c r="Q262" s="145"/>
      <c r="R262" s="146">
        <f>SUM(R263:R300)</f>
        <v>0</v>
      </c>
      <c r="S262" s="145"/>
      <c r="T262" s="147">
        <f>SUM(T263:T300)</f>
        <v>0</v>
      </c>
      <c r="AR262" s="141" t="s">
        <v>129</v>
      </c>
      <c r="AT262" s="148" t="s">
        <v>72</v>
      </c>
      <c r="AU262" s="148" t="s">
        <v>129</v>
      </c>
      <c r="AY262" s="141" t="s">
        <v>445</v>
      </c>
      <c r="BK262" s="149">
        <f>SUM(BK263:BK300)</f>
        <v>0</v>
      </c>
    </row>
    <row r="263" spans="1:65" s="2" customFormat="1" ht="66.75" customHeight="1">
      <c r="A263" s="30"/>
      <c r="B263" s="152"/>
      <c r="C263" s="153" t="s">
        <v>1367</v>
      </c>
      <c r="D263" s="153" t="s">
        <v>447</v>
      </c>
      <c r="E263" s="154" t="s">
        <v>5593</v>
      </c>
      <c r="F263" s="155" t="s">
        <v>5594</v>
      </c>
      <c r="G263" s="156" t="s">
        <v>5273</v>
      </c>
      <c r="H263" s="157">
        <v>1</v>
      </c>
      <c r="I263" s="158"/>
      <c r="J263" s="158">
        <f t="shared" ref="J263:J300" si="40">ROUND(I263*H263,2)</f>
        <v>0</v>
      </c>
      <c r="K263" s="159"/>
      <c r="L263" s="31"/>
      <c r="M263" s="160" t="s">
        <v>1</v>
      </c>
      <c r="N263" s="161" t="s">
        <v>39</v>
      </c>
      <c r="O263" s="162">
        <v>0</v>
      </c>
      <c r="P263" s="162">
        <f t="shared" ref="P263:P300" si="41">O263*H263</f>
        <v>0</v>
      </c>
      <c r="Q263" s="162">
        <v>0</v>
      </c>
      <c r="R263" s="162">
        <f t="shared" ref="R263:R300" si="42">Q263*H263</f>
        <v>0</v>
      </c>
      <c r="S263" s="162">
        <v>0</v>
      </c>
      <c r="T263" s="163">
        <f t="shared" ref="T263:T300" si="43"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64" t="s">
        <v>558</v>
      </c>
      <c r="AT263" s="164" t="s">
        <v>447</v>
      </c>
      <c r="AU263" s="164" t="s">
        <v>469</v>
      </c>
      <c r="AY263" s="18" t="s">
        <v>445</v>
      </c>
      <c r="BE263" s="165">
        <f t="shared" ref="BE263:BE300" si="44">IF(N263="základná",J263,0)</f>
        <v>0</v>
      </c>
      <c r="BF263" s="165">
        <f t="shared" ref="BF263:BF300" si="45">IF(N263="znížená",J263,0)</f>
        <v>0</v>
      </c>
      <c r="BG263" s="165">
        <f t="shared" ref="BG263:BG300" si="46">IF(N263="zákl. prenesená",J263,0)</f>
        <v>0</v>
      </c>
      <c r="BH263" s="165">
        <f t="shared" ref="BH263:BH300" si="47">IF(N263="zníž. prenesená",J263,0)</f>
        <v>0</v>
      </c>
      <c r="BI263" s="165">
        <f t="shared" ref="BI263:BI300" si="48">IF(N263="nulová",J263,0)</f>
        <v>0</v>
      </c>
      <c r="BJ263" s="18" t="s">
        <v>129</v>
      </c>
      <c r="BK263" s="165">
        <f t="shared" ref="BK263:BK300" si="49">ROUND(I263*H263,2)</f>
        <v>0</v>
      </c>
      <c r="BL263" s="18" t="s">
        <v>558</v>
      </c>
      <c r="BM263" s="164" t="s">
        <v>5595</v>
      </c>
    </row>
    <row r="264" spans="1:65" s="2" customFormat="1" ht="16.5" customHeight="1">
      <c r="A264" s="30"/>
      <c r="B264" s="152"/>
      <c r="C264" s="153" t="s">
        <v>1374</v>
      </c>
      <c r="D264" s="153" t="s">
        <v>447</v>
      </c>
      <c r="E264" s="154" t="s">
        <v>5596</v>
      </c>
      <c r="F264" s="155" t="s">
        <v>5597</v>
      </c>
      <c r="G264" s="156" t="s">
        <v>5277</v>
      </c>
      <c r="H264" s="157">
        <v>2</v>
      </c>
      <c r="I264" s="158"/>
      <c r="J264" s="158">
        <f t="shared" si="40"/>
        <v>0</v>
      </c>
      <c r="K264" s="159"/>
      <c r="L264" s="31"/>
      <c r="M264" s="160" t="s">
        <v>1</v>
      </c>
      <c r="N264" s="161" t="s">
        <v>39</v>
      </c>
      <c r="O264" s="162">
        <v>0</v>
      </c>
      <c r="P264" s="162">
        <f t="shared" si="41"/>
        <v>0</v>
      </c>
      <c r="Q264" s="162">
        <v>0</v>
      </c>
      <c r="R264" s="162">
        <f t="shared" si="42"/>
        <v>0</v>
      </c>
      <c r="S264" s="162">
        <v>0</v>
      </c>
      <c r="T264" s="163">
        <f t="shared" si="43"/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64" t="s">
        <v>558</v>
      </c>
      <c r="AT264" s="164" t="s">
        <v>447</v>
      </c>
      <c r="AU264" s="164" t="s">
        <v>469</v>
      </c>
      <c r="AY264" s="18" t="s">
        <v>445</v>
      </c>
      <c r="BE264" s="165">
        <f t="shared" si="44"/>
        <v>0</v>
      </c>
      <c r="BF264" s="165">
        <f t="shared" si="45"/>
        <v>0</v>
      </c>
      <c r="BG264" s="165">
        <f t="shared" si="46"/>
        <v>0</v>
      </c>
      <c r="BH264" s="165">
        <f t="shared" si="47"/>
        <v>0</v>
      </c>
      <c r="BI264" s="165">
        <f t="shared" si="48"/>
        <v>0</v>
      </c>
      <c r="BJ264" s="18" t="s">
        <v>129</v>
      </c>
      <c r="BK264" s="165">
        <f t="shared" si="49"/>
        <v>0</v>
      </c>
      <c r="BL264" s="18" t="s">
        <v>558</v>
      </c>
      <c r="BM264" s="164" t="s">
        <v>5598</v>
      </c>
    </row>
    <row r="265" spans="1:65" s="2" customFormat="1" ht="16.5" customHeight="1">
      <c r="A265" s="30"/>
      <c r="B265" s="152"/>
      <c r="C265" s="153" t="s">
        <v>1381</v>
      </c>
      <c r="D265" s="153" t="s">
        <v>447</v>
      </c>
      <c r="E265" s="154" t="s">
        <v>5599</v>
      </c>
      <c r="F265" s="155" t="s">
        <v>5537</v>
      </c>
      <c r="G265" s="156" t="s">
        <v>5277</v>
      </c>
      <c r="H265" s="157">
        <v>2</v>
      </c>
      <c r="I265" s="158"/>
      <c r="J265" s="158">
        <f t="shared" si="40"/>
        <v>0</v>
      </c>
      <c r="K265" s="159"/>
      <c r="L265" s="31"/>
      <c r="M265" s="160" t="s">
        <v>1</v>
      </c>
      <c r="N265" s="161" t="s">
        <v>39</v>
      </c>
      <c r="O265" s="162">
        <v>0</v>
      </c>
      <c r="P265" s="162">
        <f t="shared" si="41"/>
        <v>0</v>
      </c>
      <c r="Q265" s="162">
        <v>0</v>
      </c>
      <c r="R265" s="162">
        <f t="shared" si="42"/>
        <v>0</v>
      </c>
      <c r="S265" s="162">
        <v>0</v>
      </c>
      <c r="T265" s="163">
        <f t="shared" si="43"/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64" t="s">
        <v>558</v>
      </c>
      <c r="AT265" s="164" t="s">
        <v>447</v>
      </c>
      <c r="AU265" s="164" t="s">
        <v>469</v>
      </c>
      <c r="AY265" s="18" t="s">
        <v>445</v>
      </c>
      <c r="BE265" s="165">
        <f t="shared" si="44"/>
        <v>0</v>
      </c>
      <c r="BF265" s="165">
        <f t="shared" si="45"/>
        <v>0</v>
      </c>
      <c r="BG265" s="165">
        <f t="shared" si="46"/>
        <v>0</v>
      </c>
      <c r="BH265" s="165">
        <f t="shared" si="47"/>
        <v>0</v>
      </c>
      <c r="BI265" s="165">
        <f t="shared" si="48"/>
        <v>0</v>
      </c>
      <c r="BJ265" s="18" t="s">
        <v>129</v>
      </c>
      <c r="BK265" s="165">
        <f t="shared" si="49"/>
        <v>0</v>
      </c>
      <c r="BL265" s="18" t="s">
        <v>558</v>
      </c>
      <c r="BM265" s="164" t="s">
        <v>5600</v>
      </c>
    </row>
    <row r="266" spans="1:65" s="2" customFormat="1" ht="16.5" customHeight="1">
      <c r="A266" s="30"/>
      <c r="B266" s="152"/>
      <c r="C266" s="153" t="s">
        <v>1386</v>
      </c>
      <c r="D266" s="153" t="s">
        <v>447</v>
      </c>
      <c r="E266" s="154" t="s">
        <v>5601</v>
      </c>
      <c r="F266" s="155" t="s">
        <v>5602</v>
      </c>
      <c r="G266" s="156" t="s">
        <v>5277</v>
      </c>
      <c r="H266" s="157">
        <v>4</v>
      </c>
      <c r="I266" s="158"/>
      <c r="J266" s="158">
        <f t="shared" si="40"/>
        <v>0</v>
      </c>
      <c r="K266" s="159"/>
      <c r="L266" s="31"/>
      <c r="M266" s="160" t="s">
        <v>1</v>
      </c>
      <c r="N266" s="161" t="s">
        <v>39</v>
      </c>
      <c r="O266" s="162">
        <v>0</v>
      </c>
      <c r="P266" s="162">
        <f t="shared" si="41"/>
        <v>0</v>
      </c>
      <c r="Q266" s="162">
        <v>0</v>
      </c>
      <c r="R266" s="162">
        <f t="shared" si="42"/>
        <v>0</v>
      </c>
      <c r="S266" s="162">
        <v>0</v>
      </c>
      <c r="T266" s="163">
        <f t="shared" si="43"/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64" t="s">
        <v>558</v>
      </c>
      <c r="AT266" s="164" t="s">
        <v>447</v>
      </c>
      <c r="AU266" s="164" t="s">
        <v>469</v>
      </c>
      <c r="AY266" s="18" t="s">
        <v>445</v>
      </c>
      <c r="BE266" s="165">
        <f t="shared" si="44"/>
        <v>0</v>
      </c>
      <c r="BF266" s="165">
        <f t="shared" si="45"/>
        <v>0</v>
      </c>
      <c r="BG266" s="165">
        <f t="shared" si="46"/>
        <v>0</v>
      </c>
      <c r="BH266" s="165">
        <f t="shared" si="47"/>
        <v>0</v>
      </c>
      <c r="BI266" s="165">
        <f t="shared" si="48"/>
        <v>0</v>
      </c>
      <c r="BJ266" s="18" t="s">
        <v>129</v>
      </c>
      <c r="BK266" s="165">
        <f t="shared" si="49"/>
        <v>0</v>
      </c>
      <c r="BL266" s="18" t="s">
        <v>558</v>
      </c>
      <c r="BM266" s="164" t="s">
        <v>5603</v>
      </c>
    </row>
    <row r="267" spans="1:65" s="2" customFormat="1" ht="16.5" customHeight="1">
      <c r="A267" s="30"/>
      <c r="B267" s="152"/>
      <c r="C267" s="153" t="s">
        <v>1395</v>
      </c>
      <c r="D267" s="153" t="s">
        <v>447</v>
      </c>
      <c r="E267" s="154" t="s">
        <v>5604</v>
      </c>
      <c r="F267" s="155" t="s">
        <v>5605</v>
      </c>
      <c r="G267" s="156" t="s">
        <v>5277</v>
      </c>
      <c r="H267" s="157">
        <v>1</v>
      </c>
      <c r="I267" s="158"/>
      <c r="J267" s="158">
        <f t="shared" si="40"/>
        <v>0</v>
      </c>
      <c r="K267" s="159"/>
      <c r="L267" s="31"/>
      <c r="M267" s="160" t="s">
        <v>1</v>
      </c>
      <c r="N267" s="161" t="s">
        <v>39</v>
      </c>
      <c r="O267" s="162">
        <v>0</v>
      </c>
      <c r="P267" s="162">
        <f t="shared" si="41"/>
        <v>0</v>
      </c>
      <c r="Q267" s="162">
        <v>0</v>
      </c>
      <c r="R267" s="162">
        <f t="shared" si="42"/>
        <v>0</v>
      </c>
      <c r="S267" s="162">
        <v>0</v>
      </c>
      <c r="T267" s="163">
        <f t="shared" si="43"/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64" t="s">
        <v>558</v>
      </c>
      <c r="AT267" s="164" t="s">
        <v>447</v>
      </c>
      <c r="AU267" s="164" t="s">
        <v>469</v>
      </c>
      <c r="AY267" s="18" t="s">
        <v>445</v>
      </c>
      <c r="BE267" s="165">
        <f t="shared" si="44"/>
        <v>0</v>
      </c>
      <c r="BF267" s="165">
        <f t="shared" si="45"/>
        <v>0</v>
      </c>
      <c r="BG267" s="165">
        <f t="shared" si="46"/>
        <v>0</v>
      </c>
      <c r="BH267" s="165">
        <f t="shared" si="47"/>
        <v>0</v>
      </c>
      <c r="BI267" s="165">
        <f t="shared" si="48"/>
        <v>0</v>
      </c>
      <c r="BJ267" s="18" t="s">
        <v>129</v>
      </c>
      <c r="BK267" s="165">
        <f t="shared" si="49"/>
        <v>0</v>
      </c>
      <c r="BL267" s="18" t="s">
        <v>558</v>
      </c>
      <c r="BM267" s="164" t="s">
        <v>5606</v>
      </c>
    </row>
    <row r="268" spans="1:65" s="2" customFormat="1" ht="16.5" customHeight="1">
      <c r="A268" s="30"/>
      <c r="B268" s="152"/>
      <c r="C268" s="153" t="s">
        <v>1406</v>
      </c>
      <c r="D268" s="153" t="s">
        <v>447</v>
      </c>
      <c r="E268" s="154" t="s">
        <v>5607</v>
      </c>
      <c r="F268" s="155" t="s">
        <v>5400</v>
      </c>
      <c r="G268" s="156" t="s">
        <v>5277</v>
      </c>
      <c r="H268" s="157">
        <v>1</v>
      </c>
      <c r="I268" s="158"/>
      <c r="J268" s="158">
        <f t="shared" si="40"/>
        <v>0</v>
      </c>
      <c r="K268" s="159"/>
      <c r="L268" s="31"/>
      <c r="M268" s="160" t="s">
        <v>1</v>
      </c>
      <c r="N268" s="161" t="s">
        <v>39</v>
      </c>
      <c r="O268" s="162">
        <v>0</v>
      </c>
      <c r="P268" s="162">
        <f t="shared" si="41"/>
        <v>0</v>
      </c>
      <c r="Q268" s="162">
        <v>0</v>
      </c>
      <c r="R268" s="162">
        <f t="shared" si="42"/>
        <v>0</v>
      </c>
      <c r="S268" s="162">
        <v>0</v>
      </c>
      <c r="T268" s="163">
        <f t="shared" si="43"/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64" t="s">
        <v>558</v>
      </c>
      <c r="AT268" s="164" t="s">
        <v>447</v>
      </c>
      <c r="AU268" s="164" t="s">
        <v>469</v>
      </c>
      <c r="AY268" s="18" t="s">
        <v>445</v>
      </c>
      <c r="BE268" s="165">
        <f t="shared" si="44"/>
        <v>0</v>
      </c>
      <c r="BF268" s="165">
        <f t="shared" si="45"/>
        <v>0</v>
      </c>
      <c r="BG268" s="165">
        <f t="shared" si="46"/>
        <v>0</v>
      </c>
      <c r="BH268" s="165">
        <f t="shared" si="47"/>
        <v>0</v>
      </c>
      <c r="BI268" s="165">
        <f t="shared" si="48"/>
        <v>0</v>
      </c>
      <c r="BJ268" s="18" t="s">
        <v>129</v>
      </c>
      <c r="BK268" s="165">
        <f t="shared" si="49"/>
        <v>0</v>
      </c>
      <c r="BL268" s="18" t="s">
        <v>558</v>
      </c>
      <c r="BM268" s="164" t="s">
        <v>5608</v>
      </c>
    </row>
    <row r="269" spans="1:65" s="2" customFormat="1" ht="16.5" customHeight="1">
      <c r="A269" s="30"/>
      <c r="B269" s="152"/>
      <c r="C269" s="153" t="s">
        <v>1412</v>
      </c>
      <c r="D269" s="153" t="s">
        <v>447</v>
      </c>
      <c r="E269" s="154" t="s">
        <v>5609</v>
      </c>
      <c r="F269" s="155" t="s">
        <v>5289</v>
      </c>
      <c r="G269" s="156" t="s">
        <v>5277</v>
      </c>
      <c r="H269" s="157">
        <v>1</v>
      </c>
      <c r="I269" s="158"/>
      <c r="J269" s="158">
        <f t="shared" si="40"/>
        <v>0</v>
      </c>
      <c r="K269" s="159"/>
      <c r="L269" s="31"/>
      <c r="M269" s="160" t="s">
        <v>1</v>
      </c>
      <c r="N269" s="161" t="s">
        <v>39</v>
      </c>
      <c r="O269" s="162">
        <v>0</v>
      </c>
      <c r="P269" s="162">
        <f t="shared" si="41"/>
        <v>0</v>
      </c>
      <c r="Q269" s="162">
        <v>0</v>
      </c>
      <c r="R269" s="162">
        <f t="shared" si="42"/>
        <v>0</v>
      </c>
      <c r="S269" s="162">
        <v>0</v>
      </c>
      <c r="T269" s="163">
        <f t="shared" si="43"/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64" t="s">
        <v>558</v>
      </c>
      <c r="AT269" s="164" t="s">
        <v>447</v>
      </c>
      <c r="AU269" s="164" t="s">
        <v>469</v>
      </c>
      <c r="AY269" s="18" t="s">
        <v>445</v>
      </c>
      <c r="BE269" s="165">
        <f t="shared" si="44"/>
        <v>0</v>
      </c>
      <c r="BF269" s="165">
        <f t="shared" si="45"/>
        <v>0</v>
      </c>
      <c r="BG269" s="165">
        <f t="shared" si="46"/>
        <v>0</v>
      </c>
      <c r="BH269" s="165">
        <f t="shared" si="47"/>
        <v>0</v>
      </c>
      <c r="BI269" s="165">
        <f t="shared" si="48"/>
        <v>0</v>
      </c>
      <c r="BJ269" s="18" t="s">
        <v>129</v>
      </c>
      <c r="BK269" s="165">
        <f t="shared" si="49"/>
        <v>0</v>
      </c>
      <c r="BL269" s="18" t="s">
        <v>558</v>
      </c>
      <c r="BM269" s="164" t="s">
        <v>5610</v>
      </c>
    </row>
    <row r="270" spans="1:65" s="2" customFormat="1" ht="24.2" customHeight="1">
      <c r="A270" s="30"/>
      <c r="B270" s="152"/>
      <c r="C270" s="153" t="s">
        <v>1419</v>
      </c>
      <c r="D270" s="153" t="s">
        <v>447</v>
      </c>
      <c r="E270" s="154" t="s">
        <v>5611</v>
      </c>
      <c r="F270" s="155" t="s">
        <v>5612</v>
      </c>
      <c r="G270" s="156" t="s">
        <v>5277</v>
      </c>
      <c r="H270" s="157">
        <v>1</v>
      </c>
      <c r="I270" s="158"/>
      <c r="J270" s="158">
        <f t="shared" si="40"/>
        <v>0</v>
      </c>
      <c r="K270" s="159"/>
      <c r="L270" s="31"/>
      <c r="M270" s="160" t="s">
        <v>1</v>
      </c>
      <c r="N270" s="161" t="s">
        <v>39</v>
      </c>
      <c r="O270" s="162">
        <v>0</v>
      </c>
      <c r="P270" s="162">
        <f t="shared" si="41"/>
        <v>0</v>
      </c>
      <c r="Q270" s="162">
        <v>0</v>
      </c>
      <c r="R270" s="162">
        <f t="shared" si="42"/>
        <v>0</v>
      </c>
      <c r="S270" s="162">
        <v>0</v>
      </c>
      <c r="T270" s="163">
        <f t="shared" si="43"/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64" t="s">
        <v>558</v>
      </c>
      <c r="AT270" s="164" t="s">
        <v>447</v>
      </c>
      <c r="AU270" s="164" t="s">
        <v>469</v>
      </c>
      <c r="AY270" s="18" t="s">
        <v>445</v>
      </c>
      <c r="BE270" s="165">
        <f t="shared" si="44"/>
        <v>0</v>
      </c>
      <c r="BF270" s="165">
        <f t="shared" si="45"/>
        <v>0</v>
      </c>
      <c r="BG270" s="165">
        <f t="shared" si="46"/>
        <v>0</v>
      </c>
      <c r="BH270" s="165">
        <f t="shared" si="47"/>
        <v>0</v>
      </c>
      <c r="BI270" s="165">
        <f t="shared" si="48"/>
        <v>0</v>
      </c>
      <c r="BJ270" s="18" t="s">
        <v>129</v>
      </c>
      <c r="BK270" s="165">
        <f t="shared" si="49"/>
        <v>0</v>
      </c>
      <c r="BL270" s="18" t="s">
        <v>558</v>
      </c>
      <c r="BM270" s="164" t="s">
        <v>5613</v>
      </c>
    </row>
    <row r="271" spans="1:65" s="2" customFormat="1" ht="16.5" customHeight="1">
      <c r="A271" s="30"/>
      <c r="B271" s="152"/>
      <c r="C271" s="153" t="s">
        <v>1424</v>
      </c>
      <c r="D271" s="153" t="s">
        <v>447</v>
      </c>
      <c r="E271" s="154" t="s">
        <v>5614</v>
      </c>
      <c r="F271" s="155" t="s">
        <v>5301</v>
      </c>
      <c r="G271" s="156" t="s">
        <v>5277</v>
      </c>
      <c r="H271" s="157">
        <v>1</v>
      </c>
      <c r="I271" s="158"/>
      <c r="J271" s="158">
        <f t="shared" si="40"/>
        <v>0</v>
      </c>
      <c r="K271" s="159"/>
      <c r="L271" s="31"/>
      <c r="M271" s="160" t="s">
        <v>1</v>
      </c>
      <c r="N271" s="161" t="s">
        <v>39</v>
      </c>
      <c r="O271" s="162">
        <v>0</v>
      </c>
      <c r="P271" s="162">
        <f t="shared" si="41"/>
        <v>0</v>
      </c>
      <c r="Q271" s="162">
        <v>0</v>
      </c>
      <c r="R271" s="162">
        <f t="shared" si="42"/>
        <v>0</v>
      </c>
      <c r="S271" s="162">
        <v>0</v>
      </c>
      <c r="T271" s="163">
        <f t="shared" si="43"/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64" t="s">
        <v>558</v>
      </c>
      <c r="AT271" s="164" t="s">
        <v>447</v>
      </c>
      <c r="AU271" s="164" t="s">
        <v>469</v>
      </c>
      <c r="AY271" s="18" t="s">
        <v>445</v>
      </c>
      <c r="BE271" s="165">
        <f t="shared" si="44"/>
        <v>0</v>
      </c>
      <c r="BF271" s="165">
        <f t="shared" si="45"/>
        <v>0</v>
      </c>
      <c r="BG271" s="165">
        <f t="shared" si="46"/>
        <v>0</v>
      </c>
      <c r="BH271" s="165">
        <f t="shared" si="47"/>
        <v>0</v>
      </c>
      <c r="BI271" s="165">
        <f t="shared" si="48"/>
        <v>0</v>
      </c>
      <c r="BJ271" s="18" t="s">
        <v>129</v>
      </c>
      <c r="BK271" s="165">
        <f t="shared" si="49"/>
        <v>0</v>
      </c>
      <c r="BL271" s="18" t="s">
        <v>558</v>
      </c>
      <c r="BM271" s="164" t="s">
        <v>5615</v>
      </c>
    </row>
    <row r="272" spans="1:65" s="2" customFormat="1" ht="24.2" customHeight="1">
      <c r="A272" s="30"/>
      <c r="B272" s="152"/>
      <c r="C272" s="153" t="s">
        <v>1448</v>
      </c>
      <c r="D272" s="153" t="s">
        <v>447</v>
      </c>
      <c r="E272" s="154" t="s">
        <v>5616</v>
      </c>
      <c r="F272" s="155" t="s">
        <v>5617</v>
      </c>
      <c r="G272" s="156" t="s">
        <v>5277</v>
      </c>
      <c r="H272" s="157">
        <v>1</v>
      </c>
      <c r="I272" s="158"/>
      <c r="J272" s="158">
        <f t="shared" si="40"/>
        <v>0</v>
      </c>
      <c r="K272" s="159"/>
      <c r="L272" s="31"/>
      <c r="M272" s="160" t="s">
        <v>1</v>
      </c>
      <c r="N272" s="161" t="s">
        <v>39</v>
      </c>
      <c r="O272" s="162">
        <v>0</v>
      </c>
      <c r="P272" s="162">
        <f t="shared" si="41"/>
        <v>0</v>
      </c>
      <c r="Q272" s="162">
        <v>0</v>
      </c>
      <c r="R272" s="162">
        <f t="shared" si="42"/>
        <v>0</v>
      </c>
      <c r="S272" s="162">
        <v>0</v>
      </c>
      <c r="T272" s="163">
        <f t="shared" si="43"/>
        <v>0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64" t="s">
        <v>558</v>
      </c>
      <c r="AT272" s="164" t="s">
        <v>447</v>
      </c>
      <c r="AU272" s="164" t="s">
        <v>469</v>
      </c>
      <c r="AY272" s="18" t="s">
        <v>445</v>
      </c>
      <c r="BE272" s="165">
        <f t="shared" si="44"/>
        <v>0</v>
      </c>
      <c r="BF272" s="165">
        <f t="shared" si="45"/>
        <v>0</v>
      </c>
      <c r="BG272" s="165">
        <f t="shared" si="46"/>
        <v>0</v>
      </c>
      <c r="BH272" s="165">
        <f t="shared" si="47"/>
        <v>0</v>
      </c>
      <c r="BI272" s="165">
        <f t="shared" si="48"/>
        <v>0</v>
      </c>
      <c r="BJ272" s="18" t="s">
        <v>129</v>
      </c>
      <c r="BK272" s="165">
        <f t="shared" si="49"/>
        <v>0</v>
      </c>
      <c r="BL272" s="18" t="s">
        <v>558</v>
      </c>
      <c r="BM272" s="164" t="s">
        <v>5618</v>
      </c>
    </row>
    <row r="273" spans="1:65" s="2" customFormat="1" ht="16.5" customHeight="1">
      <c r="A273" s="30"/>
      <c r="B273" s="152"/>
      <c r="C273" s="153" t="s">
        <v>1453</v>
      </c>
      <c r="D273" s="153" t="s">
        <v>447</v>
      </c>
      <c r="E273" s="154" t="s">
        <v>5619</v>
      </c>
      <c r="F273" s="155" t="s">
        <v>5307</v>
      </c>
      <c r="G273" s="156" t="s">
        <v>5277</v>
      </c>
      <c r="H273" s="157">
        <v>1</v>
      </c>
      <c r="I273" s="158"/>
      <c r="J273" s="158">
        <f t="shared" si="40"/>
        <v>0</v>
      </c>
      <c r="K273" s="159"/>
      <c r="L273" s="31"/>
      <c r="M273" s="160" t="s">
        <v>1</v>
      </c>
      <c r="N273" s="161" t="s">
        <v>39</v>
      </c>
      <c r="O273" s="162">
        <v>0</v>
      </c>
      <c r="P273" s="162">
        <f t="shared" si="41"/>
        <v>0</v>
      </c>
      <c r="Q273" s="162">
        <v>0</v>
      </c>
      <c r="R273" s="162">
        <f t="shared" si="42"/>
        <v>0</v>
      </c>
      <c r="S273" s="162">
        <v>0</v>
      </c>
      <c r="T273" s="163">
        <f t="shared" si="43"/>
        <v>0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64" t="s">
        <v>558</v>
      </c>
      <c r="AT273" s="164" t="s">
        <v>447</v>
      </c>
      <c r="AU273" s="164" t="s">
        <v>469</v>
      </c>
      <c r="AY273" s="18" t="s">
        <v>445</v>
      </c>
      <c r="BE273" s="165">
        <f t="shared" si="44"/>
        <v>0</v>
      </c>
      <c r="BF273" s="165">
        <f t="shared" si="45"/>
        <v>0</v>
      </c>
      <c r="BG273" s="165">
        <f t="shared" si="46"/>
        <v>0</v>
      </c>
      <c r="BH273" s="165">
        <f t="shared" si="47"/>
        <v>0</v>
      </c>
      <c r="BI273" s="165">
        <f t="shared" si="48"/>
        <v>0</v>
      </c>
      <c r="BJ273" s="18" t="s">
        <v>129</v>
      </c>
      <c r="BK273" s="165">
        <f t="shared" si="49"/>
        <v>0</v>
      </c>
      <c r="BL273" s="18" t="s">
        <v>558</v>
      </c>
      <c r="BM273" s="164" t="s">
        <v>5620</v>
      </c>
    </row>
    <row r="274" spans="1:65" s="2" customFormat="1" ht="24.2" customHeight="1">
      <c r="A274" s="30"/>
      <c r="B274" s="152"/>
      <c r="C274" s="153" t="s">
        <v>1457</v>
      </c>
      <c r="D274" s="153" t="s">
        <v>447</v>
      </c>
      <c r="E274" s="154" t="s">
        <v>5621</v>
      </c>
      <c r="F274" s="155" t="s">
        <v>5622</v>
      </c>
      <c r="G274" s="156" t="s">
        <v>5277</v>
      </c>
      <c r="H274" s="157">
        <v>1</v>
      </c>
      <c r="I274" s="158"/>
      <c r="J274" s="158">
        <f t="shared" si="40"/>
        <v>0</v>
      </c>
      <c r="K274" s="159"/>
      <c r="L274" s="31"/>
      <c r="M274" s="160" t="s">
        <v>1</v>
      </c>
      <c r="N274" s="161" t="s">
        <v>39</v>
      </c>
      <c r="O274" s="162">
        <v>0</v>
      </c>
      <c r="P274" s="162">
        <f t="shared" si="41"/>
        <v>0</v>
      </c>
      <c r="Q274" s="162">
        <v>0</v>
      </c>
      <c r="R274" s="162">
        <f t="shared" si="42"/>
        <v>0</v>
      </c>
      <c r="S274" s="162">
        <v>0</v>
      </c>
      <c r="T274" s="163">
        <f t="shared" si="43"/>
        <v>0</v>
      </c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R274" s="164" t="s">
        <v>558</v>
      </c>
      <c r="AT274" s="164" t="s">
        <v>447</v>
      </c>
      <c r="AU274" s="164" t="s">
        <v>469</v>
      </c>
      <c r="AY274" s="18" t="s">
        <v>445</v>
      </c>
      <c r="BE274" s="165">
        <f t="shared" si="44"/>
        <v>0</v>
      </c>
      <c r="BF274" s="165">
        <f t="shared" si="45"/>
        <v>0</v>
      </c>
      <c r="BG274" s="165">
        <f t="shared" si="46"/>
        <v>0</v>
      </c>
      <c r="BH274" s="165">
        <f t="shared" si="47"/>
        <v>0</v>
      </c>
      <c r="BI274" s="165">
        <f t="shared" si="48"/>
        <v>0</v>
      </c>
      <c r="BJ274" s="18" t="s">
        <v>129</v>
      </c>
      <c r="BK274" s="165">
        <f t="shared" si="49"/>
        <v>0</v>
      </c>
      <c r="BL274" s="18" t="s">
        <v>558</v>
      </c>
      <c r="BM274" s="164" t="s">
        <v>5623</v>
      </c>
    </row>
    <row r="275" spans="1:65" s="2" customFormat="1" ht="16.5" customHeight="1">
      <c r="A275" s="30"/>
      <c r="B275" s="152"/>
      <c r="C275" s="153" t="s">
        <v>1466</v>
      </c>
      <c r="D275" s="153" t="s">
        <v>447</v>
      </c>
      <c r="E275" s="154" t="s">
        <v>5614</v>
      </c>
      <c r="F275" s="155" t="s">
        <v>5301</v>
      </c>
      <c r="G275" s="156" t="s">
        <v>5277</v>
      </c>
      <c r="H275" s="157">
        <v>1</v>
      </c>
      <c r="I275" s="158"/>
      <c r="J275" s="158">
        <f t="shared" si="40"/>
        <v>0</v>
      </c>
      <c r="K275" s="159"/>
      <c r="L275" s="31"/>
      <c r="M275" s="160" t="s">
        <v>1</v>
      </c>
      <c r="N275" s="161" t="s">
        <v>39</v>
      </c>
      <c r="O275" s="162">
        <v>0</v>
      </c>
      <c r="P275" s="162">
        <f t="shared" si="41"/>
        <v>0</v>
      </c>
      <c r="Q275" s="162">
        <v>0</v>
      </c>
      <c r="R275" s="162">
        <f t="shared" si="42"/>
        <v>0</v>
      </c>
      <c r="S275" s="162">
        <v>0</v>
      </c>
      <c r="T275" s="163">
        <f t="shared" si="43"/>
        <v>0</v>
      </c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R275" s="164" t="s">
        <v>558</v>
      </c>
      <c r="AT275" s="164" t="s">
        <v>447</v>
      </c>
      <c r="AU275" s="164" t="s">
        <v>469</v>
      </c>
      <c r="AY275" s="18" t="s">
        <v>445</v>
      </c>
      <c r="BE275" s="165">
        <f t="shared" si="44"/>
        <v>0</v>
      </c>
      <c r="BF275" s="165">
        <f t="shared" si="45"/>
        <v>0</v>
      </c>
      <c r="BG275" s="165">
        <f t="shared" si="46"/>
        <v>0</v>
      </c>
      <c r="BH275" s="165">
        <f t="shared" si="47"/>
        <v>0</v>
      </c>
      <c r="BI275" s="165">
        <f t="shared" si="48"/>
        <v>0</v>
      </c>
      <c r="BJ275" s="18" t="s">
        <v>129</v>
      </c>
      <c r="BK275" s="165">
        <f t="shared" si="49"/>
        <v>0</v>
      </c>
      <c r="BL275" s="18" t="s">
        <v>558</v>
      </c>
      <c r="BM275" s="164" t="s">
        <v>5624</v>
      </c>
    </row>
    <row r="276" spans="1:65" s="2" customFormat="1" ht="24.2" customHeight="1">
      <c r="A276" s="30"/>
      <c r="B276" s="152"/>
      <c r="C276" s="153" t="s">
        <v>1473</v>
      </c>
      <c r="D276" s="153" t="s">
        <v>447</v>
      </c>
      <c r="E276" s="154" t="s">
        <v>5625</v>
      </c>
      <c r="F276" s="155" t="s">
        <v>5626</v>
      </c>
      <c r="G276" s="156" t="s">
        <v>5277</v>
      </c>
      <c r="H276" s="157">
        <v>1</v>
      </c>
      <c r="I276" s="158"/>
      <c r="J276" s="158">
        <f t="shared" si="40"/>
        <v>0</v>
      </c>
      <c r="K276" s="159"/>
      <c r="L276" s="31"/>
      <c r="M276" s="160" t="s">
        <v>1</v>
      </c>
      <c r="N276" s="161" t="s">
        <v>39</v>
      </c>
      <c r="O276" s="162">
        <v>0</v>
      </c>
      <c r="P276" s="162">
        <f t="shared" si="41"/>
        <v>0</v>
      </c>
      <c r="Q276" s="162">
        <v>0</v>
      </c>
      <c r="R276" s="162">
        <f t="shared" si="42"/>
        <v>0</v>
      </c>
      <c r="S276" s="162">
        <v>0</v>
      </c>
      <c r="T276" s="163">
        <f t="shared" si="43"/>
        <v>0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64" t="s">
        <v>558</v>
      </c>
      <c r="AT276" s="164" t="s">
        <v>447</v>
      </c>
      <c r="AU276" s="164" t="s">
        <v>469</v>
      </c>
      <c r="AY276" s="18" t="s">
        <v>445</v>
      </c>
      <c r="BE276" s="165">
        <f t="shared" si="44"/>
        <v>0</v>
      </c>
      <c r="BF276" s="165">
        <f t="shared" si="45"/>
        <v>0</v>
      </c>
      <c r="BG276" s="165">
        <f t="shared" si="46"/>
        <v>0</v>
      </c>
      <c r="BH276" s="165">
        <f t="shared" si="47"/>
        <v>0</v>
      </c>
      <c r="BI276" s="165">
        <f t="shared" si="48"/>
        <v>0</v>
      </c>
      <c r="BJ276" s="18" t="s">
        <v>129</v>
      </c>
      <c r="BK276" s="165">
        <f t="shared" si="49"/>
        <v>0</v>
      </c>
      <c r="BL276" s="18" t="s">
        <v>558</v>
      </c>
      <c r="BM276" s="164" t="s">
        <v>5627</v>
      </c>
    </row>
    <row r="277" spans="1:65" s="2" customFormat="1" ht="16.5" customHeight="1">
      <c r="A277" s="30"/>
      <c r="B277" s="152"/>
      <c r="C277" s="153" t="s">
        <v>1479</v>
      </c>
      <c r="D277" s="153" t="s">
        <v>447</v>
      </c>
      <c r="E277" s="154" t="s">
        <v>5619</v>
      </c>
      <c r="F277" s="155" t="s">
        <v>5307</v>
      </c>
      <c r="G277" s="156" t="s">
        <v>5277</v>
      </c>
      <c r="H277" s="157">
        <v>1</v>
      </c>
      <c r="I277" s="158"/>
      <c r="J277" s="158">
        <f t="shared" si="40"/>
        <v>0</v>
      </c>
      <c r="K277" s="159"/>
      <c r="L277" s="31"/>
      <c r="M277" s="160" t="s">
        <v>1</v>
      </c>
      <c r="N277" s="161" t="s">
        <v>39</v>
      </c>
      <c r="O277" s="162">
        <v>0</v>
      </c>
      <c r="P277" s="162">
        <f t="shared" si="41"/>
        <v>0</v>
      </c>
      <c r="Q277" s="162">
        <v>0</v>
      </c>
      <c r="R277" s="162">
        <f t="shared" si="42"/>
        <v>0</v>
      </c>
      <c r="S277" s="162">
        <v>0</v>
      </c>
      <c r="T277" s="163">
        <f t="shared" si="43"/>
        <v>0</v>
      </c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R277" s="164" t="s">
        <v>558</v>
      </c>
      <c r="AT277" s="164" t="s">
        <v>447</v>
      </c>
      <c r="AU277" s="164" t="s">
        <v>469</v>
      </c>
      <c r="AY277" s="18" t="s">
        <v>445</v>
      </c>
      <c r="BE277" s="165">
        <f t="shared" si="44"/>
        <v>0</v>
      </c>
      <c r="BF277" s="165">
        <f t="shared" si="45"/>
        <v>0</v>
      </c>
      <c r="BG277" s="165">
        <f t="shared" si="46"/>
        <v>0</v>
      </c>
      <c r="BH277" s="165">
        <f t="shared" si="47"/>
        <v>0</v>
      </c>
      <c r="BI277" s="165">
        <f t="shared" si="48"/>
        <v>0</v>
      </c>
      <c r="BJ277" s="18" t="s">
        <v>129</v>
      </c>
      <c r="BK277" s="165">
        <f t="shared" si="49"/>
        <v>0</v>
      </c>
      <c r="BL277" s="18" t="s">
        <v>558</v>
      </c>
      <c r="BM277" s="164" t="s">
        <v>5628</v>
      </c>
    </row>
    <row r="278" spans="1:65" s="2" customFormat="1" ht="24.2" customHeight="1">
      <c r="A278" s="30"/>
      <c r="B278" s="152"/>
      <c r="C278" s="153" t="s">
        <v>1483</v>
      </c>
      <c r="D278" s="153" t="s">
        <v>447</v>
      </c>
      <c r="E278" s="154" t="s">
        <v>5629</v>
      </c>
      <c r="F278" s="155" t="s">
        <v>5310</v>
      </c>
      <c r="G278" s="156" t="s">
        <v>5311</v>
      </c>
      <c r="H278" s="157">
        <v>13</v>
      </c>
      <c r="I278" s="158"/>
      <c r="J278" s="158">
        <f t="shared" si="40"/>
        <v>0</v>
      </c>
      <c r="K278" s="159"/>
      <c r="L278" s="31"/>
      <c r="M278" s="160" t="s">
        <v>1</v>
      </c>
      <c r="N278" s="161" t="s">
        <v>39</v>
      </c>
      <c r="O278" s="162">
        <v>0</v>
      </c>
      <c r="P278" s="162">
        <f t="shared" si="41"/>
        <v>0</v>
      </c>
      <c r="Q278" s="162">
        <v>0</v>
      </c>
      <c r="R278" s="162">
        <f t="shared" si="42"/>
        <v>0</v>
      </c>
      <c r="S278" s="162">
        <v>0</v>
      </c>
      <c r="T278" s="163">
        <f t="shared" si="43"/>
        <v>0</v>
      </c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R278" s="164" t="s">
        <v>558</v>
      </c>
      <c r="AT278" s="164" t="s">
        <v>447</v>
      </c>
      <c r="AU278" s="164" t="s">
        <v>469</v>
      </c>
      <c r="AY278" s="18" t="s">
        <v>445</v>
      </c>
      <c r="BE278" s="165">
        <f t="shared" si="44"/>
        <v>0</v>
      </c>
      <c r="BF278" s="165">
        <f t="shared" si="45"/>
        <v>0</v>
      </c>
      <c r="BG278" s="165">
        <f t="shared" si="46"/>
        <v>0</v>
      </c>
      <c r="BH278" s="165">
        <f t="shared" si="47"/>
        <v>0</v>
      </c>
      <c r="BI278" s="165">
        <f t="shared" si="48"/>
        <v>0</v>
      </c>
      <c r="BJ278" s="18" t="s">
        <v>129</v>
      </c>
      <c r="BK278" s="165">
        <f t="shared" si="49"/>
        <v>0</v>
      </c>
      <c r="BL278" s="18" t="s">
        <v>558</v>
      </c>
      <c r="BM278" s="164" t="s">
        <v>5630</v>
      </c>
    </row>
    <row r="279" spans="1:65" s="2" customFormat="1" ht="16.5" customHeight="1">
      <c r="A279" s="30"/>
      <c r="B279" s="152"/>
      <c r="C279" s="153" t="s">
        <v>1487</v>
      </c>
      <c r="D279" s="153" t="s">
        <v>447</v>
      </c>
      <c r="E279" s="154" t="s">
        <v>5631</v>
      </c>
      <c r="F279" s="155" t="s">
        <v>5314</v>
      </c>
      <c r="G279" s="156" t="s">
        <v>5277</v>
      </c>
      <c r="H279" s="157">
        <v>13</v>
      </c>
      <c r="I279" s="158"/>
      <c r="J279" s="158">
        <f t="shared" si="40"/>
        <v>0</v>
      </c>
      <c r="K279" s="159"/>
      <c r="L279" s="31"/>
      <c r="M279" s="160" t="s">
        <v>1</v>
      </c>
      <c r="N279" s="161" t="s">
        <v>39</v>
      </c>
      <c r="O279" s="162">
        <v>0</v>
      </c>
      <c r="P279" s="162">
        <f t="shared" si="41"/>
        <v>0</v>
      </c>
      <c r="Q279" s="162">
        <v>0</v>
      </c>
      <c r="R279" s="162">
        <f t="shared" si="42"/>
        <v>0</v>
      </c>
      <c r="S279" s="162">
        <v>0</v>
      </c>
      <c r="T279" s="163">
        <f t="shared" si="43"/>
        <v>0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64" t="s">
        <v>558</v>
      </c>
      <c r="AT279" s="164" t="s">
        <v>447</v>
      </c>
      <c r="AU279" s="164" t="s">
        <v>469</v>
      </c>
      <c r="AY279" s="18" t="s">
        <v>445</v>
      </c>
      <c r="BE279" s="165">
        <f t="shared" si="44"/>
        <v>0</v>
      </c>
      <c r="BF279" s="165">
        <f t="shared" si="45"/>
        <v>0</v>
      </c>
      <c r="BG279" s="165">
        <f t="shared" si="46"/>
        <v>0</v>
      </c>
      <c r="BH279" s="165">
        <f t="shared" si="47"/>
        <v>0</v>
      </c>
      <c r="BI279" s="165">
        <f t="shared" si="48"/>
        <v>0</v>
      </c>
      <c r="BJ279" s="18" t="s">
        <v>129</v>
      </c>
      <c r="BK279" s="165">
        <f t="shared" si="49"/>
        <v>0</v>
      </c>
      <c r="BL279" s="18" t="s">
        <v>558</v>
      </c>
      <c r="BM279" s="164" t="s">
        <v>5632</v>
      </c>
    </row>
    <row r="280" spans="1:65" s="2" customFormat="1" ht="24.2" customHeight="1">
      <c r="A280" s="30"/>
      <c r="B280" s="152"/>
      <c r="C280" s="153" t="s">
        <v>1493</v>
      </c>
      <c r="D280" s="153" t="s">
        <v>447</v>
      </c>
      <c r="E280" s="154" t="s">
        <v>5633</v>
      </c>
      <c r="F280" s="155" t="s">
        <v>5317</v>
      </c>
      <c r="G280" s="156" t="s">
        <v>5311</v>
      </c>
      <c r="H280" s="157">
        <v>1</v>
      </c>
      <c r="I280" s="158"/>
      <c r="J280" s="158">
        <f t="shared" si="40"/>
        <v>0</v>
      </c>
      <c r="K280" s="159"/>
      <c r="L280" s="31"/>
      <c r="M280" s="160" t="s">
        <v>1</v>
      </c>
      <c r="N280" s="161" t="s">
        <v>39</v>
      </c>
      <c r="O280" s="162">
        <v>0</v>
      </c>
      <c r="P280" s="162">
        <f t="shared" si="41"/>
        <v>0</v>
      </c>
      <c r="Q280" s="162">
        <v>0</v>
      </c>
      <c r="R280" s="162">
        <f t="shared" si="42"/>
        <v>0</v>
      </c>
      <c r="S280" s="162">
        <v>0</v>
      </c>
      <c r="T280" s="163">
        <f t="shared" si="43"/>
        <v>0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64" t="s">
        <v>558</v>
      </c>
      <c r="AT280" s="164" t="s">
        <v>447</v>
      </c>
      <c r="AU280" s="164" t="s">
        <v>469</v>
      </c>
      <c r="AY280" s="18" t="s">
        <v>445</v>
      </c>
      <c r="BE280" s="165">
        <f t="shared" si="44"/>
        <v>0</v>
      </c>
      <c r="BF280" s="165">
        <f t="shared" si="45"/>
        <v>0</v>
      </c>
      <c r="BG280" s="165">
        <f t="shared" si="46"/>
        <v>0</v>
      </c>
      <c r="BH280" s="165">
        <f t="shared" si="47"/>
        <v>0</v>
      </c>
      <c r="BI280" s="165">
        <f t="shared" si="48"/>
        <v>0</v>
      </c>
      <c r="BJ280" s="18" t="s">
        <v>129</v>
      </c>
      <c r="BK280" s="165">
        <f t="shared" si="49"/>
        <v>0</v>
      </c>
      <c r="BL280" s="18" t="s">
        <v>558</v>
      </c>
      <c r="BM280" s="164" t="s">
        <v>5634</v>
      </c>
    </row>
    <row r="281" spans="1:65" s="2" customFormat="1" ht="16.5" customHeight="1">
      <c r="A281" s="30"/>
      <c r="B281" s="152"/>
      <c r="C281" s="153" t="s">
        <v>1506</v>
      </c>
      <c r="D281" s="153" t="s">
        <v>447</v>
      </c>
      <c r="E281" s="154" t="s">
        <v>5635</v>
      </c>
      <c r="F281" s="155" t="s">
        <v>5320</v>
      </c>
      <c r="G281" s="156" t="s">
        <v>5277</v>
      </c>
      <c r="H281" s="157">
        <v>1</v>
      </c>
      <c r="I281" s="158"/>
      <c r="J281" s="158">
        <f t="shared" si="40"/>
        <v>0</v>
      </c>
      <c r="K281" s="159"/>
      <c r="L281" s="31"/>
      <c r="M281" s="160" t="s">
        <v>1</v>
      </c>
      <c r="N281" s="161" t="s">
        <v>39</v>
      </c>
      <c r="O281" s="162">
        <v>0</v>
      </c>
      <c r="P281" s="162">
        <f t="shared" si="41"/>
        <v>0</v>
      </c>
      <c r="Q281" s="162">
        <v>0</v>
      </c>
      <c r="R281" s="162">
        <f t="shared" si="42"/>
        <v>0</v>
      </c>
      <c r="S281" s="162">
        <v>0</v>
      </c>
      <c r="T281" s="163">
        <f t="shared" si="43"/>
        <v>0</v>
      </c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64" t="s">
        <v>558</v>
      </c>
      <c r="AT281" s="164" t="s">
        <v>447</v>
      </c>
      <c r="AU281" s="164" t="s">
        <v>469</v>
      </c>
      <c r="AY281" s="18" t="s">
        <v>445</v>
      </c>
      <c r="BE281" s="165">
        <f t="shared" si="44"/>
        <v>0</v>
      </c>
      <c r="BF281" s="165">
        <f t="shared" si="45"/>
        <v>0</v>
      </c>
      <c r="BG281" s="165">
        <f t="shared" si="46"/>
        <v>0</v>
      </c>
      <c r="BH281" s="165">
        <f t="shared" si="47"/>
        <v>0</v>
      </c>
      <c r="BI281" s="165">
        <f t="shared" si="48"/>
        <v>0</v>
      </c>
      <c r="BJ281" s="18" t="s">
        <v>129</v>
      </c>
      <c r="BK281" s="165">
        <f t="shared" si="49"/>
        <v>0</v>
      </c>
      <c r="BL281" s="18" t="s">
        <v>558</v>
      </c>
      <c r="BM281" s="164" t="s">
        <v>5636</v>
      </c>
    </row>
    <row r="282" spans="1:65" s="2" customFormat="1" ht="24.2" customHeight="1">
      <c r="A282" s="30"/>
      <c r="B282" s="152"/>
      <c r="C282" s="153" t="s">
        <v>1517</v>
      </c>
      <c r="D282" s="153" t="s">
        <v>447</v>
      </c>
      <c r="E282" s="154" t="s">
        <v>5637</v>
      </c>
      <c r="F282" s="155" t="s">
        <v>5559</v>
      </c>
      <c r="G282" s="156" t="s">
        <v>5311</v>
      </c>
      <c r="H282" s="157">
        <v>1</v>
      </c>
      <c r="I282" s="158"/>
      <c r="J282" s="158">
        <f t="shared" si="40"/>
        <v>0</v>
      </c>
      <c r="K282" s="159"/>
      <c r="L282" s="31"/>
      <c r="M282" s="160" t="s">
        <v>1</v>
      </c>
      <c r="N282" s="161" t="s">
        <v>39</v>
      </c>
      <c r="O282" s="162">
        <v>0</v>
      </c>
      <c r="P282" s="162">
        <f t="shared" si="41"/>
        <v>0</v>
      </c>
      <c r="Q282" s="162">
        <v>0</v>
      </c>
      <c r="R282" s="162">
        <f t="shared" si="42"/>
        <v>0</v>
      </c>
      <c r="S282" s="162">
        <v>0</v>
      </c>
      <c r="T282" s="163">
        <f t="shared" si="43"/>
        <v>0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64" t="s">
        <v>558</v>
      </c>
      <c r="AT282" s="164" t="s">
        <v>447</v>
      </c>
      <c r="AU282" s="164" t="s">
        <v>469</v>
      </c>
      <c r="AY282" s="18" t="s">
        <v>445</v>
      </c>
      <c r="BE282" s="165">
        <f t="shared" si="44"/>
        <v>0</v>
      </c>
      <c r="BF282" s="165">
        <f t="shared" si="45"/>
        <v>0</v>
      </c>
      <c r="BG282" s="165">
        <f t="shared" si="46"/>
        <v>0</v>
      </c>
      <c r="BH282" s="165">
        <f t="shared" si="47"/>
        <v>0</v>
      </c>
      <c r="BI282" s="165">
        <f t="shared" si="48"/>
        <v>0</v>
      </c>
      <c r="BJ282" s="18" t="s">
        <v>129</v>
      </c>
      <c r="BK282" s="165">
        <f t="shared" si="49"/>
        <v>0</v>
      </c>
      <c r="BL282" s="18" t="s">
        <v>558</v>
      </c>
      <c r="BM282" s="164" t="s">
        <v>5638</v>
      </c>
    </row>
    <row r="283" spans="1:65" s="2" customFormat="1" ht="16.5" customHeight="1">
      <c r="A283" s="30"/>
      <c r="B283" s="152"/>
      <c r="C283" s="153" t="s">
        <v>1525</v>
      </c>
      <c r="D283" s="153" t="s">
        <v>447</v>
      </c>
      <c r="E283" s="154" t="s">
        <v>5635</v>
      </c>
      <c r="F283" s="155" t="s">
        <v>5320</v>
      </c>
      <c r="G283" s="156" t="s">
        <v>5277</v>
      </c>
      <c r="H283" s="157">
        <v>1</v>
      </c>
      <c r="I283" s="158"/>
      <c r="J283" s="158">
        <f t="shared" si="40"/>
        <v>0</v>
      </c>
      <c r="K283" s="159"/>
      <c r="L283" s="31"/>
      <c r="M283" s="160" t="s">
        <v>1</v>
      </c>
      <c r="N283" s="161" t="s">
        <v>39</v>
      </c>
      <c r="O283" s="162">
        <v>0</v>
      </c>
      <c r="P283" s="162">
        <f t="shared" si="41"/>
        <v>0</v>
      </c>
      <c r="Q283" s="162">
        <v>0</v>
      </c>
      <c r="R283" s="162">
        <f t="shared" si="42"/>
        <v>0</v>
      </c>
      <c r="S283" s="162">
        <v>0</v>
      </c>
      <c r="T283" s="163">
        <f t="shared" si="43"/>
        <v>0</v>
      </c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R283" s="164" t="s">
        <v>558</v>
      </c>
      <c r="AT283" s="164" t="s">
        <v>447</v>
      </c>
      <c r="AU283" s="164" t="s">
        <v>469</v>
      </c>
      <c r="AY283" s="18" t="s">
        <v>445</v>
      </c>
      <c r="BE283" s="165">
        <f t="shared" si="44"/>
        <v>0</v>
      </c>
      <c r="BF283" s="165">
        <f t="shared" si="45"/>
        <v>0</v>
      </c>
      <c r="BG283" s="165">
        <f t="shared" si="46"/>
        <v>0</v>
      </c>
      <c r="BH283" s="165">
        <f t="shared" si="47"/>
        <v>0</v>
      </c>
      <c r="BI283" s="165">
        <f t="shared" si="48"/>
        <v>0</v>
      </c>
      <c r="BJ283" s="18" t="s">
        <v>129</v>
      </c>
      <c r="BK283" s="165">
        <f t="shared" si="49"/>
        <v>0</v>
      </c>
      <c r="BL283" s="18" t="s">
        <v>558</v>
      </c>
      <c r="BM283" s="164" t="s">
        <v>5639</v>
      </c>
    </row>
    <row r="284" spans="1:65" s="2" customFormat="1" ht="24.2" customHeight="1">
      <c r="A284" s="30"/>
      <c r="B284" s="152"/>
      <c r="C284" s="153" t="s">
        <v>1533</v>
      </c>
      <c r="D284" s="153" t="s">
        <v>447</v>
      </c>
      <c r="E284" s="154" t="s">
        <v>5640</v>
      </c>
      <c r="F284" s="155" t="s">
        <v>5323</v>
      </c>
      <c r="G284" s="156" t="s">
        <v>5311</v>
      </c>
      <c r="H284" s="157">
        <v>2</v>
      </c>
      <c r="I284" s="158"/>
      <c r="J284" s="158">
        <f t="shared" si="40"/>
        <v>0</v>
      </c>
      <c r="K284" s="159"/>
      <c r="L284" s="31"/>
      <c r="M284" s="160" t="s">
        <v>1</v>
      </c>
      <c r="N284" s="161" t="s">
        <v>39</v>
      </c>
      <c r="O284" s="162">
        <v>0</v>
      </c>
      <c r="P284" s="162">
        <f t="shared" si="41"/>
        <v>0</v>
      </c>
      <c r="Q284" s="162">
        <v>0</v>
      </c>
      <c r="R284" s="162">
        <f t="shared" si="42"/>
        <v>0</v>
      </c>
      <c r="S284" s="162">
        <v>0</v>
      </c>
      <c r="T284" s="163">
        <f t="shared" si="43"/>
        <v>0</v>
      </c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64" t="s">
        <v>558</v>
      </c>
      <c r="AT284" s="164" t="s">
        <v>447</v>
      </c>
      <c r="AU284" s="164" t="s">
        <v>469</v>
      </c>
      <c r="AY284" s="18" t="s">
        <v>445</v>
      </c>
      <c r="BE284" s="165">
        <f t="shared" si="44"/>
        <v>0</v>
      </c>
      <c r="BF284" s="165">
        <f t="shared" si="45"/>
        <v>0</v>
      </c>
      <c r="BG284" s="165">
        <f t="shared" si="46"/>
        <v>0</v>
      </c>
      <c r="BH284" s="165">
        <f t="shared" si="47"/>
        <v>0</v>
      </c>
      <c r="BI284" s="165">
        <f t="shared" si="48"/>
        <v>0</v>
      </c>
      <c r="BJ284" s="18" t="s">
        <v>129</v>
      </c>
      <c r="BK284" s="165">
        <f t="shared" si="49"/>
        <v>0</v>
      </c>
      <c r="BL284" s="18" t="s">
        <v>558</v>
      </c>
      <c r="BM284" s="164" t="s">
        <v>5641</v>
      </c>
    </row>
    <row r="285" spans="1:65" s="2" customFormat="1" ht="16.5" customHeight="1">
      <c r="A285" s="30"/>
      <c r="B285" s="152"/>
      <c r="C285" s="153" t="s">
        <v>1541</v>
      </c>
      <c r="D285" s="153" t="s">
        <v>447</v>
      </c>
      <c r="E285" s="154" t="s">
        <v>5631</v>
      </c>
      <c r="F285" s="155" t="s">
        <v>5314</v>
      </c>
      <c r="G285" s="156" t="s">
        <v>5277</v>
      </c>
      <c r="H285" s="157">
        <v>2</v>
      </c>
      <c r="I285" s="158"/>
      <c r="J285" s="158">
        <f t="shared" si="40"/>
        <v>0</v>
      </c>
      <c r="K285" s="159"/>
      <c r="L285" s="31"/>
      <c r="M285" s="160" t="s">
        <v>1</v>
      </c>
      <c r="N285" s="161" t="s">
        <v>39</v>
      </c>
      <c r="O285" s="162">
        <v>0</v>
      </c>
      <c r="P285" s="162">
        <f t="shared" si="41"/>
        <v>0</v>
      </c>
      <c r="Q285" s="162">
        <v>0</v>
      </c>
      <c r="R285" s="162">
        <f t="shared" si="42"/>
        <v>0</v>
      </c>
      <c r="S285" s="162">
        <v>0</v>
      </c>
      <c r="T285" s="163">
        <f t="shared" si="43"/>
        <v>0</v>
      </c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R285" s="164" t="s">
        <v>558</v>
      </c>
      <c r="AT285" s="164" t="s">
        <v>447</v>
      </c>
      <c r="AU285" s="164" t="s">
        <v>469</v>
      </c>
      <c r="AY285" s="18" t="s">
        <v>445</v>
      </c>
      <c r="BE285" s="165">
        <f t="shared" si="44"/>
        <v>0</v>
      </c>
      <c r="BF285" s="165">
        <f t="shared" si="45"/>
        <v>0</v>
      </c>
      <c r="BG285" s="165">
        <f t="shared" si="46"/>
        <v>0</v>
      </c>
      <c r="BH285" s="165">
        <f t="shared" si="47"/>
        <v>0</v>
      </c>
      <c r="BI285" s="165">
        <f t="shared" si="48"/>
        <v>0</v>
      </c>
      <c r="BJ285" s="18" t="s">
        <v>129</v>
      </c>
      <c r="BK285" s="165">
        <f t="shared" si="49"/>
        <v>0</v>
      </c>
      <c r="BL285" s="18" t="s">
        <v>558</v>
      </c>
      <c r="BM285" s="164" t="s">
        <v>5642</v>
      </c>
    </row>
    <row r="286" spans="1:65" s="2" customFormat="1" ht="16.5" customHeight="1">
      <c r="A286" s="30"/>
      <c r="B286" s="152"/>
      <c r="C286" s="153" t="s">
        <v>1547</v>
      </c>
      <c r="D286" s="153" t="s">
        <v>447</v>
      </c>
      <c r="E286" s="154" t="s">
        <v>5643</v>
      </c>
      <c r="F286" s="155" t="s">
        <v>5327</v>
      </c>
      <c r="G286" s="156" t="s">
        <v>5311</v>
      </c>
      <c r="H286" s="157">
        <v>9</v>
      </c>
      <c r="I286" s="158"/>
      <c r="J286" s="158">
        <f t="shared" si="40"/>
        <v>0</v>
      </c>
      <c r="K286" s="159"/>
      <c r="L286" s="31"/>
      <c r="M286" s="160" t="s">
        <v>1</v>
      </c>
      <c r="N286" s="161" t="s">
        <v>39</v>
      </c>
      <c r="O286" s="162">
        <v>0</v>
      </c>
      <c r="P286" s="162">
        <f t="shared" si="41"/>
        <v>0</v>
      </c>
      <c r="Q286" s="162">
        <v>0</v>
      </c>
      <c r="R286" s="162">
        <f t="shared" si="42"/>
        <v>0</v>
      </c>
      <c r="S286" s="162">
        <v>0</v>
      </c>
      <c r="T286" s="163">
        <f t="shared" si="43"/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64" t="s">
        <v>558</v>
      </c>
      <c r="AT286" s="164" t="s">
        <v>447</v>
      </c>
      <c r="AU286" s="164" t="s">
        <v>469</v>
      </c>
      <c r="AY286" s="18" t="s">
        <v>445</v>
      </c>
      <c r="BE286" s="165">
        <f t="shared" si="44"/>
        <v>0</v>
      </c>
      <c r="BF286" s="165">
        <f t="shared" si="45"/>
        <v>0</v>
      </c>
      <c r="BG286" s="165">
        <f t="shared" si="46"/>
        <v>0</v>
      </c>
      <c r="BH286" s="165">
        <f t="shared" si="47"/>
        <v>0</v>
      </c>
      <c r="BI286" s="165">
        <f t="shared" si="48"/>
        <v>0</v>
      </c>
      <c r="BJ286" s="18" t="s">
        <v>129</v>
      </c>
      <c r="BK286" s="165">
        <f t="shared" si="49"/>
        <v>0</v>
      </c>
      <c r="BL286" s="18" t="s">
        <v>558</v>
      </c>
      <c r="BM286" s="164" t="s">
        <v>5644</v>
      </c>
    </row>
    <row r="287" spans="1:65" s="2" customFormat="1" ht="16.5" customHeight="1">
      <c r="A287" s="30"/>
      <c r="B287" s="152"/>
      <c r="C287" s="153" t="s">
        <v>1553</v>
      </c>
      <c r="D287" s="153" t="s">
        <v>447</v>
      </c>
      <c r="E287" s="154" t="s">
        <v>5645</v>
      </c>
      <c r="F287" s="155" t="s">
        <v>5330</v>
      </c>
      <c r="G287" s="156" t="s">
        <v>5311</v>
      </c>
      <c r="H287" s="157">
        <v>3</v>
      </c>
      <c r="I287" s="158"/>
      <c r="J287" s="158">
        <f t="shared" si="40"/>
        <v>0</v>
      </c>
      <c r="K287" s="159"/>
      <c r="L287" s="31"/>
      <c r="M287" s="160" t="s">
        <v>1</v>
      </c>
      <c r="N287" s="161" t="s">
        <v>39</v>
      </c>
      <c r="O287" s="162">
        <v>0</v>
      </c>
      <c r="P287" s="162">
        <f t="shared" si="41"/>
        <v>0</v>
      </c>
      <c r="Q287" s="162">
        <v>0</v>
      </c>
      <c r="R287" s="162">
        <f t="shared" si="42"/>
        <v>0</v>
      </c>
      <c r="S287" s="162">
        <v>0</v>
      </c>
      <c r="T287" s="163">
        <f t="shared" si="43"/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64" t="s">
        <v>558</v>
      </c>
      <c r="AT287" s="164" t="s">
        <v>447</v>
      </c>
      <c r="AU287" s="164" t="s">
        <v>469</v>
      </c>
      <c r="AY287" s="18" t="s">
        <v>445</v>
      </c>
      <c r="BE287" s="165">
        <f t="shared" si="44"/>
        <v>0</v>
      </c>
      <c r="BF287" s="165">
        <f t="shared" si="45"/>
        <v>0</v>
      </c>
      <c r="BG287" s="165">
        <f t="shared" si="46"/>
        <v>0</v>
      </c>
      <c r="BH287" s="165">
        <f t="shared" si="47"/>
        <v>0</v>
      </c>
      <c r="BI287" s="165">
        <f t="shared" si="48"/>
        <v>0</v>
      </c>
      <c r="BJ287" s="18" t="s">
        <v>129</v>
      </c>
      <c r="BK287" s="165">
        <f t="shared" si="49"/>
        <v>0</v>
      </c>
      <c r="BL287" s="18" t="s">
        <v>558</v>
      </c>
      <c r="BM287" s="164" t="s">
        <v>5646</v>
      </c>
    </row>
    <row r="288" spans="1:65" s="2" customFormat="1" ht="24.2" customHeight="1">
      <c r="A288" s="30"/>
      <c r="B288" s="152"/>
      <c r="C288" s="153" t="s">
        <v>1567</v>
      </c>
      <c r="D288" s="153" t="s">
        <v>447</v>
      </c>
      <c r="E288" s="154" t="s">
        <v>5647</v>
      </c>
      <c r="F288" s="155" t="s">
        <v>5648</v>
      </c>
      <c r="G288" s="156" t="s">
        <v>5334</v>
      </c>
      <c r="H288" s="157">
        <v>40</v>
      </c>
      <c r="I288" s="158"/>
      <c r="J288" s="158">
        <f t="shared" si="40"/>
        <v>0</v>
      </c>
      <c r="K288" s="159"/>
      <c r="L288" s="31"/>
      <c r="M288" s="160" t="s">
        <v>1</v>
      </c>
      <c r="N288" s="161" t="s">
        <v>39</v>
      </c>
      <c r="O288" s="162">
        <v>0</v>
      </c>
      <c r="P288" s="162">
        <f t="shared" si="41"/>
        <v>0</v>
      </c>
      <c r="Q288" s="162">
        <v>0</v>
      </c>
      <c r="R288" s="162">
        <f t="shared" si="42"/>
        <v>0</v>
      </c>
      <c r="S288" s="162">
        <v>0</v>
      </c>
      <c r="T288" s="163">
        <f t="shared" si="43"/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64" t="s">
        <v>558</v>
      </c>
      <c r="AT288" s="164" t="s">
        <v>447</v>
      </c>
      <c r="AU288" s="164" t="s">
        <v>469</v>
      </c>
      <c r="AY288" s="18" t="s">
        <v>445</v>
      </c>
      <c r="BE288" s="165">
        <f t="shared" si="44"/>
        <v>0</v>
      </c>
      <c r="BF288" s="165">
        <f t="shared" si="45"/>
        <v>0</v>
      </c>
      <c r="BG288" s="165">
        <f t="shared" si="46"/>
        <v>0</v>
      </c>
      <c r="BH288" s="165">
        <f t="shared" si="47"/>
        <v>0</v>
      </c>
      <c r="BI288" s="165">
        <f t="shared" si="48"/>
        <v>0</v>
      </c>
      <c r="BJ288" s="18" t="s">
        <v>129</v>
      </c>
      <c r="BK288" s="165">
        <f t="shared" si="49"/>
        <v>0</v>
      </c>
      <c r="BL288" s="18" t="s">
        <v>558</v>
      </c>
      <c r="BM288" s="164" t="s">
        <v>5649</v>
      </c>
    </row>
    <row r="289" spans="1:65" s="2" customFormat="1" ht="24.2" customHeight="1">
      <c r="A289" s="30"/>
      <c r="B289" s="152"/>
      <c r="C289" s="153" t="s">
        <v>1575</v>
      </c>
      <c r="D289" s="153" t="s">
        <v>447</v>
      </c>
      <c r="E289" s="154" t="s">
        <v>5650</v>
      </c>
      <c r="F289" s="155" t="s">
        <v>5651</v>
      </c>
      <c r="G289" s="156" t="s">
        <v>5334</v>
      </c>
      <c r="H289" s="157">
        <v>20</v>
      </c>
      <c r="I289" s="158"/>
      <c r="J289" s="158">
        <f t="shared" si="40"/>
        <v>0</v>
      </c>
      <c r="K289" s="159"/>
      <c r="L289" s="31"/>
      <c r="M289" s="160" t="s">
        <v>1</v>
      </c>
      <c r="N289" s="161" t="s">
        <v>39</v>
      </c>
      <c r="O289" s="162">
        <v>0</v>
      </c>
      <c r="P289" s="162">
        <f t="shared" si="41"/>
        <v>0</v>
      </c>
      <c r="Q289" s="162">
        <v>0</v>
      </c>
      <c r="R289" s="162">
        <f t="shared" si="42"/>
        <v>0</v>
      </c>
      <c r="S289" s="162">
        <v>0</v>
      </c>
      <c r="T289" s="163">
        <f t="shared" si="43"/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64" t="s">
        <v>558</v>
      </c>
      <c r="AT289" s="164" t="s">
        <v>447</v>
      </c>
      <c r="AU289" s="164" t="s">
        <v>469</v>
      </c>
      <c r="AY289" s="18" t="s">
        <v>445</v>
      </c>
      <c r="BE289" s="165">
        <f t="shared" si="44"/>
        <v>0</v>
      </c>
      <c r="BF289" s="165">
        <f t="shared" si="45"/>
        <v>0</v>
      </c>
      <c r="BG289" s="165">
        <f t="shared" si="46"/>
        <v>0</v>
      </c>
      <c r="BH289" s="165">
        <f t="shared" si="47"/>
        <v>0</v>
      </c>
      <c r="BI289" s="165">
        <f t="shared" si="48"/>
        <v>0</v>
      </c>
      <c r="BJ289" s="18" t="s">
        <v>129</v>
      </c>
      <c r="BK289" s="165">
        <f t="shared" si="49"/>
        <v>0</v>
      </c>
      <c r="BL289" s="18" t="s">
        <v>558</v>
      </c>
      <c r="BM289" s="164" t="s">
        <v>5652</v>
      </c>
    </row>
    <row r="290" spans="1:65" s="2" customFormat="1" ht="21.75" customHeight="1">
      <c r="A290" s="30"/>
      <c r="B290" s="152"/>
      <c r="C290" s="153" t="s">
        <v>1581</v>
      </c>
      <c r="D290" s="153" t="s">
        <v>447</v>
      </c>
      <c r="E290" s="154" t="s">
        <v>5653</v>
      </c>
      <c r="F290" s="155" t="s">
        <v>5654</v>
      </c>
      <c r="G290" s="156" t="s">
        <v>5334</v>
      </c>
      <c r="H290" s="157">
        <v>25</v>
      </c>
      <c r="I290" s="158"/>
      <c r="J290" s="158">
        <f t="shared" si="40"/>
        <v>0</v>
      </c>
      <c r="K290" s="159"/>
      <c r="L290" s="31"/>
      <c r="M290" s="160" t="s">
        <v>1</v>
      </c>
      <c r="N290" s="161" t="s">
        <v>39</v>
      </c>
      <c r="O290" s="162">
        <v>0</v>
      </c>
      <c r="P290" s="162">
        <f t="shared" si="41"/>
        <v>0</v>
      </c>
      <c r="Q290" s="162">
        <v>0</v>
      </c>
      <c r="R290" s="162">
        <f t="shared" si="42"/>
        <v>0</v>
      </c>
      <c r="S290" s="162">
        <v>0</v>
      </c>
      <c r="T290" s="163">
        <f t="shared" si="43"/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64" t="s">
        <v>558</v>
      </c>
      <c r="AT290" s="164" t="s">
        <v>447</v>
      </c>
      <c r="AU290" s="164" t="s">
        <v>469</v>
      </c>
      <c r="AY290" s="18" t="s">
        <v>445</v>
      </c>
      <c r="BE290" s="165">
        <f t="shared" si="44"/>
        <v>0</v>
      </c>
      <c r="BF290" s="165">
        <f t="shared" si="45"/>
        <v>0</v>
      </c>
      <c r="BG290" s="165">
        <f t="shared" si="46"/>
        <v>0</v>
      </c>
      <c r="BH290" s="165">
        <f t="shared" si="47"/>
        <v>0</v>
      </c>
      <c r="BI290" s="165">
        <f t="shared" si="48"/>
        <v>0</v>
      </c>
      <c r="BJ290" s="18" t="s">
        <v>129</v>
      </c>
      <c r="BK290" s="165">
        <f t="shared" si="49"/>
        <v>0</v>
      </c>
      <c r="BL290" s="18" t="s">
        <v>558</v>
      </c>
      <c r="BM290" s="164" t="s">
        <v>5655</v>
      </c>
    </row>
    <row r="291" spans="1:65" s="2" customFormat="1" ht="21.75" customHeight="1">
      <c r="A291" s="30"/>
      <c r="B291" s="152"/>
      <c r="C291" s="153" t="s">
        <v>1586</v>
      </c>
      <c r="D291" s="153" t="s">
        <v>447</v>
      </c>
      <c r="E291" s="154" t="s">
        <v>5656</v>
      </c>
      <c r="F291" s="155" t="s">
        <v>5571</v>
      </c>
      <c r="G291" s="156" t="s">
        <v>5334</v>
      </c>
      <c r="H291" s="157">
        <v>8</v>
      </c>
      <c r="I291" s="158"/>
      <c r="J291" s="158">
        <f t="shared" si="40"/>
        <v>0</v>
      </c>
      <c r="K291" s="159"/>
      <c r="L291" s="31"/>
      <c r="M291" s="160" t="s">
        <v>1</v>
      </c>
      <c r="N291" s="161" t="s">
        <v>39</v>
      </c>
      <c r="O291" s="162">
        <v>0</v>
      </c>
      <c r="P291" s="162">
        <f t="shared" si="41"/>
        <v>0</v>
      </c>
      <c r="Q291" s="162">
        <v>0</v>
      </c>
      <c r="R291" s="162">
        <f t="shared" si="42"/>
        <v>0</v>
      </c>
      <c r="S291" s="162">
        <v>0</v>
      </c>
      <c r="T291" s="163">
        <f t="shared" si="43"/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64" t="s">
        <v>558</v>
      </c>
      <c r="AT291" s="164" t="s">
        <v>447</v>
      </c>
      <c r="AU291" s="164" t="s">
        <v>469</v>
      </c>
      <c r="AY291" s="18" t="s">
        <v>445</v>
      </c>
      <c r="BE291" s="165">
        <f t="shared" si="44"/>
        <v>0</v>
      </c>
      <c r="BF291" s="165">
        <f t="shared" si="45"/>
        <v>0</v>
      </c>
      <c r="BG291" s="165">
        <f t="shared" si="46"/>
        <v>0</v>
      </c>
      <c r="BH291" s="165">
        <f t="shared" si="47"/>
        <v>0</v>
      </c>
      <c r="BI291" s="165">
        <f t="shared" si="48"/>
        <v>0</v>
      </c>
      <c r="BJ291" s="18" t="s">
        <v>129</v>
      </c>
      <c r="BK291" s="165">
        <f t="shared" si="49"/>
        <v>0</v>
      </c>
      <c r="BL291" s="18" t="s">
        <v>558</v>
      </c>
      <c r="BM291" s="164" t="s">
        <v>5657</v>
      </c>
    </row>
    <row r="292" spans="1:65" s="2" customFormat="1" ht="21.75" customHeight="1">
      <c r="A292" s="30"/>
      <c r="B292" s="152"/>
      <c r="C292" s="153" t="s">
        <v>1595</v>
      </c>
      <c r="D292" s="153" t="s">
        <v>447</v>
      </c>
      <c r="E292" s="154" t="s">
        <v>5658</v>
      </c>
      <c r="F292" s="155" t="s">
        <v>5340</v>
      </c>
      <c r="G292" s="156" t="s">
        <v>5334</v>
      </c>
      <c r="H292" s="157">
        <v>10</v>
      </c>
      <c r="I292" s="158"/>
      <c r="J292" s="158">
        <f t="shared" si="40"/>
        <v>0</v>
      </c>
      <c r="K292" s="159"/>
      <c r="L292" s="31"/>
      <c r="M292" s="160" t="s">
        <v>1</v>
      </c>
      <c r="N292" s="161" t="s">
        <v>39</v>
      </c>
      <c r="O292" s="162">
        <v>0</v>
      </c>
      <c r="P292" s="162">
        <f t="shared" si="41"/>
        <v>0</v>
      </c>
      <c r="Q292" s="162">
        <v>0</v>
      </c>
      <c r="R292" s="162">
        <f t="shared" si="42"/>
        <v>0</v>
      </c>
      <c r="S292" s="162">
        <v>0</v>
      </c>
      <c r="T292" s="163">
        <f t="shared" si="43"/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64" t="s">
        <v>558</v>
      </c>
      <c r="AT292" s="164" t="s">
        <v>447</v>
      </c>
      <c r="AU292" s="164" t="s">
        <v>469</v>
      </c>
      <c r="AY292" s="18" t="s">
        <v>445</v>
      </c>
      <c r="BE292" s="165">
        <f t="shared" si="44"/>
        <v>0</v>
      </c>
      <c r="BF292" s="165">
        <f t="shared" si="45"/>
        <v>0</v>
      </c>
      <c r="BG292" s="165">
        <f t="shared" si="46"/>
        <v>0</v>
      </c>
      <c r="BH292" s="165">
        <f t="shared" si="47"/>
        <v>0</v>
      </c>
      <c r="BI292" s="165">
        <f t="shared" si="48"/>
        <v>0</v>
      </c>
      <c r="BJ292" s="18" t="s">
        <v>129</v>
      </c>
      <c r="BK292" s="165">
        <f t="shared" si="49"/>
        <v>0</v>
      </c>
      <c r="BL292" s="18" t="s">
        <v>558</v>
      </c>
      <c r="BM292" s="164" t="s">
        <v>5659</v>
      </c>
    </row>
    <row r="293" spans="1:65" s="2" customFormat="1" ht="21.75" customHeight="1">
      <c r="A293" s="30"/>
      <c r="B293" s="152"/>
      <c r="C293" s="153" t="s">
        <v>1602</v>
      </c>
      <c r="D293" s="153" t="s">
        <v>447</v>
      </c>
      <c r="E293" s="154" t="s">
        <v>5660</v>
      </c>
      <c r="F293" s="155" t="s">
        <v>5511</v>
      </c>
      <c r="G293" s="156" t="s">
        <v>5334</v>
      </c>
      <c r="H293" s="157">
        <v>120</v>
      </c>
      <c r="I293" s="158"/>
      <c r="J293" s="158">
        <f t="shared" si="40"/>
        <v>0</v>
      </c>
      <c r="K293" s="159"/>
      <c r="L293" s="31"/>
      <c r="M293" s="160" t="s">
        <v>1</v>
      </c>
      <c r="N293" s="161" t="s">
        <v>39</v>
      </c>
      <c r="O293" s="162">
        <v>0</v>
      </c>
      <c r="P293" s="162">
        <f t="shared" si="41"/>
        <v>0</v>
      </c>
      <c r="Q293" s="162">
        <v>0</v>
      </c>
      <c r="R293" s="162">
        <f t="shared" si="42"/>
        <v>0</v>
      </c>
      <c r="S293" s="162">
        <v>0</v>
      </c>
      <c r="T293" s="163">
        <f t="shared" si="43"/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64" t="s">
        <v>558</v>
      </c>
      <c r="AT293" s="164" t="s">
        <v>447</v>
      </c>
      <c r="AU293" s="164" t="s">
        <v>469</v>
      </c>
      <c r="AY293" s="18" t="s">
        <v>445</v>
      </c>
      <c r="BE293" s="165">
        <f t="shared" si="44"/>
        <v>0</v>
      </c>
      <c r="BF293" s="165">
        <f t="shared" si="45"/>
        <v>0</v>
      </c>
      <c r="BG293" s="165">
        <f t="shared" si="46"/>
        <v>0</v>
      </c>
      <c r="BH293" s="165">
        <f t="shared" si="47"/>
        <v>0</v>
      </c>
      <c r="BI293" s="165">
        <f t="shared" si="48"/>
        <v>0</v>
      </c>
      <c r="BJ293" s="18" t="s">
        <v>129</v>
      </c>
      <c r="BK293" s="165">
        <f t="shared" si="49"/>
        <v>0</v>
      </c>
      <c r="BL293" s="18" t="s">
        <v>558</v>
      </c>
      <c r="BM293" s="164" t="s">
        <v>5661</v>
      </c>
    </row>
    <row r="294" spans="1:65" s="2" customFormat="1" ht="21.75" customHeight="1">
      <c r="A294" s="30"/>
      <c r="B294" s="152"/>
      <c r="C294" s="153" t="s">
        <v>1634</v>
      </c>
      <c r="D294" s="153" t="s">
        <v>447</v>
      </c>
      <c r="E294" s="154" t="s">
        <v>5662</v>
      </c>
      <c r="F294" s="155" t="s">
        <v>5514</v>
      </c>
      <c r="G294" s="156" t="s">
        <v>5334</v>
      </c>
      <c r="H294" s="157">
        <v>9</v>
      </c>
      <c r="I294" s="158"/>
      <c r="J294" s="158">
        <f t="shared" si="40"/>
        <v>0</v>
      </c>
      <c r="K294" s="159"/>
      <c r="L294" s="31"/>
      <c r="M294" s="160" t="s">
        <v>1</v>
      </c>
      <c r="N294" s="161" t="s">
        <v>39</v>
      </c>
      <c r="O294" s="162">
        <v>0</v>
      </c>
      <c r="P294" s="162">
        <f t="shared" si="41"/>
        <v>0</v>
      </c>
      <c r="Q294" s="162">
        <v>0</v>
      </c>
      <c r="R294" s="162">
        <f t="shared" si="42"/>
        <v>0</v>
      </c>
      <c r="S294" s="162">
        <v>0</v>
      </c>
      <c r="T294" s="163">
        <f t="shared" si="43"/>
        <v>0</v>
      </c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R294" s="164" t="s">
        <v>558</v>
      </c>
      <c r="AT294" s="164" t="s">
        <v>447</v>
      </c>
      <c r="AU294" s="164" t="s">
        <v>469</v>
      </c>
      <c r="AY294" s="18" t="s">
        <v>445</v>
      </c>
      <c r="BE294" s="165">
        <f t="shared" si="44"/>
        <v>0</v>
      </c>
      <c r="BF294" s="165">
        <f t="shared" si="45"/>
        <v>0</v>
      </c>
      <c r="BG294" s="165">
        <f t="shared" si="46"/>
        <v>0</v>
      </c>
      <c r="BH294" s="165">
        <f t="shared" si="47"/>
        <v>0</v>
      </c>
      <c r="BI294" s="165">
        <f t="shared" si="48"/>
        <v>0</v>
      </c>
      <c r="BJ294" s="18" t="s">
        <v>129</v>
      </c>
      <c r="BK294" s="165">
        <f t="shared" si="49"/>
        <v>0</v>
      </c>
      <c r="BL294" s="18" t="s">
        <v>558</v>
      </c>
      <c r="BM294" s="164" t="s">
        <v>5663</v>
      </c>
    </row>
    <row r="295" spans="1:65" s="2" customFormat="1" ht="24.2" customHeight="1">
      <c r="A295" s="30"/>
      <c r="B295" s="152"/>
      <c r="C295" s="153" t="s">
        <v>1639</v>
      </c>
      <c r="D295" s="153" t="s">
        <v>447</v>
      </c>
      <c r="E295" s="154" t="s">
        <v>5664</v>
      </c>
      <c r="F295" s="155" t="s">
        <v>5665</v>
      </c>
      <c r="G295" s="156" t="s">
        <v>5277</v>
      </c>
      <c r="H295" s="157">
        <v>2</v>
      </c>
      <c r="I295" s="158"/>
      <c r="J295" s="158">
        <f t="shared" si="40"/>
        <v>0</v>
      </c>
      <c r="K295" s="159"/>
      <c r="L295" s="31"/>
      <c r="M295" s="160" t="s">
        <v>1</v>
      </c>
      <c r="N295" s="161" t="s">
        <v>39</v>
      </c>
      <c r="O295" s="162">
        <v>0</v>
      </c>
      <c r="P295" s="162">
        <f t="shared" si="41"/>
        <v>0</v>
      </c>
      <c r="Q295" s="162">
        <v>0</v>
      </c>
      <c r="R295" s="162">
        <f t="shared" si="42"/>
        <v>0</v>
      </c>
      <c r="S295" s="162">
        <v>0</v>
      </c>
      <c r="T295" s="163">
        <f t="shared" si="43"/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64" t="s">
        <v>558</v>
      </c>
      <c r="AT295" s="164" t="s">
        <v>447</v>
      </c>
      <c r="AU295" s="164" t="s">
        <v>469</v>
      </c>
      <c r="AY295" s="18" t="s">
        <v>445</v>
      </c>
      <c r="BE295" s="165">
        <f t="shared" si="44"/>
        <v>0</v>
      </c>
      <c r="BF295" s="165">
        <f t="shared" si="45"/>
        <v>0</v>
      </c>
      <c r="BG295" s="165">
        <f t="shared" si="46"/>
        <v>0</v>
      </c>
      <c r="BH295" s="165">
        <f t="shared" si="47"/>
        <v>0</v>
      </c>
      <c r="BI295" s="165">
        <f t="shared" si="48"/>
        <v>0</v>
      </c>
      <c r="BJ295" s="18" t="s">
        <v>129</v>
      </c>
      <c r="BK295" s="165">
        <f t="shared" si="49"/>
        <v>0</v>
      </c>
      <c r="BL295" s="18" t="s">
        <v>558</v>
      </c>
      <c r="BM295" s="164" t="s">
        <v>5666</v>
      </c>
    </row>
    <row r="296" spans="1:65" s="2" customFormat="1" ht="16.5" customHeight="1">
      <c r="A296" s="30"/>
      <c r="B296" s="152"/>
      <c r="C296" s="153" t="s">
        <v>1651</v>
      </c>
      <c r="D296" s="153" t="s">
        <v>447</v>
      </c>
      <c r="E296" s="154" t="s">
        <v>5667</v>
      </c>
      <c r="F296" s="155" t="s">
        <v>5353</v>
      </c>
      <c r="G296" s="156" t="s">
        <v>5350</v>
      </c>
      <c r="H296" s="157">
        <v>2</v>
      </c>
      <c r="I296" s="158"/>
      <c r="J296" s="158">
        <f t="shared" si="40"/>
        <v>0</v>
      </c>
      <c r="K296" s="159"/>
      <c r="L296" s="31"/>
      <c r="M296" s="160" t="s">
        <v>1</v>
      </c>
      <c r="N296" s="161" t="s">
        <v>39</v>
      </c>
      <c r="O296" s="162">
        <v>0</v>
      </c>
      <c r="P296" s="162">
        <f t="shared" si="41"/>
        <v>0</v>
      </c>
      <c r="Q296" s="162">
        <v>0</v>
      </c>
      <c r="R296" s="162">
        <f t="shared" si="42"/>
        <v>0</v>
      </c>
      <c r="S296" s="162">
        <v>0</v>
      </c>
      <c r="T296" s="163">
        <f t="shared" si="43"/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64" t="s">
        <v>558</v>
      </c>
      <c r="AT296" s="164" t="s">
        <v>447</v>
      </c>
      <c r="AU296" s="164" t="s">
        <v>469</v>
      </c>
      <c r="AY296" s="18" t="s">
        <v>445</v>
      </c>
      <c r="BE296" s="165">
        <f t="shared" si="44"/>
        <v>0</v>
      </c>
      <c r="BF296" s="165">
        <f t="shared" si="45"/>
        <v>0</v>
      </c>
      <c r="BG296" s="165">
        <f t="shared" si="46"/>
        <v>0</v>
      </c>
      <c r="BH296" s="165">
        <f t="shared" si="47"/>
        <v>0</v>
      </c>
      <c r="BI296" s="165">
        <f t="shared" si="48"/>
        <v>0</v>
      </c>
      <c r="BJ296" s="18" t="s">
        <v>129</v>
      </c>
      <c r="BK296" s="165">
        <f t="shared" si="49"/>
        <v>0</v>
      </c>
      <c r="BL296" s="18" t="s">
        <v>558</v>
      </c>
      <c r="BM296" s="164" t="s">
        <v>5668</v>
      </c>
    </row>
    <row r="297" spans="1:65" s="2" customFormat="1" ht="24.2" customHeight="1">
      <c r="A297" s="30"/>
      <c r="B297" s="152"/>
      <c r="C297" s="153" t="s">
        <v>1657</v>
      </c>
      <c r="D297" s="153" t="s">
        <v>447</v>
      </c>
      <c r="E297" s="154" t="s">
        <v>5669</v>
      </c>
      <c r="F297" s="155" t="s">
        <v>5349</v>
      </c>
      <c r="G297" s="156" t="s">
        <v>5350</v>
      </c>
      <c r="H297" s="157">
        <v>76</v>
      </c>
      <c r="I297" s="158"/>
      <c r="J297" s="158">
        <f t="shared" si="40"/>
        <v>0</v>
      </c>
      <c r="K297" s="159"/>
      <c r="L297" s="31"/>
      <c r="M297" s="160" t="s">
        <v>1</v>
      </c>
      <c r="N297" s="161" t="s">
        <v>39</v>
      </c>
      <c r="O297" s="162">
        <v>0</v>
      </c>
      <c r="P297" s="162">
        <f t="shared" si="41"/>
        <v>0</v>
      </c>
      <c r="Q297" s="162">
        <v>0</v>
      </c>
      <c r="R297" s="162">
        <f t="shared" si="42"/>
        <v>0</v>
      </c>
      <c r="S297" s="162">
        <v>0</v>
      </c>
      <c r="T297" s="163">
        <f t="shared" si="43"/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64" t="s">
        <v>558</v>
      </c>
      <c r="AT297" s="164" t="s">
        <v>447</v>
      </c>
      <c r="AU297" s="164" t="s">
        <v>469</v>
      </c>
      <c r="AY297" s="18" t="s">
        <v>445</v>
      </c>
      <c r="BE297" s="165">
        <f t="shared" si="44"/>
        <v>0</v>
      </c>
      <c r="BF297" s="165">
        <f t="shared" si="45"/>
        <v>0</v>
      </c>
      <c r="BG297" s="165">
        <f t="shared" si="46"/>
        <v>0</v>
      </c>
      <c r="BH297" s="165">
        <f t="shared" si="47"/>
        <v>0</v>
      </c>
      <c r="BI297" s="165">
        <f t="shared" si="48"/>
        <v>0</v>
      </c>
      <c r="BJ297" s="18" t="s">
        <v>129</v>
      </c>
      <c r="BK297" s="165">
        <f t="shared" si="49"/>
        <v>0</v>
      </c>
      <c r="BL297" s="18" t="s">
        <v>558</v>
      </c>
      <c r="BM297" s="164" t="s">
        <v>5670</v>
      </c>
    </row>
    <row r="298" spans="1:65" s="2" customFormat="1" ht="16.5" customHeight="1">
      <c r="A298" s="30"/>
      <c r="B298" s="152"/>
      <c r="C298" s="153" t="s">
        <v>1661</v>
      </c>
      <c r="D298" s="153" t="s">
        <v>447</v>
      </c>
      <c r="E298" s="154" t="s">
        <v>5671</v>
      </c>
      <c r="F298" s="155" t="s">
        <v>5356</v>
      </c>
      <c r="G298" s="156" t="s">
        <v>5334</v>
      </c>
      <c r="H298" s="157">
        <v>6</v>
      </c>
      <c r="I298" s="158"/>
      <c r="J298" s="158">
        <f t="shared" si="40"/>
        <v>0</v>
      </c>
      <c r="K298" s="159"/>
      <c r="L298" s="31"/>
      <c r="M298" s="160" t="s">
        <v>1</v>
      </c>
      <c r="N298" s="161" t="s">
        <v>39</v>
      </c>
      <c r="O298" s="162">
        <v>0</v>
      </c>
      <c r="P298" s="162">
        <f t="shared" si="41"/>
        <v>0</v>
      </c>
      <c r="Q298" s="162">
        <v>0</v>
      </c>
      <c r="R298" s="162">
        <f t="shared" si="42"/>
        <v>0</v>
      </c>
      <c r="S298" s="162">
        <v>0</v>
      </c>
      <c r="T298" s="163">
        <f t="shared" si="43"/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64" t="s">
        <v>558</v>
      </c>
      <c r="AT298" s="164" t="s">
        <v>447</v>
      </c>
      <c r="AU298" s="164" t="s">
        <v>469</v>
      </c>
      <c r="AY298" s="18" t="s">
        <v>445</v>
      </c>
      <c r="BE298" s="165">
        <f t="shared" si="44"/>
        <v>0</v>
      </c>
      <c r="BF298" s="165">
        <f t="shared" si="45"/>
        <v>0</v>
      </c>
      <c r="BG298" s="165">
        <f t="shared" si="46"/>
        <v>0</v>
      </c>
      <c r="BH298" s="165">
        <f t="shared" si="47"/>
        <v>0</v>
      </c>
      <c r="BI298" s="165">
        <f t="shared" si="48"/>
        <v>0</v>
      </c>
      <c r="BJ298" s="18" t="s">
        <v>129</v>
      </c>
      <c r="BK298" s="165">
        <f t="shared" si="49"/>
        <v>0</v>
      </c>
      <c r="BL298" s="18" t="s">
        <v>558</v>
      </c>
      <c r="BM298" s="164" t="s">
        <v>5672</v>
      </c>
    </row>
    <row r="299" spans="1:65" s="2" customFormat="1" ht="16.5" customHeight="1">
      <c r="A299" s="30"/>
      <c r="B299" s="152"/>
      <c r="C299" s="153" t="s">
        <v>1665</v>
      </c>
      <c r="D299" s="153" t="s">
        <v>447</v>
      </c>
      <c r="E299" s="154" t="s">
        <v>5673</v>
      </c>
      <c r="F299" s="155" t="s">
        <v>5359</v>
      </c>
      <c r="G299" s="156" t="s">
        <v>5334</v>
      </c>
      <c r="H299" s="157">
        <v>30</v>
      </c>
      <c r="I299" s="158"/>
      <c r="J299" s="158">
        <f t="shared" si="40"/>
        <v>0</v>
      </c>
      <c r="K299" s="159"/>
      <c r="L299" s="31"/>
      <c r="M299" s="160" t="s">
        <v>1</v>
      </c>
      <c r="N299" s="161" t="s">
        <v>39</v>
      </c>
      <c r="O299" s="162">
        <v>0</v>
      </c>
      <c r="P299" s="162">
        <f t="shared" si="41"/>
        <v>0</v>
      </c>
      <c r="Q299" s="162">
        <v>0</v>
      </c>
      <c r="R299" s="162">
        <f t="shared" si="42"/>
        <v>0</v>
      </c>
      <c r="S299" s="162">
        <v>0</v>
      </c>
      <c r="T299" s="163">
        <f t="shared" si="43"/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64" t="s">
        <v>558</v>
      </c>
      <c r="AT299" s="164" t="s">
        <v>447</v>
      </c>
      <c r="AU299" s="164" t="s">
        <v>469</v>
      </c>
      <c r="AY299" s="18" t="s">
        <v>445</v>
      </c>
      <c r="BE299" s="165">
        <f t="shared" si="44"/>
        <v>0</v>
      </c>
      <c r="BF299" s="165">
        <f t="shared" si="45"/>
        <v>0</v>
      </c>
      <c r="BG299" s="165">
        <f t="shared" si="46"/>
        <v>0</v>
      </c>
      <c r="BH299" s="165">
        <f t="shared" si="47"/>
        <v>0</v>
      </c>
      <c r="BI299" s="165">
        <f t="shared" si="48"/>
        <v>0</v>
      </c>
      <c r="BJ299" s="18" t="s">
        <v>129</v>
      </c>
      <c r="BK299" s="165">
        <f t="shared" si="49"/>
        <v>0</v>
      </c>
      <c r="BL299" s="18" t="s">
        <v>558</v>
      </c>
      <c r="BM299" s="164" t="s">
        <v>5674</v>
      </c>
    </row>
    <row r="300" spans="1:65" s="2" customFormat="1" ht="16.5" customHeight="1">
      <c r="A300" s="30"/>
      <c r="B300" s="152"/>
      <c r="C300" s="153" t="s">
        <v>1670</v>
      </c>
      <c r="D300" s="153" t="s">
        <v>447</v>
      </c>
      <c r="E300" s="154" t="s">
        <v>5675</v>
      </c>
      <c r="F300" s="155" t="s">
        <v>5526</v>
      </c>
      <c r="G300" s="156" t="s">
        <v>5334</v>
      </c>
      <c r="H300" s="157">
        <v>4</v>
      </c>
      <c r="I300" s="158"/>
      <c r="J300" s="158">
        <f t="shared" si="40"/>
        <v>0</v>
      </c>
      <c r="K300" s="159"/>
      <c r="L300" s="31"/>
      <c r="M300" s="160" t="s">
        <v>1</v>
      </c>
      <c r="N300" s="161" t="s">
        <v>39</v>
      </c>
      <c r="O300" s="162">
        <v>0</v>
      </c>
      <c r="P300" s="162">
        <f t="shared" si="41"/>
        <v>0</v>
      </c>
      <c r="Q300" s="162">
        <v>0</v>
      </c>
      <c r="R300" s="162">
        <f t="shared" si="42"/>
        <v>0</v>
      </c>
      <c r="S300" s="162">
        <v>0</v>
      </c>
      <c r="T300" s="163">
        <f t="shared" si="43"/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64" t="s">
        <v>558</v>
      </c>
      <c r="AT300" s="164" t="s">
        <v>447</v>
      </c>
      <c r="AU300" s="164" t="s">
        <v>469</v>
      </c>
      <c r="AY300" s="18" t="s">
        <v>445</v>
      </c>
      <c r="BE300" s="165">
        <f t="shared" si="44"/>
        <v>0</v>
      </c>
      <c r="BF300" s="165">
        <f t="shared" si="45"/>
        <v>0</v>
      </c>
      <c r="BG300" s="165">
        <f t="shared" si="46"/>
        <v>0</v>
      </c>
      <c r="BH300" s="165">
        <f t="shared" si="47"/>
        <v>0</v>
      </c>
      <c r="BI300" s="165">
        <f t="shared" si="48"/>
        <v>0</v>
      </c>
      <c r="BJ300" s="18" t="s">
        <v>129</v>
      </c>
      <c r="BK300" s="165">
        <f t="shared" si="49"/>
        <v>0</v>
      </c>
      <c r="BL300" s="18" t="s">
        <v>558</v>
      </c>
      <c r="BM300" s="164" t="s">
        <v>5676</v>
      </c>
    </row>
    <row r="301" spans="1:65" s="12" customFormat="1" ht="20.85" customHeight="1">
      <c r="B301" s="140"/>
      <c r="D301" s="141" t="s">
        <v>72</v>
      </c>
      <c r="E301" s="150" t="s">
        <v>5677</v>
      </c>
      <c r="F301" s="150" t="s">
        <v>5678</v>
      </c>
      <c r="J301" s="151">
        <f>BK301</f>
        <v>0</v>
      </c>
      <c r="L301" s="140"/>
      <c r="M301" s="144"/>
      <c r="N301" s="145"/>
      <c r="O301" s="145"/>
      <c r="P301" s="146">
        <f>SUM(P302:P317)</f>
        <v>0</v>
      </c>
      <c r="Q301" s="145"/>
      <c r="R301" s="146">
        <f>SUM(R302:R317)</f>
        <v>0</v>
      </c>
      <c r="S301" s="145"/>
      <c r="T301" s="147">
        <f>SUM(T302:T317)</f>
        <v>0</v>
      </c>
      <c r="AR301" s="141" t="s">
        <v>129</v>
      </c>
      <c r="AT301" s="148" t="s">
        <v>72</v>
      </c>
      <c r="AU301" s="148" t="s">
        <v>129</v>
      </c>
      <c r="AY301" s="141" t="s">
        <v>445</v>
      </c>
      <c r="BK301" s="149">
        <f>SUM(BK302:BK317)</f>
        <v>0</v>
      </c>
    </row>
    <row r="302" spans="1:65" s="2" customFormat="1" ht="76.349999999999994" customHeight="1">
      <c r="A302" s="30"/>
      <c r="B302" s="152"/>
      <c r="C302" s="153" t="s">
        <v>1674</v>
      </c>
      <c r="D302" s="153" t="s">
        <v>447</v>
      </c>
      <c r="E302" s="154" t="s">
        <v>5679</v>
      </c>
      <c r="F302" s="155" t="s">
        <v>5680</v>
      </c>
      <c r="G302" s="156" t="s">
        <v>5273</v>
      </c>
      <c r="H302" s="157">
        <v>1</v>
      </c>
      <c r="I302" s="158"/>
      <c r="J302" s="158">
        <f t="shared" ref="J302:J317" si="50">ROUND(I302*H302,2)</f>
        <v>0</v>
      </c>
      <c r="K302" s="159"/>
      <c r="L302" s="31"/>
      <c r="M302" s="160" t="s">
        <v>1</v>
      </c>
      <c r="N302" s="161" t="s">
        <v>39</v>
      </c>
      <c r="O302" s="162">
        <v>0</v>
      </c>
      <c r="P302" s="162">
        <f t="shared" ref="P302:P317" si="51">O302*H302</f>
        <v>0</v>
      </c>
      <c r="Q302" s="162">
        <v>0</v>
      </c>
      <c r="R302" s="162">
        <f t="shared" ref="R302:R317" si="52">Q302*H302</f>
        <v>0</v>
      </c>
      <c r="S302" s="162">
        <v>0</v>
      </c>
      <c r="T302" s="163">
        <f t="shared" ref="T302:T317" si="53">S302*H302</f>
        <v>0</v>
      </c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R302" s="164" t="s">
        <v>558</v>
      </c>
      <c r="AT302" s="164" t="s">
        <v>447</v>
      </c>
      <c r="AU302" s="164" t="s">
        <v>469</v>
      </c>
      <c r="AY302" s="18" t="s">
        <v>445</v>
      </c>
      <c r="BE302" s="165">
        <f t="shared" ref="BE302:BE317" si="54">IF(N302="základná",J302,0)</f>
        <v>0</v>
      </c>
      <c r="BF302" s="165">
        <f t="shared" ref="BF302:BF317" si="55">IF(N302="znížená",J302,0)</f>
        <v>0</v>
      </c>
      <c r="BG302" s="165">
        <f t="shared" ref="BG302:BG317" si="56">IF(N302="zákl. prenesená",J302,0)</f>
        <v>0</v>
      </c>
      <c r="BH302" s="165">
        <f t="shared" ref="BH302:BH317" si="57">IF(N302="zníž. prenesená",J302,0)</f>
        <v>0</v>
      </c>
      <c r="BI302" s="165">
        <f t="shared" ref="BI302:BI317" si="58">IF(N302="nulová",J302,0)</f>
        <v>0</v>
      </c>
      <c r="BJ302" s="18" t="s">
        <v>129</v>
      </c>
      <c r="BK302" s="165">
        <f t="shared" ref="BK302:BK317" si="59">ROUND(I302*H302,2)</f>
        <v>0</v>
      </c>
      <c r="BL302" s="18" t="s">
        <v>558</v>
      </c>
      <c r="BM302" s="164" t="s">
        <v>5681</v>
      </c>
    </row>
    <row r="303" spans="1:65" s="2" customFormat="1" ht="37.9" customHeight="1">
      <c r="A303" s="30"/>
      <c r="B303" s="152"/>
      <c r="C303" s="153" t="s">
        <v>1679</v>
      </c>
      <c r="D303" s="153" t="s">
        <v>447</v>
      </c>
      <c r="E303" s="154" t="s">
        <v>5682</v>
      </c>
      <c r="F303" s="155" t="s">
        <v>5683</v>
      </c>
      <c r="G303" s="156" t="s">
        <v>5277</v>
      </c>
      <c r="H303" s="157">
        <v>1</v>
      </c>
      <c r="I303" s="158"/>
      <c r="J303" s="158">
        <f t="shared" si="50"/>
        <v>0</v>
      </c>
      <c r="K303" s="159"/>
      <c r="L303" s="31"/>
      <c r="M303" s="160" t="s">
        <v>1</v>
      </c>
      <c r="N303" s="161" t="s">
        <v>39</v>
      </c>
      <c r="O303" s="162">
        <v>0</v>
      </c>
      <c r="P303" s="162">
        <f t="shared" si="51"/>
        <v>0</v>
      </c>
      <c r="Q303" s="162">
        <v>0</v>
      </c>
      <c r="R303" s="162">
        <f t="shared" si="52"/>
        <v>0</v>
      </c>
      <c r="S303" s="162">
        <v>0</v>
      </c>
      <c r="T303" s="163">
        <f t="shared" si="53"/>
        <v>0</v>
      </c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R303" s="164" t="s">
        <v>558</v>
      </c>
      <c r="AT303" s="164" t="s">
        <v>447</v>
      </c>
      <c r="AU303" s="164" t="s">
        <v>469</v>
      </c>
      <c r="AY303" s="18" t="s">
        <v>445</v>
      </c>
      <c r="BE303" s="165">
        <f t="shared" si="54"/>
        <v>0</v>
      </c>
      <c r="BF303" s="165">
        <f t="shared" si="55"/>
        <v>0</v>
      </c>
      <c r="BG303" s="165">
        <f t="shared" si="56"/>
        <v>0</v>
      </c>
      <c r="BH303" s="165">
        <f t="shared" si="57"/>
        <v>0</v>
      </c>
      <c r="BI303" s="165">
        <f t="shared" si="58"/>
        <v>0</v>
      </c>
      <c r="BJ303" s="18" t="s">
        <v>129</v>
      </c>
      <c r="BK303" s="165">
        <f t="shared" si="59"/>
        <v>0</v>
      </c>
      <c r="BL303" s="18" t="s">
        <v>558</v>
      </c>
      <c r="BM303" s="164" t="s">
        <v>5684</v>
      </c>
    </row>
    <row r="304" spans="1:65" s="2" customFormat="1" ht="16.5" customHeight="1">
      <c r="A304" s="30"/>
      <c r="B304" s="152"/>
      <c r="C304" s="153" t="s">
        <v>1683</v>
      </c>
      <c r="D304" s="153" t="s">
        <v>447</v>
      </c>
      <c r="E304" s="154" t="s">
        <v>5685</v>
      </c>
      <c r="F304" s="155" t="s">
        <v>5373</v>
      </c>
      <c r="G304" s="156" t="s">
        <v>5277</v>
      </c>
      <c r="H304" s="157">
        <v>1</v>
      </c>
      <c r="I304" s="158"/>
      <c r="J304" s="158">
        <f t="shared" si="50"/>
        <v>0</v>
      </c>
      <c r="K304" s="159"/>
      <c r="L304" s="31"/>
      <c r="M304" s="160" t="s">
        <v>1</v>
      </c>
      <c r="N304" s="161" t="s">
        <v>39</v>
      </c>
      <c r="O304" s="162">
        <v>0</v>
      </c>
      <c r="P304" s="162">
        <f t="shared" si="51"/>
        <v>0</v>
      </c>
      <c r="Q304" s="162">
        <v>0</v>
      </c>
      <c r="R304" s="162">
        <f t="shared" si="52"/>
        <v>0</v>
      </c>
      <c r="S304" s="162">
        <v>0</v>
      </c>
      <c r="T304" s="163">
        <f t="shared" si="53"/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64" t="s">
        <v>558</v>
      </c>
      <c r="AT304" s="164" t="s">
        <v>447</v>
      </c>
      <c r="AU304" s="164" t="s">
        <v>469</v>
      </c>
      <c r="AY304" s="18" t="s">
        <v>445</v>
      </c>
      <c r="BE304" s="165">
        <f t="shared" si="54"/>
        <v>0</v>
      </c>
      <c r="BF304" s="165">
        <f t="shared" si="55"/>
        <v>0</v>
      </c>
      <c r="BG304" s="165">
        <f t="shared" si="56"/>
        <v>0</v>
      </c>
      <c r="BH304" s="165">
        <f t="shared" si="57"/>
        <v>0</v>
      </c>
      <c r="BI304" s="165">
        <f t="shared" si="58"/>
        <v>0</v>
      </c>
      <c r="BJ304" s="18" t="s">
        <v>129</v>
      </c>
      <c r="BK304" s="165">
        <f t="shared" si="59"/>
        <v>0</v>
      </c>
      <c r="BL304" s="18" t="s">
        <v>558</v>
      </c>
      <c r="BM304" s="164" t="s">
        <v>5686</v>
      </c>
    </row>
    <row r="305" spans="1:65" s="2" customFormat="1" ht="21.75" customHeight="1">
      <c r="A305" s="30"/>
      <c r="B305" s="152"/>
      <c r="C305" s="153" t="s">
        <v>1688</v>
      </c>
      <c r="D305" s="153" t="s">
        <v>447</v>
      </c>
      <c r="E305" s="154" t="s">
        <v>5687</v>
      </c>
      <c r="F305" s="155" t="s">
        <v>5688</v>
      </c>
      <c r="G305" s="156" t="s">
        <v>5334</v>
      </c>
      <c r="H305" s="157">
        <v>9</v>
      </c>
      <c r="I305" s="158"/>
      <c r="J305" s="158">
        <f t="shared" si="50"/>
        <v>0</v>
      </c>
      <c r="K305" s="159"/>
      <c r="L305" s="31"/>
      <c r="M305" s="160" t="s">
        <v>1</v>
      </c>
      <c r="N305" s="161" t="s">
        <v>39</v>
      </c>
      <c r="O305" s="162">
        <v>0</v>
      </c>
      <c r="P305" s="162">
        <f t="shared" si="51"/>
        <v>0</v>
      </c>
      <c r="Q305" s="162">
        <v>0</v>
      </c>
      <c r="R305" s="162">
        <f t="shared" si="52"/>
        <v>0</v>
      </c>
      <c r="S305" s="162">
        <v>0</v>
      </c>
      <c r="T305" s="163">
        <f t="shared" si="53"/>
        <v>0</v>
      </c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R305" s="164" t="s">
        <v>558</v>
      </c>
      <c r="AT305" s="164" t="s">
        <v>447</v>
      </c>
      <c r="AU305" s="164" t="s">
        <v>469</v>
      </c>
      <c r="AY305" s="18" t="s">
        <v>445</v>
      </c>
      <c r="BE305" s="165">
        <f t="shared" si="54"/>
        <v>0</v>
      </c>
      <c r="BF305" s="165">
        <f t="shared" si="55"/>
        <v>0</v>
      </c>
      <c r="BG305" s="165">
        <f t="shared" si="56"/>
        <v>0</v>
      </c>
      <c r="BH305" s="165">
        <f t="shared" si="57"/>
        <v>0</v>
      </c>
      <c r="BI305" s="165">
        <f t="shared" si="58"/>
        <v>0</v>
      </c>
      <c r="BJ305" s="18" t="s">
        <v>129</v>
      </c>
      <c r="BK305" s="165">
        <f t="shared" si="59"/>
        <v>0</v>
      </c>
      <c r="BL305" s="18" t="s">
        <v>558</v>
      </c>
      <c r="BM305" s="164" t="s">
        <v>5689</v>
      </c>
    </row>
    <row r="306" spans="1:65" s="2" customFormat="1" ht="16.5" customHeight="1">
      <c r="A306" s="30"/>
      <c r="B306" s="152"/>
      <c r="C306" s="153" t="s">
        <v>1693</v>
      </c>
      <c r="D306" s="153" t="s">
        <v>447</v>
      </c>
      <c r="E306" s="154" t="s">
        <v>5690</v>
      </c>
      <c r="F306" s="155" t="s">
        <v>5691</v>
      </c>
      <c r="G306" s="156" t="s">
        <v>5277</v>
      </c>
      <c r="H306" s="157">
        <v>2</v>
      </c>
      <c r="I306" s="158"/>
      <c r="J306" s="158">
        <f t="shared" si="50"/>
        <v>0</v>
      </c>
      <c r="K306" s="159"/>
      <c r="L306" s="31"/>
      <c r="M306" s="160" t="s">
        <v>1</v>
      </c>
      <c r="N306" s="161" t="s">
        <v>39</v>
      </c>
      <c r="O306" s="162">
        <v>0</v>
      </c>
      <c r="P306" s="162">
        <f t="shared" si="51"/>
        <v>0</v>
      </c>
      <c r="Q306" s="162">
        <v>0</v>
      </c>
      <c r="R306" s="162">
        <f t="shared" si="52"/>
        <v>0</v>
      </c>
      <c r="S306" s="162">
        <v>0</v>
      </c>
      <c r="T306" s="163">
        <f t="shared" si="53"/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64" t="s">
        <v>558</v>
      </c>
      <c r="AT306" s="164" t="s">
        <v>447</v>
      </c>
      <c r="AU306" s="164" t="s">
        <v>469</v>
      </c>
      <c r="AY306" s="18" t="s">
        <v>445</v>
      </c>
      <c r="BE306" s="165">
        <f t="shared" si="54"/>
        <v>0</v>
      </c>
      <c r="BF306" s="165">
        <f t="shared" si="55"/>
        <v>0</v>
      </c>
      <c r="BG306" s="165">
        <f t="shared" si="56"/>
        <v>0</v>
      </c>
      <c r="BH306" s="165">
        <f t="shared" si="57"/>
        <v>0</v>
      </c>
      <c r="BI306" s="165">
        <f t="shared" si="58"/>
        <v>0</v>
      </c>
      <c r="BJ306" s="18" t="s">
        <v>129</v>
      </c>
      <c r="BK306" s="165">
        <f t="shared" si="59"/>
        <v>0</v>
      </c>
      <c r="BL306" s="18" t="s">
        <v>558</v>
      </c>
      <c r="BM306" s="164" t="s">
        <v>5692</v>
      </c>
    </row>
    <row r="307" spans="1:65" s="2" customFormat="1" ht="16.5" customHeight="1">
      <c r="A307" s="30"/>
      <c r="B307" s="152"/>
      <c r="C307" s="153" t="s">
        <v>1698</v>
      </c>
      <c r="D307" s="153" t="s">
        <v>447</v>
      </c>
      <c r="E307" s="154" t="s">
        <v>5693</v>
      </c>
      <c r="F307" s="155" t="s">
        <v>5694</v>
      </c>
      <c r="G307" s="156" t="s">
        <v>5277</v>
      </c>
      <c r="H307" s="157">
        <v>4</v>
      </c>
      <c r="I307" s="158"/>
      <c r="J307" s="158">
        <f t="shared" si="50"/>
        <v>0</v>
      </c>
      <c r="K307" s="159"/>
      <c r="L307" s="31"/>
      <c r="M307" s="160" t="s">
        <v>1</v>
      </c>
      <c r="N307" s="161" t="s">
        <v>39</v>
      </c>
      <c r="O307" s="162">
        <v>0</v>
      </c>
      <c r="P307" s="162">
        <f t="shared" si="51"/>
        <v>0</v>
      </c>
      <c r="Q307" s="162">
        <v>0</v>
      </c>
      <c r="R307" s="162">
        <f t="shared" si="52"/>
        <v>0</v>
      </c>
      <c r="S307" s="162">
        <v>0</v>
      </c>
      <c r="T307" s="163">
        <f t="shared" si="53"/>
        <v>0</v>
      </c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R307" s="164" t="s">
        <v>558</v>
      </c>
      <c r="AT307" s="164" t="s">
        <v>447</v>
      </c>
      <c r="AU307" s="164" t="s">
        <v>469</v>
      </c>
      <c r="AY307" s="18" t="s">
        <v>445</v>
      </c>
      <c r="BE307" s="165">
        <f t="shared" si="54"/>
        <v>0</v>
      </c>
      <c r="BF307" s="165">
        <f t="shared" si="55"/>
        <v>0</v>
      </c>
      <c r="BG307" s="165">
        <f t="shared" si="56"/>
        <v>0</v>
      </c>
      <c r="BH307" s="165">
        <f t="shared" si="57"/>
        <v>0</v>
      </c>
      <c r="BI307" s="165">
        <f t="shared" si="58"/>
        <v>0</v>
      </c>
      <c r="BJ307" s="18" t="s">
        <v>129</v>
      </c>
      <c r="BK307" s="165">
        <f t="shared" si="59"/>
        <v>0</v>
      </c>
      <c r="BL307" s="18" t="s">
        <v>558</v>
      </c>
      <c r="BM307" s="164" t="s">
        <v>5695</v>
      </c>
    </row>
    <row r="308" spans="1:65" s="2" customFormat="1" ht="21.75" customHeight="1">
      <c r="A308" s="30"/>
      <c r="B308" s="152"/>
      <c r="C308" s="153" t="s">
        <v>1703</v>
      </c>
      <c r="D308" s="153" t="s">
        <v>447</v>
      </c>
      <c r="E308" s="154" t="s">
        <v>5696</v>
      </c>
      <c r="F308" s="155" t="s">
        <v>5408</v>
      </c>
      <c r="G308" s="156" t="s">
        <v>5277</v>
      </c>
      <c r="H308" s="157">
        <v>2</v>
      </c>
      <c r="I308" s="158"/>
      <c r="J308" s="158">
        <f t="shared" si="50"/>
        <v>0</v>
      </c>
      <c r="K308" s="159"/>
      <c r="L308" s="31"/>
      <c r="M308" s="160" t="s">
        <v>1</v>
      </c>
      <c r="N308" s="161" t="s">
        <v>39</v>
      </c>
      <c r="O308" s="162">
        <v>0</v>
      </c>
      <c r="P308" s="162">
        <f t="shared" si="51"/>
        <v>0</v>
      </c>
      <c r="Q308" s="162">
        <v>0</v>
      </c>
      <c r="R308" s="162">
        <f t="shared" si="52"/>
        <v>0</v>
      </c>
      <c r="S308" s="162">
        <v>0</v>
      </c>
      <c r="T308" s="163">
        <f t="shared" si="53"/>
        <v>0</v>
      </c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R308" s="164" t="s">
        <v>558</v>
      </c>
      <c r="AT308" s="164" t="s">
        <v>447</v>
      </c>
      <c r="AU308" s="164" t="s">
        <v>469</v>
      </c>
      <c r="AY308" s="18" t="s">
        <v>445</v>
      </c>
      <c r="BE308" s="165">
        <f t="shared" si="54"/>
        <v>0</v>
      </c>
      <c r="BF308" s="165">
        <f t="shared" si="55"/>
        <v>0</v>
      </c>
      <c r="BG308" s="165">
        <f t="shared" si="56"/>
        <v>0</v>
      </c>
      <c r="BH308" s="165">
        <f t="shared" si="57"/>
        <v>0</v>
      </c>
      <c r="BI308" s="165">
        <f t="shared" si="58"/>
        <v>0</v>
      </c>
      <c r="BJ308" s="18" t="s">
        <v>129</v>
      </c>
      <c r="BK308" s="165">
        <f t="shared" si="59"/>
        <v>0</v>
      </c>
      <c r="BL308" s="18" t="s">
        <v>558</v>
      </c>
      <c r="BM308" s="164" t="s">
        <v>5697</v>
      </c>
    </row>
    <row r="309" spans="1:65" s="2" customFormat="1" ht="16.5" customHeight="1">
      <c r="A309" s="30"/>
      <c r="B309" s="152"/>
      <c r="C309" s="153" t="s">
        <v>1709</v>
      </c>
      <c r="D309" s="153" t="s">
        <v>447</v>
      </c>
      <c r="E309" s="154" t="s">
        <v>5698</v>
      </c>
      <c r="F309" s="155" t="s">
        <v>5307</v>
      </c>
      <c r="G309" s="156" t="s">
        <v>5277</v>
      </c>
      <c r="H309" s="157">
        <v>2</v>
      </c>
      <c r="I309" s="158"/>
      <c r="J309" s="158">
        <f t="shared" si="50"/>
        <v>0</v>
      </c>
      <c r="K309" s="159"/>
      <c r="L309" s="31"/>
      <c r="M309" s="160" t="s">
        <v>1</v>
      </c>
      <c r="N309" s="161" t="s">
        <v>39</v>
      </c>
      <c r="O309" s="162">
        <v>0</v>
      </c>
      <c r="P309" s="162">
        <f t="shared" si="51"/>
        <v>0</v>
      </c>
      <c r="Q309" s="162">
        <v>0</v>
      </c>
      <c r="R309" s="162">
        <f t="shared" si="52"/>
        <v>0</v>
      </c>
      <c r="S309" s="162">
        <v>0</v>
      </c>
      <c r="T309" s="163">
        <f t="shared" si="53"/>
        <v>0</v>
      </c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R309" s="164" t="s">
        <v>558</v>
      </c>
      <c r="AT309" s="164" t="s">
        <v>447</v>
      </c>
      <c r="AU309" s="164" t="s">
        <v>469</v>
      </c>
      <c r="AY309" s="18" t="s">
        <v>445</v>
      </c>
      <c r="BE309" s="165">
        <f t="shared" si="54"/>
        <v>0</v>
      </c>
      <c r="BF309" s="165">
        <f t="shared" si="55"/>
        <v>0</v>
      </c>
      <c r="BG309" s="165">
        <f t="shared" si="56"/>
        <v>0</v>
      </c>
      <c r="BH309" s="165">
        <f t="shared" si="57"/>
        <v>0</v>
      </c>
      <c r="BI309" s="165">
        <f t="shared" si="58"/>
        <v>0</v>
      </c>
      <c r="BJ309" s="18" t="s">
        <v>129</v>
      </c>
      <c r="BK309" s="165">
        <f t="shared" si="59"/>
        <v>0</v>
      </c>
      <c r="BL309" s="18" t="s">
        <v>558</v>
      </c>
      <c r="BM309" s="164" t="s">
        <v>5699</v>
      </c>
    </row>
    <row r="310" spans="1:65" s="2" customFormat="1" ht="24.2" customHeight="1">
      <c r="A310" s="30"/>
      <c r="B310" s="152"/>
      <c r="C310" s="153" t="s">
        <v>1717</v>
      </c>
      <c r="D310" s="153" t="s">
        <v>447</v>
      </c>
      <c r="E310" s="154" t="s">
        <v>5700</v>
      </c>
      <c r="F310" s="155" t="s">
        <v>5428</v>
      </c>
      <c r="G310" s="156" t="s">
        <v>5277</v>
      </c>
      <c r="H310" s="157">
        <v>2</v>
      </c>
      <c r="I310" s="158"/>
      <c r="J310" s="158">
        <f t="shared" si="50"/>
        <v>0</v>
      </c>
      <c r="K310" s="159"/>
      <c r="L310" s="31"/>
      <c r="M310" s="160" t="s">
        <v>1</v>
      </c>
      <c r="N310" s="161" t="s">
        <v>39</v>
      </c>
      <c r="O310" s="162">
        <v>0</v>
      </c>
      <c r="P310" s="162">
        <f t="shared" si="51"/>
        <v>0</v>
      </c>
      <c r="Q310" s="162">
        <v>0</v>
      </c>
      <c r="R310" s="162">
        <f t="shared" si="52"/>
        <v>0</v>
      </c>
      <c r="S310" s="162">
        <v>0</v>
      </c>
      <c r="T310" s="163">
        <f t="shared" si="53"/>
        <v>0</v>
      </c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R310" s="164" t="s">
        <v>558</v>
      </c>
      <c r="AT310" s="164" t="s">
        <v>447</v>
      </c>
      <c r="AU310" s="164" t="s">
        <v>469</v>
      </c>
      <c r="AY310" s="18" t="s">
        <v>445</v>
      </c>
      <c r="BE310" s="165">
        <f t="shared" si="54"/>
        <v>0</v>
      </c>
      <c r="BF310" s="165">
        <f t="shared" si="55"/>
        <v>0</v>
      </c>
      <c r="BG310" s="165">
        <f t="shared" si="56"/>
        <v>0</v>
      </c>
      <c r="BH310" s="165">
        <f t="shared" si="57"/>
        <v>0</v>
      </c>
      <c r="BI310" s="165">
        <f t="shared" si="58"/>
        <v>0</v>
      </c>
      <c r="BJ310" s="18" t="s">
        <v>129</v>
      </c>
      <c r="BK310" s="165">
        <f t="shared" si="59"/>
        <v>0</v>
      </c>
      <c r="BL310" s="18" t="s">
        <v>558</v>
      </c>
      <c r="BM310" s="164" t="s">
        <v>5701</v>
      </c>
    </row>
    <row r="311" spans="1:65" s="2" customFormat="1" ht="16.5" customHeight="1">
      <c r="A311" s="30"/>
      <c r="B311" s="152"/>
      <c r="C311" s="153" t="s">
        <v>1721</v>
      </c>
      <c r="D311" s="153" t="s">
        <v>447</v>
      </c>
      <c r="E311" s="154" t="s">
        <v>5702</v>
      </c>
      <c r="F311" s="155" t="s">
        <v>5425</v>
      </c>
      <c r="G311" s="156" t="s">
        <v>5277</v>
      </c>
      <c r="H311" s="157">
        <v>2</v>
      </c>
      <c r="I311" s="158"/>
      <c r="J311" s="158">
        <f t="shared" si="50"/>
        <v>0</v>
      </c>
      <c r="K311" s="159"/>
      <c r="L311" s="31"/>
      <c r="M311" s="160" t="s">
        <v>1</v>
      </c>
      <c r="N311" s="161" t="s">
        <v>39</v>
      </c>
      <c r="O311" s="162">
        <v>0</v>
      </c>
      <c r="P311" s="162">
        <f t="shared" si="51"/>
        <v>0</v>
      </c>
      <c r="Q311" s="162">
        <v>0</v>
      </c>
      <c r="R311" s="162">
        <f t="shared" si="52"/>
        <v>0</v>
      </c>
      <c r="S311" s="162">
        <v>0</v>
      </c>
      <c r="T311" s="163">
        <f t="shared" si="53"/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64" t="s">
        <v>558</v>
      </c>
      <c r="AT311" s="164" t="s">
        <v>447</v>
      </c>
      <c r="AU311" s="164" t="s">
        <v>469</v>
      </c>
      <c r="AY311" s="18" t="s">
        <v>445</v>
      </c>
      <c r="BE311" s="165">
        <f t="shared" si="54"/>
        <v>0</v>
      </c>
      <c r="BF311" s="165">
        <f t="shared" si="55"/>
        <v>0</v>
      </c>
      <c r="BG311" s="165">
        <f t="shared" si="56"/>
        <v>0</v>
      </c>
      <c r="BH311" s="165">
        <f t="shared" si="57"/>
        <v>0</v>
      </c>
      <c r="BI311" s="165">
        <f t="shared" si="58"/>
        <v>0</v>
      </c>
      <c r="BJ311" s="18" t="s">
        <v>129</v>
      </c>
      <c r="BK311" s="165">
        <f t="shared" si="59"/>
        <v>0</v>
      </c>
      <c r="BL311" s="18" t="s">
        <v>558</v>
      </c>
      <c r="BM311" s="164" t="s">
        <v>5703</v>
      </c>
    </row>
    <row r="312" spans="1:65" s="2" customFormat="1" ht="33" customHeight="1">
      <c r="A312" s="30"/>
      <c r="B312" s="152"/>
      <c r="C312" s="153" t="s">
        <v>1727</v>
      </c>
      <c r="D312" s="153" t="s">
        <v>447</v>
      </c>
      <c r="E312" s="154" t="s">
        <v>5704</v>
      </c>
      <c r="F312" s="155" t="s">
        <v>5705</v>
      </c>
      <c r="G312" s="156" t="s">
        <v>5334</v>
      </c>
      <c r="H312" s="157">
        <v>5</v>
      </c>
      <c r="I312" s="158"/>
      <c r="J312" s="158">
        <f t="shared" si="50"/>
        <v>0</v>
      </c>
      <c r="K312" s="159"/>
      <c r="L312" s="31"/>
      <c r="M312" s="160" t="s">
        <v>1</v>
      </c>
      <c r="N312" s="161" t="s">
        <v>39</v>
      </c>
      <c r="O312" s="162">
        <v>0</v>
      </c>
      <c r="P312" s="162">
        <f t="shared" si="51"/>
        <v>0</v>
      </c>
      <c r="Q312" s="162">
        <v>0</v>
      </c>
      <c r="R312" s="162">
        <f t="shared" si="52"/>
        <v>0</v>
      </c>
      <c r="S312" s="162">
        <v>0</v>
      </c>
      <c r="T312" s="163">
        <f t="shared" si="53"/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64" t="s">
        <v>558</v>
      </c>
      <c r="AT312" s="164" t="s">
        <v>447</v>
      </c>
      <c r="AU312" s="164" t="s">
        <v>469</v>
      </c>
      <c r="AY312" s="18" t="s">
        <v>445</v>
      </c>
      <c r="BE312" s="165">
        <f t="shared" si="54"/>
        <v>0</v>
      </c>
      <c r="BF312" s="165">
        <f t="shared" si="55"/>
        <v>0</v>
      </c>
      <c r="BG312" s="165">
        <f t="shared" si="56"/>
        <v>0</v>
      </c>
      <c r="BH312" s="165">
        <f t="shared" si="57"/>
        <v>0</v>
      </c>
      <c r="BI312" s="165">
        <f t="shared" si="58"/>
        <v>0</v>
      </c>
      <c r="BJ312" s="18" t="s">
        <v>129</v>
      </c>
      <c r="BK312" s="165">
        <f t="shared" si="59"/>
        <v>0</v>
      </c>
      <c r="BL312" s="18" t="s">
        <v>558</v>
      </c>
      <c r="BM312" s="164" t="s">
        <v>5706</v>
      </c>
    </row>
    <row r="313" spans="1:65" s="2" customFormat="1" ht="24.2" customHeight="1">
      <c r="A313" s="30"/>
      <c r="B313" s="152"/>
      <c r="C313" s="153" t="s">
        <v>1733</v>
      </c>
      <c r="D313" s="153" t="s">
        <v>447</v>
      </c>
      <c r="E313" s="154" t="s">
        <v>5707</v>
      </c>
      <c r="F313" s="155" t="s">
        <v>5708</v>
      </c>
      <c r="G313" s="156" t="s">
        <v>5334</v>
      </c>
      <c r="H313" s="157">
        <v>22</v>
      </c>
      <c r="I313" s="158"/>
      <c r="J313" s="158">
        <f t="shared" si="50"/>
        <v>0</v>
      </c>
      <c r="K313" s="159"/>
      <c r="L313" s="31"/>
      <c r="M313" s="160" t="s">
        <v>1</v>
      </c>
      <c r="N313" s="161" t="s">
        <v>39</v>
      </c>
      <c r="O313" s="162">
        <v>0</v>
      </c>
      <c r="P313" s="162">
        <f t="shared" si="51"/>
        <v>0</v>
      </c>
      <c r="Q313" s="162">
        <v>0</v>
      </c>
      <c r="R313" s="162">
        <f t="shared" si="52"/>
        <v>0</v>
      </c>
      <c r="S313" s="162">
        <v>0</v>
      </c>
      <c r="T313" s="163">
        <f t="shared" si="53"/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64" t="s">
        <v>558</v>
      </c>
      <c r="AT313" s="164" t="s">
        <v>447</v>
      </c>
      <c r="AU313" s="164" t="s">
        <v>469</v>
      </c>
      <c r="AY313" s="18" t="s">
        <v>445</v>
      </c>
      <c r="BE313" s="165">
        <f t="shared" si="54"/>
        <v>0</v>
      </c>
      <c r="BF313" s="165">
        <f t="shared" si="55"/>
        <v>0</v>
      </c>
      <c r="BG313" s="165">
        <f t="shared" si="56"/>
        <v>0</v>
      </c>
      <c r="BH313" s="165">
        <f t="shared" si="57"/>
        <v>0</v>
      </c>
      <c r="BI313" s="165">
        <f t="shared" si="58"/>
        <v>0</v>
      </c>
      <c r="BJ313" s="18" t="s">
        <v>129</v>
      </c>
      <c r="BK313" s="165">
        <f t="shared" si="59"/>
        <v>0</v>
      </c>
      <c r="BL313" s="18" t="s">
        <v>558</v>
      </c>
      <c r="BM313" s="164" t="s">
        <v>5709</v>
      </c>
    </row>
    <row r="314" spans="1:65" s="2" customFormat="1" ht="24.2" customHeight="1">
      <c r="A314" s="30"/>
      <c r="B314" s="152"/>
      <c r="C314" s="153" t="s">
        <v>1737</v>
      </c>
      <c r="D314" s="153" t="s">
        <v>447</v>
      </c>
      <c r="E314" s="154" t="s">
        <v>5710</v>
      </c>
      <c r="F314" s="155" t="s">
        <v>5349</v>
      </c>
      <c r="G314" s="156" t="s">
        <v>5350</v>
      </c>
      <c r="H314" s="157">
        <v>10</v>
      </c>
      <c r="I314" s="158"/>
      <c r="J314" s="158">
        <f t="shared" si="50"/>
        <v>0</v>
      </c>
      <c r="K314" s="159"/>
      <c r="L314" s="31"/>
      <c r="M314" s="160" t="s">
        <v>1</v>
      </c>
      <c r="N314" s="161" t="s">
        <v>39</v>
      </c>
      <c r="O314" s="162">
        <v>0</v>
      </c>
      <c r="P314" s="162">
        <f t="shared" si="51"/>
        <v>0</v>
      </c>
      <c r="Q314" s="162">
        <v>0</v>
      </c>
      <c r="R314" s="162">
        <f t="shared" si="52"/>
        <v>0</v>
      </c>
      <c r="S314" s="162">
        <v>0</v>
      </c>
      <c r="T314" s="163">
        <f t="shared" si="53"/>
        <v>0</v>
      </c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R314" s="164" t="s">
        <v>558</v>
      </c>
      <c r="AT314" s="164" t="s">
        <v>447</v>
      </c>
      <c r="AU314" s="164" t="s">
        <v>469</v>
      </c>
      <c r="AY314" s="18" t="s">
        <v>445</v>
      </c>
      <c r="BE314" s="165">
        <f t="shared" si="54"/>
        <v>0</v>
      </c>
      <c r="BF314" s="165">
        <f t="shared" si="55"/>
        <v>0</v>
      </c>
      <c r="BG314" s="165">
        <f t="shared" si="56"/>
        <v>0</v>
      </c>
      <c r="BH314" s="165">
        <f t="shared" si="57"/>
        <v>0</v>
      </c>
      <c r="BI314" s="165">
        <f t="shared" si="58"/>
        <v>0</v>
      </c>
      <c r="BJ314" s="18" t="s">
        <v>129</v>
      </c>
      <c r="BK314" s="165">
        <f t="shared" si="59"/>
        <v>0</v>
      </c>
      <c r="BL314" s="18" t="s">
        <v>558</v>
      </c>
      <c r="BM314" s="164" t="s">
        <v>5711</v>
      </c>
    </row>
    <row r="315" spans="1:65" s="2" customFormat="1" ht="24.2" customHeight="1">
      <c r="A315" s="30"/>
      <c r="B315" s="152"/>
      <c r="C315" s="153" t="s">
        <v>1741</v>
      </c>
      <c r="D315" s="153" t="s">
        <v>447</v>
      </c>
      <c r="E315" s="154" t="s">
        <v>5712</v>
      </c>
      <c r="F315" s="155" t="s">
        <v>5457</v>
      </c>
      <c r="G315" s="156" t="s">
        <v>5350</v>
      </c>
      <c r="H315" s="157">
        <v>8</v>
      </c>
      <c r="I315" s="158"/>
      <c r="J315" s="158">
        <f t="shared" si="50"/>
        <v>0</v>
      </c>
      <c r="K315" s="159"/>
      <c r="L315" s="31"/>
      <c r="M315" s="160" t="s">
        <v>1</v>
      </c>
      <c r="N315" s="161" t="s">
        <v>39</v>
      </c>
      <c r="O315" s="162">
        <v>0</v>
      </c>
      <c r="P315" s="162">
        <f t="shared" si="51"/>
        <v>0</v>
      </c>
      <c r="Q315" s="162">
        <v>0</v>
      </c>
      <c r="R315" s="162">
        <f t="shared" si="52"/>
        <v>0</v>
      </c>
      <c r="S315" s="162">
        <v>0</v>
      </c>
      <c r="T315" s="163">
        <f t="shared" si="53"/>
        <v>0</v>
      </c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R315" s="164" t="s">
        <v>558</v>
      </c>
      <c r="AT315" s="164" t="s">
        <v>447</v>
      </c>
      <c r="AU315" s="164" t="s">
        <v>469</v>
      </c>
      <c r="AY315" s="18" t="s">
        <v>445</v>
      </c>
      <c r="BE315" s="165">
        <f t="shared" si="54"/>
        <v>0</v>
      </c>
      <c r="BF315" s="165">
        <f t="shared" si="55"/>
        <v>0</v>
      </c>
      <c r="BG315" s="165">
        <f t="shared" si="56"/>
        <v>0</v>
      </c>
      <c r="BH315" s="165">
        <f t="shared" si="57"/>
        <v>0</v>
      </c>
      <c r="BI315" s="165">
        <f t="shared" si="58"/>
        <v>0</v>
      </c>
      <c r="BJ315" s="18" t="s">
        <v>129</v>
      </c>
      <c r="BK315" s="165">
        <f t="shared" si="59"/>
        <v>0</v>
      </c>
      <c r="BL315" s="18" t="s">
        <v>558</v>
      </c>
      <c r="BM315" s="164" t="s">
        <v>5713</v>
      </c>
    </row>
    <row r="316" spans="1:65" s="2" customFormat="1" ht="16.5" customHeight="1">
      <c r="A316" s="30"/>
      <c r="B316" s="152"/>
      <c r="C316" s="153" t="s">
        <v>1747</v>
      </c>
      <c r="D316" s="153" t="s">
        <v>447</v>
      </c>
      <c r="E316" s="154" t="s">
        <v>5714</v>
      </c>
      <c r="F316" s="155" t="s">
        <v>5463</v>
      </c>
      <c r="G316" s="156" t="s">
        <v>5334</v>
      </c>
      <c r="H316" s="157">
        <v>2</v>
      </c>
      <c r="I316" s="158"/>
      <c r="J316" s="158">
        <f t="shared" si="50"/>
        <v>0</v>
      </c>
      <c r="K316" s="159"/>
      <c r="L316" s="31"/>
      <c r="M316" s="160" t="s">
        <v>1</v>
      </c>
      <c r="N316" s="161" t="s">
        <v>39</v>
      </c>
      <c r="O316" s="162">
        <v>0</v>
      </c>
      <c r="P316" s="162">
        <f t="shared" si="51"/>
        <v>0</v>
      </c>
      <c r="Q316" s="162">
        <v>0</v>
      </c>
      <c r="R316" s="162">
        <f t="shared" si="52"/>
        <v>0</v>
      </c>
      <c r="S316" s="162">
        <v>0</v>
      </c>
      <c r="T316" s="163">
        <f t="shared" si="53"/>
        <v>0</v>
      </c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R316" s="164" t="s">
        <v>558</v>
      </c>
      <c r="AT316" s="164" t="s">
        <v>447</v>
      </c>
      <c r="AU316" s="164" t="s">
        <v>469</v>
      </c>
      <c r="AY316" s="18" t="s">
        <v>445</v>
      </c>
      <c r="BE316" s="165">
        <f t="shared" si="54"/>
        <v>0</v>
      </c>
      <c r="BF316" s="165">
        <f t="shared" si="55"/>
        <v>0</v>
      </c>
      <c r="BG316" s="165">
        <f t="shared" si="56"/>
        <v>0</v>
      </c>
      <c r="BH316" s="165">
        <f t="shared" si="57"/>
        <v>0</v>
      </c>
      <c r="BI316" s="165">
        <f t="shared" si="58"/>
        <v>0</v>
      </c>
      <c r="BJ316" s="18" t="s">
        <v>129</v>
      </c>
      <c r="BK316" s="165">
        <f t="shared" si="59"/>
        <v>0</v>
      </c>
      <c r="BL316" s="18" t="s">
        <v>558</v>
      </c>
      <c r="BM316" s="164" t="s">
        <v>5715</v>
      </c>
    </row>
    <row r="317" spans="1:65" s="2" customFormat="1" ht="16.5" customHeight="1">
      <c r="A317" s="30"/>
      <c r="B317" s="152"/>
      <c r="C317" s="153" t="s">
        <v>1751</v>
      </c>
      <c r="D317" s="153" t="s">
        <v>447</v>
      </c>
      <c r="E317" s="154" t="s">
        <v>5716</v>
      </c>
      <c r="F317" s="155" t="s">
        <v>5356</v>
      </c>
      <c r="G317" s="156" t="s">
        <v>5334</v>
      </c>
      <c r="H317" s="157">
        <v>2</v>
      </c>
      <c r="I317" s="158"/>
      <c r="J317" s="158">
        <f t="shared" si="50"/>
        <v>0</v>
      </c>
      <c r="K317" s="159"/>
      <c r="L317" s="31"/>
      <c r="M317" s="160" t="s">
        <v>1</v>
      </c>
      <c r="N317" s="161" t="s">
        <v>39</v>
      </c>
      <c r="O317" s="162">
        <v>0</v>
      </c>
      <c r="P317" s="162">
        <f t="shared" si="51"/>
        <v>0</v>
      </c>
      <c r="Q317" s="162">
        <v>0</v>
      </c>
      <c r="R317" s="162">
        <f t="shared" si="52"/>
        <v>0</v>
      </c>
      <c r="S317" s="162">
        <v>0</v>
      </c>
      <c r="T317" s="163">
        <f t="shared" si="53"/>
        <v>0</v>
      </c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R317" s="164" t="s">
        <v>558</v>
      </c>
      <c r="AT317" s="164" t="s">
        <v>447</v>
      </c>
      <c r="AU317" s="164" t="s">
        <v>469</v>
      </c>
      <c r="AY317" s="18" t="s">
        <v>445</v>
      </c>
      <c r="BE317" s="165">
        <f t="shared" si="54"/>
        <v>0</v>
      </c>
      <c r="BF317" s="165">
        <f t="shared" si="55"/>
        <v>0</v>
      </c>
      <c r="BG317" s="165">
        <f t="shared" si="56"/>
        <v>0</v>
      </c>
      <c r="BH317" s="165">
        <f t="shared" si="57"/>
        <v>0</v>
      </c>
      <c r="BI317" s="165">
        <f t="shared" si="58"/>
        <v>0</v>
      </c>
      <c r="BJ317" s="18" t="s">
        <v>129</v>
      </c>
      <c r="BK317" s="165">
        <f t="shared" si="59"/>
        <v>0</v>
      </c>
      <c r="BL317" s="18" t="s">
        <v>558</v>
      </c>
      <c r="BM317" s="164" t="s">
        <v>5717</v>
      </c>
    </row>
    <row r="318" spans="1:65" s="12" customFormat="1" ht="20.85" customHeight="1">
      <c r="B318" s="140"/>
      <c r="D318" s="141" t="s">
        <v>72</v>
      </c>
      <c r="E318" s="150" t="s">
        <v>5718</v>
      </c>
      <c r="F318" s="150" t="s">
        <v>5719</v>
      </c>
      <c r="J318" s="151">
        <f>BK318</f>
        <v>0</v>
      </c>
      <c r="L318" s="140"/>
      <c r="M318" s="144"/>
      <c r="N318" s="145"/>
      <c r="O318" s="145"/>
      <c r="P318" s="146">
        <f>SUM(P319:P336)</f>
        <v>0</v>
      </c>
      <c r="Q318" s="145"/>
      <c r="R318" s="146">
        <f>SUM(R319:R336)</f>
        <v>0</v>
      </c>
      <c r="S318" s="145"/>
      <c r="T318" s="147">
        <f>SUM(T319:T336)</f>
        <v>0</v>
      </c>
      <c r="AR318" s="141" t="s">
        <v>129</v>
      </c>
      <c r="AT318" s="148" t="s">
        <v>72</v>
      </c>
      <c r="AU318" s="148" t="s">
        <v>129</v>
      </c>
      <c r="AY318" s="141" t="s">
        <v>445</v>
      </c>
      <c r="BK318" s="149">
        <f>SUM(BK319:BK336)</f>
        <v>0</v>
      </c>
    </row>
    <row r="319" spans="1:65" s="2" customFormat="1" ht="66.75" customHeight="1">
      <c r="A319" s="30"/>
      <c r="B319" s="152"/>
      <c r="C319" s="153" t="s">
        <v>1766</v>
      </c>
      <c r="D319" s="153" t="s">
        <v>447</v>
      </c>
      <c r="E319" s="154" t="s">
        <v>5720</v>
      </c>
      <c r="F319" s="155" t="s">
        <v>5721</v>
      </c>
      <c r="G319" s="156" t="s">
        <v>5273</v>
      </c>
      <c r="H319" s="157">
        <v>1</v>
      </c>
      <c r="I319" s="158"/>
      <c r="J319" s="158">
        <f t="shared" ref="J319:J336" si="60">ROUND(I319*H319,2)</f>
        <v>0</v>
      </c>
      <c r="K319" s="159"/>
      <c r="L319" s="31"/>
      <c r="M319" s="160" t="s">
        <v>1</v>
      </c>
      <c r="N319" s="161" t="s">
        <v>39</v>
      </c>
      <c r="O319" s="162">
        <v>0</v>
      </c>
      <c r="P319" s="162">
        <f t="shared" ref="P319:P336" si="61">O319*H319</f>
        <v>0</v>
      </c>
      <c r="Q319" s="162">
        <v>0</v>
      </c>
      <c r="R319" s="162">
        <f t="shared" ref="R319:R336" si="62">Q319*H319</f>
        <v>0</v>
      </c>
      <c r="S319" s="162">
        <v>0</v>
      </c>
      <c r="T319" s="163">
        <f t="shared" ref="T319:T336" si="63"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64" t="s">
        <v>558</v>
      </c>
      <c r="AT319" s="164" t="s">
        <v>447</v>
      </c>
      <c r="AU319" s="164" t="s">
        <v>469</v>
      </c>
      <c r="AY319" s="18" t="s">
        <v>445</v>
      </c>
      <c r="BE319" s="165">
        <f t="shared" ref="BE319:BE336" si="64">IF(N319="základná",J319,0)</f>
        <v>0</v>
      </c>
      <c r="BF319" s="165">
        <f t="shared" ref="BF319:BF336" si="65">IF(N319="znížená",J319,0)</f>
        <v>0</v>
      </c>
      <c r="BG319" s="165">
        <f t="shared" ref="BG319:BG336" si="66">IF(N319="zákl. prenesená",J319,0)</f>
        <v>0</v>
      </c>
      <c r="BH319" s="165">
        <f t="shared" ref="BH319:BH336" si="67">IF(N319="zníž. prenesená",J319,0)</f>
        <v>0</v>
      </c>
      <c r="BI319" s="165">
        <f t="shared" ref="BI319:BI336" si="68">IF(N319="nulová",J319,0)</f>
        <v>0</v>
      </c>
      <c r="BJ319" s="18" t="s">
        <v>129</v>
      </c>
      <c r="BK319" s="165">
        <f t="shared" ref="BK319:BK336" si="69">ROUND(I319*H319,2)</f>
        <v>0</v>
      </c>
      <c r="BL319" s="18" t="s">
        <v>558</v>
      </c>
      <c r="BM319" s="164" t="s">
        <v>5722</v>
      </c>
    </row>
    <row r="320" spans="1:65" s="2" customFormat="1" ht="24.2" customHeight="1">
      <c r="A320" s="30"/>
      <c r="B320" s="152"/>
      <c r="C320" s="153" t="s">
        <v>1771</v>
      </c>
      <c r="D320" s="153" t="s">
        <v>447</v>
      </c>
      <c r="E320" s="154" t="s">
        <v>5723</v>
      </c>
      <c r="F320" s="155" t="s">
        <v>5724</v>
      </c>
      <c r="G320" s="156" t="s">
        <v>5277</v>
      </c>
      <c r="H320" s="157">
        <v>1</v>
      </c>
      <c r="I320" s="158"/>
      <c r="J320" s="158">
        <f t="shared" si="60"/>
        <v>0</v>
      </c>
      <c r="K320" s="159"/>
      <c r="L320" s="31"/>
      <c r="M320" s="160" t="s">
        <v>1</v>
      </c>
      <c r="N320" s="161" t="s">
        <v>39</v>
      </c>
      <c r="O320" s="162">
        <v>0</v>
      </c>
      <c r="P320" s="162">
        <f t="shared" si="61"/>
        <v>0</v>
      </c>
      <c r="Q320" s="162">
        <v>0</v>
      </c>
      <c r="R320" s="162">
        <f t="shared" si="62"/>
        <v>0</v>
      </c>
      <c r="S320" s="162">
        <v>0</v>
      </c>
      <c r="T320" s="163">
        <f t="shared" si="63"/>
        <v>0</v>
      </c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R320" s="164" t="s">
        <v>558</v>
      </c>
      <c r="AT320" s="164" t="s">
        <v>447</v>
      </c>
      <c r="AU320" s="164" t="s">
        <v>469</v>
      </c>
      <c r="AY320" s="18" t="s">
        <v>445</v>
      </c>
      <c r="BE320" s="165">
        <f t="shared" si="64"/>
        <v>0</v>
      </c>
      <c r="BF320" s="165">
        <f t="shared" si="65"/>
        <v>0</v>
      </c>
      <c r="BG320" s="165">
        <f t="shared" si="66"/>
        <v>0</v>
      </c>
      <c r="BH320" s="165">
        <f t="shared" si="67"/>
        <v>0</v>
      </c>
      <c r="BI320" s="165">
        <f t="shared" si="68"/>
        <v>0</v>
      </c>
      <c r="BJ320" s="18" t="s">
        <v>129</v>
      </c>
      <c r="BK320" s="165">
        <f t="shared" si="69"/>
        <v>0</v>
      </c>
      <c r="BL320" s="18" t="s">
        <v>558</v>
      </c>
      <c r="BM320" s="164" t="s">
        <v>5725</v>
      </c>
    </row>
    <row r="321" spans="1:65" s="2" customFormat="1" ht="16.5" customHeight="1">
      <c r="A321" s="30"/>
      <c r="B321" s="152"/>
      <c r="C321" s="153" t="s">
        <v>1778</v>
      </c>
      <c r="D321" s="153" t="s">
        <v>447</v>
      </c>
      <c r="E321" s="154" t="s">
        <v>5726</v>
      </c>
      <c r="F321" s="155" t="s">
        <v>5727</v>
      </c>
      <c r="G321" s="156" t="s">
        <v>5277</v>
      </c>
      <c r="H321" s="157">
        <v>1</v>
      </c>
      <c r="I321" s="158"/>
      <c r="J321" s="158">
        <f t="shared" si="60"/>
        <v>0</v>
      </c>
      <c r="K321" s="159"/>
      <c r="L321" s="31"/>
      <c r="M321" s="160" t="s">
        <v>1</v>
      </c>
      <c r="N321" s="161" t="s">
        <v>39</v>
      </c>
      <c r="O321" s="162">
        <v>0</v>
      </c>
      <c r="P321" s="162">
        <f t="shared" si="61"/>
        <v>0</v>
      </c>
      <c r="Q321" s="162">
        <v>0</v>
      </c>
      <c r="R321" s="162">
        <f t="shared" si="62"/>
        <v>0</v>
      </c>
      <c r="S321" s="162">
        <v>0</v>
      </c>
      <c r="T321" s="163">
        <f t="shared" si="63"/>
        <v>0</v>
      </c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R321" s="164" t="s">
        <v>558</v>
      </c>
      <c r="AT321" s="164" t="s">
        <v>447</v>
      </c>
      <c r="AU321" s="164" t="s">
        <v>469</v>
      </c>
      <c r="AY321" s="18" t="s">
        <v>445</v>
      </c>
      <c r="BE321" s="165">
        <f t="shared" si="64"/>
        <v>0</v>
      </c>
      <c r="BF321" s="165">
        <f t="shared" si="65"/>
        <v>0</v>
      </c>
      <c r="BG321" s="165">
        <f t="shared" si="66"/>
        <v>0</v>
      </c>
      <c r="BH321" s="165">
        <f t="shared" si="67"/>
        <v>0</v>
      </c>
      <c r="BI321" s="165">
        <f t="shared" si="68"/>
        <v>0</v>
      </c>
      <c r="BJ321" s="18" t="s">
        <v>129</v>
      </c>
      <c r="BK321" s="165">
        <f t="shared" si="69"/>
        <v>0</v>
      </c>
      <c r="BL321" s="18" t="s">
        <v>558</v>
      </c>
      <c r="BM321" s="164" t="s">
        <v>5728</v>
      </c>
    </row>
    <row r="322" spans="1:65" s="2" customFormat="1" ht="16.5" customHeight="1">
      <c r="A322" s="30"/>
      <c r="B322" s="152"/>
      <c r="C322" s="153" t="s">
        <v>1782</v>
      </c>
      <c r="D322" s="153" t="s">
        <v>447</v>
      </c>
      <c r="E322" s="154" t="s">
        <v>5729</v>
      </c>
      <c r="F322" s="155" t="s">
        <v>5486</v>
      </c>
      <c r="G322" s="156" t="s">
        <v>5277</v>
      </c>
      <c r="H322" s="157">
        <v>3</v>
      </c>
      <c r="I322" s="158"/>
      <c r="J322" s="158">
        <f t="shared" si="60"/>
        <v>0</v>
      </c>
      <c r="K322" s="159"/>
      <c r="L322" s="31"/>
      <c r="M322" s="160" t="s">
        <v>1</v>
      </c>
      <c r="N322" s="161" t="s">
        <v>39</v>
      </c>
      <c r="O322" s="162">
        <v>0</v>
      </c>
      <c r="P322" s="162">
        <f t="shared" si="61"/>
        <v>0</v>
      </c>
      <c r="Q322" s="162">
        <v>0</v>
      </c>
      <c r="R322" s="162">
        <f t="shared" si="62"/>
        <v>0</v>
      </c>
      <c r="S322" s="162">
        <v>0</v>
      </c>
      <c r="T322" s="163">
        <f t="shared" si="63"/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64" t="s">
        <v>558</v>
      </c>
      <c r="AT322" s="164" t="s">
        <v>447</v>
      </c>
      <c r="AU322" s="164" t="s">
        <v>469</v>
      </c>
      <c r="AY322" s="18" t="s">
        <v>445</v>
      </c>
      <c r="BE322" s="165">
        <f t="shared" si="64"/>
        <v>0</v>
      </c>
      <c r="BF322" s="165">
        <f t="shared" si="65"/>
        <v>0</v>
      </c>
      <c r="BG322" s="165">
        <f t="shared" si="66"/>
        <v>0</v>
      </c>
      <c r="BH322" s="165">
        <f t="shared" si="67"/>
        <v>0</v>
      </c>
      <c r="BI322" s="165">
        <f t="shared" si="68"/>
        <v>0</v>
      </c>
      <c r="BJ322" s="18" t="s">
        <v>129</v>
      </c>
      <c r="BK322" s="165">
        <f t="shared" si="69"/>
        <v>0</v>
      </c>
      <c r="BL322" s="18" t="s">
        <v>558</v>
      </c>
      <c r="BM322" s="164" t="s">
        <v>5730</v>
      </c>
    </row>
    <row r="323" spans="1:65" s="2" customFormat="1" ht="16.5" customHeight="1">
      <c r="A323" s="30"/>
      <c r="B323" s="152"/>
      <c r="C323" s="153" t="s">
        <v>1787</v>
      </c>
      <c r="D323" s="153" t="s">
        <v>447</v>
      </c>
      <c r="E323" s="154" t="s">
        <v>5731</v>
      </c>
      <c r="F323" s="155" t="s">
        <v>5732</v>
      </c>
      <c r="G323" s="156" t="s">
        <v>5277</v>
      </c>
      <c r="H323" s="157">
        <v>1</v>
      </c>
      <c r="I323" s="158"/>
      <c r="J323" s="158">
        <f t="shared" si="60"/>
        <v>0</v>
      </c>
      <c r="K323" s="159"/>
      <c r="L323" s="31"/>
      <c r="M323" s="160" t="s">
        <v>1</v>
      </c>
      <c r="N323" s="161" t="s">
        <v>39</v>
      </c>
      <c r="O323" s="162">
        <v>0</v>
      </c>
      <c r="P323" s="162">
        <f t="shared" si="61"/>
        <v>0</v>
      </c>
      <c r="Q323" s="162">
        <v>0</v>
      </c>
      <c r="R323" s="162">
        <f t="shared" si="62"/>
        <v>0</v>
      </c>
      <c r="S323" s="162">
        <v>0</v>
      </c>
      <c r="T323" s="163">
        <f t="shared" si="63"/>
        <v>0</v>
      </c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R323" s="164" t="s">
        <v>558</v>
      </c>
      <c r="AT323" s="164" t="s">
        <v>447</v>
      </c>
      <c r="AU323" s="164" t="s">
        <v>469</v>
      </c>
      <c r="AY323" s="18" t="s">
        <v>445</v>
      </c>
      <c r="BE323" s="165">
        <f t="shared" si="64"/>
        <v>0</v>
      </c>
      <c r="BF323" s="165">
        <f t="shared" si="65"/>
        <v>0</v>
      </c>
      <c r="BG323" s="165">
        <f t="shared" si="66"/>
        <v>0</v>
      </c>
      <c r="BH323" s="165">
        <f t="shared" si="67"/>
        <v>0</v>
      </c>
      <c r="BI323" s="165">
        <f t="shared" si="68"/>
        <v>0</v>
      </c>
      <c r="BJ323" s="18" t="s">
        <v>129</v>
      </c>
      <c r="BK323" s="165">
        <f t="shared" si="69"/>
        <v>0</v>
      </c>
      <c r="BL323" s="18" t="s">
        <v>558</v>
      </c>
      <c r="BM323" s="164" t="s">
        <v>5733</v>
      </c>
    </row>
    <row r="324" spans="1:65" s="2" customFormat="1" ht="21.75" customHeight="1">
      <c r="A324" s="30"/>
      <c r="B324" s="152"/>
      <c r="C324" s="153" t="s">
        <v>1793</v>
      </c>
      <c r="D324" s="153" t="s">
        <v>447</v>
      </c>
      <c r="E324" s="154" t="s">
        <v>5734</v>
      </c>
      <c r="F324" s="155" t="s">
        <v>5298</v>
      </c>
      <c r="G324" s="156" t="s">
        <v>5277</v>
      </c>
      <c r="H324" s="157">
        <v>3</v>
      </c>
      <c r="I324" s="158"/>
      <c r="J324" s="158">
        <f t="shared" si="60"/>
        <v>0</v>
      </c>
      <c r="K324" s="159"/>
      <c r="L324" s="31"/>
      <c r="M324" s="160" t="s">
        <v>1</v>
      </c>
      <c r="N324" s="161" t="s">
        <v>39</v>
      </c>
      <c r="O324" s="162">
        <v>0</v>
      </c>
      <c r="P324" s="162">
        <f t="shared" si="61"/>
        <v>0</v>
      </c>
      <c r="Q324" s="162">
        <v>0</v>
      </c>
      <c r="R324" s="162">
        <f t="shared" si="62"/>
        <v>0</v>
      </c>
      <c r="S324" s="162">
        <v>0</v>
      </c>
      <c r="T324" s="163">
        <f t="shared" si="63"/>
        <v>0</v>
      </c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R324" s="164" t="s">
        <v>558</v>
      </c>
      <c r="AT324" s="164" t="s">
        <v>447</v>
      </c>
      <c r="AU324" s="164" t="s">
        <v>469</v>
      </c>
      <c r="AY324" s="18" t="s">
        <v>445</v>
      </c>
      <c r="BE324" s="165">
        <f t="shared" si="64"/>
        <v>0</v>
      </c>
      <c r="BF324" s="165">
        <f t="shared" si="65"/>
        <v>0</v>
      </c>
      <c r="BG324" s="165">
        <f t="shared" si="66"/>
        <v>0</v>
      </c>
      <c r="BH324" s="165">
        <f t="shared" si="67"/>
        <v>0</v>
      </c>
      <c r="BI324" s="165">
        <f t="shared" si="68"/>
        <v>0</v>
      </c>
      <c r="BJ324" s="18" t="s">
        <v>129</v>
      </c>
      <c r="BK324" s="165">
        <f t="shared" si="69"/>
        <v>0</v>
      </c>
      <c r="BL324" s="18" t="s">
        <v>558</v>
      </c>
      <c r="BM324" s="164" t="s">
        <v>5735</v>
      </c>
    </row>
    <row r="325" spans="1:65" s="2" customFormat="1" ht="16.5" customHeight="1">
      <c r="A325" s="30"/>
      <c r="B325" s="152"/>
      <c r="C325" s="153" t="s">
        <v>1798</v>
      </c>
      <c r="D325" s="153" t="s">
        <v>447</v>
      </c>
      <c r="E325" s="154" t="s">
        <v>5736</v>
      </c>
      <c r="F325" s="155" t="s">
        <v>5301</v>
      </c>
      <c r="G325" s="156" t="s">
        <v>5277</v>
      </c>
      <c r="H325" s="157">
        <v>3</v>
      </c>
      <c r="I325" s="158"/>
      <c r="J325" s="158">
        <f t="shared" si="60"/>
        <v>0</v>
      </c>
      <c r="K325" s="159"/>
      <c r="L325" s="31"/>
      <c r="M325" s="160" t="s">
        <v>1</v>
      </c>
      <c r="N325" s="161" t="s">
        <v>39</v>
      </c>
      <c r="O325" s="162">
        <v>0</v>
      </c>
      <c r="P325" s="162">
        <f t="shared" si="61"/>
        <v>0</v>
      </c>
      <c r="Q325" s="162">
        <v>0</v>
      </c>
      <c r="R325" s="162">
        <f t="shared" si="62"/>
        <v>0</v>
      </c>
      <c r="S325" s="162">
        <v>0</v>
      </c>
      <c r="T325" s="163">
        <f t="shared" si="63"/>
        <v>0</v>
      </c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R325" s="164" t="s">
        <v>558</v>
      </c>
      <c r="AT325" s="164" t="s">
        <v>447</v>
      </c>
      <c r="AU325" s="164" t="s">
        <v>469</v>
      </c>
      <c r="AY325" s="18" t="s">
        <v>445</v>
      </c>
      <c r="BE325" s="165">
        <f t="shared" si="64"/>
        <v>0</v>
      </c>
      <c r="BF325" s="165">
        <f t="shared" si="65"/>
        <v>0</v>
      </c>
      <c r="BG325" s="165">
        <f t="shared" si="66"/>
        <v>0</v>
      </c>
      <c r="BH325" s="165">
        <f t="shared" si="67"/>
        <v>0</v>
      </c>
      <c r="BI325" s="165">
        <f t="shared" si="68"/>
        <v>0</v>
      </c>
      <c r="BJ325" s="18" t="s">
        <v>129</v>
      </c>
      <c r="BK325" s="165">
        <f t="shared" si="69"/>
        <v>0</v>
      </c>
      <c r="BL325" s="18" t="s">
        <v>558</v>
      </c>
      <c r="BM325" s="164" t="s">
        <v>5737</v>
      </c>
    </row>
    <row r="326" spans="1:65" s="2" customFormat="1" ht="21.75" customHeight="1">
      <c r="A326" s="30"/>
      <c r="B326" s="152"/>
      <c r="C326" s="153" t="s">
        <v>1806</v>
      </c>
      <c r="D326" s="153" t="s">
        <v>447</v>
      </c>
      <c r="E326" s="154" t="s">
        <v>5738</v>
      </c>
      <c r="F326" s="155" t="s">
        <v>5304</v>
      </c>
      <c r="G326" s="156" t="s">
        <v>5277</v>
      </c>
      <c r="H326" s="157">
        <v>3</v>
      </c>
      <c r="I326" s="158"/>
      <c r="J326" s="158">
        <f t="shared" si="60"/>
        <v>0</v>
      </c>
      <c r="K326" s="159"/>
      <c r="L326" s="31"/>
      <c r="M326" s="160" t="s">
        <v>1</v>
      </c>
      <c r="N326" s="161" t="s">
        <v>39</v>
      </c>
      <c r="O326" s="162">
        <v>0</v>
      </c>
      <c r="P326" s="162">
        <f t="shared" si="61"/>
        <v>0</v>
      </c>
      <c r="Q326" s="162">
        <v>0</v>
      </c>
      <c r="R326" s="162">
        <f t="shared" si="62"/>
        <v>0</v>
      </c>
      <c r="S326" s="162">
        <v>0</v>
      </c>
      <c r="T326" s="163">
        <f t="shared" si="63"/>
        <v>0</v>
      </c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R326" s="164" t="s">
        <v>558</v>
      </c>
      <c r="AT326" s="164" t="s">
        <v>447</v>
      </c>
      <c r="AU326" s="164" t="s">
        <v>469</v>
      </c>
      <c r="AY326" s="18" t="s">
        <v>445</v>
      </c>
      <c r="BE326" s="165">
        <f t="shared" si="64"/>
        <v>0</v>
      </c>
      <c r="BF326" s="165">
        <f t="shared" si="65"/>
        <v>0</v>
      </c>
      <c r="BG326" s="165">
        <f t="shared" si="66"/>
        <v>0</v>
      </c>
      <c r="BH326" s="165">
        <f t="shared" si="67"/>
        <v>0</v>
      </c>
      <c r="BI326" s="165">
        <f t="shared" si="68"/>
        <v>0</v>
      </c>
      <c r="BJ326" s="18" t="s">
        <v>129</v>
      </c>
      <c r="BK326" s="165">
        <f t="shared" si="69"/>
        <v>0</v>
      </c>
      <c r="BL326" s="18" t="s">
        <v>558</v>
      </c>
      <c r="BM326" s="164" t="s">
        <v>5739</v>
      </c>
    </row>
    <row r="327" spans="1:65" s="2" customFormat="1" ht="16.5" customHeight="1">
      <c r="A327" s="30"/>
      <c r="B327" s="152"/>
      <c r="C327" s="153" t="s">
        <v>1810</v>
      </c>
      <c r="D327" s="153" t="s">
        <v>447</v>
      </c>
      <c r="E327" s="154" t="s">
        <v>5740</v>
      </c>
      <c r="F327" s="155" t="s">
        <v>5307</v>
      </c>
      <c r="G327" s="156" t="s">
        <v>5277</v>
      </c>
      <c r="H327" s="157">
        <v>3</v>
      </c>
      <c r="I327" s="158"/>
      <c r="J327" s="158">
        <f t="shared" si="60"/>
        <v>0</v>
      </c>
      <c r="K327" s="159"/>
      <c r="L327" s="31"/>
      <c r="M327" s="160" t="s">
        <v>1</v>
      </c>
      <c r="N327" s="161" t="s">
        <v>39</v>
      </c>
      <c r="O327" s="162">
        <v>0</v>
      </c>
      <c r="P327" s="162">
        <f t="shared" si="61"/>
        <v>0</v>
      </c>
      <c r="Q327" s="162">
        <v>0</v>
      </c>
      <c r="R327" s="162">
        <f t="shared" si="62"/>
        <v>0</v>
      </c>
      <c r="S327" s="162">
        <v>0</v>
      </c>
      <c r="T327" s="163">
        <f t="shared" si="63"/>
        <v>0</v>
      </c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R327" s="164" t="s">
        <v>558</v>
      </c>
      <c r="AT327" s="164" t="s">
        <v>447</v>
      </c>
      <c r="AU327" s="164" t="s">
        <v>469</v>
      </c>
      <c r="AY327" s="18" t="s">
        <v>445</v>
      </c>
      <c r="BE327" s="165">
        <f t="shared" si="64"/>
        <v>0</v>
      </c>
      <c r="BF327" s="165">
        <f t="shared" si="65"/>
        <v>0</v>
      </c>
      <c r="BG327" s="165">
        <f t="shared" si="66"/>
        <v>0</v>
      </c>
      <c r="BH327" s="165">
        <f t="shared" si="67"/>
        <v>0</v>
      </c>
      <c r="BI327" s="165">
        <f t="shared" si="68"/>
        <v>0</v>
      </c>
      <c r="BJ327" s="18" t="s">
        <v>129</v>
      </c>
      <c r="BK327" s="165">
        <f t="shared" si="69"/>
        <v>0</v>
      </c>
      <c r="BL327" s="18" t="s">
        <v>558</v>
      </c>
      <c r="BM327" s="164" t="s">
        <v>5741</v>
      </c>
    </row>
    <row r="328" spans="1:65" s="2" customFormat="1" ht="16.5" customHeight="1">
      <c r="A328" s="30"/>
      <c r="B328" s="152"/>
      <c r="C328" s="153" t="s">
        <v>1815</v>
      </c>
      <c r="D328" s="153" t="s">
        <v>447</v>
      </c>
      <c r="E328" s="154" t="s">
        <v>5742</v>
      </c>
      <c r="F328" s="155" t="s">
        <v>5327</v>
      </c>
      <c r="G328" s="156" t="s">
        <v>5311</v>
      </c>
      <c r="H328" s="157">
        <v>2</v>
      </c>
      <c r="I328" s="158"/>
      <c r="J328" s="158">
        <f t="shared" si="60"/>
        <v>0</v>
      </c>
      <c r="K328" s="159"/>
      <c r="L328" s="31"/>
      <c r="M328" s="160" t="s">
        <v>1</v>
      </c>
      <c r="N328" s="161" t="s">
        <v>39</v>
      </c>
      <c r="O328" s="162">
        <v>0</v>
      </c>
      <c r="P328" s="162">
        <f t="shared" si="61"/>
        <v>0</v>
      </c>
      <c r="Q328" s="162">
        <v>0</v>
      </c>
      <c r="R328" s="162">
        <f t="shared" si="62"/>
        <v>0</v>
      </c>
      <c r="S328" s="162">
        <v>0</v>
      </c>
      <c r="T328" s="163">
        <f t="shared" si="63"/>
        <v>0</v>
      </c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R328" s="164" t="s">
        <v>558</v>
      </c>
      <c r="AT328" s="164" t="s">
        <v>447</v>
      </c>
      <c r="AU328" s="164" t="s">
        <v>469</v>
      </c>
      <c r="AY328" s="18" t="s">
        <v>445</v>
      </c>
      <c r="BE328" s="165">
        <f t="shared" si="64"/>
        <v>0</v>
      </c>
      <c r="BF328" s="165">
        <f t="shared" si="65"/>
        <v>0</v>
      </c>
      <c r="BG328" s="165">
        <f t="shared" si="66"/>
        <v>0</v>
      </c>
      <c r="BH328" s="165">
        <f t="shared" si="67"/>
        <v>0</v>
      </c>
      <c r="BI328" s="165">
        <f t="shared" si="68"/>
        <v>0</v>
      </c>
      <c r="BJ328" s="18" t="s">
        <v>129</v>
      </c>
      <c r="BK328" s="165">
        <f t="shared" si="69"/>
        <v>0</v>
      </c>
      <c r="BL328" s="18" t="s">
        <v>558</v>
      </c>
      <c r="BM328" s="164" t="s">
        <v>5743</v>
      </c>
    </row>
    <row r="329" spans="1:65" s="2" customFormat="1" ht="24.2" customHeight="1">
      <c r="A329" s="30"/>
      <c r="B329" s="152"/>
      <c r="C329" s="153" t="s">
        <v>1819</v>
      </c>
      <c r="D329" s="153" t="s">
        <v>447</v>
      </c>
      <c r="E329" s="154" t="s">
        <v>5744</v>
      </c>
      <c r="F329" s="155" t="s">
        <v>5745</v>
      </c>
      <c r="G329" s="156" t="s">
        <v>5334</v>
      </c>
      <c r="H329" s="157">
        <v>3</v>
      </c>
      <c r="I329" s="158"/>
      <c r="J329" s="158">
        <f t="shared" si="60"/>
        <v>0</v>
      </c>
      <c r="K329" s="159"/>
      <c r="L329" s="31"/>
      <c r="M329" s="160" t="s">
        <v>1</v>
      </c>
      <c r="N329" s="161" t="s">
        <v>39</v>
      </c>
      <c r="O329" s="162">
        <v>0</v>
      </c>
      <c r="P329" s="162">
        <f t="shared" si="61"/>
        <v>0</v>
      </c>
      <c r="Q329" s="162">
        <v>0</v>
      </c>
      <c r="R329" s="162">
        <f t="shared" si="62"/>
        <v>0</v>
      </c>
      <c r="S329" s="162">
        <v>0</v>
      </c>
      <c r="T329" s="163">
        <f t="shared" si="63"/>
        <v>0</v>
      </c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R329" s="164" t="s">
        <v>558</v>
      </c>
      <c r="AT329" s="164" t="s">
        <v>447</v>
      </c>
      <c r="AU329" s="164" t="s">
        <v>469</v>
      </c>
      <c r="AY329" s="18" t="s">
        <v>445</v>
      </c>
      <c r="BE329" s="165">
        <f t="shared" si="64"/>
        <v>0</v>
      </c>
      <c r="BF329" s="165">
        <f t="shared" si="65"/>
        <v>0</v>
      </c>
      <c r="BG329" s="165">
        <f t="shared" si="66"/>
        <v>0</v>
      </c>
      <c r="BH329" s="165">
        <f t="shared" si="67"/>
        <v>0</v>
      </c>
      <c r="BI329" s="165">
        <f t="shared" si="68"/>
        <v>0</v>
      </c>
      <c r="BJ329" s="18" t="s">
        <v>129</v>
      </c>
      <c r="BK329" s="165">
        <f t="shared" si="69"/>
        <v>0</v>
      </c>
      <c r="BL329" s="18" t="s">
        <v>558</v>
      </c>
      <c r="BM329" s="164" t="s">
        <v>5746</v>
      </c>
    </row>
    <row r="330" spans="1:65" s="2" customFormat="1" ht="21.75" customHeight="1">
      <c r="A330" s="30"/>
      <c r="B330" s="152"/>
      <c r="C330" s="153" t="s">
        <v>1825</v>
      </c>
      <c r="D330" s="153" t="s">
        <v>447</v>
      </c>
      <c r="E330" s="154" t="s">
        <v>5747</v>
      </c>
      <c r="F330" s="155" t="s">
        <v>5654</v>
      </c>
      <c r="G330" s="156" t="s">
        <v>5334</v>
      </c>
      <c r="H330" s="157">
        <v>6</v>
      </c>
      <c r="I330" s="158"/>
      <c r="J330" s="158">
        <f t="shared" si="60"/>
        <v>0</v>
      </c>
      <c r="K330" s="159"/>
      <c r="L330" s="31"/>
      <c r="M330" s="160" t="s">
        <v>1</v>
      </c>
      <c r="N330" s="161" t="s">
        <v>39</v>
      </c>
      <c r="O330" s="162">
        <v>0</v>
      </c>
      <c r="P330" s="162">
        <f t="shared" si="61"/>
        <v>0</v>
      </c>
      <c r="Q330" s="162">
        <v>0</v>
      </c>
      <c r="R330" s="162">
        <f t="shared" si="62"/>
        <v>0</v>
      </c>
      <c r="S330" s="162">
        <v>0</v>
      </c>
      <c r="T330" s="163">
        <f t="shared" si="63"/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64" t="s">
        <v>558</v>
      </c>
      <c r="AT330" s="164" t="s">
        <v>447</v>
      </c>
      <c r="AU330" s="164" t="s">
        <v>469</v>
      </c>
      <c r="AY330" s="18" t="s">
        <v>445</v>
      </c>
      <c r="BE330" s="165">
        <f t="shared" si="64"/>
        <v>0</v>
      </c>
      <c r="BF330" s="165">
        <f t="shared" si="65"/>
        <v>0</v>
      </c>
      <c r="BG330" s="165">
        <f t="shared" si="66"/>
        <v>0</v>
      </c>
      <c r="BH330" s="165">
        <f t="shared" si="67"/>
        <v>0</v>
      </c>
      <c r="BI330" s="165">
        <f t="shared" si="68"/>
        <v>0</v>
      </c>
      <c r="BJ330" s="18" t="s">
        <v>129</v>
      </c>
      <c r="BK330" s="165">
        <f t="shared" si="69"/>
        <v>0</v>
      </c>
      <c r="BL330" s="18" t="s">
        <v>558</v>
      </c>
      <c r="BM330" s="164" t="s">
        <v>5748</v>
      </c>
    </row>
    <row r="331" spans="1:65" s="2" customFormat="1" ht="21.75" customHeight="1">
      <c r="A331" s="30"/>
      <c r="B331" s="152"/>
      <c r="C331" s="153" t="s">
        <v>1828</v>
      </c>
      <c r="D331" s="153" t="s">
        <v>447</v>
      </c>
      <c r="E331" s="154" t="s">
        <v>5749</v>
      </c>
      <c r="F331" s="155" t="s">
        <v>5506</v>
      </c>
      <c r="G331" s="156" t="s">
        <v>5334</v>
      </c>
      <c r="H331" s="157">
        <v>14</v>
      </c>
      <c r="I331" s="158"/>
      <c r="J331" s="158">
        <f t="shared" si="60"/>
        <v>0</v>
      </c>
      <c r="K331" s="159"/>
      <c r="L331" s="31"/>
      <c r="M331" s="160" t="s">
        <v>1</v>
      </c>
      <c r="N331" s="161" t="s">
        <v>39</v>
      </c>
      <c r="O331" s="162">
        <v>0</v>
      </c>
      <c r="P331" s="162">
        <f t="shared" si="61"/>
        <v>0</v>
      </c>
      <c r="Q331" s="162">
        <v>0</v>
      </c>
      <c r="R331" s="162">
        <f t="shared" si="62"/>
        <v>0</v>
      </c>
      <c r="S331" s="162">
        <v>0</v>
      </c>
      <c r="T331" s="163">
        <f t="shared" si="63"/>
        <v>0</v>
      </c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R331" s="164" t="s">
        <v>558</v>
      </c>
      <c r="AT331" s="164" t="s">
        <v>447</v>
      </c>
      <c r="AU331" s="164" t="s">
        <v>469</v>
      </c>
      <c r="AY331" s="18" t="s">
        <v>445</v>
      </c>
      <c r="BE331" s="165">
        <f t="shared" si="64"/>
        <v>0</v>
      </c>
      <c r="BF331" s="165">
        <f t="shared" si="65"/>
        <v>0</v>
      </c>
      <c r="BG331" s="165">
        <f t="shared" si="66"/>
        <v>0</v>
      </c>
      <c r="BH331" s="165">
        <f t="shared" si="67"/>
        <v>0</v>
      </c>
      <c r="BI331" s="165">
        <f t="shared" si="68"/>
        <v>0</v>
      </c>
      <c r="BJ331" s="18" t="s">
        <v>129</v>
      </c>
      <c r="BK331" s="165">
        <f t="shared" si="69"/>
        <v>0</v>
      </c>
      <c r="BL331" s="18" t="s">
        <v>558</v>
      </c>
      <c r="BM331" s="164" t="s">
        <v>5750</v>
      </c>
    </row>
    <row r="332" spans="1:65" s="2" customFormat="1" ht="21.75" customHeight="1">
      <c r="A332" s="30"/>
      <c r="B332" s="152"/>
      <c r="C332" s="153" t="s">
        <v>1834</v>
      </c>
      <c r="D332" s="153" t="s">
        <v>447</v>
      </c>
      <c r="E332" s="154" t="s">
        <v>5751</v>
      </c>
      <c r="F332" s="155" t="s">
        <v>5340</v>
      </c>
      <c r="G332" s="156" t="s">
        <v>5334</v>
      </c>
      <c r="H332" s="157">
        <v>18</v>
      </c>
      <c r="I332" s="158"/>
      <c r="J332" s="158">
        <f t="shared" si="60"/>
        <v>0</v>
      </c>
      <c r="K332" s="159"/>
      <c r="L332" s="31"/>
      <c r="M332" s="160" t="s">
        <v>1</v>
      </c>
      <c r="N332" s="161" t="s">
        <v>39</v>
      </c>
      <c r="O332" s="162">
        <v>0</v>
      </c>
      <c r="P332" s="162">
        <f t="shared" si="61"/>
        <v>0</v>
      </c>
      <c r="Q332" s="162">
        <v>0</v>
      </c>
      <c r="R332" s="162">
        <f t="shared" si="62"/>
        <v>0</v>
      </c>
      <c r="S332" s="162">
        <v>0</v>
      </c>
      <c r="T332" s="163">
        <f t="shared" si="63"/>
        <v>0</v>
      </c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R332" s="164" t="s">
        <v>558</v>
      </c>
      <c r="AT332" s="164" t="s">
        <v>447</v>
      </c>
      <c r="AU332" s="164" t="s">
        <v>469</v>
      </c>
      <c r="AY332" s="18" t="s">
        <v>445</v>
      </c>
      <c r="BE332" s="165">
        <f t="shared" si="64"/>
        <v>0</v>
      </c>
      <c r="BF332" s="165">
        <f t="shared" si="65"/>
        <v>0</v>
      </c>
      <c r="BG332" s="165">
        <f t="shared" si="66"/>
        <v>0</v>
      </c>
      <c r="BH332" s="165">
        <f t="shared" si="67"/>
        <v>0</v>
      </c>
      <c r="BI332" s="165">
        <f t="shared" si="68"/>
        <v>0</v>
      </c>
      <c r="BJ332" s="18" t="s">
        <v>129</v>
      </c>
      <c r="BK332" s="165">
        <f t="shared" si="69"/>
        <v>0</v>
      </c>
      <c r="BL332" s="18" t="s">
        <v>558</v>
      </c>
      <c r="BM332" s="164" t="s">
        <v>5752</v>
      </c>
    </row>
    <row r="333" spans="1:65" s="2" customFormat="1" ht="21.75" customHeight="1">
      <c r="A333" s="30"/>
      <c r="B333" s="152"/>
      <c r="C333" s="153" t="s">
        <v>1838</v>
      </c>
      <c r="D333" s="153" t="s">
        <v>447</v>
      </c>
      <c r="E333" s="154" t="s">
        <v>5753</v>
      </c>
      <c r="F333" s="155" t="s">
        <v>5511</v>
      </c>
      <c r="G333" s="156" t="s">
        <v>5334</v>
      </c>
      <c r="H333" s="157">
        <v>1</v>
      </c>
      <c r="I333" s="158"/>
      <c r="J333" s="158">
        <f t="shared" si="60"/>
        <v>0</v>
      </c>
      <c r="K333" s="159"/>
      <c r="L333" s="31"/>
      <c r="M333" s="160" t="s">
        <v>1</v>
      </c>
      <c r="N333" s="161" t="s">
        <v>39</v>
      </c>
      <c r="O333" s="162">
        <v>0</v>
      </c>
      <c r="P333" s="162">
        <f t="shared" si="61"/>
        <v>0</v>
      </c>
      <c r="Q333" s="162">
        <v>0</v>
      </c>
      <c r="R333" s="162">
        <f t="shared" si="62"/>
        <v>0</v>
      </c>
      <c r="S333" s="162">
        <v>0</v>
      </c>
      <c r="T333" s="163">
        <f t="shared" si="63"/>
        <v>0</v>
      </c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R333" s="164" t="s">
        <v>558</v>
      </c>
      <c r="AT333" s="164" t="s">
        <v>447</v>
      </c>
      <c r="AU333" s="164" t="s">
        <v>469</v>
      </c>
      <c r="AY333" s="18" t="s">
        <v>445</v>
      </c>
      <c r="BE333" s="165">
        <f t="shared" si="64"/>
        <v>0</v>
      </c>
      <c r="BF333" s="165">
        <f t="shared" si="65"/>
        <v>0</v>
      </c>
      <c r="BG333" s="165">
        <f t="shared" si="66"/>
        <v>0</v>
      </c>
      <c r="BH333" s="165">
        <f t="shared" si="67"/>
        <v>0</v>
      </c>
      <c r="BI333" s="165">
        <f t="shared" si="68"/>
        <v>0</v>
      </c>
      <c r="BJ333" s="18" t="s">
        <v>129</v>
      </c>
      <c r="BK333" s="165">
        <f t="shared" si="69"/>
        <v>0</v>
      </c>
      <c r="BL333" s="18" t="s">
        <v>558</v>
      </c>
      <c r="BM333" s="164" t="s">
        <v>5754</v>
      </c>
    </row>
    <row r="334" spans="1:65" s="2" customFormat="1" ht="24.2" customHeight="1">
      <c r="A334" s="30"/>
      <c r="B334" s="152"/>
      <c r="C334" s="153" t="s">
        <v>1842</v>
      </c>
      <c r="D334" s="153" t="s">
        <v>447</v>
      </c>
      <c r="E334" s="154" t="s">
        <v>5755</v>
      </c>
      <c r="F334" s="155" t="s">
        <v>5349</v>
      </c>
      <c r="G334" s="156" t="s">
        <v>5350</v>
      </c>
      <c r="H334" s="157">
        <v>20</v>
      </c>
      <c r="I334" s="158"/>
      <c r="J334" s="158">
        <f t="shared" si="60"/>
        <v>0</v>
      </c>
      <c r="K334" s="159"/>
      <c r="L334" s="31"/>
      <c r="M334" s="160" t="s">
        <v>1</v>
      </c>
      <c r="N334" s="161" t="s">
        <v>39</v>
      </c>
      <c r="O334" s="162">
        <v>0</v>
      </c>
      <c r="P334" s="162">
        <f t="shared" si="61"/>
        <v>0</v>
      </c>
      <c r="Q334" s="162">
        <v>0</v>
      </c>
      <c r="R334" s="162">
        <f t="shared" si="62"/>
        <v>0</v>
      </c>
      <c r="S334" s="162">
        <v>0</v>
      </c>
      <c r="T334" s="163">
        <f t="shared" si="63"/>
        <v>0</v>
      </c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R334" s="164" t="s">
        <v>558</v>
      </c>
      <c r="AT334" s="164" t="s">
        <v>447</v>
      </c>
      <c r="AU334" s="164" t="s">
        <v>469</v>
      </c>
      <c r="AY334" s="18" t="s">
        <v>445</v>
      </c>
      <c r="BE334" s="165">
        <f t="shared" si="64"/>
        <v>0</v>
      </c>
      <c r="BF334" s="165">
        <f t="shared" si="65"/>
        <v>0</v>
      </c>
      <c r="BG334" s="165">
        <f t="shared" si="66"/>
        <v>0</v>
      </c>
      <c r="BH334" s="165">
        <f t="shared" si="67"/>
        <v>0</v>
      </c>
      <c r="BI334" s="165">
        <f t="shared" si="68"/>
        <v>0</v>
      </c>
      <c r="BJ334" s="18" t="s">
        <v>129</v>
      </c>
      <c r="BK334" s="165">
        <f t="shared" si="69"/>
        <v>0</v>
      </c>
      <c r="BL334" s="18" t="s">
        <v>558</v>
      </c>
      <c r="BM334" s="164" t="s">
        <v>5756</v>
      </c>
    </row>
    <row r="335" spans="1:65" s="2" customFormat="1" ht="16.5" customHeight="1">
      <c r="A335" s="30"/>
      <c r="B335" s="152"/>
      <c r="C335" s="153" t="s">
        <v>1846</v>
      </c>
      <c r="D335" s="153" t="s">
        <v>447</v>
      </c>
      <c r="E335" s="154" t="s">
        <v>5757</v>
      </c>
      <c r="F335" s="155" t="s">
        <v>5356</v>
      </c>
      <c r="G335" s="156" t="s">
        <v>5334</v>
      </c>
      <c r="H335" s="157">
        <v>8</v>
      </c>
      <c r="I335" s="158"/>
      <c r="J335" s="158">
        <f t="shared" si="60"/>
        <v>0</v>
      </c>
      <c r="K335" s="159"/>
      <c r="L335" s="31"/>
      <c r="M335" s="160" t="s">
        <v>1</v>
      </c>
      <c r="N335" s="161" t="s">
        <v>39</v>
      </c>
      <c r="O335" s="162">
        <v>0</v>
      </c>
      <c r="P335" s="162">
        <f t="shared" si="61"/>
        <v>0</v>
      </c>
      <c r="Q335" s="162">
        <v>0</v>
      </c>
      <c r="R335" s="162">
        <f t="shared" si="62"/>
        <v>0</v>
      </c>
      <c r="S335" s="162">
        <v>0</v>
      </c>
      <c r="T335" s="163">
        <f t="shared" si="63"/>
        <v>0</v>
      </c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R335" s="164" t="s">
        <v>558</v>
      </c>
      <c r="AT335" s="164" t="s">
        <v>447</v>
      </c>
      <c r="AU335" s="164" t="s">
        <v>469</v>
      </c>
      <c r="AY335" s="18" t="s">
        <v>445</v>
      </c>
      <c r="BE335" s="165">
        <f t="shared" si="64"/>
        <v>0</v>
      </c>
      <c r="BF335" s="165">
        <f t="shared" si="65"/>
        <v>0</v>
      </c>
      <c r="BG335" s="165">
        <f t="shared" si="66"/>
        <v>0</v>
      </c>
      <c r="BH335" s="165">
        <f t="shared" si="67"/>
        <v>0</v>
      </c>
      <c r="BI335" s="165">
        <f t="shared" si="68"/>
        <v>0</v>
      </c>
      <c r="BJ335" s="18" t="s">
        <v>129</v>
      </c>
      <c r="BK335" s="165">
        <f t="shared" si="69"/>
        <v>0</v>
      </c>
      <c r="BL335" s="18" t="s">
        <v>558</v>
      </c>
      <c r="BM335" s="164" t="s">
        <v>5758</v>
      </c>
    </row>
    <row r="336" spans="1:65" s="2" customFormat="1" ht="16.5" customHeight="1">
      <c r="A336" s="30"/>
      <c r="B336" s="152"/>
      <c r="C336" s="153" t="s">
        <v>1850</v>
      </c>
      <c r="D336" s="153" t="s">
        <v>447</v>
      </c>
      <c r="E336" s="154" t="s">
        <v>5759</v>
      </c>
      <c r="F336" s="155" t="s">
        <v>5359</v>
      </c>
      <c r="G336" s="156" t="s">
        <v>5334</v>
      </c>
      <c r="H336" s="157">
        <v>1</v>
      </c>
      <c r="I336" s="158"/>
      <c r="J336" s="158">
        <f t="shared" si="60"/>
        <v>0</v>
      </c>
      <c r="K336" s="159"/>
      <c r="L336" s="31"/>
      <c r="M336" s="160" t="s">
        <v>1</v>
      </c>
      <c r="N336" s="161" t="s">
        <v>39</v>
      </c>
      <c r="O336" s="162">
        <v>0</v>
      </c>
      <c r="P336" s="162">
        <f t="shared" si="61"/>
        <v>0</v>
      </c>
      <c r="Q336" s="162">
        <v>0</v>
      </c>
      <c r="R336" s="162">
        <f t="shared" si="62"/>
        <v>0</v>
      </c>
      <c r="S336" s="162">
        <v>0</v>
      </c>
      <c r="T336" s="163">
        <f t="shared" si="63"/>
        <v>0</v>
      </c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R336" s="164" t="s">
        <v>558</v>
      </c>
      <c r="AT336" s="164" t="s">
        <v>447</v>
      </c>
      <c r="AU336" s="164" t="s">
        <v>469</v>
      </c>
      <c r="AY336" s="18" t="s">
        <v>445</v>
      </c>
      <c r="BE336" s="165">
        <f t="shared" si="64"/>
        <v>0</v>
      </c>
      <c r="BF336" s="165">
        <f t="shared" si="65"/>
        <v>0</v>
      </c>
      <c r="BG336" s="165">
        <f t="shared" si="66"/>
        <v>0</v>
      </c>
      <c r="BH336" s="165">
        <f t="shared" si="67"/>
        <v>0</v>
      </c>
      <c r="BI336" s="165">
        <f t="shared" si="68"/>
        <v>0</v>
      </c>
      <c r="BJ336" s="18" t="s">
        <v>129</v>
      </c>
      <c r="BK336" s="165">
        <f t="shared" si="69"/>
        <v>0</v>
      </c>
      <c r="BL336" s="18" t="s">
        <v>558</v>
      </c>
      <c r="BM336" s="164" t="s">
        <v>5760</v>
      </c>
    </row>
    <row r="337" spans="1:65" s="12" customFormat="1" ht="20.85" customHeight="1">
      <c r="B337" s="140"/>
      <c r="D337" s="141" t="s">
        <v>72</v>
      </c>
      <c r="E337" s="150" t="s">
        <v>5761</v>
      </c>
      <c r="F337" s="150" t="s">
        <v>5762</v>
      </c>
      <c r="J337" s="151">
        <f>BK337</f>
        <v>0</v>
      </c>
      <c r="L337" s="140"/>
      <c r="M337" s="144"/>
      <c r="N337" s="145"/>
      <c r="O337" s="145"/>
      <c r="P337" s="146">
        <f>SUM(P338:P355)</f>
        <v>0</v>
      </c>
      <c r="Q337" s="145"/>
      <c r="R337" s="146">
        <f>SUM(R338:R355)</f>
        <v>0</v>
      </c>
      <c r="S337" s="145"/>
      <c r="T337" s="147">
        <f>SUM(T338:T355)</f>
        <v>0</v>
      </c>
      <c r="AR337" s="141" t="s">
        <v>129</v>
      </c>
      <c r="AT337" s="148" t="s">
        <v>72</v>
      </c>
      <c r="AU337" s="148" t="s">
        <v>129</v>
      </c>
      <c r="AY337" s="141" t="s">
        <v>445</v>
      </c>
      <c r="BK337" s="149">
        <f>SUM(BK338:BK355)</f>
        <v>0</v>
      </c>
    </row>
    <row r="338" spans="1:65" s="2" customFormat="1" ht="66.75" customHeight="1">
      <c r="A338" s="30"/>
      <c r="B338" s="152"/>
      <c r="C338" s="153" t="s">
        <v>1854</v>
      </c>
      <c r="D338" s="153" t="s">
        <v>447</v>
      </c>
      <c r="E338" s="154" t="s">
        <v>5763</v>
      </c>
      <c r="F338" s="155" t="s">
        <v>5764</v>
      </c>
      <c r="G338" s="156" t="s">
        <v>5273</v>
      </c>
      <c r="H338" s="157">
        <v>1</v>
      </c>
      <c r="I338" s="158"/>
      <c r="J338" s="158">
        <f t="shared" ref="J338:J355" si="70">ROUND(I338*H338,2)</f>
        <v>0</v>
      </c>
      <c r="K338" s="159"/>
      <c r="L338" s="31"/>
      <c r="M338" s="160" t="s">
        <v>1</v>
      </c>
      <c r="N338" s="161" t="s">
        <v>39</v>
      </c>
      <c r="O338" s="162">
        <v>0</v>
      </c>
      <c r="P338" s="162">
        <f t="shared" ref="P338:P355" si="71">O338*H338</f>
        <v>0</v>
      </c>
      <c r="Q338" s="162">
        <v>0</v>
      </c>
      <c r="R338" s="162">
        <f t="shared" ref="R338:R355" si="72">Q338*H338</f>
        <v>0</v>
      </c>
      <c r="S338" s="162">
        <v>0</v>
      </c>
      <c r="T338" s="163">
        <f t="shared" ref="T338:T355" si="73"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64" t="s">
        <v>558</v>
      </c>
      <c r="AT338" s="164" t="s">
        <v>447</v>
      </c>
      <c r="AU338" s="164" t="s">
        <v>469</v>
      </c>
      <c r="AY338" s="18" t="s">
        <v>445</v>
      </c>
      <c r="BE338" s="165">
        <f t="shared" ref="BE338:BE355" si="74">IF(N338="základná",J338,0)</f>
        <v>0</v>
      </c>
      <c r="BF338" s="165">
        <f t="shared" ref="BF338:BF355" si="75">IF(N338="znížená",J338,0)</f>
        <v>0</v>
      </c>
      <c r="BG338" s="165">
        <f t="shared" ref="BG338:BG355" si="76">IF(N338="zákl. prenesená",J338,0)</f>
        <v>0</v>
      </c>
      <c r="BH338" s="165">
        <f t="shared" ref="BH338:BH355" si="77">IF(N338="zníž. prenesená",J338,0)</f>
        <v>0</v>
      </c>
      <c r="BI338" s="165">
        <f t="shared" ref="BI338:BI355" si="78">IF(N338="nulová",J338,0)</f>
        <v>0</v>
      </c>
      <c r="BJ338" s="18" t="s">
        <v>129</v>
      </c>
      <c r="BK338" s="165">
        <f t="shared" ref="BK338:BK355" si="79">ROUND(I338*H338,2)</f>
        <v>0</v>
      </c>
      <c r="BL338" s="18" t="s">
        <v>558</v>
      </c>
      <c r="BM338" s="164" t="s">
        <v>5765</v>
      </c>
    </row>
    <row r="339" spans="1:65" s="2" customFormat="1" ht="16.5" customHeight="1">
      <c r="A339" s="30"/>
      <c r="B339" s="152"/>
      <c r="C339" s="153" t="s">
        <v>1858</v>
      </c>
      <c r="D339" s="153" t="s">
        <v>447</v>
      </c>
      <c r="E339" s="154" t="s">
        <v>5766</v>
      </c>
      <c r="F339" s="155" t="s">
        <v>5767</v>
      </c>
      <c r="G339" s="156" t="s">
        <v>5277</v>
      </c>
      <c r="H339" s="157">
        <v>1</v>
      </c>
      <c r="I339" s="158"/>
      <c r="J339" s="158">
        <f t="shared" si="70"/>
        <v>0</v>
      </c>
      <c r="K339" s="159"/>
      <c r="L339" s="31"/>
      <c r="M339" s="160" t="s">
        <v>1</v>
      </c>
      <c r="N339" s="161" t="s">
        <v>39</v>
      </c>
      <c r="O339" s="162">
        <v>0</v>
      </c>
      <c r="P339" s="162">
        <f t="shared" si="71"/>
        <v>0</v>
      </c>
      <c r="Q339" s="162">
        <v>0</v>
      </c>
      <c r="R339" s="162">
        <f t="shared" si="72"/>
        <v>0</v>
      </c>
      <c r="S339" s="162">
        <v>0</v>
      </c>
      <c r="T339" s="163">
        <f t="shared" si="73"/>
        <v>0</v>
      </c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R339" s="164" t="s">
        <v>558</v>
      </c>
      <c r="AT339" s="164" t="s">
        <v>447</v>
      </c>
      <c r="AU339" s="164" t="s">
        <v>469</v>
      </c>
      <c r="AY339" s="18" t="s">
        <v>445</v>
      </c>
      <c r="BE339" s="165">
        <f t="shared" si="74"/>
        <v>0</v>
      </c>
      <c r="BF339" s="165">
        <f t="shared" si="75"/>
        <v>0</v>
      </c>
      <c r="BG339" s="165">
        <f t="shared" si="76"/>
        <v>0</v>
      </c>
      <c r="BH339" s="165">
        <f t="shared" si="77"/>
        <v>0</v>
      </c>
      <c r="BI339" s="165">
        <f t="shared" si="78"/>
        <v>0</v>
      </c>
      <c r="BJ339" s="18" t="s">
        <v>129</v>
      </c>
      <c r="BK339" s="165">
        <f t="shared" si="79"/>
        <v>0</v>
      </c>
      <c r="BL339" s="18" t="s">
        <v>558</v>
      </c>
      <c r="BM339" s="164" t="s">
        <v>5768</v>
      </c>
    </row>
    <row r="340" spans="1:65" s="2" customFormat="1" ht="16.5" customHeight="1">
      <c r="A340" s="30"/>
      <c r="B340" s="152"/>
      <c r="C340" s="153" t="s">
        <v>1865</v>
      </c>
      <c r="D340" s="153" t="s">
        <v>447</v>
      </c>
      <c r="E340" s="154" t="s">
        <v>5769</v>
      </c>
      <c r="F340" s="155" t="s">
        <v>5727</v>
      </c>
      <c r="G340" s="156" t="s">
        <v>5277</v>
      </c>
      <c r="H340" s="157">
        <v>1</v>
      </c>
      <c r="I340" s="158"/>
      <c r="J340" s="158">
        <f t="shared" si="70"/>
        <v>0</v>
      </c>
      <c r="K340" s="159"/>
      <c r="L340" s="31"/>
      <c r="M340" s="160" t="s">
        <v>1</v>
      </c>
      <c r="N340" s="161" t="s">
        <v>39</v>
      </c>
      <c r="O340" s="162">
        <v>0</v>
      </c>
      <c r="P340" s="162">
        <f t="shared" si="71"/>
        <v>0</v>
      </c>
      <c r="Q340" s="162">
        <v>0</v>
      </c>
      <c r="R340" s="162">
        <f t="shared" si="72"/>
        <v>0</v>
      </c>
      <c r="S340" s="162">
        <v>0</v>
      </c>
      <c r="T340" s="163">
        <f t="shared" si="73"/>
        <v>0</v>
      </c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R340" s="164" t="s">
        <v>558</v>
      </c>
      <c r="AT340" s="164" t="s">
        <v>447</v>
      </c>
      <c r="AU340" s="164" t="s">
        <v>469</v>
      </c>
      <c r="AY340" s="18" t="s">
        <v>445</v>
      </c>
      <c r="BE340" s="165">
        <f t="shared" si="74"/>
        <v>0</v>
      </c>
      <c r="BF340" s="165">
        <f t="shared" si="75"/>
        <v>0</v>
      </c>
      <c r="BG340" s="165">
        <f t="shared" si="76"/>
        <v>0</v>
      </c>
      <c r="BH340" s="165">
        <f t="shared" si="77"/>
        <v>0</v>
      </c>
      <c r="BI340" s="165">
        <f t="shared" si="78"/>
        <v>0</v>
      </c>
      <c r="BJ340" s="18" t="s">
        <v>129</v>
      </c>
      <c r="BK340" s="165">
        <f t="shared" si="79"/>
        <v>0</v>
      </c>
      <c r="BL340" s="18" t="s">
        <v>558</v>
      </c>
      <c r="BM340" s="164" t="s">
        <v>5770</v>
      </c>
    </row>
    <row r="341" spans="1:65" s="2" customFormat="1" ht="16.5" customHeight="1">
      <c r="A341" s="30"/>
      <c r="B341" s="152"/>
      <c r="C341" s="153" t="s">
        <v>1872</v>
      </c>
      <c r="D341" s="153" t="s">
        <v>447</v>
      </c>
      <c r="E341" s="154" t="s">
        <v>5771</v>
      </c>
      <c r="F341" s="155" t="s">
        <v>5772</v>
      </c>
      <c r="G341" s="156" t="s">
        <v>5277</v>
      </c>
      <c r="H341" s="157">
        <v>3</v>
      </c>
      <c r="I341" s="158"/>
      <c r="J341" s="158">
        <f t="shared" si="70"/>
        <v>0</v>
      </c>
      <c r="K341" s="159"/>
      <c r="L341" s="31"/>
      <c r="M341" s="160" t="s">
        <v>1</v>
      </c>
      <c r="N341" s="161" t="s">
        <v>39</v>
      </c>
      <c r="O341" s="162">
        <v>0</v>
      </c>
      <c r="P341" s="162">
        <f t="shared" si="71"/>
        <v>0</v>
      </c>
      <c r="Q341" s="162">
        <v>0</v>
      </c>
      <c r="R341" s="162">
        <f t="shared" si="72"/>
        <v>0</v>
      </c>
      <c r="S341" s="162">
        <v>0</v>
      </c>
      <c r="T341" s="163">
        <f t="shared" si="73"/>
        <v>0</v>
      </c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R341" s="164" t="s">
        <v>558</v>
      </c>
      <c r="AT341" s="164" t="s">
        <v>447</v>
      </c>
      <c r="AU341" s="164" t="s">
        <v>469</v>
      </c>
      <c r="AY341" s="18" t="s">
        <v>445</v>
      </c>
      <c r="BE341" s="165">
        <f t="shared" si="74"/>
        <v>0</v>
      </c>
      <c r="BF341" s="165">
        <f t="shared" si="75"/>
        <v>0</v>
      </c>
      <c r="BG341" s="165">
        <f t="shared" si="76"/>
        <v>0</v>
      </c>
      <c r="BH341" s="165">
        <f t="shared" si="77"/>
        <v>0</v>
      </c>
      <c r="BI341" s="165">
        <f t="shared" si="78"/>
        <v>0</v>
      </c>
      <c r="BJ341" s="18" t="s">
        <v>129</v>
      </c>
      <c r="BK341" s="165">
        <f t="shared" si="79"/>
        <v>0</v>
      </c>
      <c r="BL341" s="18" t="s">
        <v>558</v>
      </c>
      <c r="BM341" s="164" t="s">
        <v>5773</v>
      </c>
    </row>
    <row r="342" spans="1:65" s="2" customFormat="1" ht="16.5" customHeight="1">
      <c r="A342" s="30"/>
      <c r="B342" s="152"/>
      <c r="C342" s="153" t="s">
        <v>1876</v>
      </c>
      <c r="D342" s="153" t="s">
        <v>447</v>
      </c>
      <c r="E342" s="154" t="s">
        <v>5774</v>
      </c>
      <c r="F342" s="155" t="s">
        <v>5775</v>
      </c>
      <c r="G342" s="156" t="s">
        <v>5277</v>
      </c>
      <c r="H342" s="157">
        <v>1</v>
      </c>
      <c r="I342" s="158"/>
      <c r="J342" s="158">
        <f t="shared" si="70"/>
        <v>0</v>
      </c>
      <c r="K342" s="159"/>
      <c r="L342" s="31"/>
      <c r="M342" s="160" t="s">
        <v>1</v>
      </c>
      <c r="N342" s="161" t="s">
        <v>39</v>
      </c>
      <c r="O342" s="162">
        <v>0</v>
      </c>
      <c r="P342" s="162">
        <f t="shared" si="71"/>
        <v>0</v>
      </c>
      <c r="Q342" s="162">
        <v>0</v>
      </c>
      <c r="R342" s="162">
        <f t="shared" si="72"/>
        <v>0</v>
      </c>
      <c r="S342" s="162">
        <v>0</v>
      </c>
      <c r="T342" s="163">
        <f t="shared" si="73"/>
        <v>0</v>
      </c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R342" s="164" t="s">
        <v>558</v>
      </c>
      <c r="AT342" s="164" t="s">
        <v>447</v>
      </c>
      <c r="AU342" s="164" t="s">
        <v>469</v>
      </c>
      <c r="AY342" s="18" t="s">
        <v>445</v>
      </c>
      <c r="BE342" s="165">
        <f t="shared" si="74"/>
        <v>0</v>
      </c>
      <c r="BF342" s="165">
        <f t="shared" si="75"/>
        <v>0</v>
      </c>
      <c r="BG342" s="165">
        <f t="shared" si="76"/>
        <v>0</v>
      </c>
      <c r="BH342" s="165">
        <f t="shared" si="77"/>
        <v>0</v>
      </c>
      <c r="BI342" s="165">
        <f t="shared" si="78"/>
        <v>0</v>
      </c>
      <c r="BJ342" s="18" t="s">
        <v>129</v>
      </c>
      <c r="BK342" s="165">
        <f t="shared" si="79"/>
        <v>0</v>
      </c>
      <c r="BL342" s="18" t="s">
        <v>558</v>
      </c>
      <c r="BM342" s="164" t="s">
        <v>5776</v>
      </c>
    </row>
    <row r="343" spans="1:65" s="2" customFormat="1" ht="21.75" customHeight="1">
      <c r="A343" s="30"/>
      <c r="B343" s="152"/>
      <c r="C343" s="153" t="s">
        <v>1883</v>
      </c>
      <c r="D343" s="153" t="s">
        <v>447</v>
      </c>
      <c r="E343" s="154" t="s">
        <v>5777</v>
      </c>
      <c r="F343" s="155" t="s">
        <v>5298</v>
      </c>
      <c r="G343" s="156" t="s">
        <v>5277</v>
      </c>
      <c r="H343" s="157">
        <v>3</v>
      </c>
      <c r="I343" s="158"/>
      <c r="J343" s="158">
        <f t="shared" si="70"/>
        <v>0</v>
      </c>
      <c r="K343" s="159"/>
      <c r="L343" s="31"/>
      <c r="M343" s="160" t="s">
        <v>1</v>
      </c>
      <c r="N343" s="161" t="s">
        <v>39</v>
      </c>
      <c r="O343" s="162">
        <v>0</v>
      </c>
      <c r="P343" s="162">
        <f t="shared" si="71"/>
        <v>0</v>
      </c>
      <c r="Q343" s="162">
        <v>0</v>
      </c>
      <c r="R343" s="162">
        <f t="shared" si="72"/>
        <v>0</v>
      </c>
      <c r="S343" s="162">
        <v>0</v>
      </c>
      <c r="T343" s="163">
        <f t="shared" si="73"/>
        <v>0</v>
      </c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R343" s="164" t="s">
        <v>558</v>
      </c>
      <c r="AT343" s="164" t="s">
        <v>447</v>
      </c>
      <c r="AU343" s="164" t="s">
        <v>469</v>
      </c>
      <c r="AY343" s="18" t="s">
        <v>445</v>
      </c>
      <c r="BE343" s="165">
        <f t="shared" si="74"/>
        <v>0</v>
      </c>
      <c r="BF343" s="165">
        <f t="shared" si="75"/>
        <v>0</v>
      </c>
      <c r="BG343" s="165">
        <f t="shared" si="76"/>
        <v>0</v>
      </c>
      <c r="BH343" s="165">
        <f t="shared" si="77"/>
        <v>0</v>
      </c>
      <c r="BI343" s="165">
        <f t="shared" si="78"/>
        <v>0</v>
      </c>
      <c r="BJ343" s="18" t="s">
        <v>129</v>
      </c>
      <c r="BK343" s="165">
        <f t="shared" si="79"/>
        <v>0</v>
      </c>
      <c r="BL343" s="18" t="s">
        <v>558</v>
      </c>
      <c r="BM343" s="164" t="s">
        <v>5778</v>
      </c>
    </row>
    <row r="344" spans="1:65" s="2" customFormat="1" ht="16.5" customHeight="1">
      <c r="A344" s="30"/>
      <c r="B344" s="152"/>
      <c r="C344" s="153" t="s">
        <v>1893</v>
      </c>
      <c r="D344" s="153" t="s">
        <v>447</v>
      </c>
      <c r="E344" s="154" t="s">
        <v>5779</v>
      </c>
      <c r="F344" s="155" t="s">
        <v>5301</v>
      </c>
      <c r="G344" s="156" t="s">
        <v>5277</v>
      </c>
      <c r="H344" s="157">
        <v>3</v>
      </c>
      <c r="I344" s="158"/>
      <c r="J344" s="158">
        <f t="shared" si="70"/>
        <v>0</v>
      </c>
      <c r="K344" s="159"/>
      <c r="L344" s="31"/>
      <c r="M344" s="160" t="s">
        <v>1</v>
      </c>
      <c r="N344" s="161" t="s">
        <v>39</v>
      </c>
      <c r="O344" s="162">
        <v>0</v>
      </c>
      <c r="P344" s="162">
        <f t="shared" si="71"/>
        <v>0</v>
      </c>
      <c r="Q344" s="162">
        <v>0</v>
      </c>
      <c r="R344" s="162">
        <f t="shared" si="72"/>
        <v>0</v>
      </c>
      <c r="S344" s="162">
        <v>0</v>
      </c>
      <c r="T344" s="163">
        <f t="shared" si="73"/>
        <v>0</v>
      </c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R344" s="164" t="s">
        <v>558</v>
      </c>
      <c r="AT344" s="164" t="s">
        <v>447</v>
      </c>
      <c r="AU344" s="164" t="s">
        <v>469</v>
      </c>
      <c r="AY344" s="18" t="s">
        <v>445</v>
      </c>
      <c r="BE344" s="165">
        <f t="shared" si="74"/>
        <v>0</v>
      </c>
      <c r="BF344" s="165">
        <f t="shared" si="75"/>
        <v>0</v>
      </c>
      <c r="BG344" s="165">
        <f t="shared" si="76"/>
        <v>0</v>
      </c>
      <c r="BH344" s="165">
        <f t="shared" si="77"/>
        <v>0</v>
      </c>
      <c r="BI344" s="165">
        <f t="shared" si="78"/>
        <v>0</v>
      </c>
      <c r="BJ344" s="18" t="s">
        <v>129</v>
      </c>
      <c r="BK344" s="165">
        <f t="shared" si="79"/>
        <v>0</v>
      </c>
      <c r="BL344" s="18" t="s">
        <v>558</v>
      </c>
      <c r="BM344" s="164" t="s">
        <v>5780</v>
      </c>
    </row>
    <row r="345" spans="1:65" s="2" customFormat="1" ht="21.75" customHeight="1">
      <c r="A345" s="30"/>
      <c r="B345" s="152"/>
      <c r="C345" s="153" t="s">
        <v>1899</v>
      </c>
      <c r="D345" s="153" t="s">
        <v>447</v>
      </c>
      <c r="E345" s="154" t="s">
        <v>5781</v>
      </c>
      <c r="F345" s="155" t="s">
        <v>5304</v>
      </c>
      <c r="G345" s="156" t="s">
        <v>5277</v>
      </c>
      <c r="H345" s="157">
        <v>3</v>
      </c>
      <c r="I345" s="158"/>
      <c r="J345" s="158">
        <f t="shared" si="70"/>
        <v>0</v>
      </c>
      <c r="K345" s="159"/>
      <c r="L345" s="31"/>
      <c r="M345" s="160" t="s">
        <v>1</v>
      </c>
      <c r="N345" s="161" t="s">
        <v>39</v>
      </c>
      <c r="O345" s="162">
        <v>0</v>
      </c>
      <c r="P345" s="162">
        <f t="shared" si="71"/>
        <v>0</v>
      </c>
      <c r="Q345" s="162">
        <v>0</v>
      </c>
      <c r="R345" s="162">
        <f t="shared" si="72"/>
        <v>0</v>
      </c>
      <c r="S345" s="162">
        <v>0</v>
      </c>
      <c r="T345" s="163">
        <f t="shared" si="73"/>
        <v>0</v>
      </c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R345" s="164" t="s">
        <v>558</v>
      </c>
      <c r="AT345" s="164" t="s">
        <v>447</v>
      </c>
      <c r="AU345" s="164" t="s">
        <v>469</v>
      </c>
      <c r="AY345" s="18" t="s">
        <v>445</v>
      </c>
      <c r="BE345" s="165">
        <f t="shared" si="74"/>
        <v>0</v>
      </c>
      <c r="BF345" s="165">
        <f t="shared" si="75"/>
        <v>0</v>
      </c>
      <c r="BG345" s="165">
        <f t="shared" si="76"/>
        <v>0</v>
      </c>
      <c r="BH345" s="165">
        <f t="shared" si="77"/>
        <v>0</v>
      </c>
      <c r="BI345" s="165">
        <f t="shared" si="78"/>
        <v>0</v>
      </c>
      <c r="BJ345" s="18" t="s">
        <v>129</v>
      </c>
      <c r="BK345" s="165">
        <f t="shared" si="79"/>
        <v>0</v>
      </c>
      <c r="BL345" s="18" t="s">
        <v>558</v>
      </c>
      <c r="BM345" s="164" t="s">
        <v>5782</v>
      </c>
    </row>
    <row r="346" spans="1:65" s="2" customFormat="1" ht="16.5" customHeight="1">
      <c r="A346" s="30"/>
      <c r="B346" s="152"/>
      <c r="C346" s="153" t="s">
        <v>1904</v>
      </c>
      <c r="D346" s="153" t="s">
        <v>447</v>
      </c>
      <c r="E346" s="154" t="s">
        <v>5783</v>
      </c>
      <c r="F346" s="155" t="s">
        <v>5307</v>
      </c>
      <c r="G346" s="156" t="s">
        <v>5277</v>
      </c>
      <c r="H346" s="157">
        <v>3</v>
      </c>
      <c r="I346" s="158"/>
      <c r="J346" s="158">
        <f t="shared" si="70"/>
        <v>0</v>
      </c>
      <c r="K346" s="159"/>
      <c r="L346" s="31"/>
      <c r="M346" s="160" t="s">
        <v>1</v>
      </c>
      <c r="N346" s="161" t="s">
        <v>39</v>
      </c>
      <c r="O346" s="162">
        <v>0</v>
      </c>
      <c r="P346" s="162">
        <f t="shared" si="71"/>
        <v>0</v>
      </c>
      <c r="Q346" s="162">
        <v>0</v>
      </c>
      <c r="R346" s="162">
        <f t="shared" si="72"/>
        <v>0</v>
      </c>
      <c r="S346" s="162">
        <v>0</v>
      </c>
      <c r="T346" s="163">
        <f t="shared" si="73"/>
        <v>0</v>
      </c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R346" s="164" t="s">
        <v>558</v>
      </c>
      <c r="AT346" s="164" t="s">
        <v>447</v>
      </c>
      <c r="AU346" s="164" t="s">
        <v>469</v>
      </c>
      <c r="AY346" s="18" t="s">
        <v>445</v>
      </c>
      <c r="BE346" s="165">
        <f t="shared" si="74"/>
        <v>0</v>
      </c>
      <c r="BF346" s="165">
        <f t="shared" si="75"/>
        <v>0</v>
      </c>
      <c r="BG346" s="165">
        <f t="shared" si="76"/>
        <v>0</v>
      </c>
      <c r="BH346" s="165">
        <f t="shared" si="77"/>
        <v>0</v>
      </c>
      <c r="BI346" s="165">
        <f t="shared" si="78"/>
        <v>0</v>
      </c>
      <c r="BJ346" s="18" t="s">
        <v>129</v>
      </c>
      <c r="BK346" s="165">
        <f t="shared" si="79"/>
        <v>0</v>
      </c>
      <c r="BL346" s="18" t="s">
        <v>558</v>
      </c>
      <c r="BM346" s="164" t="s">
        <v>5784</v>
      </c>
    </row>
    <row r="347" spans="1:65" s="2" customFormat="1" ht="16.5" customHeight="1">
      <c r="A347" s="30"/>
      <c r="B347" s="152"/>
      <c r="C347" s="153" t="s">
        <v>1909</v>
      </c>
      <c r="D347" s="153" t="s">
        <v>447</v>
      </c>
      <c r="E347" s="154" t="s">
        <v>5785</v>
      </c>
      <c r="F347" s="155" t="s">
        <v>5327</v>
      </c>
      <c r="G347" s="156" t="s">
        <v>5311</v>
      </c>
      <c r="H347" s="157">
        <v>2</v>
      </c>
      <c r="I347" s="158"/>
      <c r="J347" s="158">
        <f t="shared" si="70"/>
        <v>0</v>
      </c>
      <c r="K347" s="159"/>
      <c r="L347" s="31"/>
      <c r="M347" s="160" t="s">
        <v>1</v>
      </c>
      <c r="N347" s="161" t="s">
        <v>39</v>
      </c>
      <c r="O347" s="162">
        <v>0</v>
      </c>
      <c r="P347" s="162">
        <f t="shared" si="71"/>
        <v>0</v>
      </c>
      <c r="Q347" s="162">
        <v>0</v>
      </c>
      <c r="R347" s="162">
        <f t="shared" si="72"/>
        <v>0</v>
      </c>
      <c r="S347" s="162">
        <v>0</v>
      </c>
      <c r="T347" s="163">
        <f t="shared" si="73"/>
        <v>0</v>
      </c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R347" s="164" t="s">
        <v>558</v>
      </c>
      <c r="AT347" s="164" t="s">
        <v>447</v>
      </c>
      <c r="AU347" s="164" t="s">
        <v>469</v>
      </c>
      <c r="AY347" s="18" t="s">
        <v>445</v>
      </c>
      <c r="BE347" s="165">
        <f t="shared" si="74"/>
        <v>0</v>
      </c>
      <c r="BF347" s="165">
        <f t="shared" si="75"/>
        <v>0</v>
      </c>
      <c r="BG347" s="165">
        <f t="shared" si="76"/>
        <v>0</v>
      </c>
      <c r="BH347" s="165">
        <f t="shared" si="77"/>
        <v>0</v>
      </c>
      <c r="BI347" s="165">
        <f t="shared" si="78"/>
        <v>0</v>
      </c>
      <c r="BJ347" s="18" t="s">
        <v>129</v>
      </c>
      <c r="BK347" s="165">
        <f t="shared" si="79"/>
        <v>0</v>
      </c>
      <c r="BL347" s="18" t="s">
        <v>558</v>
      </c>
      <c r="BM347" s="164" t="s">
        <v>5786</v>
      </c>
    </row>
    <row r="348" spans="1:65" s="2" customFormat="1" ht="24.2" customHeight="1">
      <c r="A348" s="30"/>
      <c r="B348" s="152"/>
      <c r="C348" s="153" t="s">
        <v>1913</v>
      </c>
      <c r="D348" s="153" t="s">
        <v>447</v>
      </c>
      <c r="E348" s="154" t="s">
        <v>5787</v>
      </c>
      <c r="F348" s="155" t="s">
        <v>5745</v>
      </c>
      <c r="G348" s="156" t="s">
        <v>5334</v>
      </c>
      <c r="H348" s="157">
        <v>3</v>
      </c>
      <c r="I348" s="158"/>
      <c r="J348" s="158">
        <f t="shared" si="70"/>
        <v>0</v>
      </c>
      <c r="K348" s="159"/>
      <c r="L348" s="31"/>
      <c r="M348" s="160" t="s">
        <v>1</v>
      </c>
      <c r="N348" s="161" t="s">
        <v>39</v>
      </c>
      <c r="O348" s="162">
        <v>0</v>
      </c>
      <c r="P348" s="162">
        <f t="shared" si="71"/>
        <v>0</v>
      </c>
      <c r="Q348" s="162">
        <v>0</v>
      </c>
      <c r="R348" s="162">
        <f t="shared" si="72"/>
        <v>0</v>
      </c>
      <c r="S348" s="162">
        <v>0</v>
      </c>
      <c r="T348" s="163">
        <f t="shared" si="73"/>
        <v>0</v>
      </c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R348" s="164" t="s">
        <v>558</v>
      </c>
      <c r="AT348" s="164" t="s">
        <v>447</v>
      </c>
      <c r="AU348" s="164" t="s">
        <v>469</v>
      </c>
      <c r="AY348" s="18" t="s">
        <v>445</v>
      </c>
      <c r="BE348" s="165">
        <f t="shared" si="74"/>
        <v>0</v>
      </c>
      <c r="BF348" s="165">
        <f t="shared" si="75"/>
        <v>0</v>
      </c>
      <c r="BG348" s="165">
        <f t="shared" si="76"/>
        <v>0</v>
      </c>
      <c r="BH348" s="165">
        <f t="shared" si="77"/>
        <v>0</v>
      </c>
      <c r="BI348" s="165">
        <f t="shared" si="78"/>
        <v>0</v>
      </c>
      <c r="BJ348" s="18" t="s">
        <v>129</v>
      </c>
      <c r="BK348" s="165">
        <f t="shared" si="79"/>
        <v>0</v>
      </c>
      <c r="BL348" s="18" t="s">
        <v>558</v>
      </c>
      <c r="BM348" s="164" t="s">
        <v>5788</v>
      </c>
    </row>
    <row r="349" spans="1:65" s="2" customFormat="1" ht="21.75" customHeight="1">
      <c r="A349" s="30"/>
      <c r="B349" s="152"/>
      <c r="C349" s="153" t="s">
        <v>1919</v>
      </c>
      <c r="D349" s="153" t="s">
        <v>447</v>
      </c>
      <c r="E349" s="154" t="s">
        <v>5789</v>
      </c>
      <c r="F349" s="155" t="s">
        <v>5654</v>
      </c>
      <c r="G349" s="156" t="s">
        <v>5334</v>
      </c>
      <c r="H349" s="157">
        <v>15</v>
      </c>
      <c r="I349" s="158"/>
      <c r="J349" s="158">
        <f t="shared" si="70"/>
        <v>0</v>
      </c>
      <c r="K349" s="159"/>
      <c r="L349" s="31"/>
      <c r="M349" s="160" t="s">
        <v>1</v>
      </c>
      <c r="N349" s="161" t="s">
        <v>39</v>
      </c>
      <c r="O349" s="162">
        <v>0</v>
      </c>
      <c r="P349" s="162">
        <f t="shared" si="71"/>
        <v>0</v>
      </c>
      <c r="Q349" s="162">
        <v>0</v>
      </c>
      <c r="R349" s="162">
        <f t="shared" si="72"/>
        <v>0</v>
      </c>
      <c r="S349" s="162">
        <v>0</v>
      </c>
      <c r="T349" s="163">
        <f t="shared" si="73"/>
        <v>0</v>
      </c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R349" s="164" t="s">
        <v>558</v>
      </c>
      <c r="AT349" s="164" t="s">
        <v>447</v>
      </c>
      <c r="AU349" s="164" t="s">
        <v>469</v>
      </c>
      <c r="AY349" s="18" t="s">
        <v>445</v>
      </c>
      <c r="BE349" s="165">
        <f t="shared" si="74"/>
        <v>0</v>
      </c>
      <c r="BF349" s="165">
        <f t="shared" si="75"/>
        <v>0</v>
      </c>
      <c r="BG349" s="165">
        <f t="shared" si="76"/>
        <v>0</v>
      </c>
      <c r="BH349" s="165">
        <f t="shared" si="77"/>
        <v>0</v>
      </c>
      <c r="BI349" s="165">
        <f t="shared" si="78"/>
        <v>0</v>
      </c>
      <c r="BJ349" s="18" t="s">
        <v>129</v>
      </c>
      <c r="BK349" s="165">
        <f t="shared" si="79"/>
        <v>0</v>
      </c>
      <c r="BL349" s="18" t="s">
        <v>558</v>
      </c>
      <c r="BM349" s="164" t="s">
        <v>5790</v>
      </c>
    </row>
    <row r="350" spans="1:65" s="2" customFormat="1" ht="21.75" customHeight="1">
      <c r="A350" s="30"/>
      <c r="B350" s="152"/>
      <c r="C350" s="153" t="s">
        <v>1923</v>
      </c>
      <c r="D350" s="153" t="s">
        <v>447</v>
      </c>
      <c r="E350" s="154" t="s">
        <v>5791</v>
      </c>
      <c r="F350" s="155" t="s">
        <v>5571</v>
      </c>
      <c r="G350" s="156" t="s">
        <v>5334</v>
      </c>
      <c r="H350" s="157">
        <v>35</v>
      </c>
      <c r="I350" s="158"/>
      <c r="J350" s="158">
        <f t="shared" si="70"/>
        <v>0</v>
      </c>
      <c r="K350" s="159"/>
      <c r="L350" s="31"/>
      <c r="M350" s="160" t="s">
        <v>1</v>
      </c>
      <c r="N350" s="161" t="s">
        <v>39</v>
      </c>
      <c r="O350" s="162">
        <v>0</v>
      </c>
      <c r="P350" s="162">
        <f t="shared" si="71"/>
        <v>0</v>
      </c>
      <c r="Q350" s="162">
        <v>0</v>
      </c>
      <c r="R350" s="162">
        <f t="shared" si="72"/>
        <v>0</v>
      </c>
      <c r="S350" s="162">
        <v>0</v>
      </c>
      <c r="T350" s="163">
        <f t="shared" si="73"/>
        <v>0</v>
      </c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R350" s="164" t="s">
        <v>558</v>
      </c>
      <c r="AT350" s="164" t="s">
        <v>447</v>
      </c>
      <c r="AU350" s="164" t="s">
        <v>469</v>
      </c>
      <c r="AY350" s="18" t="s">
        <v>445</v>
      </c>
      <c r="BE350" s="165">
        <f t="shared" si="74"/>
        <v>0</v>
      </c>
      <c r="BF350" s="165">
        <f t="shared" si="75"/>
        <v>0</v>
      </c>
      <c r="BG350" s="165">
        <f t="shared" si="76"/>
        <v>0</v>
      </c>
      <c r="BH350" s="165">
        <f t="shared" si="77"/>
        <v>0</v>
      </c>
      <c r="BI350" s="165">
        <f t="shared" si="78"/>
        <v>0</v>
      </c>
      <c r="BJ350" s="18" t="s">
        <v>129</v>
      </c>
      <c r="BK350" s="165">
        <f t="shared" si="79"/>
        <v>0</v>
      </c>
      <c r="BL350" s="18" t="s">
        <v>558</v>
      </c>
      <c r="BM350" s="164" t="s">
        <v>5792</v>
      </c>
    </row>
    <row r="351" spans="1:65" s="2" customFormat="1" ht="21.75" customHeight="1">
      <c r="A351" s="30"/>
      <c r="B351" s="152"/>
      <c r="C351" s="153" t="s">
        <v>1948</v>
      </c>
      <c r="D351" s="153" t="s">
        <v>447</v>
      </c>
      <c r="E351" s="154" t="s">
        <v>5793</v>
      </c>
      <c r="F351" s="155" t="s">
        <v>5340</v>
      </c>
      <c r="G351" s="156" t="s">
        <v>5334</v>
      </c>
      <c r="H351" s="157">
        <v>14</v>
      </c>
      <c r="I351" s="158"/>
      <c r="J351" s="158">
        <f t="shared" si="70"/>
        <v>0</v>
      </c>
      <c r="K351" s="159"/>
      <c r="L351" s="31"/>
      <c r="M351" s="160" t="s">
        <v>1</v>
      </c>
      <c r="N351" s="161" t="s">
        <v>39</v>
      </c>
      <c r="O351" s="162">
        <v>0</v>
      </c>
      <c r="P351" s="162">
        <f t="shared" si="71"/>
        <v>0</v>
      </c>
      <c r="Q351" s="162">
        <v>0</v>
      </c>
      <c r="R351" s="162">
        <f t="shared" si="72"/>
        <v>0</v>
      </c>
      <c r="S351" s="162">
        <v>0</v>
      </c>
      <c r="T351" s="163">
        <f t="shared" si="73"/>
        <v>0</v>
      </c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R351" s="164" t="s">
        <v>558</v>
      </c>
      <c r="AT351" s="164" t="s">
        <v>447</v>
      </c>
      <c r="AU351" s="164" t="s">
        <v>469</v>
      </c>
      <c r="AY351" s="18" t="s">
        <v>445</v>
      </c>
      <c r="BE351" s="165">
        <f t="shared" si="74"/>
        <v>0</v>
      </c>
      <c r="BF351" s="165">
        <f t="shared" si="75"/>
        <v>0</v>
      </c>
      <c r="BG351" s="165">
        <f t="shared" si="76"/>
        <v>0</v>
      </c>
      <c r="BH351" s="165">
        <f t="shared" si="77"/>
        <v>0</v>
      </c>
      <c r="BI351" s="165">
        <f t="shared" si="78"/>
        <v>0</v>
      </c>
      <c r="BJ351" s="18" t="s">
        <v>129</v>
      </c>
      <c r="BK351" s="165">
        <f t="shared" si="79"/>
        <v>0</v>
      </c>
      <c r="BL351" s="18" t="s">
        <v>558</v>
      </c>
      <c r="BM351" s="164" t="s">
        <v>5794</v>
      </c>
    </row>
    <row r="352" spans="1:65" s="2" customFormat="1" ht="21.75" customHeight="1">
      <c r="A352" s="30"/>
      <c r="B352" s="152"/>
      <c r="C352" s="153" t="s">
        <v>1953</v>
      </c>
      <c r="D352" s="153" t="s">
        <v>447</v>
      </c>
      <c r="E352" s="154" t="s">
        <v>5795</v>
      </c>
      <c r="F352" s="155" t="s">
        <v>5511</v>
      </c>
      <c r="G352" s="156" t="s">
        <v>5334</v>
      </c>
      <c r="H352" s="157">
        <v>9</v>
      </c>
      <c r="I352" s="158"/>
      <c r="J352" s="158">
        <f t="shared" si="70"/>
        <v>0</v>
      </c>
      <c r="K352" s="159"/>
      <c r="L352" s="31"/>
      <c r="M352" s="160" t="s">
        <v>1</v>
      </c>
      <c r="N352" s="161" t="s">
        <v>39</v>
      </c>
      <c r="O352" s="162">
        <v>0</v>
      </c>
      <c r="P352" s="162">
        <f t="shared" si="71"/>
        <v>0</v>
      </c>
      <c r="Q352" s="162">
        <v>0</v>
      </c>
      <c r="R352" s="162">
        <f t="shared" si="72"/>
        <v>0</v>
      </c>
      <c r="S352" s="162">
        <v>0</v>
      </c>
      <c r="T352" s="163">
        <f t="shared" si="73"/>
        <v>0</v>
      </c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R352" s="164" t="s">
        <v>558</v>
      </c>
      <c r="AT352" s="164" t="s">
        <v>447</v>
      </c>
      <c r="AU352" s="164" t="s">
        <v>469</v>
      </c>
      <c r="AY352" s="18" t="s">
        <v>445</v>
      </c>
      <c r="BE352" s="165">
        <f t="shared" si="74"/>
        <v>0</v>
      </c>
      <c r="BF352" s="165">
        <f t="shared" si="75"/>
        <v>0</v>
      </c>
      <c r="BG352" s="165">
        <f t="shared" si="76"/>
        <v>0</v>
      </c>
      <c r="BH352" s="165">
        <f t="shared" si="77"/>
        <v>0</v>
      </c>
      <c r="BI352" s="165">
        <f t="shared" si="78"/>
        <v>0</v>
      </c>
      <c r="BJ352" s="18" t="s">
        <v>129</v>
      </c>
      <c r="BK352" s="165">
        <f t="shared" si="79"/>
        <v>0</v>
      </c>
      <c r="BL352" s="18" t="s">
        <v>558</v>
      </c>
      <c r="BM352" s="164" t="s">
        <v>5796</v>
      </c>
    </row>
    <row r="353" spans="1:65" s="2" customFormat="1" ht="24.2" customHeight="1">
      <c r="A353" s="30"/>
      <c r="B353" s="152"/>
      <c r="C353" s="153" t="s">
        <v>1959</v>
      </c>
      <c r="D353" s="153" t="s">
        <v>447</v>
      </c>
      <c r="E353" s="154" t="s">
        <v>5797</v>
      </c>
      <c r="F353" s="155" t="s">
        <v>5349</v>
      </c>
      <c r="G353" s="156" t="s">
        <v>5350</v>
      </c>
      <c r="H353" s="157">
        <v>22</v>
      </c>
      <c r="I353" s="158"/>
      <c r="J353" s="158">
        <f t="shared" si="70"/>
        <v>0</v>
      </c>
      <c r="K353" s="159"/>
      <c r="L353" s="31"/>
      <c r="M353" s="160" t="s">
        <v>1</v>
      </c>
      <c r="N353" s="161" t="s">
        <v>39</v>
      </c>
      <c r="O353" s="162">
        <v>0</v>
      </c>
      <c r="P353" s="162">
        <f t="shared" si="71"/>
        <v>0</v>
      </c>
      <c r="Q353" s="162">
        <v>0</v>
      </c>
      <c r="R353" s="162">
        <f t="shared" si="72"/>
        <v>0</v>
      </c>
      <c r="S353" s="162">
        <v>0</v>
      </c>
      <c r="T353" s="163">
        <f t="shared" si="73"/>
        <v>0</v>
      </c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R353" s="164" t="s">
        <v>558</v>
      </c>
      <c r="AT353" s="164" t="s">
        <v>447</v>
      </c>
      <c r="AU353" s="164" t="s">
        <v>469</v>
      </c>
      <c r="AY353" s="18" t="s">
        <v>445</v>
      </c>
      <c r="BE353" s="165">
        <f t="shared" si="74"/>
        <v>0</v>
      </c>
      <c r="BF353" s="165">
        <f t="shared" si="75"/>
        <v>0</v>
      </c>
      <c r="BG353" s="165">
        <f t="shared" si="76"/>
        <v>0</v>
      </c>
      <c r="BH353" s="165">
        <f t="shared" si="77"/>
        <v>0</v>
      </c>
      <c r="BI353" s="165">
        <f t="shared" si="78"/>
        <v>0</v>
      </c>
      <c r="BJ353" s="18" t="s">
        <v>129</v>
      </c>
      <c r="BK353" s="165">
        <f t="shared" si="79"/>
        <v>0</v>
      </c>
      <c r="BL353" s="18" t="s">
        <v>558</v>
      </c>
      <c r="BM353" s="164" t="s">
        <v>5798</v>
      </c>
    </row>
    <row r="354" spans="1:65" s="2" customFormat="1" ht="16.5" customHeight="1">
      <c r="A354" s="30"/>
      <c r="B354" s="152"/>
      <c r="C354" s="153" t="s">
        <v>1964</v>
      </c>
      <c r="D354" s="153" t="s">
        <v>447</v>
      </c>
      <c r="E354" s="154" t="s">
        <v>5799</v>
      </c>
      <c r="F354" s="155" t="s">
        <v>5356</v>
      </c>
      <c r="G354" s="156" t="s">
        <v>5334</v>
      </c>
      <c r="H354" s="157">
        <v>8</v>
      </c>
      <c r="I354" s="158"/>
      <c r="J354" s="158">
        <f t="shared" si="70"/>
        <v>0</v>
      </c>
      <c r="K354" s="159"/>
      <c r="L354" s="31"/>
      <c r="M354" s="160" t="s">
        <v>1</v>
      </c>
      <c r="N354" s="161" t="s">
        <v>39</v>
      </c>
      <c r="O354" s="162">
        <v>0</v>
      </c>
      <c r="P354" s="162">
        <f t="shared" si="71"/>
        <v>0</v>
      </c>
      <c r="Q354" s="162">
        <v>0</v>
      </c>
      <c r="R354" s="162">
        <f t="shared" si="72"/>
        <v>0</v>
      </c>
      <c r="S354" s="162">
        <v>0</v>
      </c>
      <c r="T354" s="163">
        <f t="shared" si="73"/>
        <v>0</v>
      </c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R354" s="164" t="s">
        <v>558</v>
      </c>
      <c r="AT354" s="164" t="s">
        <v>447</v>
      </c>
      <c r="AU354" s="164" t="s">
        <v>469</v>
      </c>
      <c r="AY354" s="18" t="s">
        <v>445</v>
      </c>
      <c r="BE354" s="165">
        <f t="shared" si="74"/>
        <v>0</v>
      </c>
      <c r="BF354" s="165">
        <f t="shared" si="75"/>
        <v>0</v>
      </c>
      <c r="BG354" s="165">
        <f t="shared" si="76"/>
        <v>0</v>
      </c>
      <c r="BH354" s="165">
        <f t="shared" si="77"/>
        <v>0</v>
      </c>
      <c r="BI354" s="165">
        <f t="shared" si="78"/>
        <v>0</v>
      </c>
      <c r="BJ354" s="18" t="s">
        <v>129</v>
      </c>
      <c r="BK354" s="165">
        <f t="shared" si="79"/>
        <v>0</v>
      </c>
      <c r="BL354" s="18" t="s">
        <v>558</v>
      </c>
      <c r="BM354" s="164" t="s">
        <v>5800</v>
      </c>
    </row>
    <row r="355" spans="1:65" s="2" customFormat="1" ht="16.5" customHeight="1">
      <c r="A355" s="30"/>
      <c r="B355" s="152"/>
      <c r="C355" s="153" t="s">
        <v>1968</v>
      </c>
      <c r="D355" s="153" t="s">
        <v>447</v>
      </c>
      <c r="E355" s="154" t="s">
        <v>5801</v>
      </c>
      <c r="F355" s="155" t="s">
        <v>5359</v>
      </c>
      <c r="G355" s="156" t="s">
        <v>5334</v>
      </c>
      <c r="H355" s="157">
        <v>1</v>
      </c>
      <c r="I355" s="158"/>
      <c r="J355" s="158">
        <f t="shared" si="70"/>
        <v>0</v>
      </c>
      <c r="K355" s="159"/>
      <c r="L355" s="31"/>
      <c r="M355" s="160" t="s">
        <v>1</v>
      </c>
      <c r="N355" s="161" t="s">
        <v>39</v>
      </c>
      <c r="O355" s="162">
        <v>0</v>
      </c>
      <c r="P355" s="162">
        <f t="shared" si="71"/>
        <v>0</v>
      </c>
      <c r="Q355" s="162">
        <v>0</v>
      </c>
      <c r="R355" s="162">
        <f t="shared" si="72"/>
        <v>0</v>
      </c>
      <c r="S355" s="162">
        <v>0</v>
      </c>
      <c r="T355" s="163">
        <f t="shared" si="73"/>
        <v>0</v>
      </c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R355" s="164" t="s">
        <v>558</v>
      </c>
      <c r="AT355" s="164" t="s">
        <v>447</v>
      </c>
      <c r="AU355" s="164" t="s">
        <v>469</v>
      </c>
      <c r="AY355" s="18" t="s">
        <v>445</v>
      </c>
      <c r="BE355" s="165">
        <f t="shared" si="74"/>
        <v>0</v>
      </c>
      <c r="BF355" s="165">
        <f t="shared" si="75"/>
        <v>0</v>
      </c>
      <c r="BG355" s="165">
        <f t="shared" si="76"/>
        <v>0</v>
      </c>
      <c r="BH355" s="165">
        <f t="shared" si="77"/>
        <v>0</v>
      </c>
      <c r="BI355" s="165">
        <f t="shared" si="78"/>
        <v>0</v>
      </c>
      <c r="BJ355" s="18" t="s">
        <v>129</v>
      </c>
      <c r="BK355" s="165">
        <f t="shared" si="79"/>
        <v>0</v>
      </c>
      <c r="BL355" s="18" t="s">
        <v>558</v>
      </c>
      <c r="BM355" s="164" t="s">
        <v>5802</v>
      </c>
    </row>
    <row r="356" spans="1:65" s="12" customFormat="1" ht="20.85" customHeight="1">
      <c r="B356" s="140"/>
      <c r="D356" s="141" t="s">
        <v>72</v>
      </c>
      <c r="E356" s="150" t="s">
        <v>5803</v>
      </c>
      <c r="F356" s="150" t="s">
        <v>5804</v>
      </c>
      <c r="J356" s="151">
        <f>BK356</f>
        <v>0</v>
      </c>
      <c r="L356" s="140"/>
      <c r="M356" s="144"/>
      <c r="N356" s="145"/>
      <c r="O356" s="145"/>
      <c r="P356" s="146">
        <f>SUM(P357:P391)</f>
        <v>0</v>
      </c>
      <c r="Q356" s="145"/>
      <c r="R356" s="146">
        <f>SUM(R357:R391)</f>
        <v>0</v>
      </c>
      <c r="S356" s="145"/>
      <c r="T356" s="147">
        <f>SUM(T357:T391)</f>
        <v>0</v>
      </c>
      <c r="AR356" s="141" t="s">
        <v>129</v>
      </c>
      <c r="AT356" s="148" t="s">
        <v>72</v>
      </c>
      <c r="AU356" s="148" t="s">
        <v>129</v>
      </c>
      <c r="AY356" s="141" t="s">
        <v>445</v>
      </c>
      <c r="BK356" s="149">
        <f>SUM(BK357:BK391)</f>
        <v>0</v>
      </c>
    </row>
    <row r="357" spans="1:65" s="2" customFormat="1" ht="76.349999999999994" customHeight="1">
      <c r="A357" s="30"/>
      <c r="B357" s="152"/>
      <c r="C357" s="153" t="s">
        <v>1974</v>
      </c>
      <c r="D357" s="153" t="s">
        <v>447</v>
      </c>
      <c r="E357" s="154" t="s">
        <v>5805</v>
      </c>
      <c r="F357" s="155" t="s">
        <v>5806</v>
      </c>
      <c r="G357" s="156" t="s">
        <v>5273</v>
      </c>
      <c r="H357" s="157">
        <v>1</v>
      </c>
      <c r="I357" s="158"/>
      <c r="J357" s="158">
        <f t="shared" ref="J357:J391" si="80">ROUND(I357*H357,2)</f>
        <v>0</v>
      </c>
      <c r="K357" s="159"/>
      <c r="L357" s="31"/>
      <c r="M357" s="160" t="s">
        <v>1</v>
      </c>
      <c r="N357" s="161" t="s">
        <v>39</v>
      </c>
      <c r="O357" s="162">
        <v>0</v>
      </c>
      <c r="P357" s="162">
        <f t="shared" ref="P357:P391" si="81">O357*H357</f>
        <v>0</v>
      </c>
      <c r="Q357" s="162">
        <v>0</v>
      </c>
      <c r="R357" s="162">
        <f t="shared" ref="R357:R391" si="82">Q357*H357</f>
        <v>0</v>
      </c>
      <c r="S357" s="162">
        <v>0</v>
      </c>
      <c r="T357" s="163">
        <f t="shared" ref="T357:T391" si="83">S357*H357</f>
        <v>0</v>
      </c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R357" s="164" t="s">
        <v>558</v>
      </c>
      <c r="AT357" s="164" t="s">
        <v>447</v>
      </c>
      <c r="AU357" s="164" t="s">
        <v>469</v>
      </c>
      <c r="AY357" s="18" t="s">
        <v>445</v>
      </c>
      <c r="BE357" s="165">
        <f t="shared" ref="BE357:BE391" si="84">IF(N357="základná",J357,0)</f>
        <v>0</v>
      </c>
      <c r="BF357" s="165">
        <f t="shared" ref="BF357:BF391" si="85">IF(N357="znížená",J357,0)</f>
        <v>0</v>
      </c>
      <c r="BG357" s="165">
        <f t="shared" ref="BG357:BG391" si="86">IF(N357="zákl. prenesená",J357,0)</f>
        <v>0</v>
      </c>
      <c r="BH357" s="165">
        <f t="shared" ref="BH357:BH391" si="87">IF(N357="zníž. prenesená",J357,0)</f>
        <v>0</v>
      </c>
      <c r="BI357" s="165">
        <f t="shared" ref="BI357:BI391" si="88">IF(N357="nulová",J357,0)</f>
        <v>0</v>
      </c>
      <c r="BJ357" s="18" t="s">
        <v>129</v>
      </c>
      <c r="BK357" s="165">
        <f t="shared" ref="BK357:BK391" si="89">ROUND(I357*H357,2)</f>
        <v>0</v>
      </c>
      <c r="BL357" s="18" t="s">
        <v>558</v>
      </c>
      <c r="BM357" s="164" t="s">
        <v>5807</v>
      </c>
    </row>
    <row r="358" spans="1:65" s="2" customFormat="1" ht="16.5" customHeight="1">
      <c r="A358" s="30"/>
      <c r="B358" s="152"/>
      <c r="C358" s="153" t="s">
        <v>1979</v>
      </c>
      <c r="D358" s="153" t="s">
        <v>447</v>
      </c>
      <c r="E358" s="154" t="s">
        <v>5808</v>
      </c>
      <c r="F358" s="155" t="s">
        <v>5809</v>
      </c>
      <c r="G358" s="156" t="s">
        <v>5277</v>
      </c>
      <c r="H358" s="157">
        <v>2</v>
      </c>
      <c r="I358" s="158"/>
      <c r="J358" s="158">
        <f t="shared" si="80"/>
        <v>0</v>
      </c>
      <c r="K358" s="159"/>
      <c r="L358" s="31"/>
      <c r="M358" s="160" t="s">
        <v>1</v>
      </c>
      <c r="N358" s="161" t="s">
        <v>39</v>
      </c>
      <c r="O358" s="162">
        <v>0</v>
      </c>
      <c r="P358" s="162">
        <f t="shared" si="81"/>
        <v>0</v>
      </c>
      <c r="Q358" s="162">
        <v>0</v>
      </c>
      <c r="R358" s="162">
        <f t="shared" si="82"/>
        <v>0</v>
      </c>
      <c r="S358" s="162">
        <v>0</v>
      </c>
      <c r="T358" s="163">
        <f t="shared" si="83"/>
        <v>0</v>
      </c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R358" s="164" t="s">
        <v>558</v>
      </c>
      <c r="AT358" s="164" t="s">
        <v>447</v>
      </c>
      <c r="AU358" s="164" t="s">
        <v>469</v>
      </c>
      <c r="AY358" s="18" t="s">
        <v>445</v>
      </c>
      <c r="BE358" s="165">
        <f t="shared" si="84"/>
        <v>0</v>
      </c>
      <c r="BF358" s="165">
        <f t="shared" si="85"/>
        <v>0</v>
      </c>
      <c r="BG358" s="165">
        <f t="shared" si="86"/>
        <v>0</v>
      </c>
      <c r="BH358" s="165">
        <f t="shared" si="87"/>
        <v>0</v>
      </c>
      <c r="BI358" s="165">
        <f t="shared" si="88"/>
        <v>0</v>
      </c>
      <c r="BJ358" s="18" t="s">
        <v>129</v>
      </c>
      <c r="BK358" s="165">
        <f t="shared" si="89"/>
        <v>0</v>
      </c>
      <c r="BL358" s="18" t="s">
        <v>558</v>
      </c>
      <c r="BM358" s="164" t="s">
        <v>5810</v>
      </c>
    </row>
    <row r="359" spans="1:65" s="2" customFormat="1" ht="16.5" customHeight="1">
      <c r="A359" s="30"/>
      <c r="B359" s="152"/>
      <c r="C359" s="153" t="s">
        <v>1983</v>
      </c>
      <c r="D359" s="153" t="s">
        <v>447</v>
      </c>
      <c r="E359" s="154" t="s">
        <v>5811</v>
      </c>
      <c r="F359" s="155" t="s">
        <v>5537</v>
      </c>
      <c r="G359" s="156" t="s">
        <v>5277</v>
      </c>
      <c r="H359" s="157">
        <v>2</v>
      </c>
      <c r="I359" s="158"/>
      <c r="J359" s="158">
        <f t="shared" si="80"/>
        <v>0</v>
      </c>
      <c r="K359" s="159"/>
      <c r="L359" s="31"/>
      <c r="M359" s="160" t="s">
        <v>1</v>
      </c>
      <c r="N359" s="161" t="s">
        <v>39</v>
      </c>
      <c r="O359" s="162">
        <v>0</v>
      </c>
      <c r="P359" s="162">
        <f t="shared" si="81"/>
        <v>0</v>
      </c>
      <c r="Q359" s="162">
        <v>0</v>
      </c>
      <c r="R359" s="162">
        <f t="shared" si="82"/>
        <v>0</v>
      </c>
      <c r="S359" s="162">
        <v>0</v>
      </c>
      <c r="T359" s="163">
        <f t="shared" si="83"/>
        <v>0</v>
      </c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R359" s="164" t="s">
        <v>558</v>
      </c>
      <c r="AT359" s="164" t="s">
        <v>447</v>
      </c>
      <c r="AU359" s="164" t="s">
        <v>469</v>
      </c>
      <c r="AY359" s="18" t="s">
        <v>445</v>
      </c>
      <c r="BE359" s="165">
        <f t="shared" si="84"/>
        <v>0</v>
      </c>
      <c r="BF359" s="165">
        <f t="shared" si="85"/>
        <v>0</v>
      </c>
      <c r="BG359" s="165">
        <f t="shared" si="86"/>
        <v>0</v>
      </c>
      <c r="BH359" s="165">
        <f t="shared" si="87"/>
        <v>0</v>
      </c>
      <c r="BI359" s="165">
        <f t="shared" si="88"/>
        <v>0</v>
      </c>
      <c r="BJ359" s="18" t="s">
        <v>129</v>
      </c>
      <c r="BK359" s="165">
        <f t="shared" si="89"/>
        <v>0</v>
      </c>
      <c r="BL359" s="18" t="s">
        <v>558</v>
      </c>
      <c r="BM359" s="164" t="s">
        <v>5812</v>
      </c>
    </row>
    <row r="360" spans="1:65" s="2" customFormat="1" ht="16.5" customHeight="1">
      <c r="A360" s="30"/>
      <c r="B360" s="152"/>
      <c r="C360" s="153" t="s">
        <v>1994</v>
      </c>
      <c r="D360" s="153" t="s">
        <v>447</v>
      </c>
      <c r="E360" s="154" t="s">
        <v>5813</v>
      </c>
      <c r="F360" s="155" t="s">
        <v>5602</v>
      </c>
      <c r="G360" s="156" t="s">
        <v>5277</v>
      </c>
      <c r="H360" s="157">
        <v>4</v>
      </c>
      <c r="I360" s="158"/>
      <c r="J360" s="158">
        <f t="shared" si="80"/>
        <v>0</v>
      </c>
      <c r="K360" s="159"/>
      <c r="L360" s="31"/>
      <c r="M360" s="160" t="s">
        <v>1</v>
      </c>
      <c r="N360" s="161" t="s">
        <v>39</v>
      </c>
      <c r="O360" s="162">
        <v>0</v>
      </c>
      <c r="P360" s="162">
        <f t="shared" si="81"/>
        <v>0</v>
      </c>
      <c r="Q360" s="162">
        <v>0</v>
      </c>
      <c r="R360" s="162">
        <f t="shared" si="82"/>
        <v>0</v>
      </c>
      <c r="S360" s="162">
        <v>0</v>
      </c>
      <c r="T360" s="163">
        <f t="shared" si="83"/>
        <v>0</v>
      </c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R360" s="164" t="s">
        <v>558</v>
      </c>
      <c r="AT360" s="164" t="s">
        <v>447</v>
      </c>
      <c r="AU360" s="164" t="s">
        <v>469</v>
      </c>
      <c r="AY360" s="18" t="s">
        <v>445</v>
      </c>
      <c r="BE360" s="165">
        <f t="shared" si="84"/>
        <v>0</v>
      </c>
      <c r="BF360" s="165">
        <f t="shared" si="85"/>
        <v>0</v>
      </c>
      <c r="BG360" s="165">
        <f t="shared" si="86"/>
        <v>0</v>
      </c>
      <c r="BH360" s="165">
        <f t="shared" si="87"/>
        <v>0</v>
      </c>
      <c r="BI360" s="165">
        <f t="shared" si="88"/>
        <v>0</v>
      </c>
      <c r="BJ360" s="18" t="s">
        <v>129</v>
      </c>
      <c r="BK360" s="165">
        <f t="shared" si="89"/>
        <v>0</v>
      </c>
      <c r="BL360" s="18" t="s">
        <v>558</v>
      </c>
      <c r="BM360" s="164" t="s">
        <v>5814</v>
      </c>
    </row>
    <row r="361" spans="1:65" s="2" customFormat="1" ht="16.5" customHeight="1">
      <c r="A361" s="30"/>
      <c r="B361" s="152"/>
      <c r="C361" s="153" t="s">
        <v>2004</v>
      </c>
      <c r="D361" s="153" t="s">
        <v>447</v>
      </c>
      <c r="E361" s="154" t="s">
        <v>5815</v>
      </c>
      <c r="F361" s="155" t="s">
        <v>5400</v>
      </c>
      <c r="G361" s="156" t="s">
        <v>5277</v>
      </c>
      <c r="H361" s="157">
        <v>1</v>
      </c>
      <c r="I361" s="158"/>
      <c r="J361" s="158">
        <f t="shared" si="80"/>
        <v>0</v>
      </c>
      <c r="K361" s="159"/>
      <c r="L361" s="31"/>
      <c r="M361" s="160" t="s">
        <v>1</v>
      </c>
      <c r="N361" s="161" t="s">
        <v>39</v>
      </c>
      <c r="O361" s="162">
        <v>0</v>
      </c>
      <c r="P361" s="162">
        <f t="shared" si="81"/>
        <v>0</v>
      </c>
      <c r="Q361" s="162">
        <v>0</v>
      </c>
      <c r="R361" s="162">
        <f t="shared" si="82"/>
        <v>0</v>
      </c>
      <c r="S361" s="162">
        <v>0</v>
      </c>
      <c r="T361" s="163">
        <f t="shared" si="83"/>
        <v>0</v>
      </c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R361" s="164" t="s">
        <v>558</v>
      </c>
      <c r="AT361" s="164" t="s">
        <v>447</v>
      </c>
      <c r="AU361" s="164" t="s">
        <v>469</v>
      </c>
      <c r="AY361" s="18" t="s">
        <v>445</v>
      </c>
      <c r="BE361" s="165">
        <f t="shared" si="84"/>
        <v>0</v>
      </c>
      <c r="BF361" s="165">
        <f t="shared" si="85"/>
        <v>0</v>
      </c>
      <c r="BG361" s="165">
        <f t="shared" si="86"/>
        <v>0</v>
      </c>
      <c r="BH361" s="165">
        <f t="shared" si="87"/>
        <v>0</v>
      </c>
      <c r="BI361" s="165">
        <f t="shared" si="88"/>
        <v>0</v>
      </c>
      <c r="BJ361" s="18" t="s">
        <v>129</v>
      </c>
      <c r="BK361" s="165">
        <f t="shared" si="89"/>
        <v>0</v>
      </c>
      <c r="BL361" s="18" t="s">
        <v>558</v>
      </c>
      <c r="BM361" s="164" t="s">
        <v>5816</v>
      </c>
    </row>
    <row r="362" spans="1:65" s="2" customFormat="1" ht="16.5" customHeight="1">
      <c r="A362" s="30"/>
      <c r="B362" s="152"/>
      <c r="C362" s="153" t="s">
        <v>2008</v>
      </c>
      <c r="D362" s="153" t="s">
        <v>447</v>
      </c>
      <c r="E362" s="154" t="s">
        <v>5817</v>
      </c>
      <c r="F362" s="155" t="s">
        <v>5286</v>
      </c>
      <c r="G362" s="156" t="s">
        <v>5277</v>
      </c>
      <c r="H362" s="157">
        <v>2</v>
      </c>
      <c r="I362" s="158"/>
      <c r="J362" s="158">
        <f t="shared" si="80"/>
        <v>0</v>
      </c>
      <c r="K362" s="159"/>
      <c r="L362" s="31"/>
      <c r="M362" s="160" t="s">
        <v>1</v>
      </c>
      <c r="N362" s="161" t="s">
        <v>39</v>
      </c>
      <c r="O362" s="162">
        <v>0</v>
      </c>
      <c r="P362" s="162">
        <f t="shared" si="81"/>
        <v>0</v>
      </c>
      <c r="Q362" s="162">
        <v>0</v>
      </c>
      <c r="R362" s="162">
        <f t="shared" si="82"/>
        <v>0</v>
      </c>
      <c r="S362" s="162">
        <v>0</v>
      </c>
      <c r="T362" s="163">
        <f t="shared" si="83"/>
        <v>0</v>
      </c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R362" s="164" t="s">
        <v>558</v>
      </c>
      <c r="AT362" s="164" t="s">
        <v>447</v>
      </c>
      <c r="AU362" s="164" t="s">
        <v>469</v>
      </c>
      <c r="AY362" s="18" t="s">
        <v>445</v>
      </c>
      <c r="BE362" s="165">
        <f t="shared" si="84"/>
        <v>0</v>
      </c>
      <c r="BF362" s="165">
        <f t="shared" si="85"/>
        <v>0</v>
      </c>
      <c r="BG362" s="165">
        <f t="shared" si="86"/>
        <v>0</v>
      </c>
      <c r="BH362" s="165">
        <f t="shared" si="87"/>
        <v>0</v>
      </c>
      <c r="BI362" s="165">
        <f t="shared" si="88"/>
        <v>0</v>
      </c>
      <c r="BJ362" s="18" t="s">
        <v>129</v>
      </c>
      <c r="BK362" s="165">
        <f t="shared" si="89"/>
        <v>0</v>
      </c>
      <c r="BL362" s="18" t="s">
        <v>558</v>
      </c>
      <c r="BM362" s="164" t="s">
        <v>5818</v>
      </c>
    </row>
    <row r="363" spans="1:65" s="2" customFormat="1" ht="16.5" customHeight="1">
      <c r="A363" s="30"/>
      <c r="B363" s="152"/>
      <c r="C363" s="153" t="s">
        <v>2013</v>
      </c>
      <c r="D363" s="153" t="s">
        <v>447</v>
      </c>
      <c r="E363" s="154" t="s">
        <v>5819</v>
      </c>
      <c r="F363" s="155" t="s">
        <v>5289</v>
      </c>
      <c r="G363" s="156" t="s">
        <v>5277</v>
      </c>
      <c r="H363" s="157">
        <v>1</v>
      </c>
      <c r="I363" s="158"/>
      <c r="J363" s="158">
        <f t="shared" si="80"/>
        <v>0</v>
      </c>
      <c r="K363" s="159"/>
      <c r="L363" s="31"/>
      <c r="M363" s="160" t="s">
        <v>1</v>
      </c>
      <c r="N363" s="161" t="s">
        <v>39</v>
      </c>
      <c r="O363" s="162">
        <v>0</v>
      </c>
      <c r="P363" s="162">
        <f t="shared" si="81"/>
        <v>0</v>
      </c>
      <c r="Q363" s="162">
        <v>0</v>
      </c>
      <c r="R363" s="162">
        <f t="shared" si="82"/>
        <v>0</v>
      </c>
      <c r="S363" s="162">
        <v>0</v>
      </c>
      <c r="T363" s="163">
        <f t="shared" si="83"/>
        <v>0</v>
      </c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R363" s="164" t="s">
        <v>558</v>
      </c>
      <c r="AT363" s="164" t="s">
        <v>447</v>
      </c>
      <c r="AU363" s="164" t="s">
        <v>469</v>
      </c>
      <c r="AY363" s="18" t="s">
        <v>445</v>
      </c>
      <c r="BE363" s="165">
        <f t="shared" si="84"/>
        <v>0</v>
      </c>
      <c r="BF363" s="165">
        <f t="shared" si="85"/>
        <v>0</v>
      </c>
      <c r="BG363" s="165">
        <f t="shared" si="86"/>
        <v>0</v>
      </c>
      <c r="BH363" s="165">
        <f t="shared" si="87"/>
        <v>0</v>
      </c>
      <c r="BI363" s="165">
        <f t="shared" si="88"/>
        <v>0</v>
      </c>
      <c r="BJ363" s="18" t="s">
        <v>129</v>
      </c>
      <c r="BK363" s="165">
        <f t="shared" si="89"/>
        <v>0</v>
      </c>
      <c r="BL363" s="18" t="s">
        <v>558</v>
      </c>
      <c r="BM363" s="164" t="s">
        <v>5820</v>
      </c>
    </row>
    <row r="364" spans="1:65" s="2" customFormat="1" ht="24.2" customHeight="1">
      <c r="A364" s="30"/>
      <c r="B364" s="152"/>
      <c r="C364" s="153" t="s">
        <v>2018</v>
      </c>
      <c r="D364" s="153" t="s">
        <v>447</v>
      </c>
      <c r="E364" s="154" t="s">
        <v>5821</v>
      </c>
      <c r="F364" s="155" t="s">
        <v>5822</v>
      </c>
      <c r="G364" s="156" t="s">
        <v>5277</v>
      </c>
      <c r="H364" s="157">
        <v>2</v>
      </c>
      <c r="I364" s="158"/>
      <c r="J364" s="158">
        <f t="shared" si="80"/>
        <v>0</v>
      </c>
      <c r="K364" s="159"/>
      <c r="L364" s="31"/>
      <c r="M364" s="160" t="s">
        <v>1</v>
      </c>
      <c r="N364" s="161" t="s">
        <v>39</v>
      </c>
      <c r="O364" s="162">
        <v>0</v>
      </c>
      <c r="P364" s="162">
        <f t="shared" si="81"/>
        <v>0</v>
      </c>
      <c r="Q364" s="162">
        <v>0</v>
      </c>
      <c r="R364" s="162">
        <f t="shared" si="82"/>
        <v>0</v>
      </c>
      <c r="S364" s="162">
        <v>0</v>
      </c>
      <c r="T364" s="163">
        <f t="shared" si="83"/>
        <v>0</v>
      </c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R364" s="164" t="s">
        <v>558</v>
      </c>
      <c r="AT364" s="164" t="s">
        <v>447</v>
      </c>
      <c r="AU364" s="164" t="s">
        <v>469</v>
      </c>
      <c r="AY364" s="18" t="s">
        <v>445</v>
      </c>
      <c r="BE364" s="165">
        <f t="shared" si="84"/>
        <v>0</v>
      </c>
      <c r="BF364" s="165">
        <f t="shared" si="85"/>
        <v>0</v>
      </c>
      <c r="BG364" s="165">
        <f t="shared" si="86"/>
        <v>0</v>
      </c>
      <c r="BH364" s="165">
        <f t="shared" si="87"/>
        <v>0</v>
      </c>
      <c r="BI364" s="165">
        <f t="shared" si="88"/>
        <v>0</v>
      </c>
      <c r="BJ364" s="18" t="s">
        <v>129</v>
      </c>
      <c r="BK364" s="165">
        <f t="shared" si="89"/>
        <v>0</v>
      </c>
      <c r="BL364" s="18" t="s">
        <v>558</v>
      </c>
      <c r="BM364" s="164" t="s">
        <v>5823</v>
      </c>
    </row>
    <row r="365" spans="1:65" s="2" customFormat="1" ht="16.5" customHeight="1">
      <c r="A365" s="30"/>
      <c r="B365" s="152"/>
      <c r="C365" s="153" t="s">
        <v>2022</v>
      </c>
      <c r="D365" s="153" t="s">
        <v>447</v>
      </c>
      <c r="E365" s="154" t="s">
        <v>5824</v>
      </c>
      <c r="F365" s="155" t="s">
        <v>5301</v>
      </c>
      <c r="G365" s="156" t="s">
        <v>5277</v>
      </c>
      <c r="H365" s="157">
        <v>2</v>
      </c>
      <c r="I365" s="158"/>
      <c r="J365" s="158">
        <f t="shared" si="80"/>
        <v>0</v>
      </c>
      <c r="K365" s="159"/>
      <c r="L365" s="31"/>
      <c r="M365" s="160" t="s">
        <v>1</v>
      </c>
      <c r="N365" s="161" t="s">
        <v>39</v>
      </c>
      <c r="O365" s="162">
        <v>0</v>
      </c>
      <c r="P365" s="162">
        <f t="shared" si="81"/>
        <v>0</v>
      </c>
      <c r="Q365" s="162">
        <v>0</v>
      </c>
      <c r="R365" s="162">
        <f t="shared" si="82"/>
        <v>0</v>
      </c>
      <c r="S365" s="162">
        <v>0</v>
      </c>
      <c r="T365" s="163">
        <f t="shared" si="83"/>
        <v>0</v>
      </c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R365" s="164" t="s">
        <v>558</v>
      </c>
      <c r="AT365" s="164" t="s">
        <v>447</v>
      </c>
      <c r="AU365" s="164" t="s">
        <v>469</v>
      </c>
      <c r="AY365" s="18" t="s">
        <v>445</v>
      </c>
      <c r="BE365" s="165">
        <f t="shared" si="84"/>
        <v>0</v>
      </c>
      <c r="BF365" s="165">
        <f t="shared" si="85"/>
        <v>0</v>
      </c>
      <c r="BG365" s="165">
        <f t="shared" si="86"/>
        <v>0</v>
      </c>
      <c r="BH365" s="165">
        <f t="shared" si="87"/>
        <v>0</v>
      </c>
      <c r="BI365" s="165">
        <f t="shared" si="88"/>
        <v>0</v>
      </c>
      <c r="BJ365" s="18" t="s">
        <v>129</v>
      </c>
      <c r="BK365" s="165">
        <f t="shared" si="89"/>
        <v>0</v>
      </c>
      <c r="BL365" s="18" t="s">
        <v>558</v>
      </c>
      <c r="BM365" s="164" t="s">
        <v>5825</v>
      </c>
    </row>
    <row r="366" spans="1:65" s="2" customFormat="1" ht="24.2" customHeight="1">
      <c r="A366" s="30"/>
      <c r="B366" s="152"/>
      <c r="C366" s="153" t="s">
        <v>2028</v>
      </c>
      <c r="D366" s="153" t="s">
        <v>447</v>
      </c>
      <c r="E366" s="154" t="s">
        <v>5826</v>
      </c>
      <c r="F366" s="155" t="s">
        <v>5827</v>
      </c>
      <c r="G366" s="156" t="s">
        <v>5277</v>
      </c>
      <c r="H366" s="157">
        <v>2</v>
      </c>
      <c r="I366" s="158"/>
      <c r="J366" s="158">
        <f t="shared" si="80"/>
        <v>0</v>
      </c>
      <c r="K366" s="159"/>
      <c r="L366" s="31"/>
      <c r="M366" s="160" t="s">
        <v>1</v>
      </c>
      <c r="N366" s="161" t="s">
        <v>39</v>
      </c>
      <c r="O366" s="162">
        <v>0</v>
      </c>
      <c r="P366" s="162">
        <f t="shared" si="81"/>
        <v>0</v>
      </c>
      <c r="Q366" s="162">
        <v>0</v>
      </c>
      <c r="R366" s="162">
        <f t="shared" si="82"/>
        <v>0</v>
      </c>
      <c r="S366" s="162">
        <v>0</v>
      </c>
      <c r="T366" s="163">
        <f t="shared" si="83"/>
        <v>0</v>
      </c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R366" s="164" t="s">
        <v>558</v>
      </c>
      <c r="AT366" s="164" t="s">
        <v>447</v>
      </c>
      <c r="AU366" s="164" t="s">
        <v>469</v>
      </c>
      <c r="AY366" s="18" t="s">
        <v>445</v>
      </c>
      <c r="BE366" s="165">
        <f t="shared" si="84"/>
        <v>0</v>
      </c>
      <c r="BF366" s="165">
        <f t="shared" si="85"/>
        <v>0</v>
      </c>
      <c r="BG366" s="165">
        <f t="shared" si="86"/>
        <v>0</v>
      </c>
      <c r="BH366" s="165">
        <f t="shared" si="87"/>
        <v>0</v>
      </c>
      <c r="BI366" s="165">
        <f t="shared" si="88"/>
        <v>0</v>
      </c>
      <c r="BJ366" s="18" t="s">
        <v>129</v>
      </c>
      <c r="BK366" s="165">
        <f t="shared" si="89"/>
        <v>0</v>
      </c>
      <c r="BL366" s="18" t="s">
        <v>558</v>
      </c>
      <c r="BM366" s="164" t="s">
        <v>5828</v>
      </c>
    </row>
    <row r="367" spans="1:65" s="2" customFormat="1" ht="16.5" customHeight="1">
      <c r="A367" s="30"/>
      <c r="B367" s="152"/>
      <c r="C367" s="153" t="s">
        <v>2032</v>
      </c>
      <c r="D367" s="153" t="s">
        <v>447</v>
      </c>
      <c r="E367" s="154" t="s">
        <v>5829</v>
      </c>
      <c r="F367" s="155" t="s">
        <v>5307</v>
      </c>
      <c r="G367" s="156" t="s">
        <v>5277</v>
      </c>
      <c r="H367" s="157">
        <v>2</v>
      </c>
      <c r="I367" s="158"/>
      <c r="J367" s="158">
        <f t="shared" si="80"/>
        <v>0</v>
      </c>
      <c r="K367" s="159"/>
      <c r="L367" s="31"/>
      <c r="M367" s="160" t="s">
        <v>1</v>
      </c>
      <c r="N367" s="161" t="s">
        <v>39</v>
      </c>
      <c r="O367" s="162">
        <v>0</v>
      </c>
      <c r="P367" s="162">
        <f t="shared" si="81"/>
        <v>0</v>
      </c>
      <c r="Q367" s="162">
        <v>0</v>
      </c>
      <c r="R367" s="162">
        <f t="shared" si="82"/>
        <v>0</v>
      </c>
      <c r="S367" s="162">
        <v>0</v>
      </c>
      <c r="T367" s="163">
        <f t="shared" si="83"/>
        <v>0</v>
      </c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R367" s="164" t="s">
        <v>558</v>
      </c>
      <c r="AT367" s="164" t="s">
        <v>447</v>
      </c>
      <c r="AU367" s="164" t="s">
        <v>469</v>
      </c>
      <c r="AY367" s="18" t="s">
        <v>445</v>
      </c>
      <c r="BE367" s="165">
        <f t="shared" si="84"/>
        <v>0</v>
      </c>
      <c r="BF367" s="165">
        <f t="shared" si="85"/>
        <v>0</v>
      </c>
      <c r="BG367" s="165">
        <f t="shared" si="86"/>
        <v>0</v>
      </c>
      <c r="BH367" s="165">
        <f t="shared" si="87"/>
        <v>0</v>
      </c>
      <c r="BI367" s="165">
        <f t="shared" si="88"/>
        <v>0</v>
      </c>
      <c r="BJ367" s="18" t="s">
        <v>129</v>
      </c>
      <c r="BK367" s="165">
        <f t="shared" si="89"/>
        <v>0</v>
      </c>
      <c r="BL367" s="18" t="s">
        <v>558</v>
      </c>
      <c r="BM367" s="164" t="s">
        <v>5830</v>
      </c>
    </row>
    <row r="368" spans="1:65" s="2" customFormat="1" ht="24.2" customHeight="1">
      <c r="A368" s="30"/>
      <c r="B368" s="152"/>
      <c r="C368" s="153" t="s">
        <v>2042</v>
      </c>
      <c r="D368" s="153" t="s">
        <v>447</v>
      </c>
      <c r="E368" s="154" t="s">
        <v>5831</v>
      </c>
      <c r="F368" s="155" t="s">
        <v>5310</v>
      </c>
      <c r="G368" s="156" t="s">
        <v>5311</v>
      </c>
      <c r="H368" s="157">
        <v>12</v>
      </c>
      <c r="I368" s="158"/>
      <c r="J368" s="158">
        <f t="shared" si="80"/>
        <v>0</v>
      </c>
      <c r="K368" s="159"/>
      <c r="L368" s="31"/>
      <c r="M368" s="160" t="s">
        <v>1</v>
      </c>
      <c r="N368" s="161" t="s">
        <v>39</v>
      </c>
      <c r="O368" s="162">
        <v>0</v>
      </c>
      <c r="P368" s="162">
        <f t="shared" si="81"/>
        <v>0</v>
      </c>
      <c r="Q368" s="162">
        <v>0</v>
      </c>
      <c r="R368" s="162">
        <f t="shared" si="82"/>
        <v>0</v>
      </c>
      <c r="S368" s="162">
        <v>0</v>
      </c>
      <c r="T368" s="163">
        <f t="shared" si="83"/>
        <v>0</v>
      </c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R368" s="164" t="s">
        <v>558</v>
      </c>
      <c r="AT368" s="164" t="s">
        <v>447</v>
      </c>
      <c r="AU368" s="164" t="s">
        <v>469</v>
      </c>
      <c r="AY368" s="18" t="s">
        <v>445</v>
      </c>
      <c r="BE368" s="165">
        <f t="shared" si="84"/>
        <v>0</v>
      </c>
      <c r="BF368" s="165">
        <f t="shared" si="85"/>
        <v>0</v>
      </c>
      <c r="BG368" s="165">
        <f t="shared" si="86"/>
        <v>0</v>
      </c>
      <c r="BH368" s="165">
        <f t="shared" si="87"/>
        <v>0</v>
      </c>
      <c r="BI368" s="165">
        <f t="shared" si="88"/>
        <v>0</v>
      </c>
      <c r="BJ368" s="18" t="s">
        <v>129</v>
      </c>
      <c r="BK368" s="165">
        <f t="shared" si="89"/>
        <v>0</v>
      </c>
      <c r="BL368" s="18" t="s">
        <v>558</v>
      </c>
      <c r="BM368" s="164" t="s">
        <v>5832</v>
      </c>
    </row>
    <row r="369" spans="1:65" s="2" customFormat="1" ht="16.5" customHeight="1">
      <c r="A369" s="30"/>
      <c r="B369" s="152"/>
      <c r="C369" s="153" t="s">
        <v>2047</v>
      </c>
      <c r="D369" s="153" t="s">
        <v>447</v>
      </c>
      <c r="E369" s="154" t="s">
        <v>5833</v>
      </c>
      <c r="F369" s="155" t="s">
        <v>5314</v>
      </c>
      <c r="G369" s="156" t="s">
        <v>5277</v>
      </c>
      <c r="H369" s="157">
        <v>12</v>
      </c>
      <c r="I369" s="158"/>
      <c r="J369" s="158">
        <f t="shared" si="80"/>
        <v>0</v>
      </c>
      <c r="K369" s="159"/>
      <c r="L369" s="31"/>
      <c r="M369" s="160" t="s">
        <v>1</v>
      </c>
      <c r="N369" s="161" t="s">
        <v>39</v>
      </c>
      <c r="O369" s="162">
        <v>0</v>
      </c>
      <c r="P369" s="162">
        <f t="shared" si="81"/>
        <v>0</v>
      </c>
      <c r="Q369" s="162">
        <v>0</v>
      </c>
      <c r="R369" s="162">
        <f t="shared" si="82"/>
        <v>0</v>
      </c>
      <c r="S369" s="162">
        <v>0</v>
      </c>
      <c r="T369" s="163">
        <f t="shared" si="83"/>
        <v>0</v>
      </c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R369" s="164" t="s">
        <v>558</v>
      </c>
      <c r="AT369" s="164" t="s">
        <v>447</v>
      </c>
      <c r="AU369" s="164" t="s">
        <v>469</v>
      </c>
      <c r="AY369" s="18" t="s">
        <v>445</v>
      </c>
      <c r="BE369" s="165">
        <f t="shared" si="84"/>
        <v>0</v>
      </c>
      <c r="BF369" s="165">
        <f t="shared" si="85"/>
        <v>0</v>
      </c>
      <c r="BG369" s="165">
        <f t="shared" si="86"/>
        <v>0</v>
      </c>
      <c r="BH369" s="165">
        <f t="shared" si="87"/>
        <v>0</v>
      </c>
      <c r="BI369" s="165">
        <f t="shared" si="88"/>
        <v>0</v>
      </c>
      <c r="BJ369" s="18" t="s">
        <v>129</v>
      </c>
      <c r="BK369" s="165">
        <f t="shared" si="89"/>
        <v>0</v>
      </c>
      <c r="BL369" s="18" t="s">
        <v>558</v>
      </c>
      <c r="BM369" s="164" t="s">
        <v>5834</v>
      </c>
    </row>
    <row r="370" spans="1:65" s="2" customFormat="1" ht="24.2" customHeight="1">
      <c r="A370" s="30"/>
      <c r="B370" s="152"/>
      <c r="C370" s="153" t="s">
        <v>2052</v>
      </c>
      <c r="D370" s="153" t="s">
        <v>447</v>
      </c>
      <c r="E370" s="154" t="s">
        <v>5835</v>
      </c>
      <c r="F370" s="155" t="s">
        <v>5317</v>
      </c>
      <c r="G370" s="156" t="s">
        <v>5311</v>
      </c>
      <c r="H370" s="157">
        <v>2</v>
      </c>
      <c r="I370" s="158"/>
      <c r="J370" s="158">
        <f t="shared" si="80"/>
        <v>0</v>
      </c>
      <c r="K370" s="159"/>
      <c r="L370" s="31"/>
      <c r="M370" s="160" t="s">
        <v>1</v>
      </c>
      <c r="N370" s="161" t="s">
        <v>39</v>
      </c>
      <c r="O370" s="162">
        <v>0</v>
      </c>
      <c r="P370" s="162">
        <f t="shared" si="81"/>
        <v>0</v>
      </c>
      <c r="Q370" s="162">
        <v>0</v>
      </c>
      <c r="R370" s="162">
        <f t="shared" si="82"/>
        <v>0</v>
      </c>
      <c r="S370" s="162">
        <v>0</v>
      </c>
      <c r="T370" s="163">
        <f t="shared" si="83"/>
        <v>0</v>
      </c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R370" s="164" t="s">
        <v>558</v>
      </c>
      <c r="AT370" s="164" t="s">
        <v>447</v>
      </c>
      <c r="AU370" s="164" t="s">
        <v>469</v>
      </c>
      <c r="AY370" s="18" t="s">
        <v>445</v>
      </c>
      <c r="BE370" s="165">
        <f t="shared" si="84"/>
        <v>0</v>
      </c>
      <c r="BF370" s="165">
        <f t="shared" si="85"/>
        <v>0</v>
      </c>
      <c r="BG370" s="165">
        <f t="shared" si="86"/>
        <v>0</v>
      </c>
      <c r="BH370" s="165">
        <f t="shared" si="87"/>
        <v>0</v>
      </c>
      <c r="BI370" s="165">
        <f t="shared" si="88"/>
        <v>0</v>
      </c>
      <c r="BJ370" s="18" t="s">
        <v>129</v>
      </c>
      <c r="BK370" s="165">
        <f t="shared" si="89"/>
        <v>0</v>
      </c>
      <c r="BL370" s="18" t="s">
        <v>558</v>
      </c>
      <c r="BM370" s="164" t="s">
        <v>5836</v>
      </c>
    </row>
    <row r="371" spans="1:65" s="2" customFormat="1" ht="16.5" customHeight="1">
      <c r="A371" s="30"/>
      <c r="B371" s="152"/>
      <c r="C371" s="153" t="s">
        <v>2056</v>
      </c>
      <c r="D371" s="153" t="s">
        <v>447</v>
      </c>
      <c r="E371" s="154" t="s">
        <v>5837</v>
      </c>
      <c r="F371" s="155" t="s">
        <v>5320</v>
      </c>
      <c r="G371" s="156" t="s">
        <v>5277</v>
      </c>
      <c r="H371" s="157">
        <v>2</v>
      </c>
      <c r="I371" s="158"/>
      <c r="J371" s="158">
        <f t="shared" si="80"/>
        <v>0</v>
      </c>
      <c r="K371" s="159"/>
      <c r="L371" s="31"/>
      <c r="M371" s="160" t="s">
        <v>1</v>
      </c>
      <c r="N371" s="161" t="s">
        <v>39</v>
      </c>
      <c r="O371" s="162">
        <v>0</v>
      </c>
      <c r="P371" s="162">
        <f t="shared" si="81"/>
        <v>0</v>
      </c>
      <c r="Q371" s="162">
        <v>0</v>
      </c>
      <c r="R371" s="162">
        <f t="shared" si="82"/>
        <v>0</v>
      </c>
      <c r="S371" s="162">
        <v>0</v>
      </c>
      <c r="T371" s="163">
        <f t="shared" si="83"/>
        <v>0</v>
      </c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R371" s="164" t="s">
        <v>558</v>
      </c>
      <c r="AT371" s="164" t="s">
        <v>447</v>
      </c>
      <c r="AU371" s="164" t="s">
        <v>469</v>
      </c>
      <c r="AY371" s="18" t="s">
        <v>445</v>
      </c>
      <c r="BE371" s="165">
        <f t="shared" si="84"/>
        <v>0</v>
      </c>
      <c r="BF371" s="165">
        <f t="shared" si="85"/>
        <v>0</v>
      </c>
      <c r="BG371" s="165">
        <f t="shared" si="86"/>
        <v>0</v>
      </c>
      <c r="BH371" s="165">
        <f t="shared" si="87"/>
        <v>0</v>
      </c>
      <c r="BI371" s="165">
        <f t="shared" si="88"/>
        <v>0</v>
      </c>
      <c r="BJ371" s="18" t="s">
        <v>129</v>
      </c>
      <c r="BK371" s="165">
        <f t="shared" si="89"/>
        <v>0</v>
      </c>
      <c r="BL371" s="18" t="s">
        <v>558</v>
      </c>
      <c r="BM371" s="164" t="s">
        <v>5838</v>
      </c>
    </row>
    <row r="372" spans="1:65" s="2" customFormat="1" ht="24.2" customHeight="1">
      <c r="A372" s="30"/>
      <c r="B372" s="152"/>
      <c r="C372" s="153" t="s">
        <v>2061</v>
      </c>
      <c r="D372" s="153" t="s">
        <v>447</v>
      </c>
      <c r="E372" s="154" t="s">
        <v>5839</v>
      </c>
      <c r="F372" s="155" t="s">
        <v>5559</v>
      </c>
      <c r="G372" s="156" t="s">
        <v>5311</v>
      </c>
      <c r="H372" s="157">
        <v>1</v>
      </c>
      <c r="I372" s="158"/>
      <c r="J372" s="158">
        <f t="shared" si="80"/>
        <v>0</v>
      </c>
      <c r="K372" s="159"/>
      <c r="L372" s="31"/>
      <c r="M372" s="160" t="s">
        <v>1</v>
      </c>
      <c r="N372" s="161" t="s">
        <v>39</v>
      </c>
      <c r="O372" s="162">
        <v>0</v>
      </c>
      <c r="P372" s="162">
        <f t="shared" si="81"/>
        <v>0</v>
      </c>
      <c r="Q372" s="162">
        <v>0</v>
      </c>
      <c r="R372" s="162">
        <f t="shared" si="82"/>
        <v>0</v>
      </c>
      <c r="S372" s="162">
        <v>0</v>
      </c>
      <c r="T372" s="163">
        <f t="shared" si="83"/>
        <v>0</v>
      </c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R372" s="164" t="s">
        <v>558</v>
      </c>
      <c r="AT372" s="164" t="s">
        <v>447</v>
      </c>
      <c r="AU372" s="164" t="s">
        <v>469</v>
      </c>
      <c r="AY372" s="18" t="s">
        <v>445</v>
      </c>
      <c r="BE372" s="165">
        <f t="shared" si="84"/>
        <v>0</v>
      </c>
      <c r="BF372" s="165">
        <f t="shared" si="85"/>
        <v>0</v>
      </c>
      <c r="BG372" s="165">
        <f t="shared" si="86"/>
        <v>0</v>
      </c>
      <c r="BH372" s="165">
        <f t="shared" si="87"/>
        <v>0</v>
      </c>
      <c r="BI372" s="165">
        <f t="shared" si="88"/>
        <v>0</v>
      </c>
      <c r="BJ372" s="18" t="s">
        <v>129</v>
      </c>
      <c r="BK372" s="165">
        <f t="shared" si="89"/>
        <v>0</v>
      </c>
      <c r="BL372" s="18" t="s">
        <v>558</v>
      </c>
      <c r="BM372" s="164" t="s">
        <v>5840</v>
      </c>
    </row>
    <row r="373" spans="1:65" s="2" customFormat="1" ht="16.5" customHeight="1">
      <c r="A373" s="30"/>
      <c r="B373" s="152"/>
      <c r="C373" s="153" t="s">
        <v>2065</v>
      </c>
      <c r="D373" s="153" t="s">
        <v>447</v>
      </c>
      <c r="E373" s="154" t="s">
        <v>5837</v>
      </c>
      <c r="F373" s="155" t="s">
        <v>5320</v>
      </c>
      <c r="G373" s="156" t="s">
        <v>5277</v>
      </c>
      <c r="H373" s="157">
        <v>1</v>
      </c>
      <c r="I373" s="158"/>
      <c r="J373" s="158">
        <f t="shared" si="80"/>
        <v>0</v>
      </c>
      <c r="K373" s="159"/>
      <c r="L373" s="31"/>
      <c r="M373" s="160" t="s">
        <v>1</v>
      </c>
      <c r="N373" s="161" t="s">
        <v>39</v>
      </c>
      <c r="O373" s="162">
        <v>0</v>
      </c>
      <c r="P373" s="162">
        <f t="shared" si="81"/>
        <v>0</v>
      </c>
      <c r="Q373" s="162">
        <v>0</v>
      </c>
      <c r="R373" s="162">
        <f t="shared" si="82"/>
        <v>0</v>
      </c>
      <c r="S373" s="162">
        <v>0</v>
      </c>
      <c r="T373" s="163">
        <f t="shared" si="83"/>
        <v>0</v>
      </c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R373" s="164" t="s">
        <v>558</v>
      </c>
      <c r="AT373" s="164" t="s">
        <v>447</v>
      </c>
      <c r="AU373" s="164" t="s">
        <v>469</v>
      </c>
      <c r="AY373" s="18" t="s">
        <v>445</v>
      </c>
      <c r="BE373" s="165">
        <f t="shared" si="84"/>
        <v>0</v>
      </c>
      <c r="BF373" s="165">
        <f t="shared" si="85"/>
        <v>0</v>
      </c>
      <c r="BG373" s="165">
        <f t="shared" si="86"/>
        <v>0</v>
      </c>
      <c r="BH373" s="165">
        <f t="shared" si="87"/>
        <v>0</v>
      </c>
      <c r="BI373" s="165">
        <f t="shared" si="88"/>
        <v>0</v>
      </c>
      <c r="BJ373" s="18" t="s">
        <v>129</v>
      </c>
      <c r="BK373" s="165">
        <f t="shared" si="89"/>
        <v>0</v>
      </c>
      <c r="BL373" s="18" t="s">
        <v>558</v>
      </c>
      <c r="BM373" s="164" t="s">
        <v>5841</v>
      </c>
    </row>
    <row r="374" spans="1:65" s="2" customFormat="1" ht="24.2" customHeight="1">
      <c r="A374" s="30"/>
      <c r="B374" s="152"/>
      <c r="C374" s="153" t="s">
        <v>2070</v>
      </c>
      <c r="D374" s="153" t="s">
        <v>447</v>
      </c>
      <c r="E374" s="154" t="s">
        <v>5842</v>
      </c>
      <c r="F374" s="155" t="s">
        <v>5323</v>
      </c>
      <c r="G374" s="156" t="s">
        <v>5311</v>
      </c>
      <c r="H374" s="157">
        <v>1</v>
      </c>
      <c r="I374" s="158"/>
      <c r="J374" s="158">
        <f t="shared" si="80"/>
        <v>0</v>
      </c>
      <c r="K374" s="159"/>
      <c r="L374" s="31"/>
      <c r="M374" s="160" t="s">
        <v>1</v>
      </c>
      <c r="N374" s="161" t="s">
        <v>39</v>
      </c>
      <c r="O374" s="162">
        <v>0</v>
      </c>
      <c r="P374" s="162">
        <f t="shared" si="81"/>
        <v>0</v>
      </c>
      <c r="Q374" s="162">
        <v>0</v>
      </c>
      <c r="R374" s="162">
        <f t="shared" si="82"/>
        <v>0</v>
      </c>
      <c r="S374" s="162">
        <v>0</v>
      </c>
      <c r="T374" s="163">
        <f t="shared" si="83"/>
        <v>0</v>
      </c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R374" s="164" t="s">
        <v>558</v>
      </c>
      <c r="AT374" s="164" t="s">
        <v>447</v>
      </c>
      <c r="AU374" s="164" t="s">
        <v>469</v>
      </c>
      <c r="AY374" s="18" t="s">
        <v>445</v>
      </c>
      <c r="BE374" s="165">
        <f t="shared" si="84"/>
        <v>0</v>
      </c>
      <c r="BF374" s="165">
        <f t="shared" si="85"/>
        <v>0</v>
      </c>
      <c r="BG374" s="165">
        <f t="shared" si="86"/>
        <v>0</v>
      </c>
      <c r="BH374" s="165">
        <f t="shared" si="87"/>
        <v>0</v>
      </c>
      <c r="BI374" s="165">
        <f t="shared" si="88"/>
        <v>0</v>
      </c>
      <c r="BJ374" s="18" t="s">
        <v>129</v>
      </c>
      <c r="BK374" s="165">
        <f t="shared" si="89"/>
        <v>0</v>
      </c>
      <c r="BL374" s="18" t="s">
        <v>558</v>
      </c>
      <c r="BM374" s="164" t="s">
        <v>5843</v>
      </c>
    </row>
    <row r="375" spans="1:65" s="2" customFormat="1" ht="16.5" customHeight="1">
      <c r="A375" s="30"/>
      <c r="B375" s="152"/>
      <c r="C375" s="153" t="s">
        <v>2074</v>
      </c>
      <c r="D375" s="153" t="s">
        <v>447</v>
      </c>
      <c r="E375" s="154" t="s">
        <v>5833</v>
      </c>
      <c r="F375" s="155" t="s">
        <v>5314</v>
      </c>
      <c r="G375" s="156" t="s">
        <v>5277</v>
      </c>
      <c r="H375" s="157">
        <v>1</v>
      </c>
      <c r="I375" s="158"/>
      <c r="J375" s="158">
        <f t="shared" si="80"/>
        <v>0</v>
      </c>
      <c r="K375" s="159"/>
      <c r="L375" s="31"/>
      <c r="M375" s="160" t="s">
        <v>1</v>
      </c>
      <c r="N375" s="161" t="s">
        <v>39</v>
      </c>
      <c r="O375" s="162">
        <v>0</v>
      </c>
      <c r="P375" s="162">
        <f t="shared" si="81"/>
        <v>0</v>
      </c>
      <c r="Q375" s="162">
        <v>0</v>
      </c>
      <c r="R375" s="162">
        <f t="shared" si="82"/>
        <v>0</v>
      </c>
      <c r="S375" s="162">
        <v>0</v>
      </c>
      <c r="T375" s="163">
        <f t="shared" si="83"/>
        <v>0</v>
      </c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R375" s="164" t="s">
        <v>558</v>
      </c>
      <c r="AT375" s="164" t="s">
        <v>447</v>
      </c>
      <c r="AU375" s="164" t="s">
        <v>469</v>
      </c>
      <c r="AY375" s="18" t="s">
        <v>445</v>
      </c>
      <c r="BE375" s="165">
        <f t="shared" si="84"/>
        <v>0</v>
      </c>
      <c r="BF375" s="165">
        <f t="shared" si="85"/>
        <v>0</v>
      </c>
      <c r="BG375" s="165">
        <f t="shared" si="86"/>
        <v>0</v>
      </c>
      <c r="BH375" s="165">
        <f t="shared" si="87"/>
        <v>0</v>
      </c>
      <c r="BI375" s="165">
        <f t="shared" si="88"/>
        <v>0</v>
      </c>
      <c r="BJ375" s="18" t="s">
        <v>129</v>
      </c>
      <c r="BK375" s="165">
        <f t="shared" si="89"/>
        <v>0</v>
      </c>
      <c r="BL375" s="18" t="s">
        <v>558</v>
      </c>
      <c r="BM375" s="164" t="s">
        <v>5844</v>
      </c>
    </row>
    <row r="376" spans="1:65" s="2" customFormat="1" ht="16.5" customHeight="1">
      <c r="A376" s="30"/>
      <c r="B376" s="152"/>
      <c r="C376" s="153" t="s">
        <v>2078</v>
      </c>
      <c r="D376" s="153" t="s">
        <v>447</v>
      </c>
      <c r="E376" s="154" t="s">
        <v>5845</v>
      </c>
      <c r="F376" s="155" t="s">
        <v>5327</v>
      </c>
      <c r="G376" s="156" t="s">
        <v>5311</v>
      </c>
      <c r="H376" s="157">
        <v>11</v>
      </c>
      <c r="I376" s="158"/>
      <c r="J376" s="158">
        <f t="shared" si="80"/>
        <v>0</v>
      </c>
      <c r="K376" s="159"/>
      <c r="L376" s="31"/>
      <c r="M376" s="160" t="s">
        <v>1</v>
      </c>
      <c r="N376" s="161" t="s">
        <v>39</v>
      </c>
      <c r="O376" s="162">
        <v>0</v>
      </c>
      <c r="P376" s="162">
        <f t="shared" si="81"/>
        <v>0</v>
      </c>
      <c r="Q376" s="162">
        <v>0</v>
      </c>
      <c r="R376" s="162">
        <f t="shared" si="82"/>
        <v>0</v>
      </c>
      <c r="S376" s="162">
        <v>0</v>
      </c>
      <c r="T376" s="163">
        <f t="shared" si="83"/>
        <v>0</v>
      </c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R376" s="164" t="s">
        <v>558</v>
      </c>
      <c r="AT376" s="164" t="s">
        <v>447</v>
      </c>
      <c r="AU376" s="164" t="s">
        <v>469</v>
      </c>
      <c r="AY376" s="18" t="s">
        <v>445</v>
      </c>
      <c r="BE376" s="165">
        <f t="shared" si="84"/>
        <v>0</v>
      </c>
      <c r="BF376" s="165">
        <f t="shared" si="85"/>
        <v>0</v>
      </c>
      <c r="BG376" s="165">
        <f t="shared" si="86"/>
        <v>0</v>
      </c>
      <c r="BH376" s="165">
        <f t="shared" si="87"/>
        <v>0</v>
      </c>
      <c r="BI376" s="165">
        <f t="shared" si="88"/>
        <v>0</v>
      </c>
      <c r="BJ376" s="18" t="s">
        <v>129</v>
      </c>
      <c r="BK376" s="165">
        <f t="shared" si="89"/>
        <v>0</v>
      </c>
      <c r="BL376" s="18" t="s">
        <v>558</v>
      </c>
      <c r="BM376" s="164" t="s">
        <v>5846</v>
      </c>
    </row>
    <row r="377" spans="1:65" s="2" customFormat="1" ht="16.5" customHeight="1">
      <c r="A377" s="30"/>
      <c r="B377" s="152"/>
      <c r="C377" s="153" t="s">
        <v>2082</v>
      </c>
      <c r="D377" s="153" t="s">
        <v>447</v>
      </c>
      <c r="E377" s="154" t="s">
        <v>5847</v>
      </c>
      <c r="F377" s="155" t="s">
        <v>5330</v>
      </c>
      <c r="G377" s="156" t="s">
        <v>5311</v>
      </c>
      <c r="H377" s="157">
        <v>1</v>
      </c>
      <c r="I377" s="158"/>
      <c r="J377" s="158">
        <f t="shared" si="80"/>
        <v>0</v>
      </c>
      <c r="K377" s="159"/>
      <c r="L377" s="31"/>
      <c r="M377" s="160" t="s">
        <v>1</v>
      </c>
      <c r="N377" s="161" t="s">
        <v>39</v>
      </c>
      <c r="O377" s="162">
        <v>0</v>
      </c>
      <c r="P377" s="162">
        <f t="shared" si="81"/>
        <v>0</v>
      </c>
      <c r="Q377" s="162">
        <v>0</v>
      </c>
      <c r="R377" s="162">
        <f t="shared" si="82"/>
        <v>0</v>
      </c>
      <c r="S377" s="162">
        <v>0</v>
      </c>
      <c r="T377" s="163">
        <f t="shared" si="83"/>
        <v>0</v>
      </c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R377" s="164" t="s">
        <v>558</v>
      </c>
      <c r="AT377" s="164" t="s">
        <v>447</v>
      </c>
      <c r="AU377" s="164" t="s">
        <v>469</v>
      </c>
      <c r="AY377" s="18" t="s">
        <v>445</v>
      </c>
      <c r="BE377" s="165">
        <f t="shared" si="84"/>
        <v>0</v>
      </c>
      <c r="BF377" s="165">
        <f t="shared" si="85"/>
        <v>0</v>
      </c>
      <c r="BG377" s="165">
        <f t="shared" si="86"/>
        <v>0</v>
      </c>
      <c r="BH377" s="165">
        <f t="shared" si="87"/>
        <v>0</v>
      </c>
      <c r="BI377" s="165">
        <f t="shared" si="88"/>
        <v>0</v>
      </c>
      <c r="BJ377" s="18" t="s">
        <v>129</v>
      </c>
      <c r="BK377" s="165">
        <f t="shared" si="89"/>
        <v>0</v>
      </c>
      <c r="BL377" s="18" t="s">
        <v>558</v>
      </c>
      <c r="BM377" s="164" t="s">
        <v>5848</v>
      </c>
    </row>
    <row r="378" spans="1:65" s="2" customFormat="1" ht="24.2" customHeight="1">
      <c r="A378" s="30"/>
      <c r="B378" s="152"/>
      <c r="C378" s="153" t="s">
        <v>2087</v>
      </c>
      <c r="D378" s="153" t="s">
        <v>447</v>
      </c>
      <c r="E378" s="154" t="s">
        <v>5849</v>
      </c>
      <c r="F378" s="155" t="s">
        <v>5648</v>
      </c>
      <c r="G378" s="156" t="s">
        <v>5334</v>
      </c>
      <c r="H378" s="157">
        <v>40</v>
      </c>
      <c r="I378" s="158"/>
      <c r="J378" s="158">
        <f t="shared" si="80"/>
        <v>0</v>
      </c>
      <c r="K378" s="159"/>
      <c r="L378" s="31"/>
      <c r="M378" s="160" t="s">
        <v>1</v>
      </c>
      <c r="N378" s="161" t="s">
        <v>39</v>
      </c>
      <c r="O378" s="162">
        <v>0</v>
      </c>
      <c r="P378" s="162">
        <f t="shared" si="81"/>
        <v>0</v>
      </c>
      <c r="Q378" s="162">
        <v>0</v>
      </c>
      <c r="R378" s="162">
        <f t="shared" si="82"/>
        <v>0</v>
      </c>
      <c r="S378" s="162">
        <v>0</v>
      </c>
      <c r="T378" s="163">
        <f t="shared" si="83"/>
        <v>0</v>
      </c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R378" s="164" t="s">
        <v>558</v>
      </c>
      <c r="AT378" s="164" t="s">
        <v>447</v>
      </c>
      <c r="AU378" s="164" t="s">
        <v>469</v>
      </c>
      <c r="AY378" s="18" t="s">
        <v>445</v>
      </c>
      <c r="BE378" s="165">
        <f t="shared" si="84"/>
        <v>0</v>
      </c>
      <c r="BF378" s="165">
        <f t="shared" si="85"/>
        <v>0</v>
      </c>
      <c r="BG378" s="165">
        <f t="shared" si="86"/>
        <v>0</v>
      </c>
      <c r="BH378" s="165">
        <f t="shared" si="87"/>
        <v>0</v>
      </c>
      <c r="BI378" s="165">
        <f t="shared" si="88"/>
        <v>0</v>
      </c>
      <c r="BJ378" s="18" t="s">
        <v>129</v>
      </c>
      <c r="BK378" s="165">
        <f t="shared" si="89"/>
        <v>0</v>
      </c>
      <c r="BL378" s="18" t="s">
        <v>558</v>
      </c>
      <c r="BM378" s="164" t="s">
        <v>5850</v>
      </c>
    </row>
    <row r="379" spans="1:65" s="2" customFormat="1" ht="24.2" customHeight="1">
      <c r="A379" s="30"/>
      <c r="B379" s="152"/>
      <c r="C379" s="153" t="s">
        <v>2091</v>
      </c>
      <c r="D379" s="153" t="s">
        <v>447</v>
      </c>
      <c r="E379" s="154" t="s">
        <v>5851</v>
      </c>
      <c r="F379" s="155" t="s">
        <v>5651</v>
      </c>
      <c r="G379" s="156" t="s">
        <v>5334</v>
      </c>
      <c r="H379" s="157">
        <v>24</v>
      </c>
      <c r="I379" s="158"/>
      <c r="J379" s="158">
        <f t="shared" si="80"/>
        <v>0</v>
      </c>
      <c r="K379" s="159"/>
      <c r="L379" s="31"/>
      <c r="M379" s="160" t="s">
        <v>1</v>
      </c>
      <c r="N379" s="161" t="s">
        <v>39</v>
      </c>
      <c r="O379" s="162">
        <v>0</v>
      </c>
      <c r="P379" s="162">
        <f t="shared" si="81"/>
        <v>0</v>
      </c>
      <c r="Q379" s="162">
        <v>0</v>
      </c>
      <c r="R379" s="162">
        <f t="shared" si="82"/>
        <v>0</v>
      </c>
      <c r="S379" s="162">
        <v>0</v>
      </c>
      <c r="T379" s="163">
        <f t="shared" si="83"/>
        <v>0</v>
      </c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R379" s="164" t="s">
        <v>558</v>
      </c>
      <c r="AT379" s="164" t="s">
        <v>447</v>
      </c>
      <c r="AU379" s="164" t="s">
        <v>469</v>
      </c>
      <c r="AY379" s="18" t="s">
        <v>445</v>
      </c>
      <c r="BE379" s="165">
        <f t="shared" si="84"/>
        <v>0</v>
      </c>
      <c r="BF379" s="165">
        <f t="shared" si="85"/>
        <v>0</v>
      </c>
      <c r="BG379" s="165">
        <f t="shared" si="86"/>
        <v>0</v>
      </c>
      <c r="BH379" s="165">
        <f t="shared" si="87"/>
        <v>0</v>
      </c>
      <c r="BI379" s="165">
        <f t="shared" si="88"/>
        <v>0</v>
      </c>
      <c r="BJ379" s="18" t="s">
        <v>129</v>
      </c>
      <c r="BK379" s="165">
        <f t="shared" si="89"/>
        <v>0</v>
      </c>
      <c r="BL379" s="18" t="s">
        <v>558</v>
      </c>
      <c r="BM379" s="164" t="s">
        <v>5852</v>
      </c>
    </row>
    <row r="380" spans="1:65" s="2" customFormat="1" ht="21.75" customHeight="1">
      <c r="A380" s="30"/>
      <c r="B380" s="152"/>
      <c r="C380" s="153" t="s">
        <v>2096</v>
      </c>
      <c r="D380" s="153" t="s">
        <v>447</v>
      </c>
      <c r="E380" s="154" t="s">
        <v>5853</v>
      </c>
      <c r="F380" s="155" t="s">
        <v>5654</v>
      </c>
      <c r="G380" s="156" t="s">
        <v>5334</v>
      </c>
      <c r="H380" s="157">
        <v>22</v>
      </c>
      <c r="I380" s="158"/>
      <c r="J380" s="158">
        <f t="shared" si="80"/>
        <v>0</v>
      </c>
      <c r="K380" s="159"/>
      <c r="L380" s="31"/>
      <c r="M380" s="160" t="s">
        <v>1</v>
      </c>
      <c r="N380" s="161" t="s">
        <v>39</v>
      </c>
      <c r="O380" s="162">
        <v>0</v>
      </c>
      <c r="P380" s="162">
        <f t="shared" si="81"/>
        <v>0</v>
      </c>
      <c r="Q380" s="162">
        <v>0</v>
      </c>
      <c r="R380" s="162">
        <f t="shared" si="82"/>
        <v>0</v>
      </c>
      <c r="S380" s="162">
        <v>0</v>
      </c>
      <c r="T380" s="163">
        <f t="shared" si="83"/>
        <v>0</v>
      </c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R380" s="164" t="s">
        <v>558</v>
      </c>
      <c r="AT380" s="164" t="s">
        <v>447</v>
      </c>
      <c r="AU380" s="164" t="s">
        <v>469</v>
      </c>
      <c r="AY380" s="18" t="s">
        <v>445</v>
      </c>
      <c r="BE380" s="165">
        <f t="shared" si="84"/>
        <v>0</v>
      </c>
      <c r="BF380" s="165">
        <f t="shared" si="85"/>
        <v>0</v>
      </c>
      <c r="BG380" s="165">
        <f t="shared" si="86"/>
        <v>0</v>
      </c>
      <c r="BH380" s="165">
        <f t="shared" si="87"/>
        <v>0</v>
      </c>
      <c r="BI380" s="165">
        <f t="shared" si="88"/>
        <v>0</v>
      </c>
      <c r="BJ380" s="18" t="s">
        <v>129</v>
      </c>
      <c r="BK380" s="165">
        <f t="shared" si="89"/>
        <v>0</v>
      </c>
      <c r="BL380" s="18" t="s">
        <v>558</v>
      </c>
      <c r="BM380" s="164" t="s">
        <v>5854</v>
      </c>
    </row>
    <row r="381" spans="1:65" s="2" customFormat="1" ht="21.75" customHeight="1">
      <c r="A381" s="30"/>
      <c r="B381" s="152"/>
      <c r="C381" s="153" t="s">
        <v>2100</v>
      </c>
      <c r="D381" s="153" t="s">
        <v>447</v>
      </c>
      <c r="E381" s="154" t="s">
        <v>5855</v>
      </c>
      <c r="F381" s="155" t="s">
        <v>5571</v>
      </c>
      <c r="G381" s="156" t="s">
        <v>5334</v>
      </c>
      <c r="H381" s="157">
        <v>11</v>
      </c>
      <c r="I381" s="158"/>
      <c r="J381" s="158">
        <f t="shared" si="80"/>
        <v>0</v>
      </c>
      <c r="K381" s="159"/>
      <c r="L381" s="31"/>
      <c r="M381" s="160" t="s">
        <v>1</v>
      </c>
      <c r="N381" s="161" t="s">
        <v>39</v>
      </c>
      <c r="O381" s="162">
        <v>0</v>
      </c>
      <c r="P381" s="162">
        <f t="shared" si="81"/>
        <v>0</v>
      </c>
      <c r="Q381" s="162">
        <v>0</v>
      </c>
      <c r="R381" s="162">
        <f t="shared" si="82"/>
        <v>0</v>
      </c>
      <c r="S381" s="162">
        <v>0</v>
      </c>
      <c r="T381" s="163">
        <f t="shared" si="83"/>
        <v>0</v>
      </c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R381" s="164" t="s">
        <v>558</v>
      </c>
      <c r="AT381" s="164" t="s">
        <v>447</v>
      </c>
      <c r="AU381" s="164" t="s">
        <v>469</v>
      </c>
      <c r="AY381" s="18" t="s">
        <v>445</v>
      </c>
      <c r="BE381" s="165">
        <f t="shared" si="84"/>
        <v>0</v>
      </c>
      <c r="BF381" s="165">
        <f t="shared" si="85"/>
        <v>0</v>
      </c>
      <c r="BG381" s="165">
        <f t="shared" si="86"/>
        <v>0</v>
      </c>
      <c r="BH381" s="165">
        <f t="shared" si="87"/>
        <v>0</v>
      </c>
      <c r="BI381" s="165">
        <f t="shared" si="88"/>
        <v>0</v>
      </c>
      <c r="BJ381" s="18" t="s">
        <v>129</v>
      </c>
      <c r="BK381" s="165">
        <f t="shared" si="89"/>
        <v>0</v>
      </c>
      <c r="BL381" s="18" t="s">
        <v>558</v>
      </c>
      <c r="BM381" s="164" t="s">
        <v>5856</v>
      </c>
    </row>
    <row r="382" spans="1:65" s="2" customFormat="1" ht="21.75" customHeight="1">
      <c r="A382" s="30"/>
      <c r="B382" s="152"/>
      <c r="C382" s="153" t="s">
        <v>2104</v>
      </c>
      <c r="D382" s="153" t="s">
        <v>447</v>
      </c>
      <c r="E382" s="154" t="s">
        <v>5857</v>
      </c>
      <c r="F382" s="155" t="s">
        <v>5340</v>
      </c>
      <c r="G382" s="156" t="s">
        <v>5334</v>
      </c>
      <c r="H382" s="157">
        <v>15</v>
      </c>
      <c r="I382" s="158"/>
      <c r="J382" s="158">
        <f t="shared" si="80"/>
        <v>0</v>
      </c>
      <c r="K382" s="159"/>
      <c r="L382" s="31"/>
      <c r="M382" s="160" t="s">
        <v>1</v>
      </c>
      <c r="N382" s="161" t="s">
        <v>39</v>
      </c>
      <c r="O382" s="162">
        <v>0</v>
      </c>
      <c r="P382" s="162">
        <f t="shared" si="81"/>
        <v>0</v>
      </c>
      <c r="Q382" s="162">
        <v>0</v>
      </c>
      <c r="R382" s="162">
        <f t="shared" si="82"/>
        <v>0</v>
      </c>
      <c r="S382" s="162">
        <v>0</v>
      </c>
      <c r="T382" s="163">
        <f t="shared" si="83"/>
        <v>0</v>
      </c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R382" s="164" t="s">
        <v>558</v>
      </c>
      <c r="AT382" s="164" t="s">
        <v>447</v>
      </c>
      <c r="AU382" s="164" t="s">
        <v>469</v>
      </c>
      <c r="AY382" s="18" t="s">
        <v>445</v>
      </c>
      <c r="BE382" s="165">
        <f t="shared" si="84"/>
        <v>0</v>
      </c>
      <c r="BF382" s="165">
        <f t="shared" si="85"/>
        <v>0</v>
      </c>
      <c r="BG382" s="165">
        <f t="shared" si="86"/>
        <v>0</v>
      </c>
      <c r="BH382" s="165">
        <f t="shared" si="87"/>
        <v>0</v>
      </c>
      <c r="BI382" s="165">
        <f t="shared" si="88"/>
        <v>0</v>
      </c>
      <c r="BJ382" s="18" t="s">
        <v>129</v>
      </c>
      <c r="BK382" s="165">
        <f t="shared" si="89"/>
        <v>0</v>
      </c>
      <c r="BL382" s="18" t="s">
        <v>558</v>
      </c>
      <c r="BM382" s="164" t="s">
        <v>5858</v>
      </c>
    </row>
    <row r="383" spans="1:65" s="2" customFormat="1" ht="21.75" customHeight="1">
      <c r="A383" s="30"/>
      <c r="B383" s="152"/>
      <c r="C383" s="153" t="s">
        <v>2108</v>
      </c>
      <c r="D383" s="153" t="s">
        <v>447</v>
      </c>
      <c r="E383" s="154" t="s">
        <v>5859</v>
      </c>
      <c r="F383" s="155" t="s">
        <v>5511</v>
      </c>
      <c r="G383" s="156" t="s">
        <v>5334</v>
      </c>
      <c r="H383" s="157">
        <v>95</v>
      </c>
      <c r="I383" s="158"/>
      <c r="J383" s="158">
        <f t="shared" si="80"/>
        <v>0</v>
      </c>
      <c r="K383" s="159"/>
      <c r="L383" s="31"/>
      <c r="M383" s="160" t="s">
        <v>1</v>
      </c>
      <c r="N383" s="161" t="s">
        <v>39</v>
      </c>
      <c r="O383" s="162">
        <v>0</v>
      </c>
      <c r="P383" s="162">
        <f t="shared" si="81"/>
        <v>0</v>
      </c>
      <c r="Q383" s="162">
        <v>0</v>
      </c>
      <c r="R383" s="162">
        <f t="shared" si="82"/>
        <v>0</v>
      </c>
      <c r="S383" s="162">
        <v>0</v>
      </c>
      <c r="T383" s="163">
        <f t="shared" si="83"/>
        <v>0</v>
      </c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R383" s="164" t="s">
        <v>558</v>
      </c>
      <c r="AT383" s="164" t="s">
        <v>447</v>
      </c>
      <c r="AU383" s="164" t="s">
        <v>469</v>
      </c>
      <c r="AY383" s="18" t="s">
        <v>445</v>
      </c>
      <c r="BE383" s="165">
        <f t="shared" si="84"/>
        <v>0</v>
      </c>
      <c r="BF383" s="165">
        <f t="shared" si="85"/>
        <v>0</v>
      </c>
      <c r="BG383" s="165">
        <f t="shared" si="86"/>
        <v>0</v>
      </c>
      <c r="BH383" s="165">
        <f t="shared" si="87"/>
        <v>0</v>
      </c>
      <c r="BI383" s="165">
        <f t="shared" si="88"/>
        <v>0</v>
      </c>
      <c r="BJ383" s="18" t="s">
        <v>129</v>
      </c>
      <c r="BK383" s="165">
        <f t="shared" si="89"/>
        <v>0</v>
      </c>
      <c r="BL383" s="18" t="s">
        <v>558</v>
      </c>
      <c r="BM383" s="164" t="s">
        <v>5860</v>
      </c>
    </row>
    <row r="384" spans="1:65" s="2" customFormat="1" ht="21.75" customHeight="1">
      <c r="A384" s="30"/>
      <c r="B384" s="152"/>
      <c r="C384" s="153" t="s">
        <v>2129</v>
      </c>
      <c r="D384" s="153" t="s">
        <v>447</v>
      </c>
      <c r="E384" s="154" t="s">
        <v>5861</v>
      </c>
      <c r="F384" s="155" t="s">
        <v>5514</v>
      </c>
      <c r="G384" s="156" t="s">
        <v>5334</v>
      </c>
      <c r="H384" s="157">
        <v>12</v>
      </c>
      <c r="I384" s="158"/>
      <c r="J384" s="158">
        <f t="shared" si="80"/>
        <v>0</v>
      </c>
      <c r="K384" s="159"/>
      <c r="L384" s="31"/>
      <c r="M384" s="160" t="s">
        <v>1</v>
      </c>
      <c r="N384" s="161" t="s">
        <v>39</v>
      </c>
      <c r="O384" s="162">
        <v>0</v>
      </c>
      <c r="P384" s="162">
        <f t="shared" si="81"/>
        <v>0</v>
      </c>
      <c r="Q384" s="162">
        <v>0</v>
      </c>
      <c r="R384" s="162">
        <f t="shared" si="82"/>
        <v>0</v>
      </c>
      <c r="S384" s="162">
        <v>0</v>
      </c>
      <c r="T384" s="163">
        <f t="shared" si="83"/>
        <v>0</v>
      </c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R384" s="164" t="s">
        <v>558</v>
      </c>
      <c r="AT384" s="164" t="s">
        <v>447</v>
      </c>
      <c r="AU384" s="164" t="s">
        <v>469</v>
      </c>
      <c r="AY384" s="18" t="s">
        <v>445</v>
      </c>
      <c r="BE384" s="165">
        <f t="shared" si="84"/>
        <v>0</v>
      </c>
      <c r="BF384" s="165">
        <f t="shared" si="85"/>
        <v>0</v>
      </c>
      <c r="BG384" s="165">
        <f t="shared" si="86"/>
        <v>0</v>
      </c>
      <c r="BH384" s="165">
        <f t="shared" si="87"/>
        <v>0</v>
      </c>
      <c r="BI384" s="165">
        <f t="shared" si="88"/>
        <v>0</v>
      </c>
      <c r="BJ384" s="18" t="s">
        <v>129</v>
      </c>
      <c r="BK384" s="165">
        <f t="shared" si="89"/>
        <v>0</v>
      </c>
      <c r="BL384" s="18" t="s">
        <v>558</v>
      </c>
      <c r="BM384" s="164" t="s">
        <v>5862</v>
      </c>
    </row>
    <row r="385" spans="1:65" s="2" customFormat="1" ht="24.2" customHeight="1">
      <c r="A385" s="30"/>
      <c r="B385" s="152"/>
      <c r="C385" s="153" t="s">
        <v>2135</v>
      </c>
      <c r="D385" s="153" t="s">
        <v>447</v>
      </c>
      <c r="E385" s="154" t="s">
        <v>5863</v>
      </c>
      <c r="F385" s="155" t="s">
        <v>5349</v>
      </c>
      <c r="G385" s="156" t="s">
        <v>5350</v>
      </c>
      <c r="H385" s="157">
        <v>76</v>
      </c>
      <c r="I385" s="158"/>
      <c r="J385" s="158">
        <f t="shared" si="80"/>
        <v>0</v>
      </c>
      <c r="K385" s="159"/>
      <c r="L385" s="31"/>
      <c r="M385" s="160" t="s">
        <v>1</v>
      </c>
      <c r="N385" s="161" t="s">
        <v>39</v>
      </c>
      <c r="O385" s="162">
        <v>0</v>
      </c>
      <c r="P385" s="162">
        <f t="shared" si="81"/>
        <v>0</v>
      </c>
      <c r="Q385" s="162">
        <v>0</v>
      </c>
      <c r="R385" s="162">
        <f t="shared" si="82"/>
        <v>0</v>
      </c>
      <c r="S385" s="162">
        <v>0</v>
      </c>
      <c r="T385" s="163">
        <f t="shared" si="83"/>
        <v>0</v>
      </c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R385" s="164" t="s">
        <v>558</v>
      </c>
      <c r="AT385" s="164" t="s">
        <v>447</v>
      </c>
      <c r="AU385" s="164" t="s">
        <v>469</v>
      </c>
      <c r="AY385" s="18" t="s">
        <v>445</v>
      </c>
      <c r="BE385" s="165">
        <f t="shared" si="84"/>
        <v>0</v>
      </c>
      <c r="BF385" s="165">
        <f t="shared" si="85"/>
        <v>0</v>
      </c>
      <c r="BG385" s="165">
        <f t="shared" si="86"/>
        <v>0</v>
      </c>
      <c r="BH385" s="165">
        <f t="shared" si="87"/>
        <v>0</v>
      </c>
      <c r="BI385" s="165">
        <f t="shared" si="88"/>
        <v>0</v>
      </c>
      <c r="BJ385" s="18" t="s">
        <v>129</v>
      </c>
      <c r="BK385" s="165">
        <f t="shared" si="89"/>
        <v>0</v>
      </c>
      <c r="BL385" s="18" t="s">
        <v>558</v>
      </c>
      <c r="BM385" s="164" t="s">
        <v>5864</v>
      </c>
    </row>
    <row r="386" spans="1:65" s="2" customFormat="1" ht="16.5" customHeight="1">
      <c r="A386" s="30"/>
      <c r="B386" s="152"/>
      <c r="C386" s="153" t="s">
        <v>2139</v>
      </c>
      <c r="D386" s="153" t="s">
        <v>447</v>
      </c>
      <c r="E386" s="154" t="s">
        <v>5865</v>
      </c>
      <c r="F386" s="155" t="s">
        <v>5356</v>
      </c>
      <c r="G386" s="156" t="s">
        <v>5334</v>
      </c>
      <c r="H386" s="157">
        <v>6</v>
      </c>
      <c r="I386" s="158"/>
      <c r="J386" s="158">
        <f t="shared" si="80"/>
        <v>0</v>
      </c>
      <c r="K386" s="159"/>
      <c r="L386" s="31"/>
      <c r="M386" s="160" t="s">
        <v>1</v>
      </c>
      <c r="N386" s="161" t="s">
        <v>39</v>
      </c>
      <c r="O386" s="162">
        <v>0</v>
      </c>
      <c r="P386" s="162">
        <f t="shared" si="81"/>
        <v>0</v>
      </c>
      <c r="Q386" s="162">
        <v>0</v>
      </c>
      <c r="R386" s="162">
        <f t="shared" si="82"/>
        <v>0</v>
      </c>
      <c r="S386" s="162">
        <v>0</v>
      </c>
      <c r="T386" s="163">
        <f t="shared" si="83"/>
        <v>0</v>
      </c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R386" s="164" t="s">
        <v>558</v>
      </c>
      <c r="AT386" s="164" t="s">
        <v>447</v>
      </c>
      <c r="AU386" s="164" t="s">
        <v>469</v>
      </c>
      <c r="AY386" s="18" t="s">
        <v>445</v>
      </c>
      <c r="BE386" s="165">
        <f t="shared" si="84"/>
        <v>0</v>
      </c>
      <c r="BF386" s="165">
        <f t="shared" si="85"/>
        <v>0</v>
      </c>
      <c r="BG386" s="165">
        <f t="shared" si="86"/>
        <v>0</v>
      </c>
      <c r="BH386" s="165">
        <f t="shared" si="87"/>
        <v>0</v>
      </c>
      <c r="BI386" s="165">
        <f t="shared" si="88"/>
        <v>0</v>
      </c>
      <c r="BJ386" s="18" t="s">
        <v>129</v>
      </c>
      <c r="BK386" s="165">
        <f t="shared" si="89"/>
        <v>0</v>
      </c>
      <c r="BL386" s="18" t="s">
        <v>558</v>
      </c>
      <c r="BM386" s="164" t="s">
        <v>5866</v>
      </c>
    </row>
    <row r="387" spans="1:65" s="2" customFormat="1" ht="16.5" customHeight="1">
      <c r="A387" s="30"/>
      <c r="B387" s="152"/>
      <c r="C387" s="153" t="s">
        <v>2143</v>
      </c>
      <c r="D387" s="153" t="s">
        <v>447</v>
      </c>
      <c r="E387" s="154" t="s">
        <v>5867</v>
      </c>
      <c r="F387" s="155" t="s">
        <v>5359</v>
      </c>
      <c r="G387" s="156" t="s">
        <v>5334</v>
      </c>
      <c r="H387" s="157">
        <v>30</v>
      </c>
      <c r="I387" s="158"/>
      <c r="J387" s="158">
        <f t="shared" si="80"/>
        <v>0</v>
      </c>
      <c r="K387" s="159"/>
      <c r="L387" s="31"/>
      <c r="M387" s="160" t="s">
        <v>1</v>
      </c>
      <c r="N387" s="161" t="s">
        <v>39</v>
      </c>
      <c r="O387" s="162">
        <v>0</v>
      </c>
      <c r="P387" s="162">
        <f t="shared" si="81"/>
        <v>0</v>
      </c>
      <c r="Q387" s="162">
        <v>0</v>
      </c>
      <c r="R387" s="162">
        <f t="shared" si="82"/>
        <v>0</v>
      </c>
      <c r="S387" s="162">
        <v>0</v>
      </c>
      <c r="T387" s="163">
        <f t="shared" si="83"/>
        <v>0</v>
      </c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R387" s="164" t="s">
        <v>558</v>
      </c>
      <c r="AT387" s="164" t="s">
        <v>447</v>
      </c>
      <c r="AU387" s="164" t="s">
        <v>469</v>
      </c>
      <c r="AY387" s="18" t="s">
        <v>445</v>
      </c>
      <c r="BE387" s="165">
        <f t="shared" si="84"/>
        <v>0</v>
      </c>
      <c r="BF387" s="165">
        <f t="shared" si="85"/>
        <v>0</v>
      </c>
      <c r="BG387" s="165">
        <f t="shared" si="86"/>
        <v>0</v>
      </c>
      <c r="BH387" s="165">
        <f t="shared" si="87"/>
        <v>0</v>
      </c>
      <c r="BI387" s="165">
        <f t="shared" si="88"/>
        <v>0</v>
      </c>
      <c r="BJ387" s="18" t="s">
        <v>129</v>
      </c>
      <c r="BK387" s="165">
        <f t="shared" si="89"/>
        <v>0</v>
      </c>
      <c r="BL387" s="18" t="s">
        <v>558</v>
      </c>
      <c r="BM387" s="164" t="s">
        <v>5868</v>
      </c>
    </row>
    <row r="388" spans="1:65" s="2" customFormat="1" ht="16.5" customHeight="1">
      <c r="A388" s="30"/>
      <c r="B388" s="152"/>
      <c r="C388" s="153" t="s">
        <v>2147</v>
      </c>
      <c r="D388" s="153" t="s">
        <v>447</v>
      </c>
      <c r="E388" s="154" t="s">
        <v>5869</v>
      </c>
      <c r="F388" s="155" t="s">
        <v>5526</v>
      </c>
      <c r="G388" s="156" t="s">
        <v>5334</v>
      </c>
      <c r="H388" s="157">
        <v>4</v>
      </c>
      <c r="I388" s="158"/>
      <c r="J388" s="158">
        <f t="shared" si="80"/>
        <v>0</v>
      </c>
      <c r="K388" s="159"/>
      <c r="L388" s="31"/>
      <c r="M388" s="160" t="s">
        <v>1</v>
      </c>
      <c r="N388" s="161" t="s">
        <v>39</v>
      </c>
      <c r="O388" s="162">
        <v>0</v>
      </c>
      <c r="P388" s="162">
        <f t="shared" si="81"/>
        <v>0</v>
      </c>
      <c r="Q388" s="162">
        <v>0</v>
      </c>
      <c r="R388" s="162">
        <f t="shared" si="82"/>
        <v>0</v>
      </c>
      <c r="S388" s="162">
        <v>0</v>
      </c>
      <c r="T388" s="163">
        <f t="shared" si="83"/>
        <v>0</v>
      </c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R388" s="164" t="s">
        <v>558</v>
      </c>
      <c r="AT388" s="164" t="s">
        <v>447</v>
      </c>
      <c r="AU388" s="164" t="s">
        <v>469</v>
      </c>
      <c r="AY388" s="18" t="s">
        <v>445</v>
      </c>
      <c r="BE388" s="165">
        <f t="shared" si="84"/>
        <v>0</v>
      </c>
      <c r="BF388" s="165">
        <f t="shared" si="85"/>
        <v>0</v>
      </c>
      <c r="BG388" s="165">
        <f t="shared" si="86"/>
        <v>0</v>
      </c>
      <c r="BH388" s="165">
        <f t="shared" si="87"/>
        <v>0</v>
      </c>
      <c r="BI388" s="165">
        <f t="shared" si="88"/>
        <v>0</v>
      </c>
      <c r="BJ388" s="18" t="s">
        <v>129</v>
      </c>
      <c r="BK388" s="165">
        <f t="shared" si="89"/>
        <v>0</v>
      </c>
      <c r="BL388" s="18" t="s">
        <v>558</v>
      </c>
      <c r="BM388" s="164" t="s">
        <v>5870</v>
      </c>
    </row>
    <row r="389" spans="1:65" s="2" customFormat="1" ht="16.5" customHeight="1">
      <c r="A389" s="30"/>
      <c r="B389" s="152"/>
      <c r="C389" s="153" t="s">
        <v>2151</v>
      </c>
      <c r="D389" s="153" t="s">
        <v>447</v>
      </c>
      <c r="E389" s="154" t="s">
        <v>5871</v>
      </c>
      <c r="F389" s="155" t="s">
        <v>5362</v>
      </c>
      <c r="G389" s="156" t="s">
        <v>5334</v>
      </c>
      <c r="H389" s="157">
        <v>3</v>
      </c>
      <c r="I389" s="158"/>
      <c r="J389" s="158">
        <f t="shared" si="80"/>
        <v>0</v>
      </c>
      <c r="K389" s="159"/>
      <c r="L389" s="31"/>
      <c r="M389" s="160" t="s">
        <v>1</v>
      </c>
      <c r="N389" s="161" t="s">
        <v>39</v>
      </c>
      <c r="O389" s="162">
        <v>0</v>
      </c>
      <c r="P389" s="162">
        <f t="shared" si="81"/>
        <v>0</v>
      </c>
      <c r="Q389" s="162">
        <v>0</v>
      </c>
      <c r="R389" s="162">
        <f t="shared" si="82"/>
        <v>0</v>
      </c>
      <c r="S389" s="162">
        <v>0</v>
      </c>
      <c r="T389" s="163">
        <f t="shared" si="83"/>
        <v>0</v>
      </c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R389" s="164" t="s">
        <v>558</v>
      </c>
      <c r="AT389" s="164" t="s">
        <v>447</v>
      </c>
      <c r="AU389" s="164" t="s">
        <v>469</v>
      </c>
      <c r="AY389" s="18" t="s">
        <v>445</v>
      </c>
      <c r="BE389" s="165">
        <f t="shared" si="84"/>
        <v>0</v>
      </c>
      <c r="BF389" s="165">
        <f t="shared" si="85"/>
        <v>0</v>
      </c>
      <c r="BG389" s="165">
        <f t="shared" si="86"/>
        <v>0</v>
      </c>
      <c r="BH389" s="165">
        <f t="shared" si="87"/>
        <v>0</v>
      </c>
      <c r="BI389" s="165">
        <f t="shared" si="88"/>
        <v>0</v>
      </c>
      <c r="BJ389" s="18" t="s">
        <v>129</v>
      </c>
      <c r="BK389" s="165">
        <f t="shared" si="89"/>
        <v>0</v>
      </c>
      <c r="BL389" s="18" t="s">
        <v>558</v>
      </c>
      <c r="BM389" s="164" t="s">
        <v>5872</v>
      </c>
    </row>
    <row r="390" spans="1:65" s="2" customFormat="1" ht="24.2" customHeight="1">
      <c r="A390" s="30"/>
      <c r="B390" s="152"/>
      <c r="C390" s="153" t="s">
        <v>2155</v>
      </c>
      <c r="D390" s="153" t="s">
        <v>447</v>
      </c>
      <c r="E390" s="154" t="s">
        <v>5873</v>
      </c>
      <c r="F390" s="155" t="s">
        <v>5665</v>
      </c>
      <c r="G390" s="156" t="s">
        <v>5277</v>
      </c>
      <c r="H390" s="157">
        <v>2</v>
      </c>
      <c r="I390" s="158"/>
      <c r="J390" s="158">
        <f t="shared" si="80"/>
        <v>0</v>
      </c>
      <c r="K390" s="159"/>
      <c r="L390" s="31"/>
      <c r="M390" s="160" t="s">
        <v>1</v>
      </c>
      <c r="N390" s="161" t="s">
        <v>39</v>
      </c>
      <c r="O390" s="162">
        <v>0</v>
      </c>
      <c r="P390" s="162">
        <f t="shared" si="81"/>
        <v>0</v>
      </c>
      <c r="Q390" s="162">
        <v>0</v>
      </c>
      <c r="R390" s="162">
        <f t="shared" si="82"/>
        <v>0</v>
      </c>
      <c r="S390" s="162">
        <v>0</v>
      </c>
      <c r="T390" s="163">
        <f t="shared" si="83"/>
        <v>0</v>
      </c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R390" s="164" t="s">
        <v>558</v>
      </c>
      <c r="AT390" s="164" t="s">
        <v>447</v>
      </c>
      <c r="AU390" s="164" t="s">
        <v>469</v>
      </c>
      <c r="AY390" s="18" t="s">
        <v>445</v>
      </c>
      <c r="BE390" s="165">
        <f t="shared" si="84"/>
        <v>0</v>
      </c>
      <c r="BF390" s="165">
        <f t="shared" si="85"/>
        <v>0</v>
      </c>
      <c r="BG390" s="165">
        <f t="shared" si="86"/>
        <v>0</v>
      </c>
      <c r="BH390" s="165">
        <f t="shared" si="87"/>
        <v>0</v>
      </c>
      <c r="BI390" s="165">
        <f t="shared" si="88"/>
        <v>0</v>
      </c>
      <c r="BJ390" s="18" t="s">
        <v>129</v>
      </c>
      <c r="BK390" s="165">
        <f t="shared" si="89"/>
        <v>0</v>
      </c>
      <c r="BL390" s="18" t="s">
        <v>558</v>
      </c>
      <c r="BM390" s="164" t="s">
        <v>5874</v>
      </c>
    </row>
    <row r="391" spans="1:65" s="2" customFormat="1" ht="16.5" customHeight="1">
      <c r="A391" s="30"/>
      <c r="B391" s="152"/>
      <c r="C391" s="153" t="s">
        <v>2162</v>
      </c>
      <c r="D391" s="153" t="s">
        <v>447</v>
      </c>
      <c r="E391" s="154" t="s">
        <v>5875</v>
      </c>
      <c r="F391" s="155" t="s">
        <v>5353</v>
      </c>
      <c r="G391" s="156" t="s">
        <v>5350</v>
      </c>
      <c r="H391" s="157">
        <v>2</v>
      </c>
      <c r="I391" s="158"/>
      <c r="J391" s="158">
        <f t="shared" si="80"/>
        <v>0</v>
      </c>
      <c r="K391" s="159"/>
      <c r="L391" s="31"/>
      <c r="M391" s="160" t="s">
        <v>1</v>
      </c>
      <c r="N391" s="161" t="s">
        <v>39</v>
      </c>
      <c r="O391" s="162">
        <v>0</v>
      </c>
      <c r="P391" s="162">
        <f t="shared" si="81"/>
        <v>0</v>
      </c>
      <c r="Q391" s="162">
        <v>0</v>
      </c>
      <c r="R391" s="162">
        <f t="shared" si="82"/>
        <v>0</v>
      </c>
      <c r="S391" s="162">
        <v>0</v>
      </c>
      <c r="T391" s="163">
        <f t="shared" si="83"/>
        <v>0</v>
      </c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R391" s="164" t="s">
        <v>558</v>
      </c>
      <c r="AT391" s="164" t="s">
        <v>447</v>
      </c>
      <c r="AU391" s="164" t="s">
        <v>469</v>
      </c>
      <c r="AY391" s="18" t="s">
        <v>445</v>
      </c>
      <c r="BE391" s="165">
        <f t="shared" si="84"/>
        <v>0</v>
      </c>
      <c r="BF391" s="165">
        <f t="shared" si="85"/>
        <v>0</v>
      </c>
      <c r="BG391" s="165">
        <f t="shared" si="86"/>
        <v>0</v>
      </c>
      <c r="BH391" s="165">
        <f t="shared" si="87"/>
        <v>0</v>
      </c>
      <c r="BI391" s="165">
        <f t="shared" si="88"/>
        <v>0</v>
      </c>
      <c r="BJ391" s="18" t="s">
        <v>129</v>
      </c>
      <c r="BK391" s="165">
        <f t="shared" si="89"/>
        <v>0</v>
      </c>
      <c r="BL391" s="18" t="s">
        <v>558</v>
      </c>
      <c r="BM391" s="164" t="s">
        <v>5876</v>
      </c>
    </row>
    <row r="392" spans="1:65" s="12" customFormat="1" ht="20.85" customHeight="1">
      <c r="B392" s="140"/>
      <c r="D392" s="141" t="s">
        <v>72</v>
      </c>
      <c r="E392" s="150" t="s">
        <v>5877</v>
      </c>
      <c r="F392" s="150" t="s">
        <v>5878</v>
      </c>
      <c r="J392" s="151">
        <f>BK392</f>
        <v>0</v>
      </c>
      <c r="L392" s="140"/>
      <c r="M392" s="144"/>
      <c r="N392" s="145"/>
      <c r="O392" s="145"/>
      <c r="P392" s="146">
        <f>SUM(P393:P432)</f>
        <v>0</v>
      </c>
      <c r="Q392" s="145"/>
      <c r="R392" s="146">
        <f>SUM(R393:R432)</f>
        <v>0</v>
      </c>
      <c r="S392" s="145"/>
      <c r="T392" s="147">
        <f>SUM(T393:T432)</f>
        <v>0</v>
      </c>
      <c r="AR392" s="141" t="s">
        <v>129</v>
      </c>
      <c r="AT392" s="148" t="s">
        <v>72</v>
      </c>
      <c r="AU392" s="148" t="s">
        <v>129</v>
      </c>
      <c r="AY392" s="141" t="s">
        <v>445</v>
      </c>
      <c r="BK392" s="149">
        <f>SUM(BK393:BK432)</f>
        <v>0</v>
      </c>
    </row>
    <row r="393" spans="1:65" s="2" customFormat="1" ht="66.75" customHeight="1">
      <c r="A393" s="30"/>
      <c r="B393" s="152"/>
      <c r="C393" s="153" t="s">
        <v>2167</v>
      </c>
      <c r="D393" s="153" t="s">
        <v>447</v>
      </c>
      <c r="E393" s="154" t="s">
        <v>5879</v>
      </c>
      <c r="F393" s="155" t="s">
        <v>5880</v>
      </c>
      <c r="G393" s="156" t="s">
        <v>5273</v>
      </c>
      <c r="H393" s="157">
        <v>1</v>
      </c>
      <c r="I393" s="158"/>
      <c r="J393" s="158">
        <f t="shared" ref="J393:J432" si="90">ROUND(I393*H393,2)</f>
        <v>0</v>
      </c>
      <c r="K393" s="159"/>
      <c r="L393" s="31"/>
      <c r="M393" s="160" t="s">
        <v>1</v>
      </c>
      <c r="N393" s="161" t="s">
        <v>39</v>
      </c>
      <c r="O393" s="162">
        <v>0</v>
      </c>
      <c r="P393" s="162">
        <f t="shared" ref="P393:P432" si="91">O393*H393</f>
        <v>0</v>
      </c>
      <c r="Q393" s="162">
        <v>0</v>
      </c>
      <c r="R393" s="162">
        <f t="shared" ref="R393:R432" si="92">Q393*H393</f>
        <v>0</v>
      </c>
      <c r="S393" s="162">
        <v>0</v>
      </c>
      <c r="T393" s="163">
        <f t="shared" ref="T393:T432" si="93">S393*H393</f>
        <v>0</v>
      </c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R393" s="164" t="s">
        <v>558</v>
      </c>
      <c r="AT393" s="164" t="s">
        <v>447</v>
      </c>
      <c r="AU393" s="164" t="s">
        <v>469</v>
      </c>
      <c r="AY393" s="18" t="s">
        <v>445</v>
      </c>
      <c r="BE393" s="165">
        <f t="shared" ref="BE393:BE432" si="94">IF(N393="základná",J393,0)</f>
        <v>0</v>
      </c>
      <c r="BF393" s="165">
        <f t="shared" ref="BF393:BF432" si="95">IF(N393="znížená",J393,0)</f>
        <v>0</v>
      </c>
      <c r="BG393" s="165">
        <f t="shared" ref="BG393:BG432" si="96">IF(N393="zákl. prenesená",J393,0)</f>
        <v>0</v>
      </c>
      <c r="BH393" s="165">
        <f t="shared" ref="BH393:BH432" si="97">IF(N393="zníž. prenesená",J393,0)</f>
        <v>0</v>
      </c>
      <c r="BI393" s="165">
        <f t="shared" ref="BI393:BI432" si="98">IF(N393="nulová",J393,0)</f>
        <v>0</v>
      </c>
      <c r="BJ393" s="18" t="s">
        <v>129</v>
      </c>
      <c r="BK393" s="165">
        <f t="shared" ref="BK393:BK432" si="99">ROUND(I393*H393,2)</f>
        <v>0</v>
      </c>
      <c r="BL393" s="18" t="s">
        <v>558</v>
      </c>
      <c r="BM393" s="164" t="s">
        <v>5881</v>
      </c>
    </row>
    <row r="394" spans="1:65" s="2" customFormat="1" ht="21.75" customHeight="1">
      <c r="A394" s="30"/>
      <c r="B394" s="152"/>
      <c r="C394" s="153" t="s">
        <v>2172</v>
      </c>
      <c r="D394" s="153" t="s">
        <v>447</v>
      </c>
      <c r="E394" s="154" t="s">
        <v>5882</v>
      </c>
      <c r="F394" s="155" t="s">
        <v>5883</v>
      </c>
      <c r="G394" s="156" t="s">
        <v>5277</v>
      </c>
      <c r="H394" s="157">
        <v>1</v>
      </c>
      <c r="I394" s="158"/>
      <c r="J394" s="158">
        <f t="shared" si="90"/>
        <v>0</v>
      </c>
      <c r="K394" s="159"/>
      <c r="L394" s="31"/>
      <c r="M394" s="160" t="s">
        <v>1</v>
      </c>
      <c r="N394" s="161" t="s">
        <v>39</v>
      </c>
      <c r="O394" s="162">
        <v>0</v>
      </c>
      <c r="P394" s="162">
        <f t="shared" si="91"/>
        <v>0</v>
      </c>
      <c r="Q394" s="162">
        <v>0</v>
      </c>
      <c r="R394" s="162">
        <f t="shared" si="92"/>
        <v>0</v>
      </c>
      <c r="S394" s="162">
        <v>0</v>
      </c>
      <c r="T394" s="163">
        <f t="shared" si="93"/>
        <v>0</v>
      </c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R394" s="164" t="s">
        <v>558</v>
      </c>
      <c r="AT394" s="164" t="s">
        <v>447</v>
      </c>
      <c r="AU394" s="164" t="s">
        <v>469</v>
      </c>
      <c r="AY394" s="18" t="s">
        <v>445</v>
      </c>
      <c r="BE394" s="165">
        <f t="shared" si="94"/>
        <v>0</v>
      </c>
      <c r="BF394" s="165">
        <f t="shared" si="95"/>
        <v>0</v>
      </c>
      <c r="BG394" s="165">
        <f t="shared" si="96"/>
        <v>0</v>
      </c>
      <c r="BH394" s="165">
        <f t="shared" si="97"/>
        <v>0</v>
      </c>
      <c r="BI394" s="165">
        <f t="shared" si="98"/>
        <v>0</v>
      </c>
      <c r="BJ394" s="18" t="s">
        <v>129</v>
      </c>
      <c r="BK394" s="165">
        <f t="shared" si="99"/>
        <v>0</v>
      </c>
      <c r="BL394" s="18" t="s">
        <v>558</v>
      </c>
      <c r="BM394" s="164" t="s">
        <v>5884</v>
      </c>
    </row>
    <row r="395" spans="1:65" s="2" customFormat="1" ht="21.75" customHeight="1">
      <c r="A395" s="30"/>
      <c r="B395" s="152"/>
      <c r="C395" s="153" t="s">
        <v>2177</v>
      </c>
      <c r="D395" s="153" t="s">
        <v>447</v>
      </c>
      <c r="E395" s="154" t="s">
        <v>5885</v>
      </c>
      <c r="F395" s="155" t="s">
        <v>5886</v>
      </c>
      <c r="G395" s="156" t="s">
        <v>5277</v>
      </c>
      <c r="H395" s="157">
        <v>1</v>
      </c>
      <c r="I395" s="158"/>
      <c r="J395" s="158">
        <f t="shared" si="90"/>
        <v>0</v>
      </c>
      <c r="K395" s="159"/>
      <c r="L395" s="31"/>
      <c r="M395" s="160" t="s">
        <v>1</v>
      </c>
      <c r="N395" s="161" t="s">
        <v>39</v>
      </c>
      <c r="O395" s="162">
        <v>0</v>
      </c>
      <c r="P395" s="162">
        <f t="shared" si="91"/>
        <v>0</v>
      </c>
      <c r="Q395" s="162">
        <v>0</v>
      </c>
      <c r="R395" s="162">
        <f t="shared" si="92"/>
        <v>0</v>
      </c>
      <c r="S395" s="162">
        <v>0</v>
      </c>
      <c r="T395" s="163">
        <f t="shared" si="93"/>
        <v>0</v>
      </c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R395" s="164" t="s">
        <v>558</v>
      </c>
      <c r="AT395" s="164" t="s">
        <v>447</v>
      </c>
      <c r="AU395" s="164" t="s">
        <v>469</v>
      </c>
      <c r="AY395" s="18" t="s">
        <v>445</v>
      </c>
      <c r="BE395" s="165">
        <f t="shared" si="94"/>
        <v>0</v>
      </c>
      <c r="BF395" s="165">
        <f t="shared" si="95"/>
        <v>0</v>
      </c>
      <c r="BG395" s="165">
        <f t="shared" si="96"/>
        <v>0</v>
      </c>
      <c r="BH395" s="165">
        <f t="shared" si="97"/>
        <v>0</v>
      </c>
      <c r="BI395" s="165">
        <f t="shared" si="98"/>
        <v>0</v>
      </c>
      <c r="BJ395" s="18" t="s">
        <v>129</v>
      </c>
      <c r="BK395" s="165">
        <f t="shared" si="99"/>
        <v>0</v>
      </c>
      <c r="BL395" s="18" t="s">
        <v>558</v>
      </c>
      <c r="BM395" s="164" t="s">
        <v>5887</v>
      </c>
    </row>
    <row r="396" spans="1:65" s="2" customFormat="1" ht="16.5" customHeight="1">
      <c r="A396" s="30"/>
      <c r="B396" s="152"/>
      <c r="C396" s="153" t="s">
        <v>2181</v>
      </c>
      <c r="D396" s="153" t="s">
        <v>447</v>
      </c>
      <c r="E396" s="154" t="s">
        <v>5888</v>
      </c>
      <c r="F396" s="155" t="s">
        <v>5889</v>
      </c>
      <c r="G396" s="156" t="s">
        <v>5277</v>
      </c>
      <c r="H396" s="157">
        <v>1</v>
      </c>
      <c r="I396" s="158"/>
      <c r="J396" s="158">
        <f t="shared" si="90"/>
        <v>0</v>
      </c>
      <c r="K396" s="159"/>
      <c r="L396" s="31"/>
      <c r="M396" s="160" t="s">
        <v>1</v>
      </c>
      <c r="N396" s="161" t="s">
        <v>39</v>
      </c>
      <c r="O396" s="162">
        <v>0</v>
      </c>
      <c r="P396" s="162">
        <f t="shared" si="91"/>
        <v>0</v>
      </c>
      <c r="Q396" s="162">
        <v>0</v>
      </c>
      <c r="R396" s="162">
        <f t="shared" si="92"/>
        <v>0</v>
      </c>
      <c r="S396" s="162">
        <v>0</v>
      </c>
      <c r="T396" s="163">
        <f t="shared" si="93"/>
        <v>0</v>
      </c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R396" s="164" t="s">
        <v>558</v>
      </c>
      <c r="AT396" s="164" t="s">
        <v>447</v>
      </c>
      <c r="AU396" s="164" t="s">
        <v>469</v>
      </c>
      <c r="AY396" s="18" t="s">
        <v>445</v>
      </c>
      <c r="BE396" s="165">
        <f t="shared" si="94"/>
        <v>0</v>
      </c>
      <c r="BF396" s="165">
        <f t="shared" si="95"/>
        <v>0</v>
      </c>
      <c r="BG396" s="165">
        <f t="shared" si="96"/>
        <v>0</v>
      </c>
      <c r="BH396" s="165">
        <f t="shared" si="97"/>
        <v>0</v>
      </c>
      <c r="BI396" s="165">
        <f t="shared" si="98"/>
        <v>0</v>
      </c>
      <c r="BJ396" s="18" t="s">
        <v>129</v>
      </c>
      <c r="BK396" s="165">
        <f t="shared" si="99"/>
        <v>0</v>
      </c>
      <c r="BL396" s="18" t="s">
        <v>558</v>
      </c>
      <c r="BM396" s="164" t="s">
        <v>5890</v>
      </c>
    </row>
    <row r="397" spans="1:65" s="2" customFormat="1" ht="16.5" customHeight="1">
      <c r="A397" s="30"/>
      <c r="B397" s="152"/>
      <c r="C397" s="153" t="s">
        <v>2187</v>
      </c>
      <c r="D397" s="153" t="s">
        <v>447</v>
      </c>
      <c r="E397" s="154" t="s">
        <v>5891</v>
      </c>
      <c r="F397" s="155" t="s">
        <v>5892</v>
      </c>
      <c r="G397" s="156" t="s">
        <v>5277</v>
      </c>
      <c r="H397" s="157">
        <v>1</v>
      </c>
      <c r="I397" s="158"/>
      <c r="J397" s="158">
        <f t="shared" si="90"/>
        <v>0</v>
      </c>
      <c r="K397" s="159"/>
      <c r="L397" s="31"/>
      <c r="M397" s="160" t="s">
        <v>1</v>
      </c>
      <c r="N397" s="161" t="s">
        <v>39</v>
      </c>
      <c r="O397" s="162">
        <v>0</v>
      </c>
      <c r="P397" s="162">
        <f t="shared" si="91"/>
        <v>0</v>
      </c>
      <c r="Q397" s="162">
        <v>0</v>
      </c>
      <c r="R397" s="162">
        <f t="shared" si="92"/>
        <v>0</v>
      </c>
      <c r="S397" s="162">
        <v>0</v>
      </c>
      <c r="T397" s="163">
        <f t="shared" si="93"/>
        <v>0</v>
      </c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R397" s="164" t="s">
        <v>558</v>
      </c>
      <c r="AT397" s="164" t="s">
        <v>447</v>
      </c>
      <c r="AU397" s="164" t="s">
        <v>469</v>
      </c>
      <c r="AY397" s="18" t="s">
        <v>445</v>
      </c>
      <c r="BE397" s="165">
        <f t="shared" si="94"/>
        <v>0</v>
      </c>
      <c r="BF397" s="165">
        <f t="shared" si="95"/>
        <v>0</v>
      </c>
      <c r="BG397" s="165">
        <f t="shared" si="96"/>
        <v>0</v>
      </c>
      <c r="BH397" s="165">
        <f t="shared" si="97"/>
        <v>0</v>
      </c>
      <c r="BI397" s="165">
        <f t="shared" si="98"/>
        <v>0</v>
      </c>
      <c r="BJ397" s="18" t="s">
        <v>129</v>
      </c>
      <c r="BK397" s="165">
        <f t="shared" si="99"/>
        <v>0</v>
      </c>
      <c r="BL397" s="18" t="s">
        <v>558</v>
      </c>
      <c r="BM397" s="164" t="s">
        <v>5893</v>
      </c>
    </row>
    <row r="398" spans="1:65" s="2" customFormat="1" ht="16.5" customHeight="1">
      <c r="A398" s="30"/>
      <c r="B398" s="152"/>
      <c r="C398" s="153" t="s">
        <v>2194</v>
      </c>
      <c r="D398" s="153" t="s">
        <v>447</v>
      </c>
      <c r="E398" s="154" t="s">
        <v>5894</v>
      </c>
      <c r="F398" s="155" t="s">
        <v>5895</v>
      </c>
      <c r="G398" s="156" t="s">
        <v>5277</v>
      </c>
      <c r="H398" s="157">
        <v>1</v>
      </c>
      <c r="I398" s="158"/>
      <c r="J398" s="158">
        <f t="shared" si="90"/>
        <v>0</v>
      </c>
      <c r="K398" s="159"/>
      <c r="L398" s="31"/>
      <c r="M398" s="160" t="s">
        <v>1</v>
      </c>
      <c r="N398" s="161" t="s">
        <v>39</v>
      </c>
      <c r="O398" s="162">
        <v>0</v>
      </c>
      <c r="P398" s="162">
        <f t="shared" si="91"/>
        <v>0</v>
      </c>
      <c r="Q398" s="162">
        <v>0</v>
      </c>
      <c r="R398" s="162">
        <f t="shared" si="92"/>
        <v>0</v>
      </c>
      <c r="S398" s="162">
        <v>0</v>
      </c>
      <c r="T398" s="163">
        <f t="shared" si="93"/>
        <v>0</v>
      </c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R398" s="164" t="s">
        <v>558</v>
      </c>
      <c r="AT398" s="164" t="s">
        <v>447</v>
      </c>
      <c r="AU398" s="164" t="s">
        <v>469</v>
      </c>
      <c r="AY398" s="18" t="s">
        <v>445</v>
      </c>
      <c r="BE398" s="165">
        <f t="shared" si="94"/>
        <v>0</v>
      </c>
      <c r="BF398" s="165">
        <f t="shared" si="95"/>
        <v>0</v>
      </c>
      <c r="BG398" s="165">
        <f t="shared" si="96"/>
        <v>0</v>
      </c>
      <c r="BH398" s="165">
        <f t="shared" si="97"/>
        <v>0</v>
      </c>
      <c r="BI398" s="165">
        <f t="shared" si="98"/>
        <v>0</v>
      </c>
      <c r="BJ398" s="18" t="s">
        <v>129</v>
      </c>
      <c r="BK398" s="165">
        <f t="shared" si="99"/>
        <v>0</v>
      </c>
      <c r="BL398" s="18" t="s">
        <v>558</v>
      </c>
      <c r="BM398" s="164" t="s">
        <v>5896</v>
      </c>
    </row>
    <row r="399" spans="1:65" s="2" customFormat="1" ht="16.5" customHeight="1">
      <c r="A399" s="30"/>
      <c r="B399" s="152"/>
      <c r="C399" s="153" t="s">
        <v>2201</v>
      </c>
      <c r="D399" s="153" t="s">
        <v>447</v>
      </c>
      <c r="E399" s="154" t="s">
        <v>5897</v>
      </c>
      <c r="F399" s="155" t="s">
        <v>5898</v>
      </c>
      <c r="G399" s="156" t="s">
        <v>5277</v>
      </c>
      <c r="H399" s="157">
        <v>2</v>
      </c>
      <c r="I399" s="158"/>
      <c r="J399" s="158">
        <f t="shared" si="90"/>
        <v>0</v>
      </c>
      <c r="K399" s="159"/>
      <c r="L399" s="31"/>
      <c r="M399" s="160" t="s">
        <v>1</v>
      </c>
      <c r="N399" s="161" t="s">
        <v>39</v>
      </c>
      <c r="O399" s="162">
        <v>0</v>
      </c>
      <c r="P399" s="162">
        <f t="shared" si="91"/>
        <v>0</v>
      </c>
      <c r="Q399" s="162">
        <v>0</v>
      </c>
      <c r="R399" s="162">
        <f t="shared" si="92"/>
        <v>0</v>
      </c>
      <c r="S399" s="162">
        <v>0</v>
      </c>
      <c r="T399" s="163">
        <f t="shared" si="93"/>
        <v>0</v>
      </c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R399" s="164" t="s">
        <v>558</v>
      </c>
      <c r="AT399" s="164" t="s">
        <v>447</v>
      </c>
      <c r="AU399" s="164" t="s">
        <v>469</v>
      </c>
      <c r="AY399" s="18" t="s">
        <v>445</v>
      </c>
      <c r="BE399" s="165">
        <f t="shared" si="94"/>
        <v>0</v>
      </c>
      <c r="BF399" s="165">
        <f t="shared" si="95"/>
        <v>0</v>
      </c>
      <c r="BG399" s="165">
        <f t="shared" si="96"/>
        <v>0</v>
      </c>
      <c r="BH399" s="165">
        <f t="shared" si="97"/>
        <v>0</v>
      </c>
      <c r="BI399" s="165">
        <f t="shared" si="98"/>
        <v>0</v>
      </c>
      <c r="BJ399" s="18" t="s">
        <v>129</v>
      </c>
      <c r="BK399" s="165">
        <f t="shared" si="99"/>
        <v>0</v>
      </c>
      <c r="BL399" s="18" t="s">
        <v>558</v>
      </c>
      <c r="BM399" s="164" t="s">
        <v>5899</v>
      </c>
    </row>
    <row r="400" spans="1:65" s="2" customFormat="1" ht="16.5" customHeight="1">
      <c r="A400" s="30"/>
      <c r="B400" s="152"/>
      <c r="C400" s="153" t="s">
        <v>2206</v>
      </c>
      <c r="D400" s="153" t="s">
        <v>447</v>
      </c>
      <c r="E400" s="154" t="s">
        <v>5900</v>
      </c>
      <c r="F400" s="155" t="s">
        <v>5901</v>
      </c>
      <c r="G400" s="156" t="s">
        <v>5277</v>
      </c>
      <c r="H400" s="157">
        <v>2</v>
      </c>
      <c r="I400" s="158"/>
      <c r="J400" s="158">
        <f t="shared" si="90"/>
        <v>0</v>
      </c>
      <c r="K400" s="159"/>
      <c r="L400" s="31"/>
      <c r="M400" s="160" t="s">
        <v>1</v>
      </c>
      <c r="N400" s="161" t="s">
        <v>39</v>
      </c>
      <c r="O400" s="162">
        <v>0</v>
      </c>
      <c r="P400" s="162">
        <f t="shared" si="91"/>
        <v>0</v>
      </c>
      <c r="Q400" s="162">
        <v>0</v>
      </c>
      <c r="R400" s="162">
        <f t="shared" si="92"/>
        <v>0</v>
      </c>
      <c r="S400" s="162">
        <v>0</v>
      </c>
      <c r="T400" s="163">
        <f t="shared" si="93"/>
        <v>0</v>
      </c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R400" s="164" t="s">
        <v>558</v>
      </c>
      <c r="AT400" s="164" t="s">
        <v>447</v>
      </c>
      <c r="AU400" s="164" t="s">
        <v>469</v>
      </c>
      <c r="AY400" s="18" t="s">
        <v>445</v>
      </c>
      <c r="BE400" s="165">
        <f t="shared" si="94"/>
        <v>0</v>
      </c>
      <c r="BF400" s="165">
        <f t="shared" si="95"/>
        <v>0</v>
      </c>
      <c r="BG400" s="165">
        <f t="shared" si="96"/>
        <v>0</v>
      </c>
      <c r="BH400" s="165">
        <f t="shared" si="97"/>
        <v>0</v>
      </c>
      <c r="BI400" s="165">
        <f t="shared" si="98"/>
        <v>0</v>
      </c>
      <c r="BJ400" s="18" t="s">
        <v>129</v>
      </c>
      <c r="BK400" s="165">
        <f t="shared" si="99"/>
        <v>0</v>
      </c>
      <c r="BL400" s="18" t="s">
        <v>558</v>
      </c>
      <c r="BM400" s="164" t="s">
        <v>5902</v>
      </c>
    </row>
    <row r="401" spans="1:65" s="2" customFormat="1" ht="16.5" customHeight="1">
      <c r="A401" s="30"/>
      <c r="B401" s="152"/>
      <c r="C401" s="153" t="s">
        <v>2214</v>
      </c>
      <c r="D401" s="153" t="s">
        <v>447</v>
      </c>
      <c r="E401" s="154" t="s">
        <v>5903</v>
      </c>
      <c r="F401" s="155" t="s">
        <v>5904</v>
      </c>
      <c r="G401" s="156" t="s">
        <v>5277</v>
      </c>
      <c r="H401" s="157">
        <v>2</v>
      </c>
      <c r="I401" s="158"/>
      <c r="J401" s="158">
        <f t="shared" si="90"/>
        <v>0</v>
      </c>
      <c r="K401" s="159"/>
      <c r="L401" s="31"/>
      <c r="M401" s="160" t="s">
        <v>1</v>
      </c>
      <c r="N401" s="161" t="s">
        <v>39</v>
      </c>
      <c r="O401" s="162">
        <v>0</v>
      </c>
      <c r="P401" s="162">
        <f t="shared" si="91"/>
        <v>0</v>
      </c>
      <c r="Q401" s="162">
        <v>0</v>
      </c>
      <c r="R401" s="162">
        <f t="shared" si="92"/>
        <v>0</v>
      </c>
      <c r="S401" s="162">
        <v>0</v>
      </c>
      <c r="T401" s="163">
        <f t="shared" si="93"/>
        <v>0</v>
      </c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R401" s="164" t="s">
        <v>558</v>
      </c>
      <c r="AT401" s="164" t="s">
        <v>447</v>
      </c>
      <c r="AU401" s="164" t="s">
        <v>469</v>
      </c>
      <c r="AY401" s="18" t="s">
        <v>445</v>
      </c>
      <c r="BE401" s="165">
        <f t="shared" si="94"/>
        <v>0</v>
      </c>
      <c r="BF401" s="165">
        <f t="shared" si="95"/>
        <v>0</v>
      </c>
      <c r="BG401" s="165">
        <f t="shared" si="96"/>
        <v>0</v>
      </c>
      <c r="BH401" s="165">
        <f t="shared" si="97"/>
        <v>0</v>
      </c>
      <c r="BI401" s="165">
        <f t="shared" si="98"/>
        <v>0</v>
      </c>
      <c r="BJ401" s="18" t="s">
        <v>129</v>
      </c>
      <c r="BK401" s="165">
        <f t="shared" si="99"/>
        <v>0</v>
      </c>
      <c r="BL401" s="18" t="s">
        <v>558</v>
      </c>
      <c r="BM401" s="164" t="s">
        <v>5905</v>
      </c>
    </row>
    <row r="402" spans="1:65" s="2" customFormat="1" ht="16.5" customHeight="1">
      <c r="A402" s="30"/>
      <c r="B402" s="152"/>
      <c r="C402" s="153" t="s">
        <v>2219</v>
      </c>
      <c r="D402" s="153" t="s">
        <v>447</v>
      </c>
      <c r="E402" s="154" t="s">
        <v>5906</v>
      </c>
      <c r="F402" s="155" t="s">
        <v>5907</v>
      </c>
      <c r="G402" s="156" t="s">
        <v>5277</v>
      </c>
      <c r="H402" s="157">
        <v>1</v>
      </c>
      <c r="I402" s="158"/>
      <c r="J402" s="158">
        <f t="shared" si="90"/>
        <v>0</v>
      </c>
      <c r="K402" s="159"/>
      <c r="L402" s="31"/>
      <c r="M402" s="160" t="s">
        <v>1</v>
      </c>
      <c r="N402" s="161" t="s">
        <v>39</v>
      </c>
      <c r="O402" s="162">
        <v>0</v>
      </c>
      <c r="P402" s="162">
        <f t="shared" si="91"/>
        <v>0</v>
      </c>
      <c r="Q402" s="162">
        <v>0</v>
      </c>
      <c r="R402" s="162">
        <f t="shared" si="92"/>
        <v>0</v>
      </c>
      <c r="S402" s="162">
        <v>0</v>
      </c>
      <c r="T402" s="163">
        <f t="shared" si="93"/>
        <v>0</v>
      </c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R402" s="164" t="s">
        <v>558</v>
      </c>
      <c r="AT402" s="164" t="s">
        <v>447</v>
      </c>
      <c r="AU402" s="164" t="s">
        <v>469</v>
      </c>
      <c r="AY402" s="18" t="s">
        <v>445</v>
      </c>
      <c r="BE402" s="165">
        <f t="shared" si="94"/>
        <v>0</v>
      </c>
      <c r="BF402" s="165">
        <f t="shared" si="95"/>
        <v>0</v>
      </c>
      <c r="BG402" s="165">
        <f t="shared" si="96"/>
        <v>0</v>
      </c>
      <c r="BH402" s="165">
        <f t="shared" si="97"/>
        <v>0</v>
      </c>
      <c r="BI402" s="165">
        <f t="shared" si="98"/>
        <v>0</v>
      </c>
      <c r="BJ402" s="18" t="s">
        <v>129</v>
      </c>
      <c r="BK402" s="165">
        <f t="shared" si="99"/>
        <v>0</v>
      </c>
      <c r="BL402" s="18" t="s">
        <v>558</v>
      </c>
      <c r="BM402" s="164" t="s">
        <v>5908</v>
      </c>
    </row>
    <row r="403" spans="1:65" s="2" customFormat="1" ht="16.5" customHeight="1">
      <c r="A403" s="30"/>
      <c r="B403" s="152"/>
      <c r="C403" s="153" t="s">
        <v>2228</v>
      </c>
      <c r="D403" s="153" t="s">
        <v>447</v>
      </c>
      <c r="E403" s="154" t="s">
        <v>5909</v>
      </c>
      <c r="F403" s="155" t="s">
        <v>5910</v>
      </c>
      <c r="G403" s="156" t="s">
        <v>5277</v>
      </c>
      <c r="H403" s="157">
        <v>2</v>
      </c>
      <c r="I403" s="158"/>
      <c r="J403" s="158">
        <f t="shared" si="90"/>
        <v>0</v>
      </c>
      <c r="K403" s="159"/>
      <c r="L403" s="31"/>
      <c r="M403" s="160" t="s">
        <v>1</v>
      </c>
      <c r="N403" s="161" t="s">
        <v>39</v>
      </c>
      <c r="O403" s="162">
        <v>0</v>
      </c>
      <c r="P403" s="162">
        <f t="shared" si="91"/>
        <v>0</v>
      </c>
      <c r="Q403" s="162">
        <v>0</v>
      </c>
      <c r="R403" s="162">
        <f t="shared" si="92"/>
        <v>0</v>
      </c>
      <c r="S403" s="162">
        <v>0</v>
      </c>
      <c r="T403" s="163">
        <f t="shared" si="93"/>
        <v>0</v>
      </c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R403" s="164" t="s">
        <v>558</v>
      </c>
      <c r="AT403" s="164" t="s">
        <v>447</v>
      </c>
      <c r="AU403" s="164" t="s">
        <v>469</v>
      </c>
      <c r="AY403" s="18" t="s">
        <v>445</v>
      </c>
      <c r="BE403" s="165">
        <f t="shared" si="94"/>
        <v>0</v>
      </c>
      <c r="BF403" s="165">
        <f t="shared" si="95"/>
        <v>0</v>
      </c>
      <c r="BG403" s="165">
        <f t="shared" si="96"/>
        <v>0</v>
      </c>
      <c r="BH403" s="165">
        <f t="shared" si="97"/>
        <v>0</v>
      </c>
      <c r="BI403" s="165">
        <f t="shared" si="98"/>
        <v>0</v>
      </c>
      <c r="BJ403" s="18" t="s">
        <v>129</v>
      </c>
      <c r="BK403" s="165">
        <f t="shared" si="99"/>
        <v>0</v>
      </c>
      <c r="BL403" s="18" t="s">
        <v>558</v>
      </c>
      <c r="BM403" s="164" t="s">
        <v>5911</v>
      </c>
    </row>
    <row r="404" spans="1:65" s="2" customFormat="1" ht="16.5" customHeight="1">
      <c r="A404" s="30"/>
      <c r="B404" s="152"/>
      <c r="C404" s="153" t="s">
        <v>2234</v>
      </c>
      <c r="D404" s="153" t="s">
        <v>447</v>
      </c>
      <c r="E404" s="154" t="s">
        <v>5912</v>
      </c>
      <c r="F404" s="155" t="s">
        <v>5605</v>
      </c>
      <c r="G404" s="156" t="s">
        <v>5277</v>
      </c>
      <c r="H404" s="157">
        <v>1</v>
      </c>
      <c r="I404" s="158"/>
      <c r="J404" s="158">
        <f t="shared" si="90"/>
        <v>0</v>
      </c>
      <c r="K404" s="159"/>
      <c r="L404" s="31"/>
      <c r="M404" s="160" t="s">
        <v>1</v>
      </c>
      <c r="N404" s="161" t="s">
        <v>39</v>
      </c>
      <c r="O404" s="162">
        <v>0</v>
      </c>
      <c r="P404" s="162">
        <f t="shared" si="91"/>
        <v>0</v>
      </c>
      <c r="Q404" s="162">
        <v>0</v>
      </c>
      <c r="R404" s="162">
        <f t="shared" si="92"/>
        <v>0</v>
      </c>
      <c r="S404" s="162">
        <v>0</v>
      </c>
      <c r="T404" s="163">
        <f t="shared" si="93"/>
        <v>0</v>
      </c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R404" s="164" t="s">
        <v>558</v>
      </c>
      <c r="AT404" s="164" t="s">
        <v>447</v>
      </c>
      <c r="AU404" s="164" t="s">
        <v>469</v>
      </c>
      <c r="AY404" s="18" t="s">
        <v>445</v>
      </c>
      <c r="BE404" s="165">
        <f t="shared" si="94"/>
        <v>0</v>
      </c>
      <c r="BF404" s="165">
        <f t="shared" si="95"/>
        <v>0</v>
      </c>
      <c r="BG404" s="165">
        <f t="shared" si="96"/>
        <v>0</v>
      </c>
      <c r="BH404" s="165">
        <f t="shared" si="97"/>
        <v>0</v>
      </c>
      <c r="BI404" s="165">
        <f t="shared" si="98"/>
        <v>0</v>
      </c>
      <c r="BJ404" s="18" t="s">
        <v>129</v>
      </c>
      <c r="BK404" s="165">
        <f t="shared" si="99"/>
        <v>0</v>
      </c>
      <c r="BL404" s="18" t="s">
        <v>558</v>
      </c>
      <c r="BM404" s="164" t="s">
        <v>5913</v>
      </c>
    </row>
    <row r="405" spans="1:65" s="2" customFormat="1" ht="16.5" customHeight="1">
      <c r="A405" s="30"/>
      <c r="B405" s="152"/>
      <c r="C405" s="153" t="s">
        <v>2239</v>
      </c>
      <c r="D405" s="153" t="s">
        <v>447</v>
      </c>
      <c r="E405" s="154" t="s">
        <v>5914</v>
      </c>
      <c r="F405" s="155" t="s">
        <v>5286</v>
      </c>
      <c r="G405" s="156" t="s">
        <v>5277</v>
      </c>
      <c r="H405" s="157">
        <v>2</v>
      </c>
      <c r="I405" s="158"/>
      <c r="J405" s="158">
        <f t="shared" si="90"/>
        <v>0</v>
      </c>
      <c r="K405" s="159"/>
      <c r="L405" s="31"/>
      <c r="M405" s="160" t="s">
        <v>1</v>
      </c>
      <c r="N405" s="161" t="s">
        <v>39</v>
      </c>
      <c r="O405" s="162">
        <v>0</v>
      </c>
      <c r="P405" s="162">
        <f t="shared" si="91"/>
        <v>0</v>
      </c>
      <c r="Q405" s="162">
        <v>0</v>
      </c>
      <c r="R405" s="162">
        <f t="shared" si="92"/>
        <v>0</v>
      </c>
      <c r="S405" s="162">
        <v>0</v>
      </c>
      <c r="T405" s="163">
        <f t="shared" si="93"/>
        <v>0</v>
      </c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R405" s="164" t="s">
        <v>558</v>
      </c>
      <c r="AT405" s="164" t="s">
        <v>447</v>
      </c>
      <c r="AU405" s="164" t="s">
        <v>469</v>
      </c>
      <c r="AY405" s="18" t="s">
        <v>445</v>
      </c>
      <c r="BE405" s="165">
        <f t="shared" si="94"/>
        <v>0</v>
      </c>
      <c r="BF405" s="165">
        <f t="shared" si="95"/>
        <v>0</v>
      </c>
      <c r="BG405" s="165">
        <f t="shared" si="96"/>
        <v>0</v>
      </c>
      <c r="BH405" s="165">
        <f t="shared" si="97"/>
        <v>0</v>
      </c>
      <c r="BI405" s="165">
        <f t="shared" si="98"/>
        <v>0</v>
      </c>
      <c r="BJ405" s="18" t="s">
        <v>129</v>
      </c>
      <c r="BK405" s="165">
        <f t="shared" si="99"/>
        <v>0</v>
      </c>
      <c r="BL405" s="18" t="s">
        <v>558</v>
      </c>
      <c r="BM405" s="164" t="s">
        <v>5915</v>
      </c>
    </row>
    <row r="406" spans="1:65" s="2" customFormat="1" ht="16.5" customHeight="1">
      <c r="A406" s="30"/>
      <c r="B406" s="152"/>
      <c r="C406" s="153" t="s">
        <v>2252</v>
      </c>
      <c r="D406" s="153" t="s">
        <v>447</v>
      </c>
      <c r="E406" s="154" t="s">
        <v>5916</v>
      </c>
      <c r="F406" s="155" t="s">
        <v>5289</v>
      </c>
      <c r="G406" s="156" t="s">
        <v>5277</v>
      </c>
      <c r="H406" s="157">
        <v>2</v>
      </c>
      <c r="I406" s="158"/>
      <c r="J406" s="158">
        <f t="shared" si="90"/>
        <v>0</v>
      </c>
      <c r="K406" s="159"/>
      <c r="L406" s="31"/>
      <c r="M406" s="160" t="s">
        <v>1</v>
      </c>
      <c r="N406" s="161" t="s">
        <v>39</v>
      </c>
      <c r="O406" s="162">
        <v>0</v>
      </c>
      <c r="P406" s="162">
        <f t="shared" si="91"/>
        <v>0</v>
      </c>
      <c r="Q406" s="162">
        <v>0</v>
      </c>
      <c r="R406" s="162">
        <f t="shared" si="92"/>
        <v>0</v>
      </c>
      <c r="S406" s="162">
        <v>0</v>
      </c>
      <c r="T406" s="163">
        <f t="shared" si="93"/>
        <v>0</v>
      </c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R406" s="164" t="s">
        <v>558</v>
      </c>
      <c r="AT406" s="164" t="s">
        <v>447</v>
      </c>
      <c r="AU406" s="164" t="s">
        <v>469</v>
      </c>
      <c r="AY406" s="18" t="s">
        <v>445</v>
      </c>
      <c r="BE406" s="165">
        <f t="shared" si="94"/>
        <v>0</v>
      </c>
      <c r="BF406" s="165">
        <f t="shared" si="95"/>
        <v>0</v>
      </c>
      <c r="BG406" s="165">
        <f t="shared" si="96"/>
        <v>0</v>
      </c>
      <c r="BH406" s="165">
        <f t="shared" si="97"/>
        <v>0</v>
      </c>
      <c r="BI406" s="165">
        <f t="shared" si="98"/>
        <v>0</v>
      </c>
      <c r="BJ406" s="18" t="s">
        <v>129</v>
      </c>
      <c r="BK406" s="165">
        <f t="shared" si="99"/>
        <v>0</v>
      </c>
      <c r="BL406" s="18" t="s">
        <v>558</v>
      </c>
      <c r="BM406" s="164" t="s">
        <v>5917</v>
      </c>
    </row>
    <row r="407" spans="1:65" s="2" customFormat="1" ht="24.2" customHeight="1">
      <c r="A407" s="30"/>
      <c r="B407" s="152"/>
      <c r="C407" s="153" t="s">
        <v>2260</v>
      </c>
      <c r="D407" s="153" t="s">
        <v>447</v>
      </c>
      <c r="E407" s="154" t="s">
        <v>5918</v>
      </c>
      <c r="F407" s="155" t="s">
        <v>5310</v>
      </c>
      <c r="G407" s="156" t="s">
        <v>5311</v>
      </c>
      <c r="H407" s="157">
        <v>23</v>
      </c>
      <c r="I407" s="158"/>
      <c r="J407" s="158">
        <f t="shared" si="90"/>
        <v>0</v>
      </c>
      <c r="K407" s="159"/>
      <c r="L407" s="31"/>
      <c r="M407" s="160" t="s">
        <v>1</v>
      </c>
      <c r="N407" s="161" t="s">
        <v>39</v>
      </c>
      <c r="O407" s="162">
        <v>0</v>
      </c>
      <c r="P407" s="162">
        <f t="shared" si="91"/>
        <v>0</v>
      </c>
      <c r="Q407" s="162">
        <v>0</v>
      </c>
      <c r="R407" s="162">
        <f t="shared" si="92"/>
        <v>0</v>
      </c>
      <c r="S407" s="162">
        <v>0</v>
      </c>
      <c r="T407" s="163">
        <f t="shared" si="93"/>
        <v>0</v>
      </c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R407" s="164" t="s">
        <v>558</v>
      </c>
      <c r="AT407" s="164" t="s">
        <v>447</v>
      </c>
      <c r="AU407" s="164" t="s">
        <v>469</v>
      </c>
      <c r="AY407" s="18" t="s">
        <v>445</v>
      </c>
      <c r="BE407" s="165">
        <f t="shared" si="94"/>
        <v>0</v>
      </c>
      <c r="BF407" s="165">
        <f t="shared" si="95"/>
        <v>0</v>
      </c>
      <c r="BG407" s="165">
        <f t="shared" si="96"/>
        <v>0</v>
      </c>
      <c r="BH407" s="165">
        <f t="shared" si="97"/>
        <v>0</v>
      </c>
      <c r="BI407" s="165">
        <f t="shared" si="98"/>
        <v>0</v>
      </c>
      <c r="BJ407" s="18" t="s">
        <v>129</v>
      </c>
      <c r="BK407" s="165">
        <f t="shared" si="99"/>
        <v>0</v>
      </c>
      <c r="BL407" s="18" t="s">
        <v>558</v>
      </c>
      <c r="BM407" s="164" t="s">
        <v>5919</v>
      </c>
    </row>
    <row r="408" spans="1:65" s="2" customFormat="1" ht="16.5" customHeight="1">
      <c r="A408" s="30"/>
      <c r="B408" s="152"/>
      <c r="C408" s="153" t="s">
        <v>2271</v>
      </c>
      <c r="D408" s="153" t="s">
        <v>447</v>
      </c>
      <c r="E408" s="154" t="s">
        <v>5920</v>
      </c>
      <c r="F408" s="155" t="s">
        <v>5314</v>
      </c>
      <c r="G408" s="156" t="s">
        <v>5277</v>
      </c>
      <c r="H408" s="157">
        <v>23</v>
      </c>
      <c r="I408" s="158"/>
      <c r="J408" s="158">
        <f t="shared" si="90"/>
        <v>0</v>
      </c>
      <c r="K408" s="159"/>
      <c r="L408" s="31"/>
      <c r="M408" s="160" t="s">
        <v>1</v>
      </c>
      <c r="N408" s="161" t="s">
        <v>39</v>
      </c>
      <c r="O408" s="162">
        <v>0</v>
      </c>
      <c r="P408" s="162">
        <f t="shared" si="91"/>
        <v>0</v>
      </c>
      <c r="Q408" s="162">
        <v>0</v>
      </c>
      <c r="R408" s="162">
        <f t="shared" si="92"/>
        <v>0</v>
      </c>
      <c r="S408" s="162">
        <v>0</v>
      </c>
      <c r="T408" s="163">
        <f t="shared" si="93"/>
        <v>0</v>
      </c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R408" s="164" t="s">
        <v>558</v>
      </c>
      <c r="AT408" s="164" t="s">
        <v>447</v>
      </c>
      <c r="AU408" s="164" t="s">
        <v>469</v>
      </c>
      <c r="AY408" s="18" t="s">
        <v>445</v>
      </c>
      <c r="BE408" s="165">
        <f t="shared" si="94"/>
        <v>0</v>
      </c>
      <c r="BF408" s="165">
        <f t="shared" si="95"/>
        <v>0</v>
      </c>
      <c r="BG408" s="165">
        <f t="shared" si="96"/>
        <v>0</v>
      </c>
      <c r="BH408" s="165">
        <f t="shared" si="97"/>
        <v>0</v>
      </c>
      <c r="BI408" s="165">
        <f t="shared" si="98"/>
        <v>0</v>
      </c>
      <c r="BJ408" s="18" t="s">
        <v>129</v>
      </c>
      <c r="BK408" s="165">
        <f t="shared" si="99"/>
        <v>0</v>
      </c>
      <c r="BL408" s="18" t="s">
        <v>558</v>
      </c>
      <c r="BM408" s="164" t="s">
        <v>5921</v>
      </c>
    </row>
    <row r="409" spans="1:65" s="2" customFormat="1" ht="24.2" customHeight="1">
      <c r="A409" s="30"/>
      <c r="B409" s="152"/>
      <c r="C409" s="153" t="s">
        <v>2279</v>
      </c>
      <c r="D409" s="153" t="s">
        <v>447</v>
      </c>
      <c r="E409" s="154" t="s">
        <v>5922</v>
      </c>
      <c r="F409" s="155" t="s">
        <v>5317</v>
      </c>
      <c r="G409" s="156" t="s">
        <v>5311</v>
      </c>
      <c r="H409" s="157">
        <v>7</v>
      </c>
      <c r="I409" s="158"/>
      <c r="J409" s="158">
        <f t="shared" si="90"/>
        <v>0</v>
      </c>
      <c r="K409" s="159"/>
      <c r="L409" s="31"/>
      <c r="M409" s="160" t="s">
        <v>1</v>
      </c>
      <c r="N409" s="161" t="s">
        <v>39</v>
      </c>
      <c r="O409" s="162">
        <v>0</v>
      </c>
      <c r="P409" s="162">
        <f t="shared" si="91"/>
        <v>0</v>
      </c>
      <c r="Q409" s="162">
        <v>0</v>
      </c>
      <c r="R409" s="162">
        <f t="shared" si="92"/>
        <v>0</v>
      </c>
      <c r="S409" s="162">
        <v>0</v>
      </c>
      <c r="T409" s="163">
        <f t="shared" si="93"/>
        <v>0</v>
      </c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R409" s="164" t="s">
        <v>558</v>
      </c>
      <c r="AT409" s="164" t="s">
        <v>447</v>
      </c>
      <c r="AU409" s="164" t="s">
        <v>469</v>
      </c>
      <c r="AY409" s="18" t="s">
        <v>445</v>
      </c>
      <c r="BE409" s="165">
        <f t="shared" si="94"/>
        <v>0</v>
      </c>
      <c r="BF409" s="165">
        <f t="shared" si="95"/>
        <v>0</v>
      </c>
      <c r="BG409" s="165">
        <f t="shared" si="96"/>
        <v>0</v>
      </c>
      <c r="BH409" s="165">
        <f t="shared" si="97"/>
        <v>0</v>
      </c>
      <c r="BI409" s="165">
        <f t="shared" si="98"/>
        <v>0</v>
      </c>
      <c r="BJ409" s="18" t="s">
        <v>129</v>
      </c>
      <c r="BK409" s="165">
        <f t="shared" si="99"/>
        <v>0</v>
      </c>
      <c r="BL409" s="18" t="s">
        <v>558</v>
      </c>
      <c r="BM409" s="164" t="s">
        <v>5923</v>
      </c>
    </row>
    <row r="410" spans="1:65" s="2" customFormat="1" ht="16.5" customHeight="1">
      <c r="A410" s="30"/>
      <c r="B410" s="152"/>
      <c r="C410" s="153" t="s">
        <v>2285</v>
      </c>
      <c r="D410" s="153" t="s">
        <v>447</v>
      </c>
      <c r="E410" s="154" t="s">
        <v>5924</v>
      </c>
      <c r="F410" s="155" t="s">
        <v>5320</v>
      </c>
      <c r="G410" s="156" t="s">
        <v>5277</v>
      </c>
      <c r="H410" s="157">
        <v>7</v>
      </c>
      <c r="I410" s="158"/>
      <c r="J410" s="158">
        <f t="shared" si="90"/>
        <v>0</v>
      </c>
      <c r="K410" s="159"/>
      <c r="L410" s="31"/>
      <c r="M410" s="160" t="s">
        <v>1</v>
      </c>
      <c r="N410" s="161" t="s">
        <v>39</v>
      </c>
      <c r="O410" s="162">
        <v>0</v>
      </c>
      <c r="P410" s="162">
        <f t="shared" si="91"/>
        <v>0</v>
      </c>
      <c r="Q410" s="162">
        <v>0</v>
      </c>
      <c r="R410" s="162">
        <f t="shared" si="92"/>
        <v>0</v>
      </c>
      <c r="S410" s="162">
        <v>0</v>
      </c>
      <c r="T410" s="163">
        <f t="shared" si="93"/>
        <v>0</v>
      </c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R410" s="164" t="s">
        <v>558</v>
      </c>
      <c r="AT410" s="164" t="s">
        <v>447</v>
      </c>
      <c r="AU410" s="164" t="s">
        <v>469</v>
      </c>
      <c r="AY410" s="18" t="s">
        <v>445</v>
      </c>
      <c r="BE410" s="165">
        <f t="shared" si="94"/>
        <v>0</v>
      </c>
      <c r="BF410" s="165">
        <f t="shared" si="95"/>
        <v>0</v>
      </c>
      <c r="BG410" s="165">
        <f t="shared" si="96"/>
        <v>0</v>
      </c>
      <c r="BH410" s="165">
        <f t="shared" si="97"/>
        <v>0</v>
      </c>
      <c r="BI410" s="165">
        <f t="shared" si="98"/>
        <v>0</v>
      </c>
      <c r="BJ410" s="18" t="s">
        <v>129</v>
      </c>
      <c r="BK410" s="165">
        <f t="shared" si="99"/>
        <v>0</v>
      </c>
      <c r="BL410" s="18" t="s">
        <v>558</v>
      </c>
      <c r="BM410" s="164" t="s">
        <v>5925</v>
      </c>
    </row>
    <row r="411" spans="1:65" s="2" customFormat="1" ht="24.2" customHeight="1">
      <c r="A411" s="30"/>
      <c r="B411" s="152"/>
      <c r="C411" s="153" t="s">
        <v>2291</v>
      </c>
      <c r="D411" s="153" t="s">
        <v>447</v>
      </c>
      <c r="E411" s="154" t="s">
        <v>5926</v>
      </c>
      <c r="F411" s="155" t="s">
        <v>5559</v>
      </c>
      <c r="G411" s="156" t="s">
        <v>5311</v>
      </c>
      <c r="H411" s="157">
        <v>1</v>
      </c>
      <c r="I411" s="158"/>
      <c r="J411" s="158">
        <f t="shared" si="90"/>
        <v>0</v>
      </c>
      <c r="K411" s="159"/>
      <c r="L411" s="31"/>
      <c r="M411" s="160" t="s">
        <v>1</v>
      </c>
      <c r="N411" s="161" t="s">
        <v>39</v>
      </c>
      <c r="O411" s="162">
        <v>0</v>
      </c>
      <c r="P411" s="162">
        <f t="shared" si="91"/>
        <v>0</v>
      </c>
      <c r="Q411" s="162">
        <v>0</v>
      </c>
      <c r="R411" s="162">
        <f t="shared" si="92"/>
        <v>0</v>
      </c>
      <c r="S411" s="162">
        <v>0</v>
      </c>
      <c r="T411" s="163">
        <f t="shared" si="93"/>
        <v>0</v>
      </c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R411" s="164" t="s">
        <v>558</v>
      </c>
      <c r="AT411" s="164" t="s">
        <v>447</v>
      </c>
      <c r="AU411" s="164" t="s">
        <v>469</v>
      </c>
      <c r="AY411" s="18" t="s">
        <v>445</v>
      </c>
      <c r="BE411" s="165">
        <f t="shared" si="94"/>
        <v>0</v>
      </c>
      <c r="BF411" s="165">
        <f t="shared" si="95"/>
        <v>0</v>
      </c>
      <c r="BG411" s="165">
        <f t="shared" si="96"/>
        <v>0</v>
      </c>
      <c r="BH411" s="165">
        <f t="shared" si="97"/>
        <v>0</v>
      </c>
      <c r="BI411" s="165">
        <f t="shared" si="98"/>
        <v>0</v>
      </c>
      <c r="BJ411" s="18" t="s">
        <v>129</v>
      </c>
      <c r="BK411" s="165">
        <f t="shared" si="99"/>
        <v>0</v>
      </c>
      <c r="BL411" s="18" t="s">
        <v>558</v>
      </c>
      <c r="BM411" s="164" t="s">
        <v>5927</v>
      </c>
    </row>
    <row r="412" spans="1:65" s="2" customFormat="1" ht="16.5" customHeight="1">
      <c r="A412" s="30"/>
      <c r="B412" s="152"/>
      <c r="C412" s="153" t="s">
        <v>2296</v>
      </c>
      <c r="D412" s="153" t="s">
        <v>447</v>
      </c>
      <c r="E412" s="154" t="s">
        <v>5924</v>
      </c>
      <c r="F412" s="155" t="s">
        <v>5320</v>
      </c>
      <c r="G412" s="156" t="s">
        <v>5277</v>
      </c>
      <c r="H412" s="157">
        <v>1</v>
      </c>
      <c r="I412" s="158"/>
      <c r="J412" s="158">
        <f t="shared" si="90"/>
        <v>0</v>
      </c>
      <c r="K412" s="159"/>
      <c r="L412" s="31"/>
      <c r="M412" s="160" t="s">
        <v>1</v>
      </c>
      <c r="N412" s="161" t="s">
        <v>39</v>
      </c>
      <c r="O412" s="162">
        <v>0</v>
      </c>
      <c r="P412" s="162">
        <f t="shared" si="91"/>
        <v>0</v>
      </c>
      <c r="Q412" s="162">
        <v>0</v>
      </c>
      <c r="R412" s="162">
        <f t="shared" si="92"/>
        <v>0</v>
      </c>
      <c r="S412" s="162">
        <v>0</v>
      </c>
      <c r="T412" s="163">
        <f t="shared" si="93"/>
        <v>0</v>
      </c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R412" s="164" t="s">
        <v>558</v>
      </c>
      <c r="AT412" s="164" t="s">
        <v>447</v>
      </c>
      <c r="AU412" s="164" t="s">
        <v>469</v>
      </c>
      <c r="AY412" s="18" t="s">
        <v>445</v>
      </c>
      <c r="BE412" s="165">
        <f t="shared" si="94"/>
        <v>0</v>
      </c>
      <c r="BF412" s="165">
        <f t="shared" si="95"/>
        <v>0</v>
      </c>
      <c r="BG412" s="165">
        <f t="shared" si="96"/>
        <v>0</v>
      </c>
      <c r="BH412" s="165">
        <f t="shared" si="97"/>
        <v>0</v>
      </c>
      <c r="BI412" s="165">
        <f t="shared" si="98"/>
        <v>0</v>
      </c>
      <c r="BJ412" s="18" t="s">
        <v>129</v>
      </c>
      <c r="BK412" s="165">
        <f t="shared" si="99"/>
        <v>0</v>
      </c>
      <c r="BL412" s="18" t="s">
        <v>558</v>
      </c>
      <c r="BM412" s="164" t="s">
        <v>5928</v>
      </c>
    </row>
    <row r="413" spans="1:65" s="2" customFormat="1" ht="24.2" customHeight="1">
      <c r="A413" s="30"/>
      <c r="B413" s="152"/>
      <c r="C413" s="153" t="s">
        <v>2300</v>
      </c>
      <c r="D413" s="153" t="s">
        <v>447</v>
      </c>
      <c r="E413" s="154" t="s">
        <v>5929</v>
      </c>
      <c r="F413" s="155" t="s">
        <v>5323</v>
      </c>
      <c r="G413" s="156" t="s">
        <v>5311</v>
      </c>
      <c r="H413" s="157">
        <v>22</v>
      </c>
      <c r="I413" s="158"/>
      <c r="J413" s="158">
        <f t="shared" si="90"/>
        <v>0</v>
      </c>
      <c r="K413" s="159"/>
      <c r="L413" s="31"/>
      <c r="M413" s="160" t="s">
        <v>1</v>
      </c>
      <c r="N413" s="161" t="s">
        <v>39</v>
      </c>
      <c r="O413" s="162">
        <v>0</v>
      </c>
      <c r="P413" s="162">
        <f t="shared" si="91"/>
        <v>0</v>
      </c>
      <c r="Q413" s="162">
        <v>0</v>
      </c>
      <c r="R413" s="162">
        <f t="shared" si="92"/>
        <v>0</v>
      </c>
      <c r="S413" s="162">
        <v>0</v>
      </c>
      <c r="T413" s="163">
        <f t="shared" si="93"/>
        <v>0</v>
      </c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R413" s="164" t="s">
        <v>558</v>
      </c>
      <c r="AT413" s="164" t="s">
        <v>447</v>
      </c>
      <c r="AU413" s="164" t="s">
        <v>469</v>
      </c>
      <c r="AY413" s="18" t="s">
        <v>445</v>
      </c>
      <c r="BE413" s="165">
        <f t="shared" si="94"/>
        <v>0</v>
      </c>
      <c r="BF413" s="165">
        <f t="shared" si="95"/>
        <v>0</v>
      </c>
      <c r="BG413" s="165">
        <f t="shared" si="96"/>
        <v>0</v>
      </c>
      <c r="BH413" s="165">
        <f t="shared" si="97"/>
        <v>0</v>
      </c>
      <c r="BI413" s="165">
        <f t="shared" si="98"/>
        <v>0</v>
      </c>
      <c r="BJ413" s="18" t="s">
        <v>129</v>
      </c>
      <c r="BK413" s="165">
        <f t="shared" si="99"/>
        <v>0</v>
      </c>
      <c r="BL413" s="18" t="s">
        <v>558</v>
      </c>
      <c r="BM413" s="164" t="s">
        <v>5930</v>
      </c>
    </row>
    <row r="414" spans="1:65" s="2" customFormat="1" ht="16.5" customHeight="1">
      <c r="A414" s="30"/>
      <c r="B414" s="152"/>
      <c r="C414" s="153" t="s">
        <v>2302</v>
      </c>
      <c r="D414" s="153" t="s">
        <v>447</v>
      </c>
      <c r="E414" s="154" t="s">
        <v>5920</v>
      </c>
      <c r="F414" s="155" t="s">
        <v>5314</v>
      </c>
      <c r="G414" s="156" t="s">
        <v>5277</v>
      </c>
      <c r="H414" s="157">
        <v>22</v>
      </c>
      <c r="I414" s="158"/>
      <c r="J414" s="158">
        <f t="shared" si="90"/>
        <v>0</v>
      </c>
      <c r="K414" s="159"/>
      <c r="L414" s="31"/>
      <c r="M414" s="160" t="s">
        <v>1</v>
      </c>
      <c r="N414" s="161" t="s">
        <v>39</v>
      </c>
      <c r="O414" s="162">
        <v>0</v>
      </c>
      <c r="P414" s="162">
        <f t="shared" si="91"/>
        <v>0</v>
      </c>
      <c r="Q414" s="162">
        <v>0</v>
      </c>
      <c r="R414" s="162">
        <f t="shared" si="92"/>
        <v>0</v>
      </c>
      <c r="S414" s="162">
        <v>0</v>
      </c>
      <c r="T414" s="163">
        <f t="shared" si="93"/>
        <v>0</v>
      </c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R414" s="164" t="s">
        <v>558</v>
      </c>
      <c r="AT414" s="164" t="s">
        <v>447</v>
      </c>
      <c r="AU414" s="164" t="s">
        <v>469</v>
      </c>
      <c r="AY414" s="18" t="s">
        <v>445</v>
      </c>
      <c r="BE414" s="165">
        <f t="shared" si="94"/>
        <v>0</v>
      </c>
      <c r="BF414" s="165">
        <f t="shared" si="95"/>
        <v>0</v>
      </c>
      <c r="BG414" s="165">
        <f t="shared" si="96"/>
        <v>0</v>
      </c>
      <c r="BH414" s="165">
        <f t="shared" si="97"/>
        <v>0</v>
      </c>
      <c r="BI414" s="165">
        <f t="shared" si="98"/>
        <v>0</v>
      </c>
      <c r="BJ414" s="18" t="s">
        <v>129</v>
      </c>
      <c r="BK414" s="165">
        <f t="shared" si="99"/>
        <v>0</v>
      </c>
      <c r="BL414" s="18" t="s">
        <v>558</v>
      </c>
      <c r="BM414" s="164" t="s">
        <v>5931</v>
      </c>
    </row>
    <row r="415" spans="1:65" s="2" customFormat="1" ht="16.5" customHeight="1">
      <c r="A415" s="30"/>
      <c r="B415" s="152"/>
      <c r="C415" s="153" t="s">
        <v>2307</v>
      </c>
      <c r="D415" s="153" t="s">
        <v>447</v>
      </c>
      <c r="E415" s="154" t="s">
        <v>5932</v>
      </c>
      <c r="F415" s="155" t="s">
        <v>5500</v>
      </c>
      <c r="G415" s="156" t="s">
        <v>5311</v>
      </c>
      <c r="H415" s="157">
        <v>17</v>
      </c>
      <c r="I415" s="158"/>
      <c r="J415" s="158">
        <f t="shared" si="90"/>
        <v>0</v>
      </c>
      <c r="K415" s="159"/>
      <c r="L415" s="31"/>
      <c r="M415" s="160" t="s">
        <v>1</v>
      </c>
      <c r="N415" s="161" t="s">
        <v>39</v>
      </c>
      <c r="O415" s="162">
        <v>0</v>
      </c>
      <c r="P415" s="162">
        <f t="shared" si="91"/>
        <v>0</v>
      </c>
      <c r="Q415" s="162">
        <v>0</v>
      </c>
      <c r="R415" s="162">
        <f t="shared" si="92"/>
        <v>0</v>
      </c>
      <c r="S415" s="162">
        <v>0</v>
      </c>
      <c r="T415" s="163">
        <f t="shared" si="93"/>
        <v>0</v>
      </c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R415" s="164" t="s">
        <v>558</v>
      </c>
      <c r="AT415" s="164" t="s">
        <v>447</v>
      </c>
      <c r="AU415" s="164" t="s">
        <v>469</v>
      </c>
      <c r="AY415" s="18" t="s">
        <v>445</v>
      </c>
      <c r="BE415" s="165">
        <f t="shared" si="94"/>
        <v>0</v>
      </c>
      <c r="BF415" s="165">
        <f t="shared" si="95"/>
        <v>0</v>
      </c>
      <c r="BG415" s="165">
        <f t="shared" si="96"/>
        <v>0</v>
      </c>
      <c r="BH415" s="165">
        <f t="shared" si="97"/>
        <v>0</v>
      </c>
      <c r="BI415" s="165">
        <f t="shared" si="98"/>
        <v>0</v>
      </c>
      <c r="BJ415" s="18" t="s">
        <v>129</v>
      </c>
      <c r="BK415" s="165">
        <f t="shared" si="99"/>
        <v>0</v>
      </c>
      <c r="BL415" s="18" t="s">
        <v>558</v>
      </c>
      <c r="BM415" s="164" t="s">
        <v>5933</v>
      </c>
    </row>
    <row r="416" spans="1:65" s="2" customFormat="1" ht="16.5" customHeight="1">
      <c r="A416" s="30"/>
      <c r="B416" s="152"/>
      <c r="C416" s="153" t="s">
        <v>2311</v>
      </c>
      <c r="D416" s="153" t="s">
        <v>447</v>
      </c>
      <c r="E416" s="154" t="s">
        <v>5934</v>
      </c>
      <c r="F416" s="155" t="s">
        <v>5935</v>
      </c>
      <c r="G416" s="156" t="s">
        <v>5277</v>
      </c>
      <c r="H416" s="157">
        <v>12</v>
      </c>
      <c r="I416" s="158"/>
      <c r="J416" s="158">
        <f t="shared" si="90"/>
        <v>0</v>
      </c>
      <c r="K416" s="159"/>
      <c r="L416" s="31"/>
      <c r="M416" s="160" t="s">
        <v>1</v>
      </c>
      <c r="N416" s="161" t="s">
        <v>39</v>
      </c>
      <c r="O416" s="162">
        <v>0</v>
      </c>
      <c r="P416" s="162">
        <f t="shared" si="91"/>
        <v>0</v>
      </c>
      <c r="Q416" s="162">
        <v>0</v>
      </c>
      <c r="R416" s="162">
        <f t="shared" si="92"/>
        <v>0</v>
      </c>
      <c r="S416" s="162">
        <v>0</v>
      </c>
      <c r="T416" s="163">
        <f t="shared" si="93"/>
        <v>0</v>
      </c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R416" s="164" t="s">
        <v>558</v>
      </c>
      <c r="AT416" s="164" t="s">
        <v>447</v>
      </c>
      <c r="AU416" s="164" t="s">
        <v>469</v>
      </c>
      <c r="AY416" s="18" t="s">
        <v>445</v>
      </c>
      <c r="BE416" s="165">
        <f t="shared" si="94"/>
        <v>0</v>
      </c>
      <c r="BF416" s="165">
        <f t="shared" si="95"/>
        <v>0</v>
      </c>
      <c r="BG416" s="165">
        <f t="shared" si="96"/>
        <v>0</v>
      </c>
      <c r="BH416" s="165">
        <f t="shared" si="97"/>
        <v>0</v>
      </c>
      <c r="BI416" s="165">
        <f t="shared" si="98"/>
        <v>0</v>
      </c>
      <c r="BJ416" s="18" t="s">
        <v>129</v>
      </c>
      <c r="BK416" s="165">
        <f t="shared" si="99"/>
        <v>0</v>
      </c>
      <c r="BL416" s="18" t="s">
        <v>558</v>
      </c>
      <c r="BM416" s="164" t="s">
        <v>5936</v>
      </c>
    </row>
    <row r="417" spans="1:65" s="2" customFormat="1" ht="24.2" customHeight="1">
      <c r="A417" s="30"/>
      <c r="B417" s="152"/>
      <c r="C417" s="153" t="s">
        <v>2316</v>
      </c>
      <c r="D417" s="153" t="s">
        <v>447</v>
      </c>
      <c r="E417" s="154" t="s">
        <v>5937</v>
      </c>
      <c r="F417" s="155" t="s">
        <v>5938</v>
      </c>
      <c r="G417" s="156" t="s">
        <v>5334</v>
      </c>
      <c r="H417" s="157">
        <v>30</v>
      </c>
      <c r="I417" s="158"/>
      <c r="J417" s="158">
        <f t="shared" si="90"/>
        <v>0</v>
      </c>
      <c r="K417" s="159"/>
      <c r="L417" s="31"/>
      <c r="M417" s="160" t="s">
        <v>1</v>
      </c>
      <c r="N417" s="161" t="s">
        <v>39</v>
      </c>
      <c r="O417" s="162">
        <v>0</v>
      </c>
      <c r="P417" s="162">
        <f t="shared" si="91"/>
        <v>0</v>
      </c>
      <c r="Q417" s="162">
        <v>0</v>
      </c>
      <c r="R417" s="162">
        <f t="shared" si="92"/>
        <v>0</v>
      </c>
      <c r="S417" s="162">
        <v>0</v>
      </c>
      <c r="T417" s="163">
        <f t="shared" si="93"/>
        <v>0</v>
      </c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R417" s="164" t="s">
        <v>558</v>
      </c>
      <c r="AT417" s="164" t="s">
        <v>447</v>
      </c>
      <c r="AU417" s="164" t="s">
        <v>469</v>
      </c>
      <c r="AY417" s="18" t="s">
        <v>445</v>
      </c>
      <c r="BE417" s="165">
        <f t="shared" si="94"/>
        <v>0</v>
      </c>
      <c r="BF417" s="165">
        <f t="shared" si="95"/>
        <v>0</v>
      </c>
      <c r="BG417" s="165">
        <f t="shared" si="96"/>
        <v>0</v>
      </c>
      <c r="BH417" s="165">
        <f t="shared" si="97"/>
        <v>0</v>
      </c>
      <c r="BI417" s="165">
        <f t="shared" si="98"/>
        <v>0</v>
      </c>
      <c r="BJ417" s="18" t="s">
        <v>129</v>
      </c>
      <c r="BK417" s="165">
        <f t="shared" si="99"/>
        <v>0</v>
      </c>
      <c r="BL417" s="18" t="s">
        <v>558</v>
      </c>
      <c r="BM417" s="164" t="s">
        <v>5939</v>
      </c>
    </row>
    <row r="418" spans="1:65" s="2" customFormat="1" ht="24.2" customHeight="1">
      <c r="A418" s="30"/>
      <c r="B418" s="152"/>
      <c r="C418" s="153" t="s">
        <v>2320</v>
      </c>
      <c r="D418" s="153" t="s">
        <v>447</v>
      </c>
      <c r="E418" s="154" t="s">
        <v>5940</v>
      </c>
      <c r="F418" s="155" t="s">
        <v>5941</v>
      </c>
      <c r="G418" s="156" t="s">
        <v>5334</v>
      </c>
      <c r="H418" s="157">
        <v>94</v>
      </c>
      <c r="I418" s="158"/>
      <c r="J418" s="158">
        <f t="shared" si="90"/>
        <v>0</v>
      </c>
      <c r="K418" s="159"/>
      <c r="L418" s="31"/>
      <c r="M418" s="160" t="s">
        <v>1</v>
      </c>
      <c r="N418" s="161" t="s">
        <v>39</v>
      </c>
      <c r="O418" s="162">
        <v>0</v>
      </c>
      <c r="P418" s="162">
        <f t="shared" si="91"/>
        <v>0</v>
      </c>
      <c r="Q418" s="162">
        <v>0</v>
      </c>
      <c r="R418" s="162">
        <f t="shared" si="92"/>
        <v>0</v>
      </c>
      <c r="S418" s="162">
        <v>0</v>
      </c>
      <c r="T418" s="163">
        <f t="shared" si="93"/>
        <v>0</v>
      </c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R418" s="164" t="s">
        <v>558</v>
      </c>
      <c r="AT418" s="164" t="s">
        <v>447</v>
      </c>
      <c r="AU418" s="164" t="s">
        <v>469</v>
      </c>
      <c r="AY418" s="18" t="s">
        <v>445</v>
      </c>
      <c r="BE418" s="165">
        <f t="shared" si="94"/>
        <v>0</v>
      </c>
      <c r="BF418" s="165">
        <f t="shared" si="95"/>
        <v>0</v>
      </c>
      <c r="BG418" s="165">
        <f t="shared" si="96"/>
        <v>0</v>
      </c>
      <c r="BH418" s="165">
        <f t="shared" si="97"/>
        <v>0</v>
      </c>
      <c r="BI418" s="165">
        <f t="shared" si="98"/>
        <v>0</v>
      </c>
      <c r="BJ418" s="18" t="s">
        <v>129</v>
      </c>
      <c r="BK418" s="165">
        <f t="shared" si="99"/>
        <v>0</v>
      </c>
      <c r="BL418" s="18" t="s">
        <v>558</v>
      </c>
      <c r="BM418" s="164" t="s">
        <v>5942</v>
      </c>
    </row>
    <row r="419" spans="1:65" s="2" customFormat="1" ht="21.75" customHeight="1">
      <c r="A419" s="30"/>
      <c r="B419" s="152"/>
      <c r="C419" s="153" t="s">
        <v>2324</v>
      </c>
      <c r="D419" s="153" t="s">
        <v>447</v>
      </c>
      <c r="E419" s="154" t="s">
        <v>5943</v>
      </c>
      <c r="F419" s="155" t="s">
        <v>5944</v>
      </c>
      <c r="G419" s="156" t="s">
        <v>5334</v>
      </c>
      <c r="H419" s="157">
        <v>4</v>
      </c>
      <c r="I419" s="158"/>
      <c r="J419" s="158">
        <f t="shared" si="90"/>
        <v>0</v>
      </c>
      <c r="K419" s="159"/>
      <c r="L419" s="31"/>
      <c r="M419" s="160" t="s">
        <v>1</v>
      </c>
      <c r="N419" s="161" t="s">
        <v>39</v>
      </c>
      <c r="O419" s="162">
        <v>0</v>
      </c>
      <c r="P419" s="162">
        <f t="shared" si="91"/>
        <v>0</v>
      </c>
      <c r="Q419" s="162">
        <v>0</v>
      </c>
      <c r="R419" s="162">
        <f t="shared" si="92"/>
        <v>0</v>
      </c>
      <c r="S419" s="162">
        <v>0</v>
      </c>
      <c r="T419" s="163">
        <f t="shared" si="93"/>
        <v>0</v>
      </c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R419" s="164" t="s">
        <v>558</v>
      </c>
      <c r="AT419" s="164" t="s">
        <v>447</v>
      </c>
      <c r="AU419" s="164" t="s">
        <v>469</v>
      </c>
      <c r="AY419" s="18" t="s">
        <v>445</v>
      </c>
      <c r="BE419" s="165">
        <f t="shared" si="94"/>
        <v>0</v>
      </c>
      <c r="BF419" s="165">
        <f t="shared" si="95"/>
        <v>0</v>
      </c>
      <c r="BG419" s="165">
        <f t="shared" si="96"/>
        <v>0</v>
      </c>
      <c r="BH419" s="165">
        <f t="shared" si="97"/>
        <v>0</v>
      </c>
      <c r="BI419" s="165">
        <f t="shared" si="98"/>
        <v>0</v>
      </c>
      <c r="BJ419" s="18" t="s">
        <v>129</v>
      </c>
      <c r="BK419" s="165">
        <f t="shared" si="99"/>
        <v>0</v>
      </c>
      <c r="BL419" s="18" t="s">
        <v>558</v>
      </c>
      <c r="BM419" s="164" t="s">
        <v>5945</v>
      </c>
    </row>
    <row r="420" spans="1:65" s="2" customFormat="1" ht="21.75" customHeight="1">
      <c r="A420" s="30"/>
      <c r="B420" s="152"/>
      <c r="C420" s="153" t="s">
        <v>2331</v>
      </c>
      <c r="D420" s="153" t="s">
        <v>447</v>
      </c>
      <c r="E420" s="154" t="s">
        <v>5946</v>
      </c>
      <c r="F420" s="155" t="s">
        <v>5947</v>
      </c>
      <c r="G420" s="156" t="s">
        <v>5334</v>
      </c>
      <c r="H420" s="157">
        <v>6</v>
      </c>
      <c r="I420" s="158"/>
      <c r="J420" s="158">
        <f t="shared" si="90"/>
        <v>0</v>
      </c>
      <c r="K420" s="159"/>
      <c r="L420" s="31"/>
      <c r="M420" s="160" t="s">
        <v>1</v>
      </c>
      <c r="N420" s="161" t="s">
        <v>39</v>
      </c>
      <c r="O420" s="162">
        <v>0</v>
      </c>
      <c r="P420" s="162">
        <f t="shared" si="91"/>
        <v>0</v>
      </c>
      <c r="Q420" s="162">
        <v>0</v>
      </c>
      <c r="R420" s="162">
        <f t="shared" si="92"/>
        <v>0</v>
      </c>
      <c r="S420" s="162">
        <v>0</v>
      </c>
      <c r="T420" s="163">
        <f t="shared" si="93"/>
        <v>0</v>
      </c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R420" s="164" t="s">
        <v>558</v>
      </c>
      <c r="AT420" s="164" t="s">
        <v>447</v>
      </c>
      <c r="AU420" s="164" t="s">
        <v>469</v>
      </c>
      <c r="AY420" s="18" t="s">
        <v>445</v>
      </c>
      <c r="BE420" s="165">
        <f t="shared" si="94"/>
        <v>0</v>
      </c>
      <c r="BF420" s="165">
        <f t="shared" si="95"/>
        <v>0</v>
      </c>
      <c r="BG420" s="165">
        <f t="shared" si="96"/>
        <v>0</v>
      </c>
      <c r="BH420" s="165">
        <f t="shared" si="97"/>
        <v>0</v>
      </c>
      <c r="BI420" s="165">
        <f t="shared" si="98"/>
        <v>0</v>
      </c>
      <c r="BJ420" s="18" t="s">
        <v>129</v>
      </c>
      <c r="BK420" s="165">
        <f t="shared" si="99"/>
        <v>0</v>
      </c>
      <c r="BL420" s="18" t="s">
        <v>558</v>
      </c>
      <c r="BM420" s="164" t="s">
        <v>5948</v>
      </c>
    </row>
    <row r="421" spans="1:65" s="2" customFormat="1" ht="21.75" customHeight="1">
      <c r="A421" s="30"/>
      <c r="B421" s="152"/>
      <c r="C421" s="153" t="s">
        <v>2337</v>
      </c>
      <c r="D421" s="153" t="s">
        <v>447</v>
      </c>
      <c r="E421" s="154" t="s">
        <v>5949</v>
      </c>
      <c r="F421" s="155" t="s">
        <v>5950</v>
      </c>
      <c r="G421" s="156" t="s">
        <v>5334</v>
      </c>
      <c r="H421" s="157">
        <v>7</v>
      </c>
      <c r="I421" s="158"/>
      <c r="J421" s="158">
        <f t="shared" si="90"/>
        <v>0</v>
      </c>
      <c r="K421" s="159"/>
      <c r="L421" s="31"/>
      <c r="M421" s="160" t="s">
        <v>1</v>
      </c>
      <c r="N421" s="161" t="s">
        <v>39</v>
      </c>
      <c r="O421" s="162">
        <v>0</v>
      </c>
      <c r="P421" s="162">
        <f t="shared" si="91"/>
        <v>0</v>
      </c>
      <c r="Q421" s="162">
        <v>0</v>
      </c>
      <c r="R421" s="162">
        <f t="shared" si="92"/>
        <v>0</v>
      </c>
      <c r="S421" s="162">
        <v>0</v>
      </c>
      <c r="T421" s="163">
        <f t="shared" si="93"/>
        <v>0</v>
      </c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R421" s="164" t="s">
        <v>558</v>
      </c>
      <c r="AT421" s="164" t="s">
        <v>447</v>
      </c>
      <c r="AU421" s="164" t="s">
        <v>469</v>
      </c>
      <c r="AY421" s="18" t="s">
        <v>445</v>
      </c>
      <c r="BE421" s="165">
        <f t="shared" si="94"/>
        <v>0</v>
      </c>
      <c r="BF421" s="165">
        <f t="shared" si="95"/>
        <v>0</v>
      </c>
      <c r="BG421" s="165">
        <f t="shared" si="96"/>
        <v>0</v>
      </c>
      <c r="BH421" s="165">
        <f t="shared" si="97"/>
        <v>0</v>
      </c>
      <c r="BI421" s="165">
        <f t="shared" si="98"/>
        <v>0</v>
      </c>
      <c r="BJ421" s="18" t="s">
        <v>129</v>
      </c>
      <c r="BK421" s="165">
        <f t="shared" si="99"/>
        <v>0</v>
      </c>
      <c r="BL421" s="18" t="s">
        <v>558</v>
      </c>
      <c r="BM421" s="164" t="s">
        <v>5951</v>
      </c>
    </row>
    <row r="422" spans="1:65" s="2" customFormat="1" ht="21.75" customHeight="1">
      <c r="A422" s="30"/>
      <c r="B422" s="152"/>
      <c r="C422" s="153" t="s">
        <v>2344</v>
      </c>
      <c r="D422" s="153" t="s">
        <v>447</v>
      </c>
      <c r="E422" s="154" t="s">
        <v>5952</v>
      </c>
      <c r="F422" s="155" t="s">
        <v>5953</v>
      </c>
      <c r="G422" s="156" t="s">
        <v>5334</v>
      </c>
      <c r="H422" s="157">
        <v>8</v>
      </c>
      <c r="I422" s="158"/>
      <c r="J422" s="158">
        <f t="shared" si="90"/>
        <v>0</v>
      </c>
      <c r="K422" s="159"/>
      <c r="L422" s="31"/>
      <c r="M422" s="160" t="s">
        <v>1</v>
      </c>
      <c r="N422" s="161" t="s">
        <v>39</v>
      </c>
      <c r="O422" s="162">
        <v>0</v>
      </c>
      <c r="P422" s="162">
        <f t="shared" si="91"/>
        <v>0</v>
      </c>
      <c r="Q422" s="162">
        <v>0</v>
      </c>
      <c r="R422" s="162">
        <f t="shared" si="92"/>
        <v>0</v>
      </c>
      <c r="S422" s="162">
        <v>0</v>
      </c>
      <c r="T422" s="163">
        <f t="shared" si="93"/>
        <v>0</v>
      </c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R422" s="164" t="s">
        <v>558</v>
      </c>
      <c r="AT422" s="164" t="s">
        <v>447</v>
      </c>
      <c r="AU422" s="164" t="s">
        <v>469</v>
      </c>
      <c r="AY422" s="18" t="s">
        <v>445</v>
      </c>
      <c r="BE422" s="165">
        <f t="shared" si="94"/>
        <v>0</v>
      </c>
      <c r="BF422" s="165">
        <f t="shared" si="95"/>
        <v>0</v>
      </c>
      <c r="BG422" s="165">
        <f t="shared" si="96"/>
        <v>0</v>
      </c>
      <c r="BH422" s="165">
        <f t="shared" si="97"/>
        <v>0</v>
      </c>
      <c r="BI422" s="165">
        <f t="shared" si="98"/>
        <v>0</v>
      </c>
      <c r="BJ422" s="18" t="s">
        <v>129</v>
      </c>
      <c r="BK422" s="165">
        <f t="shared" si="99"/>
        <v>0</v>
      </c>
      <c r="BL422" s="18" t="s">
        <v>558</v>
      </c>
      <c r="BM422" s="164" t="s">
        <v>5954</v>
      </c>
    </row>
    <row r="423" spans="1:65" s="2" customFormat="1" ht="21.75" customHeight="1">
      <c r="A423" s="30"/>
      <c r="B423" s="152"/>
      <c r="C423" s="153" t="s">
        <v>2363</v>
      </c>
      <c r="D423" s="153" t="s">
        <v>447</v>
      </c>
      <c r="E423" s="154" t="s">
        <v>5955</v>
      </c>
      <c r="F423" s="155" t="s">
        <v>5956</v>
      </c>
      <c r="G423" s="156" t="s">
        <v>5334</v>
      </c>
      <c r="H423" s="157">
        <v>50</v>
      </c>
      <c r="I423" s="158"/>
      <c r="J423" s="158">
        <f t="shared" si="90"/>
        <v>0</v>
      </c>
      <c r="K423" s="159"/>
      <c r="L423" s="31"/>
      <c r="M423" s="160" t="s">
        <v>1</v>
      </c>
      <c r="N423" s="161" t="s">
        <v>39</v>
      </c>
      <c r="O423" s="162">
        <v>0</v>
      </c>
      <c r="P423" s="162">
        <f t="shared" si="91"/>
        <v>0</v>
      </c>
      <c r="Q423" s="162">
        <v>0</v>
      </c>
      <c r="R423" s="162">
        <f t="shared" si="92"/>
        <v>0</v>
      </c>
      <c r="S423" s="162">
        <v>0</v>
      </c>
      <c r="T423" s="163">
        <f t="shared" si="93"/>
        <v>0</v>
      </c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R423" s="164" t="s">
        <v>558</v>
      </c>
      <c r="AT423" s="164" t="s">
        <v>447</v>
      </c>
      <c r="AU423" s="164" t="s">
        <v>469</v>
      </c>
      <c r="AY423" s="18" t="s">
        <v>445</v>
      </c>
      <c r="BE423" s="165">
        <f t="shared" si="94"/>
        <v>0</v>
      </c>
      <c r="BF423" s="165">
        <f t="shared" si="95"/>
        <v>0</v>
      </c>
      <c r="BG423" s="165">
        <f t="shared" si="96"/>
        <v>0</v>
      </c>
      <c r="BH423" s="165">
        <f t="shared" si="97"/>
        <v>0</v>
      </c>
      <c r="BI423" s="165">
        <f t="shared" si="98"/>
        <v>0</v>
      </c>
      <c r="BJ423" s="18" t="s">
        <v>129</v>
      </c>
      <c r="BK423" s="165">
        <f t="shared" si="99"/>
        <v>0</v>
      </c>
      <c r="BL423" s="18" t="s">
        <v>558</v>
      </c>
      <c r="BM423" s="164" t="s">
        <v>5957</v>
      </c>
    </row>
    <row r="424" spans="1:65" s="2" customFormat="1" ht="21.75" customHeight="1">
      <c r="A424" s="30"/>
      <c r="B424" s="152"/>
      <c r="C424" s="153" t="s">
        <v>2377</v>
      </c>
      <c r="D424" s="153" t="s">
        <v>447</v>
      </c>
      <c r="E424" s="154" t="s">
        <v>5958</v>
      </c>
      <c r="F424" s="155" t="s">
        <v>5959</v>
      </c>
      <c r="G424" s="156" t="s">
        <v>5334</v>
      </c>
      <c r="H424" s="157">
        <v>160</v>
      </c>
      <c r="I424" s="158"/>
      <c r="J424" s="158">
        <f t="shared" si="90"/>
        <v>0</v>
      </c>
      <c r="K424" s="159"/>
      <c r="L424" s="31"/>
      <c r="M424" s="160" t="s">
        <v>1</v>
      </c>
      <c r="N424" s="161" t="s">
        <v>39</v>
      </c>
      <c r="O424" s="162">
        <v>0</v>
      </c>
      <c r="P424" s="162">
        <f t="shared" si="91"/>
        <v>0</v>
      </c>
      <c r="Q424" s="162">
        <v>0</v>
      </c>
      <c r="R424" s="162">
        <f t="shared" si="92"/>
        <v>0</v>
      </c>
      <c r="S424" s="162">
        <v>0</v>
      </c>
      <c r="T424" s="163">
        <f t="shared" si="93"/>
        <v>0</v>
      </c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R424" s="164" t="s">
        <v>558</v>
      </c>
      <c r="AT424" s="164" t="s">
        <v>447</v>
      </c>
      <c r="AU424" s="164" t="s">
        <v>469</v>
      </c>
      <c r="AY424" s="18" t="s">
        <v>445</v>
      </c>
      <c r="BE424" s="165">
        <f t="shared" si="94"/>
        <v>0</v>
      </c>
      <c r="BF424" s="165">
        <f t="shared" si="95"/>
        <v>0</v>
      </c>
      <c r="BG424" s="165">
        <f t="shared" si="96"/>
        <v>0</v>
      </c>
      <c r="BH424" s="165">
        <f t="shared" si="97"/>
        <v>0</v>
      </c>
      <c r="BI424" s="165">
        <f t="shared" si="98"/>
        <v>0</v>
      </c>
      <c r="BJ424" s="18" t="s">
        <v>129</v>
      </c>
      <c r="BK424" s="165">
        <f t="shared" si="99"/>
        <v>0</v>
      </c>
      <c r="BL424" s="18" t="s">
        <v>558</v>
      </c>
      <c r="BM424" s="164" t="s">
        <v>5960</v>
      </c>
    </row>
    <row r="425" spans="1:65" s="2" customFormat="1" ht="21.75" customHeight="1">
      <c r="A425" s="30"/>
      <c r="B425" s="152"/>
      <c r="C425" s="153" t="s">
        <v>2395</v>
      </c>
      <c r="D425" s="153" t="s">
        <v>447</v>
      </c>
      <c r="E425" s="154" t="s">
        <v>5961</v>
      </c>
      <c r="F425" s="155" t="s">
        <v>5962</v>
      </c>
      <c r="G425" s="156" t="s">
        <v>5334</v>
      </c>
      <c r="H425" s="157">
        <v>30</v>
      </c>
      <c r="I425" s="158"/>
      <c r="J425" s="158">
        <f t="shared" si="90"/>
        <v>0</v>
      </c>
      <c r="K425" s="159"/>
      <c r="L425" s="31"/>
      <c r="M425" s="160" t="s">
        <v>1</v>
      </c>
      <c r="N425" s="161" t="s">
        <v>39</v>
      </c>
      <c r="O425" s="162">
        <v>0</v>
      </c>
      <c r="P425" s="162">
        <f t="shared" si="91"/>
        <v>0</v>
      </c>
      <c r="Q425" s="162">
        <v>0</v>
      </c>
      <c r="R425" s="162">
        <f t="shared" si="92"/>
        <v>0</v>
      </c>
      <c r="S425" s="162">
        <v>0</v>
      </c>
      <c r="T425" s="163">
        <f t="shared" si="93"/>
        <v>0</v>
      </c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R425" s="164" t="s">
        <v>558</v>
      </c>
      <c r="AT425" s="164" t="s">
        <v>447</v>
      </c>
      <c r="AU425" s="164" t="s">
        <v>469</v>
      </c>
      <c r="AY425" s="18" t="s">
        <v>445</v>
      </c>
      <c r="BE425" s="165">
        <f t="shared" si="94"/>
        <v>0</v>
      </c>
      <c r="BF425" s="165">
        <f t="shared" si="95"/>
        <v>0</v>
      </c>
      <c r="BG425" s="165">
        <f t="shared" si="96"/>
        <v>0</v>
      </c>
      <c r="BH425" s="165">
        <f t="shared" si="97"/>
        <v>0</v>
      </c>
      <c r="BI425" s="165">
        <f t="shared" si="98"/>
        <v>0</v>
      </c>
      <c r="BJ425" s="18" t="s">
        <v>129</v>
      </c>
      <c r="BK425" s="165">
        <f t="shared" si="99"/>
        <v>0</v>
      </c>
      <c r="BL425" s="18" t="s">
        <v>558</v>
      </c>
      <c r="BM425" s="164" t="s">
        <v>5963</v>
      </c>
    </row>
    <row r="426" spans="1:65" s="2" customFormat="1" ht="24.2" customHeight="1">
      <c r="A426" s="30"/>
      <c r="B426" s="152"/>
      <c r="C426" s="153" t="s">
        <v>2406</v>
      </c>
      <c r="D426" s="153" t="s">
        <v>447</v>
      </c>
      <c r="E426" s="154" t="s">
        <v>5964</v>
      </c>
      <c r="F426" s="155" t="s">
        <v>5349</v>
      </c>
      <c r="G426" s="156" t="s">
        <v>5350</v>
      </c>
      <c r="H426" s="157">
        <v>68</v>
      </c>
      <c r="I426" s="158"/>
      <c r="J426" s="158">
        <f t="shared" si="90"/>
        <v>0</v>
      </c>
      <c r="K426" s="159"/>
      <c r="L426" s="31"/>
      <c r="M426" s="160" t="s">
        <v>1</v>
      </c>
      <c r="N426" s="161" t="s">
        <v>39</v>
      </c>
      <c r="O426" s="162">
        <v>0</v>
      </c>
      <c r="P426" s="162">
        <f t="shared" si="91"/>
        <v>0</v>
      </c>
      <c r="Q426" s="162">
        <v>0</v>
      </c>
      <c r="R426" s="162">
        <f t="shared" si="92"/>
        <v>0</v>
      </c>
      <c r="S426" s="162">
        <v>0</v>
      </c>
      <c r="T426" s="163">
        <f t="shared" si="93"/>
        <v>0</v>
      </c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R426" s="164" t="s">
        <v>558</v>
      </c>
      <c r="AT426" s="164" t="s">
        <v>447</v>
      </c>
      <c r="AU426" s="164" t="s">
        <v>469</v>
      </c>
      <c r="AY426" s="18" t="s">
        <v>445</v>
      </c>
      <c r="BE426" s="165">
        <f t="shared" si="94"/>
        <v>0</v>
      </c>
      <c r="BF426" s="165">
        <f t="shared" si="95"/>
        <v>0</v>
      </c>
      <c r="BG426" s="165">
        <f t="shared" si="96"/>
        <v>0</v>
      </c>
      <c r="BH426" s="165">
        <f t="shared" si="97"/>
        <v>0</v>
      </c>
      <c r="BI426" s="165">
        <f t="shared" si="98"/>
        <v>0</v>
      </c>
      <c r="BJ426" s="18" t="s">
        <v>129</v>
      </c>
      <c r="BK426" s="165">
        <f t="shared" si="99"/>
        <v>0</v>
      </c>
      <c r="BL426" s="18" t="s">
        <v>558</v>
      </c>
      <c r="BM426" s="164" t="s">
        <v>5965</v>
      </c>
    </row>
    <row r="427" spans="1:65" s="2" customFormat="1" ht="24.2" customHeight="1">
      <c r="A427" s="30"/>
      <c r="B427" s="152"/>
      <c r="C427" s="153" t="s">
        <v>2412</v>
      </c>
      <c r="D427" s="153" t="s">
        <v>447</v>
      </c>
      <c r="E427" s="154" t="s">
        <v>5966</v>
      </c>
      <c r="F427" s="155" t="s">
        <v>5457</v>
      </c>
      <c r="G427" s="156" t="s">
        <v>5350</v>
      </c>
      <c r="H427" s="157">
        <v>350</v>
      </c>
      <c r="I427" s="158"/>
      <c r="J427" s="158">
        <f t="shared" si="90"/>
        <v>0</v>
      </c>
      <c r="K427" s="159"/>
      <c r="L427" s="31"/>
      <c r="M427" s="160" t="s">
        <v>1</v>
      </c>
      <c r="N427" s="161" t="s">
        <v>39</v>
      </c>
      <c r="O427" s="162">
        <v>0</v>
      </c>
      <c r="P427" s="162">
        <f t="shared" si="91"/>
        <v>0</v>
      </c>
      <c r="Q427" s="162">
        <v>0</v>
      </c>
      <c r="R427" s="162">
        <f t="shared" si="92"/>
        <v>0</v>
      </c>
      <c r="S427" s="162">
        <v>0</v>
      </c>
      <c r="T427" s="163">
        <f t="shared" si="93"/>
        <v>0</v>
      </c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R427" s="164" t="s">
        <v>558</v>
      </c>
      <c r="AT427" s="164" t="s">
        <v>447</v>
      </c>
      <c r="AU427" s="164" t="s">
        <v>469</v>
      </c>
      <c r="AY427" s="18" t="s">
        <v>445</v>
      </c>
      <c r="BE427" s="165">
        <f t="shared" si="94"/>
        <v>0</v>
      </c>
      <c r="BF427" s="165">
        <f t="shared" si="95"/>
        <v>0</v>
      </c>
      <c r="BG427" s="165">
        <f t="shared" si="96"/>
        <v>0</v>
      </c>
      <c r="BH427" s="165">
        <f t="shared" si="97"/>
        <v>0</v>
      </c>
      <c r="BI427" s="165">
        <f t="shared" si="98"/>
        <v>0</v>
      </c>
      <c r="BJ427" s="18" t="s">
        <v>129</v>
      </c>
      <c r="BK427" s="165">
        <f t="shared" si="99"/>
        <v>0</v>
      </c>
      <c r="BL427" s="18" t="s">
        <v>558</v>
      </c>
      <c r="BM427" s="164" t="s">
        <v>5967</v>
      </c>
    </row>
    <row r="428" spans="1:65" s="2" customFormat="1" ht="16.5" customHeight="1">
      <c r="A428" s="30"/>
      <c r="B428" s="152"/>
      <c r="C428" s="153" t="s">
        <v>2427</v>
      </c>
      <c r="D428" s="153" t="s">
        <v>447</v>
      </c>
      <c r="E428" s="154" t="s">
        <v>5968</v>
      </c>
      <c r="F428" s="155" t="s">
        <v>5356</v>
      </c>
      <c r="G428" s="156" t="s">
        <v>5334</v>
      </c>
      <c r="H428" s="157">
        <v>6</v>
      </c>
      <c r="I428" s="158"/>
      <c r="J428" s="158">
        <f t="shared" si="90"/>
        <v>0</v>
      </c>
      <c r="K428" s="159"/>
      <c r="L428" s="31"/>
      <c r="M428" s="160" t="s">
        <v>1</v>
      </c>
      <c r="N428" s="161" t="s">
        <v>39</v>
      </c>
      <c r="O428" s="162">
        <v>0</v>
      </c>
      <c r="P428" s="162">
        <f t="shared" si="91"/>
        <v>0</v>
      </c>
      <c r="Q428" s="162">
        <v>0</v>
      </c>
      <c r="R428" s="162">
        <f t="shared" si="92"/>
        <v>0</v>
      </c>
      <c r="S428" s="162">
        <v>0</v>
      </c>
      <c r="T428" s="163">
        <f t="shared" si="93"/>
        <v>0</v>
      </c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R428" s="164" t="s">
        <v>558</v>
      </c>
      <c r="AT428" s="164" t="s">
        <v>447</v>
      </c>
      <c r="AU428" s="164" t="s">
        <v>469</v>
      </c>
      <c r="AY428" s="18" t="s">
        <v>445</v>
      </c>
      <c r="BE428" s="165">
        <f t="shared" si="94"/>
        <v>0</v>
      </c>
      <c r="BF428" s="165">
        <f t="shared" si="95"/>
        <v>0</v>
      </c>
      <c r="BG428" s="165">
        <f t="shared" si="96"/>
        <v>0</v>
      </c>
      <c r="BH428" s="165">
        <f t="shared" si="97"/>
        <v>0</v>
      </c>
      <c r="BI428" s="165">
        <f t="shared" si="98"/>
        <v>0</v>
      </c>
      <c r="BJ428" s="18" t="s">
        <v>129</v>
      </c>
      <c r="BK428" s="165">
        <f t="shared" si="99"/>
        <v>0</v>
      </c>
      <c r="BL428" s="18" t="s">
        <v>558</v>
      </c>
      <c r="BM428" s="164" t="s">
        <v>5969</v>
      </c>
    </row>
    <row r="429" spans="1:65" s="2" customFormat="1" ht="16.5" customHeight="1">
      <c r="A429" s="30"/>
      <c r="B429" s="152"/>
      <c r="C429" s="153" t="s">
        <v>2434</v>
      </c>
      <c r="D429" s="153" t="s">
        <v>447</v>
      </c>
      <c r="E429" s="154" t="s">
        <v>5970</v>
      </c>
      <c r="F429" s="155" t="s">
        <v>5359</v>
      </c>
      <c r="G429" s="156" t="s">
        <v>5334</v>
      </c>
      <c r="H429" s="157">
        <v>30</v>
      </c>
      <c r="I429" s="158"/>
      <c r="J429" s="158">
        <f t="shared" si="90"/>
        <v>0</v>
      </c>
      <c r="K429" s="159"/>
      <c r="L429" s="31"/>
      <c r="M429" s="160" t="s">
        <v>1</v>
      </c>
      <c r="N429" s="161" t="s">
        <v>39</v>
      </c>
      <c r="O429" s="162">
        <v>0</v>
      </c>
      <c r="P429" s="162">
        <f t="shared" si="91"/>
        <v>0</v>
      </c>
      <c r="Q429" s="162">
        <v>0</v>
      </c>
      <c r="R429" s="162">
        <f t="shared" si="92"/>
        <v>0</v>
      </c>
      <c r="S429" s="162">
        <v>0</v>
      </c>
      <c r="T429" s="163">
        <f t="shared" si="93"/>
        <v>0</v>
      </c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R429" s="164" t="s">
        <v>558</v>
      </c>
      <c r="AT429" s="164" t="s">
        <v>447</v>
      </c>
      <c r="AU429" s="164" t="s">
        <v>469</v>
      </c>
      <c r="AY429" s="18" t="s">
        <v>445</v>
      </c>
      <c r="BE429" s="165">
        <f t="shared" si="94"/>
        <v>0</v>
      </c>
      <c r="BF429" s="165">
        <f t="shared" si="95"/>
        <v>0</v>
      </c>
      <c r="BG429" s="165">
        <f t="shared" si="96"/>
        <v>0</v>
      </c>
      <c r="BH429" s="165">
        <f t="shared" si="97"/>
        <v>0</v>
      </c>
      <c r="BI429" s="165">
        <f t="shared" si="98"/>
        <v>0</v>
      </c>
      <c r="BJ429" s="18" t="s">
        <v>129</v>
      </c>
      <c r="BK429" s="165">
        <f t="shared" si="99"/>
        <v>0</v>
      </c>
      <c r="BL429" s="18" t="s">
        <v>558</v>
      </c>
      <c r="BM429" s="164" t="s">
        <v>5971</v>
      </c>
    </row>
    <row r="430" spans="1:65" s="2" customFormat="1" ht="16.5" customHeight="1">
      <c r="A430" s="30"/>
      <c r="B430" s="152"/>
      <c r="C430" s="153" t="s">
        <v>2441</v>
      </c>
      <c r="D430" s="153" t="s">
        <v>447</v>
      </c>
      <c r="E430" s="154" t="s">
        <v>5972</v>
      </c>
      <c r="F430" s="155" t="s">
        <v>5526</v>
      </c>
      <c r="G430" s="156" t="s">
        <v>5334</v>
      </c>
      <c r="H430" s="157">
        <v>4</v>
      </c>
      <c r="I430" s="158"/>
      <c r="J430" s="158">
        <f t="shared" si="90"/>
        <v>0</v>
      </c>
      <c r="K430" s="159"/>
      <c r="L430" s="31"/>
      <c r="M430" s="160" t="s">
        <v>1</v>
      </c>
      <c r="N430" s="161" t="s">
        <v>39</v>
      </c>
      <c r="O430" s="162">
        <v>0</v>
      </c>
      <c r="P430" s="162">
        <f t="shared" si="91"/>
        <v>0</v>
      </c>
      <c r="Q430" s="162">
        <v>0</v>
      </c>
      <c r="R430" s="162">
        <f t="shared" si="92"/>
        <v>0</v>
      </c>
      <c r="S430" s="162">
        <v>0</v>
      </c>
      <c r="T430" s="163">
        <f t="shared" si="93"/>
        <v>0</v>
      </c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R430" s="164" t="s">
        <v>558</v>
      </c>
      <c r="AT430" s="164" t="s">
        <v>447</v>
      </c>
      <c r="AU430" s="164" t="s">
        <v>469</v>
      </c>
      <c r="AY430" s="18" t="s">
        <v>445</v>
      </c>
      <c r="BE430" s="165">
        <f t="shared" si="94"/>
        <v>0</v>
      </c>
      <c r="BF430" s="165">
        <f t="shared" si="95"/>
        <v>0</v>
      </c>
      <c r="BG430" s="165">
        <f t="shared" si="96"/>
        <v>0</v>
      </c>
      <c r="BH430" s="165">
        <f t="shared" si="97"/>
        <v>0</v>
      </c>
      <c r="BI430" s="165">
        <f t="shared" si="98"/>
        <v>0</v>
      </c>
      <c r="BJ430" s="18" t="s">
        <v>129</v>
      </c>
      <c r="BK430" s="165">
        <f t="shared" si="99"/>
        <v>0</v>
      </c>
      <c r="BL430" s="18" t="s">
        <v>558</v>
      </c>
      <c r="BM430" s="164" t="s">
        <v>5973</v>
      </c>
    </row>
    <row r="431" spans="1:65" s="2" customFormat="1" ht="16.5" customHeight="1">
      <c r="A431" s="30"/>
      <c r="B431" s="152"/>
      <c r="C431" s="153" t="s">
        <v>2448</v>
      </c>
      <c r="D431" s="153" t="s">
        <v>447</v>
      </c>
      <c r="E431" s="154" t="s">
        <v>5974</v>
      </c>
      <c r="F431" s="155" t="s">
        <v>5362</v>
      </c>
      <c r="G431" s="156" t="s">
        <v>5334</v>
      </c>
      <c r="H431" s="157">
        <v>3</v>
      </c>
      <c r="I431" s="158"/>
      <c r="J431" s="158">
        <f t="shared" si="90"/>
        <v>0</v>
      </c>
      <c r="K431" s="159"/>
      <c r="L431" s="31"/>
      <c r="M431" s="160" t="s">
        <v>1</v>
      </c>
      <c r="N431" s="161" t="s">
        <v>39</v>
      </c>
      <c r="O431" s="162">
        <v>0</v>
      </c>
      <c r="P431" s="162">
        <f t="shared" si="91"/>
        <v>0</v>
      </c>
      <c r="Q431" s="162">
        <v>0</v>
      </c>
      <c r="R431" s="162">
        <f t="shared" si="92"/>
        <v>0</v>
      </c>
      <c r="S431" s="162">
        <v>0</v>
      </c>
      <c r="T431" s="163">
        <f t="shared" si="93"/>
        <v>0</v>
      </c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R431" s="164" t="s">
        <v>558</v>
      </c>
      <c r="AT431" s="164" t="s">
        <v>447</v>
      </c>
      <c r="AU431" s="164" t="s">
        <v>469</v>
      </c>
      <c r="AY431" s="18" t="s">
        <v>445</v>
      </c>
      <c r="BE431" s="165">
        <f t="shared" si="94"/>
        <v>0</v>
      </c>
      <c r="BF431" s="165">
        <f t="shared" si="95"/>
        <v>0</v>
      </c>
      <c r="BG431" s="165">
        <f t="shared" si="96"/>
        <v>0</v>
      </c>
      <c r="BH431" s="165">
        <f t="shared" si="97"/>
        <v>0</v>
      </c>
      <c r="BI431" s="165">
        <f t="shared" si="98"/>
        <v>0</v>
      </c>
      <c r="BJ431" s="18" t="s">
        <v>129</v>
      </c>
      <c r="BK431" s="165">
        <f t="shared" si="99"/>
        <v>0</v>
      </c>
      <c r="BL431" s="18" t="s">
        <v>558</v>
      </c>
      <c r="BM431" s="164" t="s">
        <v>5975</v>
      </c>
    </row>
    <row r="432" spans="1:65" s="2" customFormat="1" ht="16.5" customHeight="1">
      <c r="A432" s="30"/>
      <c r="B432" s="152"/>
      <c r="C432" s="153" t="s">
        <v>2455</v>
      </c>
      <c r="D432" s="153" t="s">
        <v>447</v>
      </c>
      <c r="E432" s="154" t="s">
        <v>5976</v>
      </c>
      <c r="F432" s="155" t="s">
        <v>5977</v>
      </c>
      <c r="G432" s="156" t="s">
        <v>5311</v>
      </c>
      <c r="H432" s="157">
        <v>8</v>
      </c>
      <c r="I432" s="158"/>
      <c r="J432" s="158">
        <f t="shared" si="90"/>
        <v>0</v>
      </c>
      <c r="K432" s="159"/>
      <c r="L432" s="31"/>
      <c r="M432" s="160" t="s">
        <v>1</v>
      </c>
      <c r="N432" s="161" t="s">
        <v>39</v>
      </c>
      <c r="O432" s="162">
        <v>0</v>
      </c>
      <c r="P432" s="162">
        <f t="shared" si="91"/>
        <v>0</v>
      </c>
      <c r="Q432" s="162">
        <v>0</v>
      </c>
      <c r="R432" s="162">
        <f t="shared" si="92"/>
        <v>0</v>
      </c>
      <c r="S432" s="162">
        <v>0</v>
      </c>
      <c r="T432" s="163">
        <f t="shared" si="93"/>
        <v>0</v>
      </c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R432" s="164" t="s">
        <v>558</v>
      </c>
      <c r="AT432" s="164" t="s">
        <v>447</v>
      </c>
      <c r="AU432" s="164" t="s">
        <v>469</v>
      </c>
      <c r="AY432" s="18" t="s">
        <v>445</v>
      </c>
      <c r="BE432" s="165">
        <f t="shared" si="94"/>
        <v>0</v>
      </c>
      <c r="BF432" s="165">
        <f t="shared" si="95"/>
        <v>0</v>
      </c>
      <c r="BG432" s="165">
        <f t="shared" si="96"/>
        <v>0</v>
      </c>
      <c r="BH432" s="165">
        <f t="shared" si="97"/>
        <v>0</v>
      </c>
      <c r="BI432" s="165">
        <f t="shared" si="98"/>
        <v>0</v>
      </c>
      <c r="BJ432" s="18" t="s">
        <v>129</v>
      </c>
      <c r="BK432" s="165">
        <f t="shared" si="99"/>
        <v>0</v>
      </c>
      <c r="BL432" s="18" t="s">
        <v>558</v>
      </c>
      <c r="BM432" s="164" t="s">
        <v>5978</v>
      </c>
    </row>
    <row r="433" spans="1:65" s="12" customFormat="1" ht="20.85" customHeight="1">
      <c r="B433" s="140"/>
      <c r="D433" s="141" t="s">
        <v>72</v>
      </c>
      <c r="E433" s="150" t="s">
        <v>6152</v>
      </c>
      <c r="F433" s="150" t="s">
        <v>6153</v>
      </c>
      <c r="J433" s="151">
        <f>BK433</f>
        <v>0</v>
      </c>
      <c r="L433" s="140"/>
      <c r="M433" s="144"/>
      <c r="N433" s="145"/>
      <c r="O433" s="145"/>
      <c r="P433" s="146">
        <f>SUM(P434:P438)</f>
        <v>0</v>
      </c>
      <c r="Q433" s="145"/>
      <c r="R433" s="146">
        <f>SUM(R434:R438)</f>
        <v>0</v>
      </c>
      <c r="S433" s="145"/>
      <c r="T433" s="147">
        <f>SUM(T434:T438)</f>
        <v>0</v>
      </c>
      <c r="AR433" s="141" t="s">
        <v>129</v>
      </c>
      <c r="AT433" s="148" t="s">
        <v>72</v>
      </c>
      <c r="AU433" s="148" t="s">
        <v>129</v>
      </c>
      <c r="AY433" s="141" t="s">
        <v>445</v>
      </c>
      <c r="BK433" s="149">
        <f>SUM(BK434:BK438)</f>
        <v>0</v>
      </c>
    </row>
    <row r="434" spans="1:65" s="2" customFormat="1" ht="37.9" customHeight="1">
      <c r="A434" s="30"/>
      <c r="B434" s="152"/>
      <c r="C434" s="153" t="s">
        <v>2885</v>
      </c>
      <c r="D434" s="153" t="s">
        <v>447</v>
      </c>
      <c r="E434" s="154" t="s">
        <v>6154</v>
      </c>
      <c r="F434" s="155" t="s">
        <v>6155</v>
      </c>
      <c r="G434" s="156" t="s">
        <v>5277</v>
      </c>
      <c r="H434" s="157">
        <v>2</v>
      </c>
      <c r="I434" s="158"/>
      <c r="J434" s="158">
        <f>ROUND(I434*H434,2)</f>
        <v>0</v>
      </c>
      <c r="K434" s="159"/>
      <c r="L434" s="31"/>
      <c r="M434" s="160" t="s">
        <v>1</v>
      </c>
      <c r="N434" s="161" t="s">
        <v>39</v>
      </c>
      <c r="O434" s="162">
        <v>0</v>
      </c>
      <c r="P434" s="162">
        <f>O434*H434</f>
        <v>0</v>
      </c>
      <c r="Q434" s="162">
        <v>0</v>
      </c>
      <c r="R434" s="162">
        <f>Q434*H434</f>
        <v>0</v>
      </c>
      <c r="S434" s="162">
        <v>0</v>
      </c>
      <c r="T434" s="163">
        <f>S434*H434</f>
        <v>0</v>
      </c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R434" s="164" t="s">
        <v>558</v>
      </c>
      <c r="AT434" s="164" t="s">
        <v>447</v>
      </c>
      <c r="AU434" s="164" t="s">
        <v>469</v>
      </c>
      <c r="AY434" s="18" t="s">
        <v>445</v>
      </c>
      <c r="BE434" s="165">
        <f>IF(N434="základná",J434,0)</f>
        <v>0</v>
      </c>
      <c r="BF434" s="165">
        <f>IF(N434="znížená",J434,0)</f>
        <v>0</v>
      </c>
      <c r="BG434" s="165">
        <f>IF(N434="zákl. prenesená",J434,0)</f>
        <v>0</v>
      </c>
      <c r="BH434" s="165">
        <f>IF(N434="zníž. prenesená",J434,0)</f>
        <v>0</v>
      </c>
      <c r="BI434" s="165">
        <f>IF(N434="nulová",J434,0)</f>
        <v>0</v>
      </c>
      <c r="BJ434" s="18" t="s">
        <v>129</v>
      </c>
      <c r="BK434" s="165">
        <f>ROUND(I434*H434,2)</f>
        <v>0</v>
      </c>
      <c r="BL434" s="18" t="s">
        <v>558</v>
      </c>
      <c r="BM434" s="164" t="s">
        <v>6156</v>
      </c>
    </row>
    <row r="435" spans="1:65" s="2" customFormat="1" ht="24.2" customHeight="1">
      <c r="A435" s="30"/>
      <c r="B435" s="152"/>
      <c r="C435" s="153" t="s">
        <v>2889</v>
      </c>
      <c r="D435" s="153" t="s">
        <v>447</v>
      </c>
      <c r="E435" s="154" t="s">
        <v>6157</v>
      </c>
      <c r="F435" s="155" t="s">
        <v>6158</v>
      </c>
      <c r="G435" s="156" t="s">
        <v>5277</v>
      </c>
      <c r="H435" s="157">
        <v>2</v>
      </c>
      <c r="I435" s="158"/>
      <c r="J435" s="158">
        <f>ROUND(I435*H435,2)</f>
        <v>0</v>
      </c>
      <c r="K435" s="159"/>
      <c r="L435" s="31"/>
      <c r="M435" s="160" t="s">
        <v>1</v>
      </c>
      <c r="N435" s="161" t="s">
        <v>39</v>
      </c>
      <c r="O435" s="162">
        <v>0</v>
      </c>
      <c r="P435" s="162">
        <f>O435*H435</f>
        <v>0</v>
      </c>
      <c r="Q435" s="162">
        <v>0</v>
      </c>
      <c r="R435" s="162">
        <f>Q435*H435</f>
        <v>0</v>
      </c>
      <c r="S435" s="162">
        <v>0</v>
      </c>
      <c r="T435" s="163">
        <f>S435*H435</f>
        <v>0</v>
      </c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R435" s="164" t="s">
        <v>558</v>
      </c>
      <c r="AT435" s="164" t="s">
        <v>447</v>
      </c>
      <c r="AU435" s="164" t="s">
        <v>469</v>
      </c>
      <c r="AY435" s="18" t="s">
        <v>445</v>
      </c>
      <c r="BE435" s="165">
        <f>IF(N435="základná",J435,0)</f>
        <v>0</v>
      </c>
      <c r="BF435" s="165">
        <f>IF(N435="znížená",J435,0)</f>
        <v>0</v>
      </c>
      <c r="BG435" s="165">
        <f>IF(N435="zákl. prenesená",J435,0)</f>
        <v>0</v>
      </c>
      <c r="BH435" s="165">
        <f>IF(N435="zníž. prenesená",J435,0)</f>
        <v>0</v>
      </c>
      <c r="BI435" s="165">
        <f>IF(N435="nulová",J435,0)</f>
        <v>0</v>
      </c>
      <c r="BJ435" s="18" t="s">
        <v>129</v>
      </c>
      <c r="BK435" s="165">
        <f>ROUND(I435*H435,2)</f>
        <v>0</v>
      </c>
      <c r="BL435" s="18" t="s">
        <v>558</v>
      </c>
      <c r="BM435" s="164" t="s">
        <v>6159</v>
      </c>
    </row>
    <row r="436" spans="1:65" s="2" customFormat="1" ht="16.5" customHeight="1">
      <c r="A436" s="30"/>
      <c r="B436" s="152"/>
      <c r="C436" s="153" t="s">
        <v>2893</v>
      </c>
      <c r="D436" s="153" t="s">
        <v>447</v>
      </c>
      <c r="E436" s="154" t="s">
        <v>6160</v>
      </c>
      <c r="F436" s="155" t="s">
        <v>6006</v>
      </c>
      <c r="G436" s="156" t="s">
        <v>5277</v>
      </c>
      <c r="H436" s="157">
        <v>2</v>
      </c>
      <c r="I436" s="158"/>
      <c r="J436" s="158">
        <f>ROUND(I436*H436,2)</f>
        <v>0</v>
      </c>
      <c r="K436" s="159"/>
      <c r="L436" s="31"/>
      <c r="M436" s="160" t="s">
        <v>1</v>
      </c>
      <c r="N436" s="161" t="s">
        <v>39</v>
      </c>
      <c r="O436" s="162">
        <v>0</v>
      </c>
      <c r="P436" s="162">
        <f>O436*H436</f>
        <v>0</v>
      </c>
      <c r="Q436" s="162">
        <v>0</v>
      </c>
      <c r="R436" s="162">
        <f>Q436*H436</f>
        <v>0</v>
      </c>
      <c r="S436" s="162">
        <v>0</v>
      </c>
      <c r="T436" s="163">
        <f>S436*H436</f>
        <v>0</v>
      </c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R436" s="164" t="s">
        <v>558</v>
      </c>
      <c r="AT436" s="164" t="s">
        <v>447</v>
      </c>
      <c r="AU436" s="164" t="s">
        <v>469</v>
      </c>
      <c r="AY436" s="18" t="s">
        <v>445</v>
      </c>
      <c r="BE436" s="165">
        <f>IF(N436="základná",J436,0)</f>
        <v>0</v>
      </c>
      <c r="BF436" s="165">
        <f>IF(N436="znížená",J436,0)</f>
        <v>0</v>
      </c>
      <c r="BG436" s="165">
        <f>IF(N436="zákl. prenesená",J436,0)</f>
        <v>0</v>
      </c>
      <c r="BH436" s="165">
        <f>IF(N436="zníž. prenesená",J436,0)</f>
        <v>0</v>
      </c>
      <c r="BI436" s="165">
        <f>IF(N436="nulová",J436,0)</f>
        <v>0</v>
      </c>
      <c r="BJ436" s="18" t="s">
        <v>129</v>
      </c>
      <c r="BK436" s="165">
        <f>ROUND(I436*H436,2)</f>
        <v>0</v>
      </c>
      <c r="BL436" s="18" t="s">
        <v>558</v>
      </c>
      <c r="BM436" s="164" t="s">
        <v>6161</v>
      </c>
    </row>
    <row r="437" spans="1:65" s="2" customFormat="1" ht="16.5" customHeight="1">
      <c r="A437" s="30"/>
      <c r="B437" s="152"/>
      <c r="C437" s="153" t="s">
        <v>2897</v>
      </c>
      <c r="D437" s="153" t="s">
        <v>447</v>
      </c>
      <c r="E437" s="154" t="s">
        <v>6162</v>
      </c>
      <c r="F437" s="155" t="s">
        <v>6009</v>
      </c>
      <c r="G437" s="156" t="s">
        <v>5334</v>
      </c>
      <c r="H437" s="157">
        <v>24</v>
      </c>
      <c r="I437" s="158"/>
      <c r="J437" s="158">
        <f>ROUND(I437*H437,2)</f>
        <v>0</v>
      </c>
      <c r="K437" s="159"/>
      <c r="L437" s="31"/>
      <c r="M437" s="160" t="s">
        <v>1</v>
      </c>
      <c r="N437" s="161" t="s">
        <v>39</v>
      </c>
      <c r="O437" s="162">
        <v>0</v>
      </c>
      <c r="P437" s="162">
        <f>O437*H437</f>
        <v>0</v>
      </c>
      <c r="Q437" s="162">
        <v>0</v>
      </c>
      <c r="R437" s="162">
        <f>Q437*H437</f>
        <v>0</v>
      </c>
      <c r="S437" s="162">
        <v>0</v>
      </c>
      <c r="T437" s="163">
        <f>S437*H437</f>
        <v>0</v>
      </c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R437" s="164" t="s">
        <v>558</v>
      </c>
      <c r="AT437" s="164" t="s">
        <v>447</v>
      </c>
      <c r="AU437" s="164" t="s">
        <v>469</v>
      </c>
      <c r="AY437" s="18" t="s">
        <v>445</v>
      </c>
      <c r="BE437" s="165">
        <f>IF(N437="základná",J437,0)</f>
        <v>0</v>
      </c>
      <c r="BF437" s="165">
        <f>IF(N437="znížená",J437,0)</f>
        <v>0</v>
      </c>
      <c r="BG437" s="165">
        <f>IF(N437="zákl. prenesená",J437,0)</f>
        <v>0</v>
      </c>
      <c r="BH437" s="165">
        <f>IF(N437="zníž. prenesená",J437,0)</f>
        <v>0</v>
      </c>
      <c r="BI437" s="165">
        <f>IF(N437="nulová",J437,0)</f>
        <v>0</v>
      </c>
      <c r="BJ437" s="18" t="s">
        <v>129</v>
      </c>
      <c r="BK437" s="165">
        <f>ROUND(I437*H437,2)</f>
        <v>0</v>
      </c>
      <c r="BL437" s="18" t="s">
        <v>558</v>
      </c>
      <c r="BM437" s="164" t="s">
        <v>6163</v>
      </c>
    </row>
    <row r="438" spans="1:65" s="2" customFormat="1" ht="16.5" customHeight="1">
      <c r="A438" s="30"/>
      <c r="B438" s="152"/>
      <c r="C438" s="153" t="s">
        <v>2902</v>
      </c>
      <c r="D438" s="153" t="s">
        <v>447</v>
      </c>
      <c r="E438" s="154" t="s">
        <v>6164</v>
      </c>
      <c r="F438" s="155" t="s">
        <v>6012</v>
      </c>
      <c r="G438" s="156" t="s">
        <v>5334</v>
      </c>
      <c r="H438" s="157">
        <v>24</v>
      </c>
      <c r="I438" s="158"/>
      <c r="J438" s="158">
        <f>ROUND(I438*H438,2)</f>
        <v>0</v>
      </c>
      <c r="K438" s="159"/>
      <c r="L438" s="31"/>
      <c r="M438" s="160" t="s">
        <v>1</v>
      </c>
      <c r="N438" s="161" t="s">
        <v>39</v>
      </c>
      <c r="O438" s="162">
        <v>0</v>
      </c>
      <c r="P438" s="162">
        <f>O438*H438</f>
        <v>0</v>
      </c>
      <c r="Q438" s="162">
        <v>0</v>
      </c>
      <c r="R438" s="162">
        <f>Q438*H438</f>
        <v>0</v>
      </c>
      <c r="S438" s="162">
        <v>0</v>
      </c>
      <c r="T438" s="163">
        <f>S438*H438</f>
        <v>0</v>
      </c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R438" s="164" t="s">
        <v>558</v>
      </c>
      <c r="AT438" s="164" t="s">
        <v>447</v>
      </c>
      <c r="AU438" s="164" t="s">
        <v>469</v>
      </c>
      <c r="AY438" s="18" t="s">
        <v>445</v>
      </c>
      <c r="BE438" s="165">
        <f>IF(N438="základná",J438,0)</f>
        <v>0</v>
      </c>
      <c r="BF438" s="165">
        <f>IF(N438="znížená",J438,0)</f>
        <v>0</v>
      </c>
      <c r="BG438" s="165">
        <f>IF(N438="zákl. prenesená",J438,0)</f>
        <v>0</v>
      </c>
      <c r="BH438" s="165">
        <f>IF(N438="zníž. prenesená",J438,0)</f>
        <v>0</v>
      </c>
      <c r="BI438" s="165">
        <f>IF(N438="nulová",J438,0)</f>
        <v>0</v>
      </c>
      <c r="BJ438" s="18" t="s">
        <v>129</v>
      </c>
      <c r="BK438" s="165">
        <f>ROUND(I438*H438,2)</f>
        <v>0</v>
      </c>
      <c r="BL438" s="18" t="s">
        <v>558</v>
      </c>
      <c r="BM438" s="164" t="s">
        <v>6165</v>
      </c>
    </row>
    <row r="439" spans="1:65" s="12" customFormat="1" ht="20.85" customHeight="1">
      <c r="B439" s="140"/>
      <c r="D439" s="141" t="s">
        <v>72</v>
      </c>
      <c r="E439" s="150" t="s">
        <v>6166</v>
      </c>
      <c r="F439" s="150" t="s">
        <v>6167</v>
      </c>
      <c r="J439" s="151">
        <f>BK439</f>
        <v>0</v>
      </c>
      <c r="L439" s="140"/>
      <c r="M439" s="144"/>
      <c r="N439" s="145"/>
      <c r="O439" s="145"/>
      <c r="P439" s="146">
        <f>SUM(P440:P456)</f>
        <v>0</v>
      </c>
      <c r="Q439" s="145"/>
      <c r="R439" s="146">
        <f>SUM(R440:R456)</f>
        <v>0</v>
      </c>
      <c r="S439" s="145"/>
      <c r="T439" s="147">
        <f>SUM(T440:T456)</f>
        <v>0</v>
      </c>
      <c r="AR439" s="141" t="s">
        <v>129</v>
      </c>
      <c r="AT439" s="148" t="s">
        <v>72</v>
      </c>
      <c r="AU439" s="148" t="s">
        <v>129</v>
      </c>
      <c r="AY439" s="141" t="s">
        <v>445</v>
      </c>
      <c r="BK439" s="149">
        <f>SUM(BK440:BK456)</f>
        <v>0</v>
      </c>
    </row>
    <row r="440" spans="1:65" s="2" customFormat="1" ht="33" customHeight="1">
      <c r="A440" s="30"/>
      <c r="B440" s="152"/>
      <c r="C440" s="153" t="s">
        <v>2906</v>
      </c>
      <c r="D440" s="153" t="s">
        <v>447</v>
      </c>
      <c r="E440" s="154" t="s">
        <v>6168</v>
      </c>
      <c r="F440" s="155" t="s">
        <v>6169</v>
      </c>
      <c r="G440" s="156" t="s">
        <v>5277</v>
      </c>
      <c r="H440" s="157">
        <v>2</v>
      </c>
      <c r="I440" s="158"/>
      <c r="J440" s="158">
        <f t="shared" ref="J440:J456" si="100">ROUND(I440*H440,2)</f>
        <v>0</v>
      </c>
      <c r="K440" s="159"/>
      <c r="L440" s="31"/>
      <c r="M440" s="160" t="s">
        <v>1</v>
      </c>
      <c r="N440" s="161" t="s">
        <v>39</v>
      </c>
      <c r="O440" s="162">
        <v>0</v>
      </c>
      <c r="P440" s="162">
        <f t="shared" ref="P440:P456" si="101">O440*H440</f>
        <v>0</v>
      </c>
      <c r="Q440" s="162">
        <v>0</v>
      </c>
      <c r="R440" s="162">
        <f t="shared" ref="R440:R456" si="102">Q440*H440</f>
        <v>0</v>
      </c>
      <c r="S440" s="162">
        <v>0</v>
      </c>
      <c r="T440" s="163">
        <f t="shared" ref="T440:T456" si="103">S440*H440</f>
        <v>0</v>
      </c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R440" s="164" t="s">
        <v>558</v>
      </c>
      <c r="AT440" s="164" t="s">
        <v>447</v>
      </c>
      <c r="AU440" s="164" t="s">
        <v>469</v>
      </c>
      <c r="AY440" s="18" t="s">
        <v>445</v>
      </c>
      <c r="BE440" s="165">
        <f t="shared" ref="BE440:BE456" si="104">IF(N440="základná",J440,0)</f>
        <v>0</v>
      </c>
      <c r="BF440" s="165">
        <f t="shared" ref="BF440:BF456" si="105">IF(N440="znížená",J440,0)</f>
        <v>0</v>
      </c>
      <c r="BG440" s="165">
        <f t="shared" ref="BG440:BG456" si="106">IF(N440="zákl. prenesená",J440,0)</f>
        <v>0</v>
      </c>
      <c r="BH440" s="165">
        <f t="shared" ref="BH440:BH456" si="107">IF(N440="zníž. prenesená",J440,0)</f>
        <v>0</v>
      </c>
      <c r="BI440" s="165">
        <f t="shared" ref="BI440:BI456" si="108">IF(N440="nulová",J440,0)</f>
        <v>0</v>
      </c>
      <c r="BJ440" s="18" t="s">
        <v>129</v>
      </c>
      <c r="BK440" s="165">
        <f t="shared" ref="BK440:BK456" si="109">ROUND(I440*H440,2)</f>
        <v>0</v>
      </c>
      <c r="BL440" s="18" t="s">
        <v>558</v>
      </c>
      <c r="BM440" s="164" t="s">
        <v>6170</v>
      </c>
    </row>
    <row r="441" spans="1:65" s="2" customFormat="1" ht="16.5" customHeight="1">
      <c r="A441" s="30"/>
      <c r="B441" s="152"/>
      <c r="C441" s="153" t="s">
        <v>2910</v>
      </c>
      <c r="D441" s="153" t="s">
        <v>447</v>
      </c>
      <c r="E441" s="154" t="s">
        <v>6171</v>
      </c>
      <c r="F441" s="155" t="s">
        <v>6172</v>
      </c>
      <c r="G441" s="156" t="s">
        <v>5277</v>
      </c>
      <c r="H441" s="157">
        <v>4</v>
      </c>
      <c r="I441" s="158"/>
      <c r="J441" s="158">
        <f t="shared" si="100"/>
        <v>0</v>
      </c>
      <c r="K441" s="159"/>
      <c r="L441" s="31"/>
      <c r="M441" s="160" t="s">
        <v>1</v>
      </c>
      <c r="N441" s="161" t="s">
        <v>39</v>
      </c>
      <c r="O441" s="162">
        <v>0</v>
      </c>
      <c r="P441" s="162">
        <f t="shared" si="101"/>
        <v>0</v>
      </c>
      <c r="Q441" s="162">
        <v>0</v>
      </c>
      <c r="R441" s="162">
        <f t="shared" si="102"/>
        <v>0</v>
      </c>
      <c r="S441" s="162">
        <v>0</v>
      </c>
      <c r="T441" s="163">
        <f t="shared" si="103"/>
        <v>0</v>
      </c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R441" s="164" t="s">
        <v>558</v>
      </c>
      <c r="AT441" s="164" t="s">
        <v>447</v>
      </c>
      <c r="AU441" s="164" t="s">
        <v>469</v>
      </c>
      <c r="AY441" s="18" t="s">
        <v>445</v>
      </c>
      <c r="BE441" s="165">
        <f t="shared" si="104"/>
        <v>0</v>
      </c>
      <c r="BF441" s="165">
        <f t="shared" si="105"/>
        <v>0</v>
      </c>
      <c r="BG441" s="165">
        <f t="shared" si="106"/>
        <v>0</v>
      </c>
      <c r="BH441" s="165">
        <f t="shared" si="107"/>
        <v>0</v>
      </c>
      <c r="BI441" s="165">
        <f t="shared" si="108"/>
        <v>0</v>
      </c>
      <c r="BJ441" s="18" t="s">
        <v>129</v>
      </c>
      <c r="BK441" s="165">
        <f t="shared" si="109"/>
        <v>0</v>
      </c>
      <c r="BL441" s="18" t="s">
        <v>558</v>
      </c>
      <c r="BM441" s="164" t="s">
        <v>6173</v>
      </c>
    </row>
    <row r="442" spans="1:65" s="2" customFormat="1" ht="16.5" customHeight="1">
      <c r="A442" s="30"/>
      <c r="B442" s="152"/>
      <c r="C442" s="153" t="s">
        <v>2914</v>
      </c>
      <c r="D442" s="153" t="s">
        <v>447</v>
      </c>
      <c r="E442" s="154" t="s">
        <v>6174</v>
      </c>
      <c r="F442" s="155" t="s">
        <v>6175</v>
      </c>
      <c r="G442" s="156" t="s">
        <v>5277</v>
      </c>
      <c r="H442" s="157">
        <v>2</v>
      </c>
      <c r="I442" s="158"/>
      <c r="J442" s="158">
        <f t="shared" si="100"/>
        <v>0</v>
      </c>
      <c r="K442" s="159"/>
      <c r="L442" s="31"/>
      <c r="M442" s="160" t="s">
        <v>1</v>
      </c>
      <c r="N442" s="161" t="s">
        <v>39</v>
      </c>
      <c r="O442" s="162">
        <v>0</v>
      </c>
      <c r="P442" s="162">
        <f t="shared" si="101"/>
        <v>0</v>
      </c>
      <c r="Q442" s="162">
        <v>0</v>
      </c>
      <c r="R442" s="162">
        <f t="shared" si="102"/>
        <v>0</v>
      </c>
      <c r="S442" s="162">
        <v>0</v>
      </c>
      <c r="T442" s="163">
        <f t="shared" si="103"/>
        <v>0</v>
      </c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R442" s="164" t="s">
        <v>558</v>
      </c>
      <c r="AT442" s="164" t="s">
        <v>447</v>
      </c>
      <c r="AU442" s="164" t="s">
        <v>469</v>
      </c>
      <c r="AY442" s="18" t="s">
        <v>445</v>
      </c>
      <c r="BE442" s="165">
        <f t="shared" si="104"/>
        <v>0</v>
      </c>
      <c r="BF442" s="165">
        <f t="shared" si="105"/>
        <v>0</v>
      </c>
      <c r="BG442" s="165">
        <f t="shared" si="106"/>
        <v>0</v>
      </c>
      <c r="BH442" s="165">
        <f t="shared" si="107"/>
        <v>0</v>
      </c>
      <c r="BI442" s="165">
        <f t="shared" si="108"/>
        <v>0</v>
      </c>
      <c r="BJ442" s="18" t="s">
        <v>129</v>
      </c>
      <c r="BK442" s="165">
        <f t="shared" si="109"/>
        <v>0</v>
      </c>
      <c r="BL442" s="18" t="s">
        <v>558</v>
      </c>
      <c r="BM442" s="164" t="s">
        <v>6176</v>
      </c>
    </row>
    <row r="443" spans="1:65" s="2" customFormat="1" ht="16.5" customHeight="1">
      <c r="A443" s="30"/>
      <c r="B443" s="152"/>
      <c r="C443" s="153" t="s">
        <v>2918</v>
      </c>
      <c r="D443" s="153" t="s">
        <v>447</v>
      </c>
      <c r="E443" s="154" t="s">
        <v>6177</v>
      </c>
      <c r="F443" s="155" t="s">
        <v>6178</v>
      </c>
      <c r="G443" s="156" t="s">
        <v>5277</v>
      </c>
      <c r="H443" s="157">
        <v>2</v>
      </c>
      <c r="I443" s="158"/>
      <c r="J443" s="158">
        <f t="shared" si="100"/>
        <v>0</v>
      </c>
      <c r="K443" s="159"/>
      <c r="L443" s="31"/>
      <c r="M443" s="160" t="s">
        <v>1</v>
      </c>
      <c r="N443" s="161" t="s">
        <v>39</v>
      </c>
      <c r="O443" s="162">
        <v>0</v>
      </c>
      <c r="P443" s="162">
        <f t="shared" si="101"/>
        <v>0</v>
      </c>
      <c r="Q443" s="162">
        <v>0</v>
      </c>
      <c r="R443" s="162">
        <f t="shared" si="102"/>
        <v>0</v>
      </c>
      <c r="S443" s="162">
        <v>0</v>
      </c>
      <c r="T443" s="163">
        <f t="shared" si="103"/>
        <v>0</v>
      </c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R443" s="164" t="s">
        <v>558</v>
      </c>
      <c r="AT443" s="164" t="s">
        <v>447</v>
      </c>
      <c r="AU443" s="164" t="s">
        <v>469</v>
      </c>
      <c r="AY443" s="18" t="s">
        <v>445</v>
      </c>
      <c r="BE443" s="165">
        <f t="shared" si="104"/>
        <v>0</v>
      </c>
      <c r="BF443" s="165">
        <f t="shared" si="105"/>
        <v>0</v>
      </c>
      <c r="BG443" s="165">
        <f t="shared" si="106"/>
        <v>0</v>
      </c>
      <c r="BH443" s="165">
        <f t="shared" si="107"/>
        <v>0</v>
      </c>
      <c r="BI443" s="165">
        <f t="shared" si="108"/>
        <v>0</v>
      </c>
      <c r="BJ443" s="18" t="s">
        <v>129</v>
      </c>
      <c r="BK443" s="165">
        <f t="shared" si="109"/>
        <v>0</v>
      </c>
      <c r="BL443" s="18" t="s">
        <v>558</v>
      </c>
      <c r="BM443" s="164" t="s">
        <v>6179</v>
      </c>
    </row>
    <row r="444" spans="1:65" s="2" customFormat="1" ht="16.5" customHeight="1">
      <c r="A444" s="30"/>
      <c r="B444" s="152"/>
      <c r="C444" s="153" t="s">
        <v>2922</v>
      </c>
      <c r="D444" s="153" t="s">
        <v>447</v>
      </c>
      <c r="E444" s="154" t="s">
        <v>6180</v>
      </c>
      <c r="F444" s="155" t="s">
        <v>6181</v>
      </c>
      <c r="G444" s="156" t="s">
        <v>5277</v>
      </c>
      <c r="H444" s="157">
        <v>2</v>
      </c>
      <c r="I444" s="158"/>
      <c r="J444" s="158">
        <f t="shared" si="100"/>
        <v>0</v>
      </c>
      <c r="K444" s="159"/>
      <c r="L444" s="31"/>
      <c r="M444" s="160" t="s">
        <v>1</v>
      </c>
      <c r="N444" s="161" t="s">
        <v>39</v>
      </c>
      <c r="O444" s="162">
        <v>0</v>
      </c>
      <c r="P444" s="162">
        <f t="shared" si="101"/>
        <v>0</v>
      </c>
      <c r="Q444" s="162">
        <v>0</v>
      </c>
      <c r="R444" s="162">
        <f t="shared" si="102"/>
        <v>0</v>
      </c>
      <c r="S444" s="162">
        <v>0</v>
      </c>
      <c r="T444" s="163">
        <f t="shared" si="103"/>
        <v>0</v>
      </c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R444" s="164" t="s">
        <v>558</v>
      </c>
      <c r="AT444" s="164" t="s">
        <v>447</v>
      </c>
      <c r="AU444" s="164" t="s">
        <v>469</v>
      </c>
      <c r="AY444" s="18" t="s">
        <v>445</v>
      </c>
      <c r="BE444" s="165">
        <f t="shared" si="104"/>
        <v>0</v>
      </c>
      <c r="BF444" s="165">
        <f t="shared" si="105"/>
        <v>0</v>
      </c>
      <c r="BG444" s="165">
        <f t="shared" si="106"/>
        <v>0</v>
      </c>
      <c r="BH444" s="165">
        <f t="shared" si="107"/>
        <v>0</v>
      </c>
      <c r="BI444" s="165">
        <f t="shared" si="108"/>
        <v>0</v>
      </c>
      <c r="BJ444" s="18" t="s">
        <v>129</v>
      </c>
      <c r="BK444" s="165">
        <f t="shared" si="109"/>
        <v>0</v>
      </c>
      <c r="BL444" s="18" t="s">
        <v>558</v>
      </c>
      <c r="BM444" s="164" t="s">
        <v>6182</v>
      </c>
    </row>
    <row r="445" spans="1:65" s="2" customFormat="1" ht="16.5" customHeight="1">
      <c r="A445" s="30"/>
      <c r="B445" s="152"/>
      <c r="C445" s="153" t="s">
        <v>2926</v>
      </c>
      <c r="D445" s="153" t="s">
        <v>447</v>
      </c>
      <c r="E445" s="154" t="s">
        <v>6183</v>
      </c>
      <c r="F445" s="155" t="s">
        <v>6184</v>
      </c>
      <c r="G445" s="156" t="s">
        <v>5277</v>
      </c>
      <c r="H445" s="157">
        <v>4</v>
      </c>
      <c r="I445" s="158"/>
      <c r="J445" s="158">
        <f t="shared" si="100"/>
        <v>0</v>
      </c>
      <c r="K445" s="159"/>
      <c r="L445" s="31"/>
      <c r="M445" s="160" t="s">
        <v>1</v>
      </c>
      <c r="N445" s="161" t="s">
        <v>39</v>
      </c>
      <c r="O445" s="162">
        <v>0</v>
      </c>
      <c r="P445" s="162">
        <f t="shared" si="101"/>
        <v>0</v>
      </c>
      <c r="Q445" s="162">
        <v>0</v>
      </c>
      <c r="R445" s="162">
        <f t="shared" si="102"/>
        <v>0</v>
      </c>
      <c r="S445" s="162">
        <v>0</v>
      </c>
      <c r="T445" s="163">
        <f t="shared" si="103"/>
        <v>0</v>
      </c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R445" s="164" t="s">
        <v>558</v>
      </c>
      <c r="AT445" s="164" t="s">
        <v>447</v>
      </c>
      <c r="AU445" s="164" t="s">
        <v>469</v>
      </c>
      <c r="AY445" s="18" t="s">
        <v>445</v>
      </c>
      <c r="BE445" s="165">
        <f t="shared" si="104"/>
        <v>0</v>
      </c>
      <c r="BF445" s="165">
        <f t="shared" si="105"/>
        <v>0</v>
      </c>
      <c r="BG445" s="165">
        <f t="shared" si="106"/>
        <v>0</v>
      </c>
      <c r="BH445" s="165">
        <f t="shared" si="107"/>
        <v>0</v>
      </c>
      <c r="BI445" s="165">
        <f t="shared" si="108"/>
        <v>0</v>
      </c>
      <c r="BJ445" s="18" t="s">
        <v>129</v>
      </c>
      <c r="BK445" s="165">
        <f t="shared" si="109"/>
        <v>0</v>
      </c>
      <c r="BL445" s="18" t="s">
        <v>558</v>
      </c>
      <c r="BM445" s="164" t="s">
        <v>6185</v>
      </c>
    </row>
    <row r="446" spans="1:65" s="2" customFormat="1" ht="16.5" customHeight="1">
      <c r="A446" s="30"/>
      <c r="B446" s="152"/>
      <c r="C446" s="153" t="s">
        <v>2930</v>
      </c>
      <c r="D446" s="153" t="s">
        <v>447</v>
      </c>
      <c r="E446" s="154" t="s">
        <v>6186</v>
      </c>
      <c r="F446" s="155" t="s">
        <v>6187</v>
      </c>
      <c r="G446" s="156" t="s">
        <v>5277</v>
      </c>
      <c r="H446" s="157">
        <v>1</v>
      </c>
      <c r="I446" s="158"/>
      <c r="J446" s="158">
        <f t="shared" si="100"/>
        <v>0</v>
      </c>
      <c r="K446" s="159"/>
      <c r="L446" s="31"/>
      <c r="M446" s="160" t="s">
        <v>1</v>
      </c>
      <c r="N446" s="161" t="s">
        <v>39</v>
      </c>
      <c r="O446" s="162">
        <v>0</v>
      </c>
      <c r="P446" s="162">
        <f t="shared" si="101"/>
        <v>0</v>
      </c>
      <c r="Q446" s="162">
        <v>0</v>
      </c>
      <c r="R446" s="162">
        <f t="shared" si="102"/>
        <v>0</v>
      </c>
      <c r="S446" s="162">
        <v>0</v>
      </c>
      <c r="T446" s="163">
        <f t="shared" si="103"/>
        <v>0</v>
      </c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R446" s="164" t="s">
        <v>558</v>
      </c>
      <c r="AT446" s="164" t="s">
        <v>447</v>
      </c>
      <c r="AU446" s="164" t="s">
        <v>469</v>
      </c>
      <c r="AY446" s="18" t="s">
        <v>445</v>
      </c>
      <c r="BE446" s="165">
        <f t="shared" si="104"/>
        <v>0</v>
      </c>
      <c r="BF446" s="165">
        <f t="shared" si="105"/>
        <v>0</v>
      </c>
      <c r="BG446" s="165">
        <f t="shared" si="106"/>
        <v>0</v>
      </c>
      <c r="BH446" s="165">
        <f t="shared" si="107"/>
        <v>0</v>
      </c>
      <c r="BI446" s="165">
        <f t="shared" si="108"/>
        <v>0</v>
      </c>
      <c r="BJ446" s="18" t="s">
        <v>129</v>
      </c>
      <c r="BK446" s="165">
        <f t="shared" si="109"/>
        <v>0</v>
      </c>
      <c r="BL446" s="18" t="s">
        <v>558</v>
      </c>
      <c r="BM446" s="164" t="s">
        <v>6188</v>
      </c>
    </row>
    <row r="447" spans="1:65" s="2" customFormat="1" ht="16.5" customHeight="1">
      <c r="A447" s="30"/>
      <c r="B447" s="152"/>
      <c r="C447" s="153" t="s">
        <v>2935</v>
      </c>
      <c r="D447" s="153" t="s">
        <v>447</v>
      </c>
      <c r="E447" s="154" t="s">
        <v>6189</v>
      </c>
      <c r="F447" s="155" t="s">
        <v>5327</v>
      </c>
      <c r="G447" s="156" t="s">
        <v>5311</v>
      </c>
      <c r="H447" s="157">
        <v>4</v>
      </c>
      <c r="I447" s="158"/>
      <c r="J447" s="158">
        <f t="shared" si="100"/>
        <v>0</v>
      </c>
      <c r="K447" s="159"/>
      <c r="L447" s="31"/>
      <c r="M447" s="160" t="s">
        <v>1</v>
      </c>
      <c r="N447" s="161" t="s">
        <v>39</v>
      </c>
      <c r="O447" s="162">
        <v>0</v>
      </c>
      <c r="P447" s="162">
        <f t="shared" si="101"/>
        <v>0</v>
      </c>
      <c r="Q447" s="162">
        <v>0</v>
      </c>
      <c r="R447" s="162">
        <f t="shared" si="102"/>
        <v>0</v>
      </c>
      <c r="S447" s="162">
        <v>0</v>
      </c>
      <c r="T447" s="163">
        <f t="shared" si="103"/>
        <v>0</v>
      </c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R447" s="164" t="s">
        <v>558</v>
      </c>
      <c r="AT447" s="164" t="s">
        <v>447</v>
      </c>
      <c r="AU447" s="164" t="s">
        <v>469</v>
      </c>
      <c r="AY447" s="18" t="s">
        <v>445</v>
      </c>
      <c r="BE447" s="165">
        <f t="shared" si="104"/>
        <v>0</v>
      </c>
      <c r="BF447" s="165">
        <f t="shared" si="105"/>
        <v>0</v>
      </c>
      <c r="BG447" s="165">
        <f t="shared" si="106"/>
        <v>0</v>
      </c>
      <c r="BH447" s="165">
        <f t="shared" si="107"/>
        <v>0</v>
      </c>
      <c r="BI447" s="165">
        <f t="shared" si="108"/>
        <v>0</v>
      </c>
      <c r="BJ447" s="18" t="s">
        <v>129</v>
      </c>
      <c r="BK447" s="165">
        <f t="shared" si="109"/>
        <v>0</v>
      </c>
      <c r="BL447" s="18" t="s">
        <v>558</v>
      </c>
      <c r="BM447" s="164" t="s">
        <v>6190</v>
      </c>
    </row>
    <row r="448" spans="1:65" s="2" customFormat="1" ht="16.5" customHeight="1">
      <c r="A448" s="30"/>
      <c r="B448" s="152"/>
      <c r="C448" s="153" t="s">
        <v>2940</v>
      </c>
      <c r="D448" s="153" t="s">
        <v>447</v>
      </c>
      <c r="E448" s="154" t="s">
        <v>6191</v>
      </c>
      <c r="F448" s="155" t="s">
        <v>5500</v>
      </c>
      <c r="G448" s="156" t="s">
        <v>5311</v>
      </c>
      <c r="H448" s="157">
        <v>6</v>
      </c>
      <c r="I448" s="158"/>
      <c r="J448" s="158">
        <f t="shared" si="100"/>
        <v>0</v>
      </c>
      <c r="K448" s="159"/>
      <c r="L448" s="31"/>
      <c r="M448" s="160" t="s">
        <v>1</v>
      </c>
      <c r="N448" s="161" t="s">
        <v>39</v>
      </c>
      <c r="O448" s="162">
        <v>0</v>
      </c>
      <c r="P448" s="162">
        <f t="shared" si="101"/>
        <v>0</v>
      </c>
      <c r="Q448" s="162">
        <v>0</v>
      </c>
      <c r="R448" s="162">
        <f t="shared" si="102"/>
        <v>0</v>
      </c>
      <c r="S448" s="162">
        <v>0</v>
      </c>
      <c r="T448" s="163">
        <f t="shared" si="103"/>
        <v>0</v>
      </c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R448" s="164" t="s">
        <v>558</v>
      </c>
      <c r="AT448" s="164" t="s">
        <v>447</v>
      </c>
      <c r="AU448" s="164" t="s">
        <v>469</v>
      </c>
      <c r="AY448" s="18" t="s">
        <v>445</v>
      </c>
      <c r="BE448" s="165">
        <f t="shared" si="104"/>
        <v>0</v>
      </c>
      <c r="BF448" s="165">
        <f t="shared" si="105"/>
        <v>0</v>
      </c>
      <c r="BG448" s="165">
        <f t="shared" si="106"/>
        <v>0</v>
      </c>
      <c r="BH448" s="165">
        <f t="shared" si="107"/>
        <v>0</v>
      </c>
      <c r="BI448" s="165">
        <f t="shared" si="108"/>
        <v>0</v>
      </c>
      <c r="BJ448" s="18" t="s">
        <v>129</v>
      </c>
      <c r="BK448" s="165">
        <f t="shared" si="109"/>
        <v>0</v>
      </c>
      <c r="BL448" s="18" t="s">
        <v>558</v>
      </c>
      <c r="BM448" s="164" t="s">
        <v>6192</v>
      </c>
    </row>
    <row r="449" spans="1:65" s="2" customFormat="1" ht="16.5" customHeight="1">
      <c r="A449" s="30"/>
      <c r="B449" s="152"/>
      <c r="C449" s="153" t="s">
        <v>2945</v>
      </c>
      <c r="D449" s="153" t="s">
        <v>447</v>
      </c>
      <c r="E449" s="154" t="s">
        <v>6193</v>
      </c>
      <c r="F449" s="155" t="s">
        <v>6194</v>
      </c>
      <c r="G449" s="156" t="s">
        <v>5311</v>
      </c>
      <c r="H449" s="157">
        <v>4</v>
      </c>
      <c r="I449" s="158"/>
      <c r="J449" s="158">
        <f t="shared" si="100"/>
        <v>0</v>
      </c>
      <c r="K449" s="159"/>
      <c r="L449" s="31"/>
      <c r="M449" s="160" t="s">
        <v>1</v>
      </c>
      <c r="N449" s="161" t="s">
        <v>39</v>
      </c>
      <c r="O449" s="162">
        <v>0</v>
      </c>
      <c r="P449" s="162">
        <f t="shared" si="101"/>
        <v>0</v>
      </c>
      <c r="Q449" s="162">
        <v>0</v>
      </c>
      <c r="R449" s="162">
        <f t="shared" si="102"/>
        <v>0</v>
      </c>
      <c r="S449" s="162">
        <v>0</v>
      </c>
      <c r="T449" s="163">
        <f t="shared" si="103"/>
        <v>0</v>
      </c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R449" s="164" t="s">
        <v>558</v>
      </c>
      <c r="AT449" s="164" t="s">
        <v>447</v>
      </c>
      <c r="AU449" s="164" t="s">
        <v>469</v>
      </c>
      <c r="AY449" s="18" t="s">
        <v>445</v>
      </c>
      <c r="BE449" s="165">
        <f t="shared" si="104"/>
        <v>0</v>
      </c>
      <c r="BF449" s="165">
        <f t="shared" si="105"/>
        <v>0</v>
      </c>
      <c r="BG449" s="165">
        <f t="shared" si="106"/>
        <v>0</v>
      </c>
      <c r="BH449" s="165">
        <f t="shared" si="107"/>
        <v>0</v>
      </c>
      <c r="BI449" s="165">
        <f t="shared" si="108"/>
        <v>0</v>
      </c>
      <c r="BJ449" s="18" t="s">
        <v>129</v>
      </c>
      <c r="BK449" s="165">
        <f t="shared" si="109"/>
        <v>0</v>
      </c>
      <c r="BL449" s="18" t="s">
        <v>558</v>
      </c>
      <c r="BM449" s="164" t="s">
        <v>6195</v>
      </c>
    </row>
    <row r="450" spans="1:65" s="2" customFormat="1" ht="16.5" customHeight="1">
      <c r="A450" s="30"/>
      <c r="B450" s="152"/>
      <c r="C450" s="153" t="s">
        <v>2949</v>
      </c>
      <c r="D450" s="153" t="s">
        <v>447</v>
      </c>
      <c r="E450" s="154" t="s">
        <v>6196</v>
      </c>
      <c r="F450" s="155" t="s">
        <v>5977</v>
      </c>
      <c r="G450" s="156" t="s">
        <v>5311</v>
      </c>
      <c r="H450" s="157">
        <v>2</v>
      </c>
      <c r="I450" s="158"/>
      <c r="J450" s="158">
        <f t="shared" si="100"/>
        <v>0</v>
      </c>
      <c r="K450" s="159"/>
      <c r="L450" s="31"/>
      <c r="M450" s="160" t="s">
        <v>1</v>
      </c>
      <c r="N450" s="161" t="s">
        <v>39</v>
      </c>
      <c r="O450" s="162">
        <v>0</v>
      </c>
      <c r="P450" s="162">
        <f t="shared" si="101"/>
        <v>0</v>
      </c>
      <c r="Q450" s="162">
        <v>0</v>
      </c>
      <c r="R450" s="162">
        <f t="shared" si="102"/>
        <v>0</v>
      </c>
      <c r="S450" s="162">
        <v>0</v>
      </c>
      <c r="T450" s="163">
        <f t="shared" si="103"/>
        <v>0</v>
      </c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R450" s="164" t="s">
        <v>558</v>
      </c>
      <c r="AT450" s="164" t="s">
        <v>447</v>
      </c>
      <c r="AU450" s="164" t="s">
        <v>469</v>
      </c>
      <c r="AY450" s="18" t="s">
        <v>445</v>
      </c>
      <c r="BE450" s="165">
        <f t="shared" si="104"/>
        <v>0</v>
      </c>
      <c r="BF450" s="165">
        <f t="shared" si="105"/>
        <v>0</v>
      </c>
      <c r="BG450" s="165">
        <f t="shared" si="106"/>
        <v>0</v>
      </c>
      <c r="BH450" s="165">
        <f t="shared" si="107"/>
        <v>0</v>
      </c>
      <c r="BI450" s="165">
        <f t="shared" si="108"/>
        <v>0</v>
      </c>
      <c r="BJ450" s="18" t="s">
        <v>129</v>
      </c>
      <c r="BK450" s="165">
        <f t="shared" si="109"/>
        <v>0</v>
      </c>
      <c r="BL450" s="18" t="s">
        <v>558</v>
      </c>
      <c r="BM450" s="164" t="s">
        <v>6197</v>
      </c>
    </row>
    <row r="451" spans="1:65" s="2" customFormat="1" ht="21.75" customHeight="1">
      <c r="A451" s="30"/>
      <c r="B451" s="152"/>
      <c r="C451" s="153" t="s">
        <v>2953</v>
      </c>
      <c r="D451" s="153" t="s">
        <v>447</v>
      </c>
      <c r="E451" s="154" t="s">
        <v>6198</v>
      </c>
      <c r="F451" s="155" t="s">
        <v>6199</v>
      </c>
      <c r="G451" s="156" t="s">
        <v>5334</v>
      </c>
      <c r="H451" s="157">
        <v>26</v>
      </c>
      <c r="I451" s="158"/>
      <c r="J451" s="158">
        <f t="shared" si="100"/>
        <v>0</v>
      </c>
      <c r="K451" s="159"/>
      <c r="L451" s="31"/>
      <c r="M451" s="160" t="s">
        <v>1</v>
      </c>
      <c r="N451" s="161" t="s">
        <v>39</v>
      </c>
      <c r="O451" s="162">
        <v>0</v>
      </c>
      <c r="P451" s="162">
        <f t="shared" si="101"/>
        <v>0</v>
      </c>
      <c r="Q451" s="162">
        <v>0</v>
      </c>
      <c r="R451" s="162">
        <f t="shared" si="102"/>
        <v>0</v>
      </c>
      <c r="S451" s="162">
        <v>0</v>
      </c>
      <c r="T451" s="163">
        <f t="shared" si="103"/>
        <v>0</v>
      </c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R451" s="164" t="s">
        <v>558</v>
      </c>
      <c r="AT451" s="164" t="s">
        <v>447</v>
      </c>
      <c r="AU451" s="164" t="s">
        <v>469</v>
      </c>
      <c r="AY451" s="18" t="s">
        <v>445</v>
      </c>
      <c r="BE451" s="165">
        <f t="shared" si="104"/>
        <v>0</v>
      </c>
      <c r="BF451" s="165">
        <f t="shared" si="105"/>
        <v>0</v>
      </c>
      <c r="BG451" s="165">
        <f t="shared" si="106"/>
        <v>0</v>
      </c>
      <c r="BH451" s="165">
        <f t="shared" si="107"/>
        <v>0</v>
      </c>
      <c r="BI451" s="165">
        <f t="shared" si="108"/>
        <v>0</v>
      </c>
      <c r="BJ451" s="18" t="s">
        <v>129</v>
      </c>
      <c r="BK451" s="165">
        <f t="shared" si="109"/>
        <v>0</v>
      </c>
      <c r="BL451" s="18" t="s">
        <v>558</v>
      </c>
      <c r="BM451" s="164" t="s">
        <v>6200</v>
      </c>
    </row>
    <row r="452" spans="1:65" s="2" customFormat="1" ht="21.75" customHeight="1">
      <c r="A452" s="30"/>
      <c r="B452" s="152"/>
      <c r="C452" s="153" t="s">
        <v>2957</v>
      </c>
      <c r="D452" s="153" t="s">
        <v>447</v>
      </c>
      <c r="E452" s="154" t="s">
        <v>6201</v>
      </c>
      <c r="F452" s="155" t="s">
        <v>6202</v>
      </c>
      <c r="G452" s="156" t="s">
        <v>5334</v>
      </c>
      <c r="H452" s="157">
        <v>12</v>
      </c>
      <c r="I452" s="158"/>
      <c r="J452" s="158">
        <f t="shared" si="100"/>
        <v>0</v>
      </c>
      <c r="K452" s="159"/>
      <c r="L452" s="31"/>
      <c r="M452" s="160" t="s">
        <v>1</v>
      </c>
      <c r="N452" s="161" t="s">
        <v>39</v>
      </c>
      <c r="O452" s="162">
        <v>0</v>
      </c>
      <c r="P452" s="162">
        <f t="shared" si="101"/>
        <v>0</v>
      </c>
      <c r="Q452" s="162">
        <v>0</v>
      </c>
      <c r="R452" s="162">
        <f t="shared" si="102"/>
        <v>0</v>
      </c>
      <c r="S452" s="162">
        <v>0</v>
      </c>
      <c r="T452" s="163">
        <f t="shared" si="103"/>
        <v>0</v>
      </c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R452" s="164" t="s">
        <v>558</v>
      </c>
      <c r="AT452" s="164" t="s">
        <v>447</v>
      </c>
      <c r="AU452" s="164" t="s">
        <v>469</v>
      </c>
      <c r="AY452" s="18" t="s">
        <v>445</v>
      </c>
      <c r="BE452" s="165">
        <f t="shared" si="104"/>
        <v>0</v>
      </c>
      <c r="BF452" s="165">
        <f t="shared" si="105"/>
        <v>0</v>
      </c>
      <c r="BG452" s="165">
        <f t="shared" si="106"/>
        <v>0</v>
      </c>
      <c r="BH452" s="165">
        <f t="shared" si="107"/>
        <v>0</v>
      </c>
      <c r="BI452" s="165">
        <f t="shared" si="108"/>
        <v>0</v>
      </c>
      <c r="BJ452" s="18" t="s">
        <v>129</v>
      </c>
      <c r="BK452" s="165">
        <f t="shared" si="109"/>
        <v>0</v>
      </c>
      <c r="BL452" s="18" t="s">
        <v>558</v>
      </c>
      <c r="BM452" s="164" t="s">
        <v>6203</v>
      </c>
    </row>
    <row r="453" spans="1:65" s="2" customFormat="1" ht="16.5" customHeight="1">
      <c r="A453" s="30"/>
      <c r="B453" s="152"/>
      <c r="C453" s="153" t="s">
        <v>2961</v>
      </c>
      <c r="D453" s="153" t="s">
        <v>447</v>
      </c>
      <c r="E453" s="154" t="s">
        <v>6204</v>
      </c>
      <c r="F453" s="155" t="s">
        <v>6205</v>
      </c>
      <c r="G453" s="156" t="s">
        <v>5277</v>
      </c>
      <c r="H453" s="157">
        <v>1</v>
      </c>
      <c r="I453" s="158"/>
      <c r="J453" s="158">
        <f t="shared" si="100"/>
        <v>0</v>
      </c>
      <c r="K453" s="159"/>
      <c r="L453" s="31"/>
      <c r="M453" s="160" t="s">
        <v>1</v>
      </c>
      <c r="N453" s="161" t="s">
        <v>39</v>
      </c>
      <c r="O453" s="162">
        <v>0</v>
      </c>
      <c r="P453" s="162">
        <f t="shared" si="101"/>
        <v>0</v>
      </c>
      <c r="Q453" s="162">
        <v>0</v>
      </c>
      <c r="R453" s="162">
        <f t="shared" si="102"/>
        <v>0</v>
      </c>
      <c r="S453" s="162">
        <v>0</v>
      </c>
      <c r="T453" s="163">
        <f t="shared" si="103"/>
        <v>0</v>
      </c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R453" s="164" t="s">
        <v>558</v>
      </c>
      <c r="AT453" s="164" t="s">
        <v>447</v>
      </c>
      <c r="AU453" s="164" t="s">
        <v>469</v>
      </c>
      <c r="AY453" s="18" t="s">
        <v>445</v>
      </c>
      <c r="BE453" s="165">
        <f t="shared" si="104"/>
        <v>0</v>
      </c>
      <c r="BF453" s="165">
        <f t="shared" si="105"/>
        <v>0</v>
      </c>
      <c r="BG453" s="165">
        <f t="shared" si="106"/>
        <v>0</v>
      </c>
      <c r="BH453" s="165">
        <f t="shared" si="107"/>
        <v>0</v>
      </c>
      <c r="BI453" s="165">
        <f t="shared" si="108"/>
        <v>0</v>
      </c>
      <c r="BJ453" s="18" t="s">
        <v>129</v>
      </c>
      <c r="BK453" s="165">
        <f t="shared" si="109"/>
        <v>0</v>
      </c>
      <c r="BL453" s="18" t="s">
        <v>558</v>
      </c>
      <c r="BM453" s="164" t="s">
        <v>6206</v>
      </c>
    </row>
    <row r="454" spans="1:65" s="2" customFormat="1" ht="24.2" customHeight="1">
      <c r="A454" s="30"/>
      <c r="B454" s="152"/>
      <c r="C454" s="153" t="s">
        <v>2965</v>
      </c>
      <c r="D454" s="153" t="s">
        <v>447</v>
      </c>
      <c r="E454" s="154" t="s">
        <v>6207</v>
      </c>
      <c r="F454" s="155" t="s">
        <v>5457</v>
      </c>
      <c r="G454" s="156" t="s">
        <v>5350</v>
      </c>
      <c r="H454" s="157">
        <v>6</v>
      </c>
      <c r="I454" s="158"/>
      <c r="J454" s="158">
        <f t="shared" si="100"/>
        <v>0</v>
      </c>
      <c r="K454" s="159"/>
      <c r="L454" s="31"/>
      <c r="M454" s="160" t="s">
        <v>1</v>
      </c>
      <c r="N454" s="161" t="s">
        <v>39</v>
      </c>
      <c r="O454" s="162">
        <v>0</v>
      </c>
      <c r="P454" s="162">
        <f t="shared" si="101"/>
        <v>0</v>
      </c>
      <c r="Q454" s="162">
        <v>0</v>
      </c>
      <c r="R454" s="162">
        <f t="shared" si="102"/>
        <v>0</v>
      </c>
      <c r="S454" s="162">
        <v>0</v>
      </c>
      <c r="T454" s="163">
        <f t="shared" si="103"/>
        <v>0</v>
      </c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R454" s="164" t="s">
        <v>558</v>
      </c>
      <c r="AT454" s="164" t="s">
        <v>447</v>
      </c>
      <c r="AU454" s="164" t="s">
        <v>469</v>
      </c>
      <c r="AY454" s="18" t="s">
        <v>445</v>
      </c>
      <c r="BE454" s="165">
        <f t="shared" si="104"/>
        <v>0</v>
      </c>
      <c r="BF454" s="165">
        <f t="shared" si="105"/>
        <v>0</v>
      </c>
      <c r="BG454" s="165">
        <f t="shared" si="106"/>
        <v>0</v>
      </c>
      <c r="BH454" s="165">
        <f t="shared" si="107"/>
        <v>0</v>
      </c>
      <c r="BI454" s="165">
        <f t="shared" si="108"/>
        <v>0</v>
      </c>
      <c r="BJ454" s="18" t="s">
        <v>129</v>
      </c>
      <c r="BK454" s="165">
        <f t="shared" si="109"/>
        <v>0</v>
      </c>
      <c r="BL454" s="18" t="s">
        <v>558</v>
      </c>
      <c r="BM454" s="164" t="s">
        <v>6208</v>
      </c>
    </row>
    <row r="455" spans="1:65" s="2" customFormat="1" ht="16.5" customHeight="1">
      <c r="A455" s="30"/>
      <c r="B455" s="152"/>
      <c r="C455" s="153" t="s">
        <v>2971</v>
      </c>
      <c r="D455" s="153" t="s">
        <v>447</v>
      </c>
      <c r="E455" s="154" t="s">
        <v>6209</v>
      </c>
      <c r="F455" s="155" t="s">
        <v>5359</v>
      </c>
      <c r="G455" s="156" t="s">
        <v>5334</v>
      </c>
      <c r="H455" s="157">
        <v>4</v>
      </c>
      <c r="I455" s="158"/>
      <c r="J455" s="158">
        <f t="shared" si="100"/>
        <v>0</v>
      </c>
      <c r="K455" s="159"/>
      <c r="L455" s="31"/>
      <c r="M455" s="160" t="s">
        <v>1</v>
      </c>
      <c r="N455" s="161" t="s">
        <v>39</v>
      </c>
      <c r="O455" s="162">
        <v>0</v>
      </c>
      <c r="P455" s="162">
        <f t="shared" si="101"/>
        <v>0</v>
      </c>
      <c r="Q455" s="162">
        <v>0</v>
      </c>
      <c r="R455" s="162">
        <f t="shared" si="102"/>
        <v>0</v>
      </c>
      <c r="S455" s="162">
        <v>0</v>
      </c>
      <c r="T455" s="163">
        <f t="shared" si="103"/>
        <v>0</v>
      </c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R455" s="164" t="s">
        <v>558</v>
      </c>
      <c r="AT455" s="164" t="s">
        <v>447</v>
      </c>
      <c r="AU455" s="164" t="s">
        <v>469</v>
      </c>
      <c r="AY455" s="18" t="s">
        <v>445</v>
      </c>
      <c r="BE455" s="165">
        <f t="shared" si="104"/>
        <v>0</v>
      </c>
      <c r="BF455" s="165">
        <f t="shared" si="105"/>
        <v>0</v>
      </c>
      <c r="BG455" s="165">
        <f t="shared" si="106"/>
        <v>0</v>
      </c>
      <c r="BH455" s="165">
        <f t="shared" si="107"/>
        <v>0</v>
      </c>
      <c r="BI455" s="165">
        <f t="shared" si="108"/>
        <v>0</v>
      </c>
      <c r="BJ455" s="18" t="s">
        <v>129</v>
      </c>
      <c r="BK455" s="165">
        <f t="shared" si="109"/>
        <v>0</v>
      </c>
      <c r="BL455" s="18" t="s">
        <v>558</v>
      </c>
      <c r="BM455" s="164" t="s">
        <v>6210</v>
      </c>
    </row>
    <row r="456" spans="1:65" s="2" customFormat="1" ht="16.5" customHeight="1">
      <c r="A456" s="30"/>
      <c r="B456" s="152"/>
      <c r="C456" s="153" t="s">
        <v>2978</v>
      </c>
      <c r="D456" s="153" t="s">
        <v>447</v>
      </c>
      <c r="E456" s="154" t="s">
        <v>6211</v>
      </c>
      <c r="F456" s="155" t="s">
        <v>5526</v>
      </c>
      <c r="G456" s="156" t="s">
        <v>5334</v>
      </c>
      <c r="H456" s="157">
        <v>5</v>
      </c>
      <c r="I456" s="158"/>
      <c r="J456" s="158">
        <f t="shared" si="100"/>
        <v>0</v>
      </c>
      <c r="K456" s="159"/>
      <c r="L456" s="31"/>
      <c r="M456" s="160" t="s">
        <v>1</v>
      </c>
      <c r="N456" s="161" t="s">
        <v>39</v>
      </c>
      <c r="O456" s="162">
        <v>0</v>
      </c>
      <c r="P456" s="162">
        <f t="shared" si="101"/>
        <v>0</v>
      </c>
      <c r="Q456" s="162">
        <v>0</v>
      </c>
      <c r="R456" s="162">
        <f t="shared" si="102"/>
        <v>0</v>
      </c>
      <c r="S456" s="162">
        <v>0</v>
      </c>
      <c r="T456" s="163">
        <f t="shared" si="103"/>
        <v>0</v>
      </c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R456" s="164" t="s">
        <v>558</v>
      </c>
      <c r="AT456" s="164" t="s">
        <v>447</v>
      </c>
      <c r="AU456" s="164" t="s">
        <v>469</v>
      </c>
      <c r="AY456" s="18" t="s">
        <v>445</v>
      </c>
      <c r="BE456" s="165">
        <f t="shared" si="104"/>
        <v>0</v>
      </c>
      <c r="BF456" s="165">
        <f t="shared" si="105"/>
        <v>0</v>
      </c>
      <c r="BG456" s="165">
        <f t="shared" si="106"/>
        <v>0</v>
      </c>
      <c r="BH456" s="165">
        <f t="shared" si="107"/>
        <v>0</v>
      </c>
      <c r="BI456" s="165">
        <f t="shared" si="108"/>
        <v>0</v>
      </c>
      <c r="BJ456" s="18" t="s">
        <v>129</v>
      </c>
      <c r="BK456" s="165">
        <f t="shared" si="109"/>
        <v>0</v>
      </c>
      <c r="BL456" s="18" t="s">
        <v>558</v>
      </c>
      <c r="BM456" s="164" t="s">
        <v>6212</v>
      </c>
    </row>
    <row r="457" spans="1:65" s="12" customFormat="1" ht="20.85" customHeight="1">
      <c r="B457" s="140"/>
      <c r="D457" s="141" t="s">
        <v>72</v>
      </c>
      <c r="E457" s="150" t="s">
        <v>6213</v>
      </c>
      <c r="F457" s="150" t="s">
        <v>6214</v>
      </c>
      <c r="J457" s="151">
        <f>BK457</f>
        <v>0</v>
      </c>
      <c r="L457" s="140"/>
      <c r="M457" s="144"/>
      <c r="N457" s="145"/>
      <c r="O457" s="145"/>
      <c r="P457" s="146">
        <f>SUM(P458:P470)</f>
        <v>0</v>
      </c>
      <c r="Q457" s="145"/>
      <c r="R457" s="146">
        <f>SUM(R458:R470)</f>
        <v>0</v>
      </c>
      <c r="S457" s="145"/>
      <c r="T457" s="147">
        <f>SUM(T458:T470)</f>
        <v>0</v>
      </c>
      <c r="AR457" s="141" t="s">
        <v>129</v>
      </c>
      <c r="AT457" s="148" t="s">
        <v>72</v>
      </c>
      <c r="AU457" s="148" t="s">
        <v>129</v>
      </c>
      <c r="AY457" s="141" t="s">
        <v>445</v>
      </c>
      <c r="BK457" s="149">
        <f>SUM(BK458:BK470)</f>
        <v>0</v>
      </c>
    </row>
    <row r="458" spans="1:65" s="2" customFormat="1" ht="33" customHeight="1">
      <c r="A458" s="30"/>
      <c r="B458" s="152"/>
      <c r="C458" s="153" t="s">
        <v>2985</v>
      </c>
      <c r="D458" s="153" t="s">
        <v>447</v>
      </c>
      <c r="E458" s="154" t="s">
        <v>6215</v>
      </c>
      <c r="F458" s="155" t="s">
        <v>6216</v>
      </c>
      <c r="G458" s="156" t="s">
        <v>5277</v>
      </c>
      <c r="H458" s="157">
        <v>1</v>
      </c>
      <c r="I458" s="158"/>
      <c r="J458" s="158">
        <f t="shared" ref="J458:J470" si="110">ROUND(I458*H458,2)</f>
        <v>0</v>
      </c>
      <c r="K458" s="159"/>
      <c r="L458" s="31"/>
      <c r="M458" s="160" t="s">
        <v>1</v>
      </c>
      <c r="N458" s="161" t="s">
        <v>39</v>
      </c>
      <c r="O458" s="162">
        <v>0</v>
      </c>
      <c r="P458" s="162">
        <f t="shared" ref="P458:P470" si="111">O458*H458</f>
        <v>0</v>
      </c>
      <c r="Q458" s="162">
        <v>0</v>
      </c>
      <c r="R458" s="162">
        <f t="shared" ref="R458:R470" si="112">Q458*H458</f>
        <v>0</v>
      </c>
      <c r="S458" s="162">
        <v>0</v>
      </c>
      <c r="T458" s="163">
        <f t="shared" ref="T458:T470" si="113">S458*H458</f>
        <v>0</v>
      </c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R458" s="164" t="s">
        <v>558</v>
      </c>
      <c r="AT458" s="164" t="s">
        <v>447</v>
      </c>
      <c r="AU458" s="164" t="s">
        <v>469</v>
      </c>
      <c r="AY458" s="18" t="s">
        <v>445</v>
      </c>
      <c r="BE458" s="165">
        <f t="shared" ref="BE458:BE470" si="114">IF(N458="základná",J458,0)</f>
        <v>0</v>
      </c>
      <c r="BF458" s="165">
        <f t="shared" ref="BF458:BF470" si="115">IF(N458="znížená",J458,0)</f>
        <v>0</v>
      </c>
      <c r="BG458" s="165">
        <f t="shared" ref="BG458:BG470" si="116">IF(N458="zákl. prenesená",J458,0)</f>
        <v>0</v>
      </c>
      <c r="BH458" s="165">
        <f t="shared" ref="BH458:BH470" si="117">IF(N458="zníž. prenesená",J458,0)</f>
        <v>0</v>
      </c>
      <c r="BI458" s="165">
        <f t="shared" ref="BI458:BI470" si="118">IF(N458="nulová",J458,0)</f>
        <v>0</v>
      </c>
      <c r="BJ458" s="18" t="s">
        <v>129</v>
      </c>
      <c r="BK458" s="165">
        <f t="shared" ref="BK458:BK470" si="119">ROUND(I458*H458,2)</f>
        <v>0</v>
      </c>
      <c r="BL458" s="18" t="s">
        <v>558</v>
      </c>
      <c r="BM458" s="164" t="s">
        <v>6217</v>
      </c>
    </row>
    <row r="459" spans="1:65" s="2" customFormat="1" ht="16.5" customHeight="1">
      <c r="A459" s="30"/>
      <c r="B459" s="152"/>
      <c r="C459" s="153" t="s">
        <v>2990</v>
      </c>
      <c r="D459" s="153" t="s">
        <v>447</v>
      </c>
      <c r="E459" s="154" t="s">
        <v>6218</v>
      </c>
      <c r="F459" s="155" t="s">
        <v>6219</v>
      </c>
      <c r="G459" s="156" t="s">
        <v>5277</v>
      </c>
      <c r="H459" s="157">
        <v>2</v>
      </c>
      <c r="I459" s="158"/>
      <c r="J459" s="158">
        <f t="shared" si="110"/>
        <v>0</v>
      </c>
      <c r="K459" s="159"/>
      <c r="L459" s="31"/>
      <c r="M459" s="160" t="s">
        <v>1</v>
      </c>
      <c r="N459" s="161" t="s">
        <v>39</v>
      </c>
      <c r="O459" s="162">
        <v>0</v>
      </c>
      <c r="P459" s="162">
        <f t="shared" si="111"/>
        <v>0</v>
      </c>
      <c r="Q459" s="162">
        <v>0</v>
      </c>
      <c r="R459" s="162">
        <f t="shared" si="112"/>
        <v>0</v>
      </c>
      <c r="S459" s="162">
        <v>0</v>
      </c>
      <c r="T459" s="163">
        <f t="shared" si="113"/>
        <v>0</v>
      </c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R459" s="164" t="s">
        <v>558</v>
      </c>
      <c r="AT459" s="164" t="s">
        <v>447</v>
      </c>
      <c r="AU459" s="164" t="s">
        <v>469</v>
      </c>
      <c r="AY459" s="18" t="s">
        <v>445</v>
      </c>
      <c r="BE459" s="165">
        <f t="shared" si="114"/>
        <v>0</v>
      </c>
      <c r="BF459" s="165">
        <f t="shared" si="115"/>
        <v>0</v>
      </c>
      <c r="BG459" s="165">
        <f t="shared" si="116"/>
        <v>0</v>
      </c>
      <c r="BH459" s="165">
        <f t="shared" si="117"/>
        <v>0</v>
      </c>
      <c r="BI459" s="165">
        <f t="shared" si="118"/>
        <v>0</v>
      </c>
      <c r="BJ459" s="18" t="s">
        <v>129</v>
      </c>
      <c r="BK459" s="165">
        <f t="shared" si="119"/>
        <v>0</v>
      </c>
      <c r="BL459" s="18" t="s">
        <v>558</v>
      </c>
      <c r="BM459" s="164" t="s">
        <v>6220</v>
      </c>
    </row>
    <row r="460" spans="1:65" s="2" customFormat="1" ht="16.5" customHeight="1">
      <c r="A460" s="30"/>
      <c r="B460" s="152"/>
      <c r="C460" s="153" t="s">
        <v>2995</v>
      </c>
      <c r="D460" s="153" t="s">
        <v>447</v>
      </c>
      <c r="E460" s="154" t="s">
        <v>6221</v>
      </c>
      <c r="F460" s="155" t="s">
        <v>6175</v>
      </c>
      <c r="G460" s="156" t="s">
        <v>5277</v>
      </c>
      <c r="H460" s="157">
        <v>1</v>
      </c>
      <c r="I460" s="158"/>
      <c r="J460" s="158">
        <f t="shared" si="110"/>
        <v>0</v>
      </c>
      <c r="K460" s="159"/>
      <c r="L460" s="31"/>
      <c r="M460" s="160" t="s">
        <v>1</v>
      </c>
      <c r="N460" s="161" t="s">
        <v>39</v>
      </c>
      <c r="O460" s="162">
        <v>0</v>
      </c>
      <c r="P460" s="162">
        <f t="shared" si="111"/>
        <v>0</v>
      </c>
      <c r="Q460" s="162">
        <v>0</v>
      </c>
      <c r="R460" s="162">
        <f t="shared" si="112"/>
        <v>0</v>
      </c>
      <c r="S460" s="162">
        <v>0</v>
      </c>
      <c r="T460" s="163">
        <f t="shared" si="113"/>
        <v>0</v>
      </c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R460" s="164" t="s">
        <v>558</v>
      </c>
      <c r="AT460" s="164" t="s">
        <v>447</v>
      </c>
      <c r="AU460" s="164" t="s">
        <v>469</v>
      </c>
      <c r="AY460" s="18" t="s">
        <v>445</v>
      </c>
      <c r="BE460" s="165">
        <f t="shared" si="114"/>
        <v>0</v>
      </c>
      <c r="BF460" s="165">
        <f t="shared" si="115"/>
        <v>0</v>
      </c>
      <c r="BG460" s="165">
        <f t="shared" si="116"/>
        <v>0</v>
      </c>
      <c r="BH460" s="165">
        <f t="shared" si="117"/>
        <v>0</v>
      </c>
      <c r="BI460" s="165">
        <f t="shared" si="118"/>
        <v>0</v>
      </c>
      <c r="BJ460" s="18" t="s">
        <v>129</v>
      </c>
      <c r="BK460" s="165">
        <f t="shared" si="119"/>
        <v>0</v>
      </c>
      <c r="BL460" s="18" t="s">
        <v>558</v>
      </c>
      <c r="BM460" s="164" t="s">
        <v>6222</v>
      </c>
    </row>
    <row r="461" spans="1:65" s="2" customFormat="1" ht="16.5" customHeight="1">
      <c r="A461" s="30"/>
      <c r="B461" s="152"/>
      <c r="C461" s="153" t="s">
        <v>3000</v>
      </c>
      <c r="D461" s="153" t="s">
        <v>447</v>
      </c>
      <c r="E461" s="154" t="s">
        <v>6223</v>
      </c>
      <c r="F461" s="155" t="s">
        <v>6224</v>
      </c>
      <c r="G461" s="156" t="s">
        <v>5277</v>
      </c>
      <c r="H461" s="157">
        <v>1</v>
      </c>
      <c r="I461" s="158"/>
      <c r="J461" s="158">
        <f t="shared" si="110"/>
        <v>0</v>
      </c>
      <c r="K461" s="159"/>
      <c r="L461" s="31"/>
      <c r="M461" s="160" t="s">
        <v>1</v>
      </c>
      <c r="N461" s="161" t="s">
        <v>39</v>
      </c>
      <c r="O461" s="162">
        <v>0</v>
      </c>
      <c r="P461" s="162">
        <f t="shared" si="111"/>
        <v>0</v>
      </c>
      <c r="Q461" s="162">
        <v>0</v>
      </c>
      <c r="R461" s="162">
        <f t="shared" si="112"/>
        <v>0</v>
      </c>
      <c r="S461" s="162">
        <v>0</v>
      </c>
      <c r="T461" s="163">
        <f t="shared" si="113"/>
        <v>0</v>
      </c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R461" s="164" t="s">
        <v>558</v>
      </c>
      <c r="AT461" s="164" t="s">
        <v>447</v>
      </c>
      <c r="AU461" s="164" t="s">
        <v>469</v>
      </c>
      <c r="AY461" s="18" t="s">
        <v>445</v>
      </c>
      <c r="BE461" s="165">
        <f t="shared" si="114"/>
        <v>0</v>
      </c>
      <c r="BF461" s="165">
        <f t="shared" si="115"/>
        <v>0</v>
      </c>
      <c r="BG461" s="165">
        <f t="shared" si="116"/>
        <v>0</v>
      </c>
      <c r="BH461" s="165">
        <f t="shared" si="117"/>
        <v>0</v>
      </c>
      <c r="BI461" s="165">
        <f t="shared" si="118"/>
        <v>0</v>
      </c>
      <c r="BJ461" s="18" t="s">
        <v>129</v>
      </c>
      <c r="BK461" s="165">
        <f t="shared" si="119"/>
        <v>0</v>
      </c>
      <c r="BL461" s="18" t="s">
        <v>558</v>
      </c>
      <c r="BM461" s="164" t="s">
        <v>6225</v>
      </c>
    </row>
    <row r="462" spans="1:65" s="2" customFormat="1" ht="16.5" customHeight="1">
      <c r="A462" s="30"/>
      <c r="B462" s="152"/>
      <c r="C462" s="153" t="s">
        <v>3004</v>
      </c>
      <c r="D462" s="153" t="s">
        <v>447</v>
      </c>
      <c r="E462" s="154" t="s">
        <v>6226</v>
      </c>
      <c r="F462" s="155" t="s">
        <v>6181</v>
      </c>
      <c r="G462" s="156" t="s">
        <v>5277</v>
      </c>
      <c r="H462" s="157">
        <v>1</v>
      </c>
      <c r="I462" s="158"/>
      <c r="J462" s="158">
        <f t="shared" si="110"/>
        <v>0</v>
      </c>
      <c r="K462" s="159"/>
      <c r="L462" s="31"/>
      <c r="M462" s="160" t="s">
        <v>1</v>
      </c>
      <c r="N462" s="161" t="s">
        <v>39</v>
      </c>
      <c r="O462" s="162">
        <v>0</v>
      </c>
      <c r="P462" s="162">
        <f t="shared" si="111"/>
        <v>0</v>
      </c>
      <c r="Q462" s="162">
        <v>0</v>
      </c>
      <c r="R462" s="162">
        <f t="shared" si="112"/>
        <v>0</v>
      </c>
      <c r="S462" s="162">
        <v>0</v>
      </c>
      <c r="T462" s="163">
        <f t="shared" si="113"/>
        <v>0</v>
      </c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R462" s="164" t="s">
        <v>558</v>
      </c>
      <c r="AT462" s="164" t="s">
        <v>447</v>
      </c>
      <c r="AU462" s="164" t="s">
        <v>469</v>
      </c>
      <c r="AY462" s="18" t="s">
        <v>445</v>
      </c>
      <c r="BE462" s="165">
        <f t="shared" si="114"/>
        <v>0</v>
      </c>
      <c r="BF462" s="165">
        <f t="shared" si="115"/>
        <v>0</v>
      </c>
      <c r="BG462" s="165">
        <f t="shared" si="116"/>
        <v>0</v>
      </c>
      <c r="BH462" s="165">
        <f t="shared" si="117"/>
        <v>0</v>
      </c>
      <c r="BI462" s="165">
        <f t="shared" si="118"/>
        <v>0</v>
      </c>
      <c r="BJ462" s="18" t="s">
        <v>129</v>
      </c>
      <c r="BK462" s="165">
        <f t="shared" si="119"/>
        <v>0</v>
      </c>
      <c r="BL462" s="18" t="s">
        <v>558</v>
      </c>
      <c r="BM462" s="164" t="s">
        <v>6227</v>
      </c>
    </row>
    <row r="463" spans="1:65" s="2" customFormat="1" ht="16.5" customHeight="1">
      <c r="A463" s="30"/>
      <c r="B463" s="152"/>
      <c r="C463" s="153" t="s">
        <v>3008</v>
      </c>
      <c r="D463" s="153" t="s">
        <v>447</v>
      </c>
      <c r="E463" s="154" t="s">
        <v>6228</v>
      </c>
      <c r="F463" s="155" t="s">
        <v>6229</v>
      </c>
      <c r="G463" s="156" t="s">
        <v>5277</v>
      </c>
      <c r="H463" s="157">
        <v>2</v>
      </c>
      <c r="I463" s="158"/>
      <c r="J463" s="158">
        <f t="shared" si="110"/>
        <v>0</v>
      </c>
      <c r="K463" s="159"/>
      <c r="L463" s="31"/>
      <c r="M463" s="160" t="s">
        <v>1</v>
      </c>
      <c r="N463" s="161" t="s">
        <v>39</v>
      </c>
      <c r="O463" s="162">
        <v>0</v>
      </c>
      <c r="P463" s="162">
        <f t="shared" si="111"/>
        <v>0</v>
      </c>
      <c r="Q463" s="162">
        <v>0</v>
      </c>
      <c r="R463" s="162">
        <f t="shared" si="112"/>
        <v>0</v>
      </c>
      <c r="S463" s="162">
        <v>0</v>
      </c>
      <c r="T463" s="163">
        <f t="shared" si="113"/>
        <v>0</v>
      </c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R463" s="164" t="s">
        <v>558</v>
      </c>
      <c r="AT463" s="164" t="s">
        <v>447</v>
      </c>
      <c r="AU463" s="164" t="s">
        <v>469</v>
      </c>
      <c r="AY463" s="18" t="s">
        <v>445</v>
      </c>
      <c r="BE463" s="165">
        <f t="shared" si="114"/>
        <v>0</v>
      </c>
      <c r="BF463" s="165">
        <f t="shared" si="115"/>
        <v>0</v>
      </c>
      <c r="BG463" s="165">
        <f t="shared" si="116"/>
        <v>0</v>
      </c>
      <c r="BH463" s="165">
        <f t="shared" si="117"/>
        <v>0</v>
      </c>
      <c r="BI463" s="165">
        <f t="shared" si="118"/>
        <v>0</v>
      </c>
      <c r="BJ463" s="18" t="s">
        <v>129</v>
      </c>
      <c r="BK463" s="165">
        <f t="shared" si="119"/>
        <v>0</v>
      </c>
      <c r="BL463" s="18" t="s">
        <v>558</v>
      </c>
      <c r="BM463" s="164" t="s">
        <v>6230</v>
      </c>
    </row>
    <row r="464" spans="1:65" s="2" customFormat="1" ht="16.5" customHeight="1">
      <c r="A464" s="30"/>
      <c r="B464" s="152"/>
      <c r="C464" s="153" t="s">
        <v>3012</v>
      </c>
      <c r="D464" s="153" t="s">
        <v>447</v>
      </c>
      <c r="E464" s="154" t="s">
        <v>6231</v>
      </c>
      <c r="F464" s="155" t="s">
        <v>6232</v>
      </c>
      <c r="G464" s="156" t="s">
        <v>5277</v>
      </c>
      <c r="H464" s="157">
        <v>1</v>
      </c>
      <c r="I464" s="158"/>
      <c r="J464" s="158">
        <f t="shared" si="110"/>
        <v>0</v>
      </c>
      <c r="K464" s="159"/>
      <c r="L464" s="31"/>
      <c r="M464" s="160" t="s">
        <v>1</v>
      </c>
      <c r="N464" s="161" t="s">
        <v>39</v>
      </c>
      <c r="O464" s="162">
        <v>0</v>
      </c>
      <c r="P464" s="162">
        <f t="shared" si="111"/>
        <v>0</v>
      </c>
      <c r="Q464" s="162">
        <v>0</v>
      </c>
      <c r="R464" s="162">
        <f t="shared" si="112"/>
        <v>0</v>
      </c>
      <c r="S464" s="162">
        <v>0</v>
      </c>
      <c r="T464" s="163">
        <f t="shared" si="113"/>
        <v>0</v>
      </c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R464" s="164" t="s">
        <v>558</v>
      </c>
      <c r="AT464" s="164" t="s">
        <v>447</v>
      </c>
      <c r="AU464" s="164" t="s">
        <v>469</v>
      </c>
      <c r="AY464" s="18" t="s">
        <v>445</v>
      </c>
      <c r="BE464" s="165">
        <f t="shared" si="114"/>
        <v>0</v>
      </c>
      <c r="BF464" s="165">
        <f t="shared" si="115"/>
        <v>0</v>
      </c>
      <c r="BG464" s="165">
        <f t="shared" si="116"/>
        <v>0</v>
      </c>
      <c r="BH464" s="165">
        <f t="shared" si="117"/>
        <v>0</v>
      </c>
      <c r="BI464" s="165">
        <f t="shared" si="118"/>
        <v>0</v>
      </c>
      <c r="BJ464" s="18" t="s">
        <v>129</v>
      </c>
      <c r="BK464" s="165">
        <f t="shared" si="119"/>
        <v>0</v>
      </c>
      <c r="BL464" s="18" t="s">
        <v>558</v>
      </c>
      <c r="BM464" s="164" t="s">
        <v>6233</v>
      </c>
    </row>
    <row r="465" spans="1:65" s="2" customFormat="1" ht="21.75" customHeight="1">
      <c r="A465" s="30"/>
      <c r="B465" s="152"/>
      <c r="C465" s="153" t="s">
        <v>3016</v>
      </c>
      <c r="D465" s="153" t="s">
        <v>447</v>
      </c>
      <c r="E465" s="154" t="s">
        <v>6234</v>
      </c>
      <c r="F465" s="155" t="s">
        <v>6235</v>
      </c>
      <c r="G465" s="156" t="s">
        <v>5277</v>
      </c>
      <c r="H465" s="157">
        <v>1</v>
      </c>
      <c r="I465" s="158"/>
      <c r="J465" s="158">
        <f t="shared" si="110"/>
        <v>0</v>
      </c>
      <c r="K465" s="159"/>
      <c r="L465" s="31"/>
      <c r="M465" s="160" t="s">
        <v>1</v>
      </c>
      <c r="N465" s="161" t="s">
        <v>39</v>
      </c>
      <c r="O465" s="162">
        <v>0</v>
      </c>
      <c r="P465" s="162">
        <f t="shared" si="111"/>
        <v>0</v>
      </c>
      <c r="Q465" s="162">
        <v>0</v>
      </c>
      <c r="R465" s="162">
        <f t="shared" si="112"/>
        <v>0</v>
      </c>
      <c r="S465" s="162">
        <v>0</v>
      </c>
      <c r="T465" s="163">
        <f t="shared" si="113"/>
        <v>0</v>
      </c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R465" s="164" t="s">
        <v>558</v>
      </c>
      <c r="AT465" s="164" t="s">
        <v>447</v>
      </c>
      <c r="AU465" s="164" t="s">
        <v>469</v>
      </c>
      <c r="AY465" s="18" t="s">
        <v>445</v>
      </c>
      <c r="BE465" s="165">
        <f t="shared" si="114"/>
        <v>0</v>
      </c>
      <c r="BF465" s="165">
        <f t="shared" si="115"/>
        <v>0</v>
      </c>
      <c r="BG465" s="165">
        <f t="shared" si="116"/>
        <v>0</v>
      </c>
      <c r="BH465" s="165">
        <f t="shared" si="117"/>
        <v>0</v>
      </c>
      <c r="BI465" s="165">
        <f t="shared" si="118"/>
        <v>0</v>
      </c>
      <c r="BJ465" s="18" t="s">
        <v>129</v>
      </c>
      <c r="BK465" s="165">
        <f t="shared" si="119"/>
        <v>0</v>
      </c>
      <c r="BL465" s="18" t="s">
        <v>558</v>
      </c>
      <c r="BM465" s="164" t="s">
        <v>6236</v>
      </c>
    </row>
    <row r="466" spans="1:65" s="2" customFormat="1" ht="16.5" customHeight="1">
      <c r="A466" s="30"/>
      <c r="B466" s="152"/>
      <c r="C466" s="153" t="s">
        <v>3020</v>
      </c>
      <c r="D466" s="153" t="s">
        <v>447</v>
      </c>
      <c r="E466" s="154" t="s">
        <v>6237</v>
      </c>
      <c r="F466" s="155" t="s">
        <v>6238</v>
      </c>
      <c r="G466" s="156" t="s">
        <v>5277</v>
      </c>
      <c r="H466" s="157">
        <v>1</v>
      </c>
      <c r="I466" s="158"/>
      <c r="J466" s="158">
        <f t="shared" si="110"/>
        <v>0</v>
      </c>
      <c r="K466" s="159"/>
      <c r="L466" s="31"/>
      <c r="M466" s="160" t="s">
        <v>1</v>
      </c>
      <c r="N466" s="161" t="s">
        <v>39</v>
      </c>
      <c r="O466" s="162">
        <v>0</v>
      </c>
      <c r="P466" s="162">
        <f t="shared" si="111"/>
        <v>0</v>
      </c>
      <c r="Q466" s="162">
        <v>0</v>
      </c>
      <c r="R466" s="162">
        <f t="shared" si="112"/>
        <v>0</v>
      </c>
      <c r="S466" s="162">
        <v>0</v>
      </c>
      <c r="T466" s="163">
        <f t="shared" si="113"/>
        <v>0</v>
      </c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R466" s="164" t="s">
        <v>558</v>
      </c>
      <c r="AT466" s="164" t="s">
        <v>447</v>
      </c>
      <c r="AU466" s="164" t="s">
        <v>469</v>
      </c>
      <c r="AY466" s="18" t="s">
        <v>445</v>
      </c>
      <c r="BE466" s="165">
        <f t="shared" si="114"/>
        <v>0</v>
      </c>
      <c r="BF466" s="165">
        <f t="shared" si="115"/>
        <v>0</v>
      </c>
      <c r="BG466" s="165">
        <f t="shared" si="116"/>
        <v>0</v>
      </c>
      <c r="BH466" s="165">
        <f t="shared" si="117"/>
        <v>0</v>
      </c>
      <c r="BI466" s="165">
        <f t="shared" si="118"/>
        <v>0</v>
      </c>
      <c r="BJ466" s="18" t="s">
        <v>129</v>
      </c>
      <c r="BK466" s="165">
        <f t="shared" si="119"/>
        <v>0</v>
      </c>
      <c r="BL466" s="18" t="s">
        <v>558</v>
      </c>
      <c r="BM466" s="164" t="s">
        <v>6239</v>
      </c>
    </row>
    <row r="467" spans="1:65" s="2" customFormat="1" ht="21.75" customHeight="1">
      <c r="A467" s="30"/>
      <c r="B467" s="152"/>
      <c r="C467" s="153" t="s">
        <v>3024</v>
      </c>
      <c r="D467" s="153" t="s">
        <v>447</v>
      </c>
      <c r="E467" s="154" t="s">
        <v>6240</v>
      </c>
      <c r="F467" s="155" t="s">
        <v>6202</v>
      </c>
      <c r="G467" s="156" t="s">
        <v>5334</v>
      </c>
      <c r="H467" s="157">
        <v>4</v>
      </c>
      <c r="I467" s="158"/>
      <c r="J467" s="158">
        <f t="shared" si="110"/>
        <v>0</v>
      </c>
      <c r="K467" s="159"/>
      <c r="L467" s="31"/>
      <c r="M467" s="160" t="s">
        <v>1</v>
      </c>
      <c r="N467" s="161" t="s">
        <v>39</v>
      </c>
      <c r="O467" s="162">
        <v>0</v>
      </c>
      <c r="P467" s="162">
        <f t="shared" si="111"/>
        <v>0</v>
      </c>
      <c r="Q467" s="162">
        <v>0</v>
      </c>
      <c r="R467" s="162">
        <f t="shared" si="112"/>
        <v>0</v>
      </c>
      <c r="S467" s="162">
        <v>0</v>
      </c>
      <c r="T467" s="163">
        <f t="shared" si="113"/>
        <v>0</v>
      </c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R467" s="164" t="s">
        <v>558</v>
      </c>
      <c r="AT467" s="164" t="s">
        <v>447</v>
      </c>
      <c r="AU467" s="164" t="s">
        <v>469</v>
      </c>
      <c r="AY467" s="18" t="s">
        <v>445</v>
      </c>
      <c r="BE467" s="165">
        <f t="shared" si="114"/>
        <v>0</v>
      </c>
      <c r="BF467" s="165">
        <f t="shared" si="115"/>
        <v>0</v>
      </c>
      <c r="BG467" s="165">
        <f t="shared" si="116"/>
        <v>0</v>
      </c>
      <c r="BH467" s="165">
        <f t="shared" si="117"/>
        <v>0</v>
      </c>
      <c r="BI467" s="165">
        <f t="shared" si="118"/>
        <v>0</v>
      </c>
      <c r="BJ467" s="18" t="s">
        <v>129</v>
      </c>
      <c r="BK467" s="165">
        <f t="shared" si="119"/>
        <v>0</v>
      </c>
      <c r="BL467" s="18" t="s">
        <v>558</v>
      </c>
      <c r="BM467" s="164" t="s">
        <v>6241</v>
      </c>
    </row>
    <row r="468" spans="1:65" s="2" customFormat="1" ht="16.5" customHeight="1">
      <c r="A468" s="30"/>
      <c r="B468" s="152"/>
      <c r="C468" s="153" t="s">
        <v>3029</v>
      </c>
      <c r="D468" s="153" t="s">
        <v>447</v>
      </c>
      <c r="E468" s="154" t="s">
        <v>6242</v>
      </c>
      <c r="F468" s="155" t="s">
        <v>6243</v>
      </c>
      <c r="G468" s="156" t="s">
        <v>5277</v>
      </c>
      <c r="H468" s="157">
        <v>1</v>
      </c>
      <c r="I468" s="158"/>
      <c r="J468" s="158">
        <f t="shared" si="110"/>
        <v>0</v>
      </c>
      <c r="K468" s="159"/>
      <c r="L468" s="31"/>
      <c r="M468" s="160" t="s">
        <v>1</v>
      </c>
      <c r="N468" s="161" t="s">
        <v>39</v>
      </c>
      <c r="O468" s="162">
        <v>0</v>
      </c>
      <c r="P468" s="162">
        <f t="shared" si="111"/>
        <v>0</v>
      </c>
      <c r="Q468" s="162">
        <v>0</v>
      </c>
      <c r="R468" s="162">
        <f t="shared" si="112"/>
        <v>0</v>
      </c>
      <c r="S468" s="162">
        <v>0</v>
      </c>
      <c r="T468" s="163">
        <f t="shared" si="113"/>
        <v>0</v>
      </c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R468" s="164" t="s">
        <v>558</v>
      </c>
      <c r="AT468" s="164" t="s">
        <v>447</v>
      </c>
      <c r="AU468" s="164" t="s">
        <v>469</v>
      </c>
      <c r="AY468" s="18" t="s">
        <v>445</v>
      </c>
      <c r="BE468" s="165">
        <f t="shared" si="114"/>
        <v>0</v>
      </c>
      <c r="BF468" s="165">
        <f t="shared" si="115"/>
        <v>0</v>
      </c>
      <c r="BG468" s="165">
        <f t="shared" si="116"/>
        <v>0</v>
      </c>
      <c r="BH468" s="165">
        <f t="shared" si="117"/>
        <v>0</v>
      </c>
      <c r="BI468" s="165">
        <f t="shared" si="118"/>
        <v>0</v>
      </c>
      <c r="BJ468" s="18" t="s">
        <v>129</v>
      </c>
      <c r="BK468" s="165">
        <f t="shared" si="119"/>
        <v>0</v>
      </c>
      <c r="BL468" s="18" t="s">
        <v>558</v>
      </c>
      <c r="BM468" s="164" t="s">
        <v>6244</v>
      </c>
    </row>
    <row r="469" spans="1:65" s="2" customFormat="1" ht="24.2" customHeight="1">
      <c r="A469" s="30"/>
      <c r="B469" s="152"/>
      <c r="C469" s="153" t="s">
        <v>3034</v>
      </c>
      <c r="D469" s="153" t="s">
        <v>447</v>
      </c>
      <c r="E469" s="154" t="s">
        <v>6245</v>
      </c>
      <c r="F469" s="155" t="s">
        <v>5457</v>
      </c>
      <c r="G469" s="156" t="s">
        <v>5350</v>
      </c>
      <c r="H469" s="157">
        <v>2</v>
      </c>
      <c r="I469" s="158"/>
      <c r="J469" s="158">
        <f t="shared" si="110"/>
        <v>0</v>
      </c>
      <c r="K469" s="159"/>
      <c r="L469" s="31"/>
      <c r="M469" s="160" t="s">
        <v>1</v>
      </c>
      <c r="N469" s="161" t="s">
        <v>39</v>
      </c>
      <c r="O469" s="162">
        <v>0</v>
      </c>
      <c r="P469" s="162">
        <f t="shared" si="111"/>
        <v>0</v>
      </c>
      <c r="Q469" s="162">
        <v>0</v>
      </c>
      <c r="R469" s="162">
        <f t="shared" si="112"/>
        <v>0</v>
      </c>
      <c r="S469" s="162">
        <v>0</v>
      </c>
      <c r="T469" s="163">
        <f t="shared" si="113"/>
        <v>0</v>
      </c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R469" s="164" t="s">
        <v>558</v>
      </c>
      <c r="AT469" s="164" t="s">
        <v>447</v>
      </c>
      <c r="AU469" s="164" t="s">
        <v>469</v>
      </c>
      <c r="AY469" s="18" t="s">
        <v>445</v>
      </c>
      <c r="BE469" s="165">
        <f t="shared" si="114"/>
        <v>0</v>
      </c>
      <c r="BF469" s="165">
        <f t="shared" si="115"/>
        <v>0</v>
      </c>
      <c r="BG469" s="165">
        <f t="shared" si="116"/>
        <v>0</v>
      </c>
      <c r="BH469" s="165">
        <f t="shared" si="117"/>
        <v>0</v>
      </c>
      <c r="BI469" s="165">
        <f t="shared" si="118"/>
        <v>0</v>
      </c>
      <c r="BJ469" s="18" t="s">
        <v>129</v>
      </c>
      <c r="BK469" s="165">
        <f t="shared" si="119"/>
        <v>0</v>
      </c>
      <c r="BL469" s="18" t="s">
        <v>558</v>
      </c>
      <c r="BM469" s="164" t="s">
        <v>6246</v>
      </c>
    </row>
    <row r="470" spans="1:65" s="2" customFormat="1" ht="16.5" customHeight="1">
      <c r="A470" s="30"/>
      <c r="B470" s="152"/>
      <c r="C470" s="153" t="s">
        <v>3039</v>
      </c>
      <c r="D470" s="153" t="s">
        <v>447</v>
      </c>
      <c r="E470" s="154" t="s">
        <v>6247</v>
      </c>
      <c r="F470" s="155" t="s">
        <v>5526</v>
      </c>
      <c r="G470" s="156" t="s">
        <v>5334</v>
      </c>
      <c r="H470" s="157">
        <v>1</v>
      </c>
      <c r="I470" s="158"/>
      <c r="J470" s="158">
        <f t="shared" si="110"/>
        <v>0</v>
      </c>
      <c r="K470" s="159"/>
      <c r="L470" s="31"/>
      <c r="M470" s="160" t="s">
        <v>1</v>
      </c>
      <c r="N470" s="161" t="s">
        <v>39</v>
      </c>
      <c r="O470" s="162">
        <v>0</v>
      </c>
      <c r="P470" s="162">
        <f t="shared" si="111"/>
        <v>0</v>
      </c>
      <c r="Q470" s="162">
        <v>0</v>
      </c>
      <c r="R470" s="162">
        <f t="shared" si="112"/>
        <v>0</v>
      </c>
      <c r="S470" s="162">
        <v>0</v>
      </c>
      <c r="T470" s="163">
        <f t="shared" si="113"/>
        <v>0</v>
      </c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R470" s="164" t="s">
        <v>558</v>
      </c>
      <c r="AT470" s="164" t="s">
        <v>447</v>
      </c>
      <c r="AU470" s="164" t="s">
        <v>469</v>
      </c>
      <c r="AY470" s="18" t="s">
        <v>445</v>
      </c>
      <c r="BE470" s="165">
        <f t="shared" si="114"/>
        <v>0</v>
      </c>
      <c r="BF470" s="165">
        <f t="shared" si="115"/>
        <v>0</v>
      </c>
      <c r="BG470" s="165">
        <f t="shared" si="116"/>
        <v>0</v>
      </c>
      <c r="BH470" s="165">
        <f t="shared" si="117"/>
        <v>0</v>
      </c>
      <c r="BI470" s="165">
        <f t="shared" si="118"/>
        <v>0</v>
      </c>
      <c r="BJ470" s="18" t="s">
        <v>129</v>
      </c>
      <c r="BK470" s="165">
        <f t="shared" si="119"/>
        <v>0</v>
      </c>
      <c r="BL470" s="18" t="s">
        <v>558</v>
      </c>
      <c r="BM470" s="164" t="s">
        <v>6248</v>
      </c>
    </row>
    <row r="471" spans="1:65" s="12" customFormat="1" ht="20.85" customHeight="1">
      <c r="B471" s="140"/>
      <c r="D471" s="141" t="s">
        <v>72</v>
      </c>
      <c r="E471" s="150" t="s">
        <v>6249</v>
      </c>
      <c r="F471" s="150" t="s">
        <v>6250</v>
      </c>
      <c r="J471" s="151">
        <f>BK471</f>
        <v>0</v>
      </c>
      <c r="L471" s="140"/>
      <c r="M471" s="144"/>
      <c r="N471" s="145"/>
      <c r="O471" s="145"/>
      <c r="P471" s="146">
        <f>SUM(P472:P486)</f>
        <v>0</v>
      </c>
      <c r="Q471" s="145"/>
      <c r="R471" s="146">
        <f>SUM(R472:R486)</f>
        <v>0</v>
      </c>
      <c r="S471" s="145"/>
      <c r="T471" s="147">
        <f>SUM(T472:T486)</f>
        <v>0</v>
      </c>
      <c r="AR471" s="141" t="s">
        <v>129</v>
      </c>
      <c r="AT471" s="148" t="s">
        <v>72</v>
      </c>
      <c r="AU471" s="148" t="s">
        <v>129</v>
      </c>
      <c r="AY471" s="141" t="s">
        <v>445</v>
      </c>
      <c r="BK471" s="149">
        <f>SUM(BK472:BK486)</f>
        <v>0</v>
      </c>
    </row>
    <row r="472" spans="1:65" s="2" customFormat="1" ht="37.9" customHeight="1">
      <c r="A472" s="30"/>
      <c r="B472" s="152"/>
      <c r="C472" s="153" t="s">
        <v>3044</v>
      </c>
      <c r="D472" s="153" t="s">
        <v>447</v>
      </c>
      <c r="E472" s="154" t="s">
        <v>6251</v>
      </c>
      <c r="F472" s="155" t="s">
        <v>6252</v>
      </c>
      <c r="G472" s="156" t="s">
        <v>5277</v>
      </c>
      <c r="H472" s="157">
        <v>1</v>
      </c>
      <c r="I472" s="158"/>
      <c r="J472" s="158">
        <f t="shared" ref="J472:J486" si="120">ROUND(I472*H472,2)</f>
        <v>0</v>
      </c>
      <c r="K472" s="159"/>
      <c r="L472" s="31"/>
      <c r="M472" s="160" t="s">
        <v>1</v>
      </c>
      <c r="N472" s="161" t="s">
        <v>39</v>
      </c>
      <c r="O472" s="162">
        <v>0</v>
      </c>
      <c r="P472" s="162">
        <f t="shared" ref="P472:P486" si="121">O472*H472</f>
        <v>0</v>
      </c>
      <c r="Q472" s="162">
        <v>0</v>
      </c>
      <c r="R472" s="162">
        <f t="shared" ref="R472:R486" si="122">Q472*H472</f>
        <v>0</v>
      </c>
      <c r="S472" s="162">
        <v>0</v>
      </c>
      <c r="T472" s="163">
        <f t="shared" ref="T472:T486" si="123">S472*H472</f>
        <v>0</v>
      </c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R472" s="164" t="s">
        <v>558</v>
      </c>
      <c r="AT472" s="164" t="s">
        <v>447</v>
      </c>
      <c r="AU472" s="164" t="s">
        <v>469</v>
      </c>
      <c r="AY472" s="18" t="s">
        <v>445</v>
      </c>
      <c r="BE472" s="165">
        <f t="shared" ref="BE472:BE486" si="124">IF(N472="základná",J472,0)</f>
        <v>0</v>
      </c>
      <c r="BF472" s="165">
        <f t="shared" ref="BF472:BF486" si="125">IF(N472="znížená",J472,0)</f>
        <v>0</v>
      </c>
      <c r="BG472" s="165">
        <f t="shared" ref="BG472:BG486" si="126">IF(N472="zákl. prenesená",J472,0)</f>
        <v>0</v>
      </c>
      <c r="BH472" s="165">
        <f t="shared" ref="BH472:BH486" si="127">IF(N472="zníž. prenesená",J472,0)</f>
        <v>0</v>
      </c>
      <c r="BI472" s="165">
        <f t="shared" ref="BI472:BI486" si="128">IF(N472="nulová",J472,0)</f>
        <v>0</v>
      </c>
      <c r="BJ472" s="18" t="s">
        <v>129</v>
      </c>
      <c r="BK472" s="165">
        <f t="shared" ref="BK472:BK486" si="129">ROUND(I472*H472,2)</f>
        <v>0</v>
      </c>
      <c r="BL472" s="18" t="s">
        <v>558</v>
      </c>
      <c r="BM472" s="164" t="s">
        <v>6253</v>
      </c>
    </row>
    <row r="473" spans="1:65" s="2" customFormat="1" ht="16.5" customHeight="1">
      <c r="A473" s="30"/>
      <c r="B473" s="152"/>
      <c r="C473" s="153" t="s">
        <v>3049</v>
      </c>
      <c r="D473" s="153" t="s">
        <v>447</v>
      </c>
      <c r="E473" s="154" t="s">
        <v>6254</v>
      </c>
      <c r="F473" s="155" t="s">
        <v>6255</v>
      </c>
      <c r="G473" s="156" t="s">
        <v>5277</v>
      </c>
      <c r="H473" s="157">
        <v>2</v>
      </c>
      <c r="I473" s="158"/>
      <c r="J473" s="158">
        <f t="shared" si="120"/>
        <v>0</v>
      </c>
      <c r="K473" s="159"/>
      <c r="L473" s="31"/>
      <c r="M473" s="160" t="s">
        <v>1</v>
      </c>
      <c r="N473" s="161" t="s">
        <v>39</v>
      </c>
      <c r="O473" s="162">
        <v>0</v>
      </c>
      <c r="P473" s="162">
        <f t="shared" si="121"/>
        <v>0</v>
      </c>
      <c r="Q473" s="162">
        <v>0</v>
      </c>
      <c r="R473" s="162">
        <f t="shared" si="122"/>
        <v>0</v>
      </c>
      <c r="S473" s="162">
        <v>0</v>
      </c>
      <c r="T473" s="163">
        <f t="shared" si="123"/>
        <v>0</v>
      </c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R473" s="164" t="s">
        <v>558</v>
      </c>
      <c r="AT473" s="164" t="s">
        <v>447</v>
      </c>
      <c r="AU473" s="164" t="s">
        <v>469</v>
      </c>
      <c r="AY473" s="18" t="s">
        <v>445</v>
      </c>
      <c r="BE473" s="165">
        <f t="shared" si="124"/>
        <v>0</v>
      </c>
      <c r="BF473" s="165">
        <f t="shared" si="125"/>
        <v>0</v>
      </c>
      <c r="BG473" s="165">
        <f t="shared" si="126"/>
        <v>0</v>
      </c>
      <c r="BH473" s="165">
        <f t="shared" si="127"/>
        <v>0</v>
      </c>
      <c r="BI473" s="165">
        <f t="shared" si="128"/>
        <v>0</v>
      </c>
      <c r="BJ473" s="18" t="s">
        <v>129</v>
      </c>
      <c r="BK473" s="165">
        <f t="shared" si="129"/>
        <v>0</v>
      </c>
      <c r="BL473" s="18" t="s">
        <v>558</v>
      </c>
      <c r="BM473" s="164" t="s">
        <v>6256</v>
      </c>
    </row>
    <row r="474" spans="1:65" s="2" customFormat="1" ht="24.2" customHeight="1">
      <c r="A474" s="30"/>
      <c r="B474" s="152"/>
      <c r="C474" s="153" t="s">
        <v>3053</v>
      </c>
      <c r="D474" s="153" t="s">
        <v>447</v>
      </c>
      <c r="E474" s="154" t="s">
        <v>6257</v>
      </c>
      <c r="F474" s="155" t="s">
        <v>6258</v>
      </c>
      <c r="G474" s="156" t="s">
        <v>5277</v>
      </c>
      <c r="H474" s="157">
        <v>1</v>
      </c>
      <c r="I474" s="158"/>
      <c r="J474" s="158">
        <f t="shared" si="120"/>
        <v>0</v>
      </c>
      <c r="K474" s="159"/>
      <c r="L474" s="31"/>
      <c r="M474" s="160" t="s">
        <v>1</v>
      </c>
      <c r="N474" s="161" t="s">
        <v>39</v>
      </c>
      <c r="O474" s="162">
        <v>0</v>
      </c>
      <c r="P474" s="162">
        <f t="shared" si="121"/>
        <v>0</v>
      </c>
      <c r="Q474" s="162">
        <v>0</v>
      </c>
      <c r="R474" s="162">
        <f t="shared" si="122"/>
        <v>0</v>
      </c>
      <c r="S474" s="162">
        <v>0</v>
      </c>
      <c r="T474" s="163">
        <f t="shared" si="123"/>
        <v>0</v>
      </c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R474" s="164" t="s">
        <v>558</v>
      </c>
      <c r="AT474" s="164" t="s">
        <v>447</v>
      </c>
      <c r="AU474" s="164" t="s">
        <v>469</v>
      </c>
      <c r="AY474" s="18" t="s">
        <v>445</v>
      </c>
      <c r="BE474" s="165">
        <f t="shared" si="124"/>
        <v>0</v>
      </c>
      <c r="BF474" s="165">
        <f t="shared" si="125"/>
        <v>0</v>
      </c>
      <c r="BG474" s="165">
        <f t="shared" si="126"/>
        <v>0</v>
      </c>
      <c r="BH474" s="165">
        <f t="shared" si="127"/>
        <v>0</v>
      </c>
      <c r="BI474" s="165">
        <f t="shared" si="128"/>
        <v>0</v>
      </c>
      <c r="BJ474" s="18" t="s">
        <v>129</v>
      </c>
      <c r="BK474" s="165">
        <f t="shared" si="129"/>
        <v>0</v>
      </c>
      <c r="BL474" s="18" t="s">
        <v>558</v>
      </c>
      <c r="BM474" s="164" t="s">
        <v>6259</v>
      </c>
    </row>
    <row r="475" spans="1:65" s="2" customFormat="1" ht="21.75" customHeight="1">
      <c r="A475" s="30"/>
      <c r="B475" s="152"/>
      <c r="C475" s="153" t="s">
        <v>3058</v>
      </c>
      <c r="D475" s="153" t="s">
        <v>447</v>
      </c>
      <c r="E475" s="154" t="s">
        <v>6260</v>
      </c>
      <c r="F475" s="155" t="s">
        <v>6261</v>
      </c>
      <c r="G475" s="156" t="s">
        <v>5277</v>
      </c>
      <c r="H475" s="157">
        <v>1</v>
      </c>
      <c r="I475" s="158"/>
      <c r="J475" s="158">
        <f t="shared" si="120"/>
        <v>0</v>
      </c>
      <c r="K475" s="159"/>
      <c r="L475" s="31"/>
      <c r="M475" s="160" t="s">
        <v>1</v>
      </c>
      <c r="N475" s="161" t="s">
        <v>39</v>
      </c>
      <c r="O475" s="162">
        <v>0</v>
      </c>
      <c r="P475" s="162">
        <f t="shared" si="121"/>
        <v>0</v>
      </c>
      <c r="Q475" s="162">
        <v>0</v>
      </c>
      <c r="R475" s="162">
        <f t="shared" si="122"/>
        <v>0</v>
      </c>
      <c r="S475" s="162">
        <v>0</v>
      </c>
      <c r="T475" s="163">
        <f t="shared" si="123"/>
        <v>0</v>
      </c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R475" s="164" t="s">
        <v>558</v>
      </c>
      <c r="AT475" s="164" t="s">
        <v>447</v>
      </c>
      <c r="AU475" s="164" t="s">
        <v>469</v>
      </c>
      <c r="AY475" s="18" t="s">
        <v>445</v>
      </c>
      <c r="BE475" s="165">
        <f t="shared" si="124"/>
        <v>0</v>
      </c>
      <c r="BF475" s="165">
        <f t="shared" si="125"/>
        <v>0</v>
      </c>
      <c r="BG475" s="165">
        <f t="shared" si="126"/>
        <v>0</v>
      </c>
      <c r="BH475" s="165">
        <f t="shared" si="127"/>
        <v>0</v>
      </c>
      <c r="BI475" s="165">
        <f t="shared" si="128"/>
        <v>0</v>
      </c>
      <c r="BJ475" s="18" t="s">
        <v>129</v>
      </c>
      <c r="BK475" s="165">
        <f t="shared" si="129"/>
        <v>0</v>
      </c>
      <c r="BL475" s="18" t="s">
        <v>558</v>
      </c>
      <c r="BM475" s="164" t="s">
        <v>6262</v>
      </c>
    </row>
    <row r="476" spans="1:65" s="2" customFormat="1" ht="16.5" customHeight="1">
      <c r="A476" s="30"/>
      <c r="B476" s="152"/>
      <c r="C476" s="153" t="s">
        <v>3063</v>
      </c>
      <c r="D476" s="153" t="s">
        <v>447</v>
      </c>
      <c r="E476" s="154" t="s">
        <v>6263</v>
      </c>
      <c r="F476" s="155" t="s">
        <v>6264</v>
      </c>
      <c r="G476" s="156" t="s">
        <v>5277</v>
      </c>
      <c r="H476" s="157">
        <v>1</v>
      </c>
      <c r="I476" s="158"/>
      <c r="J476" s="158">
        <f t="shared" si="120"/>
        <v>0</v>
      </c>
      <c r="K476" s="159"/>
      <c r="L476" s="31"/>
      <c r="M476" s="160" t="s">
        <v>1</v>
      </c>
      <c r="N476" s="161" t="s">
        <v>39</v>
      </c>
      <c r="O476" s="162">
        <v>0</v>
      </c>
      <c r="P476" s="162">
        <f t="shared" si="121"/>
        <v>0</v>
      </c>
      <c r="Q476" s="162">
        <v>0</v>
      </c>
      <c r="R476" s="162">
        <f t="shared" si="122"/>
        <v>0</v>
      </c>
      <c r="S476" s="162">
        <v>0</v>
      </c>
      <c r="T476" s="163">
        <f t="shared" si="123"/>
        <v>0</v>
      </c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R476" s="164" t="s">
        <v>558</v>
      </c>
      <c r="AT476" s="164" t="s">
        <v>447</v>
      </c>
      <c r="AU476" s="164" t="s">
        <v>469</v>
      </c>
      <c r="AY476" s="18" t="s">
        <v>445</v>
      </c>
      <c r="BE476" s="165">
        <f t="shared" si="124"/>
        <v>0</v>
      </c>
      <c r="BF476" s="165">
        <f t="shared" si="125"/>
        <v>0</v>
      </c>
      <c r="BG476" s="165">
        <f t="shared" si="126"/>
        <v>0</v>
      </c>
      <c r="BH476" s="165">
        <f t="shared" si="127"/>
        <v>0</v>
      </c>
      <c r="BI476" s="165">
        <f t="shared" si="128"/>
        <v>0</v>
      </c>
      <c r="BJ476" s="18" t="s">
        <v>129</v>
      </c>
      <c r="BK476" s="165">
        <f t="shared" si="129"/>
        <v>0</v>
      </c>
      <c r="BL476" s="18" t="s">
        <v>558</v>
      </c>
      <c r="BM476" s="164" t="s">
        <v>6265</v>
      </c>
    </row>
    <row r="477" spans="1:65" s="2" customFormat="1" ht="16.5" customHeight="1">
      <c r="A477" s="30"/>
      <c r="B477" s="152"/>
      <c r="C477" s="153" t="s">
        <v>3068</v>
      </c>
      <c r="D477" s="153" t="s">
        <v>447</v>
      </c>
      <c r="E477" s="154" t="s">
        <v>6266</v>
      </c>
      <c r="F477" s="155" t="s">
        <v>6267</v>
      </c>
      <c r="G477" s="156" t="s">
        <v>5277</v>
      </c>
      <c r="H477" s="157">
        <v>1</v>
      </c>
      <c r="I477" s="158"/>
      <c r="J477" s="158">
        <f t="shared" si="120"/>
        <v>0</v>
      </c>
      <c r="K477" s="159"/>
      <c r="L477" s="31"/>
      <c r="M477" s="160" t="s">
        <v>1</v>
      </c>
      <c r="N477" s="161" t="s">
        <v>39</v>
      </c>
      <c r="O477" s="162">
        <v>0</v>
      </c>
      <c r="P477" s="162">
        <f t="shared" si="121"/>
        <v>0</v>
      </c>
      <c r="Q477" s="162">
        <v>0</v>
      </c>
      <c r="R477" s="162">
        <f t="shared" si="122"/>
        <v>0</v>
      </c>
      <c r="S477" s="162">
        <v>0</v>
      </c>
      <c r="T477" s="163">
        <f t="shared" si="123"/>
        <v>0</v>
      </c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R477" s="164" t="s">
        <v>558</v>
      </c>
      <c r="AT477" s="164" t="s">
        <v>447</v>
      </c>
      <c r="AU477" s="164" t="s">
        <v>469</v>
      </c>
      <c r="AY477" s="18" t="s">
        <v>445</v>
      </c>
      <c r="BE477" s="165">
        <f t="shared" si="124"/>
        <v>0</v>
      </c>
      <c r="BF477" s="165">
        <f t="shared" si="125"/>
        <v>0</v>
      </c>
      <c r="BG477" s="165">
        <f t="shared" si="126"/>
        <v>0</v>
      </c>
      <c r="BH477" s="165">
        <f t="shared" si="127"/>
        <v>0</v>
      </c>
      <c r="BI477" s="165">
        <f t="shared" si="128"/>
        <v>0</v>
      </c>
      <c r="BJ477" s="18" t="s">
        <v>129</v>
      </c>
      <c r="BK477" s="165">
        <f t="shared" si="129"/>
        <v>0</v>
      </c>
      <c r="BL477" s="18" t="s">
        <v>558</v>
      </c>
      <c r="BM477" s="164" t="s">
        <v>6268</v>
      </c>
    </row>
    <row r="478" spans="1:65" s="2" customFormat="1" ht="37.9" customHeight="1">
      <c r="A478" s="30"/>
      <c r="B478" s="152"/>
      <c r="C478" s="153" t="s">
        <v>3072</v>
      </c>
      <c r="D478" s="153" t="s">
        <v>447</v>
      </c>
      <c r="E478" s="154" t="s">
        <v>6269</v>
      </c>
      <c r="F478" s="155" t="s">
        <v>6270</v>
      </c>
      <c r="G478" s="156" t="s">
        <v>5277</v>
      </c>
      <c r="H478" s="157">
        <v>1</v>
      </c>
      <c r="I478" s="158"/>
      <c r="J478" s="158">
        <f t="shared" si="120"/>
        <v>0</v>
      </c>
      <c r="K478" s="159"/>
      <c r="L478" s="31"/>
      <c r="M478" s="160" t="s">
        <v>1</v>
      </c>
      <c r="N478" s="161" t="s">
        <v>39</v>
      </c>
      <c r="O478" s="162">
        <v>0</v>
      </c>
      <c r="P478" s="162">
        <f t="shared" si="121"/>
        <v>0</v>
      </c>
      <c r="Q478" s="162">
        <v>0</v>
      </c>
      <c r="R478" s="162">
        <f t="shared" si="122"/>
        <v>0</v>
      </c>
      <c r="S478" s="162">
        <v>0</v>
      </c>
      <c r="T478" s="163">
        <f t="shared" si="123"/>
        <v>0</v>
      </c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R478" s="164" t="s">
        <v>558</v>
      </c>
      <c r="AT478" s="164" t="s">
        <v>447</v>
      </c>
      <c r="AU478" s="164" t="s">
        <v>469</v>
      </c>
      <c r="AY478" s="18" t="s">
        <v>445</v>
      </c>
      <c r="BE478" s="165">
        <f t="shared" si="124"/>
        <v>0</v>
      </c>
      <c r="BF478" s="165">
        <f t="shared" si="125"/>
        <v>0</v>
      </c>
      <c r="BG478" s="165">
        <f t="shared" si="126"/>
        <v>0</v>
      </c>
      <c r="BH478" s="165">
        <f t="shared" si="127"/>
        <v>0</v>
      </c>
      <c r="BI478" s="165">
        <f t="shared" si="128"/>
        <v>0</v>
      </c>
      <c r="BJ478" s="18" t="s">
        <v>129</v>
      </c>
      <c r="BK478" s="165">
        <f t="shared" si="129"/>
        <v>0</v>
      </c>
      <c r="BL478" s="18" t="s">
        <v>558</v>
      </c>
      <c r="BM478" s="164" t="s">
        <v>6271</v>
      </c>
    </row>
    <row r="479" spans="1:65" s="2" customFormat="1" ht="16.5" customHeight="1">
      <c r="A479" s="30"/>
      <c r="B479" s="152"/>
      <c r="C479" s="153" t="s">
        <v>3077</v>
      </c>
      <c r="D479" s="153" t="s">
        <v>447</v>
      </c>
      <c r="E479" s="154" t="s">
        <v>6272</v>
      </c>
      <c r="F479" s="155" t="s">
        <v>6273</v>
      </c>
      <c r="G479" s="156" t="s">
        <v>6274</v>
      </c>
      <c r="H479" s="157">
        <v>1</v>
      </c>
      <c r="I479" s="158"/>
      <c r="J479" s="158">
        <f t="shared" si="120"/>
        <v>0</v>
      </c>
      <c r="K479" s="159"/>
      <c r="L479" s="31"/>
      <c r="M479" s="160" t="s">
        <v>1</v>
      </c>
      <c r="N479" s="161" t="s">
        <v>39</v>
      </c>
      <c r="O479" s="162">
        <v>0</v>
      </c>
      <c r="P479" s="162">
        <f t="shared" si="121"/>
        <v>0</v>
      </c>
      <c r="Q479" s="162">
        <v>0</v>
      </c>
      <c r="R479" s="162">
        <f t="shared" si="122"/>
        <v>0</v>
      </c>
      <c r="S479" s="162">
        <v>0</v>
      </c>
      <c r="T479" s="163">
        <f t="shared" si="123"/>
        <v>0</v>
      </c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R479" s="164" t="s">
        <v>558</v>
      </c>
      <c r="AT479" s="164" t="s">
        <v>447</v>
      </c>
      <c r="AU479" s="164" t="s">
        <v>469</v>
      </c>
      <c r="AY479" s="18" t="s">
        <v>445</v>
      </c>
      <c r="BE479" s="165">
        <f t="shared" si="124"/>
        <v>0</v>
      </c>
      <c r="BF479" s="165">
        <f t="shared" si="125"/>
        <v>0</v>
      </c>
      <c r="BG479" s="165">
        <f t="shared" si="126"/>
        <v>0</v>
      </c>
      <c r="BH479" s="165">
        <f t="shared" si="127"/>
        <v>0</v>
      </c>
      <c r="BI479" s="165">
        <f t="shared" si="128"/>
        <v>0</v>
      </c>
      <c r="BJ479" s="18" t="s">
        <v>129</v>
      </c>
      <c r="BK479" s="165">
        <f t="shared" si="129"/>
        <v>0</v>
      </c>
      <c r="BL479" s="18" t="s">
        <v>558</v>
      </c>
      <c r="BM479" s="164" t="s">
        <v>6275</v>
      </c>
    </row>
    <row r="480" spans="1:65" s="2" customFormat="1" ht="16.5" customHeight="1">
      <c r="A480" s="30"/>
      <c r="B480" s="152"/>
      <c r="C480" s="153" t="s">
        <v>3082</v>
      </c>
      <c r="D480" s="153" t="s">
        <v>447</v>
      </c>
      <c r="E480" s="154" t="s">
        <v>6276</v>
      </c>
      <c r="F480" s="155" t="s">
        <v>6277</v>
      </c>
      <c r="G480" s="156" t="s">
        <v>5277</v>
      </c>
      <c r="H480" s="157">
        <v>2</v>
      </c>
      <c r="I480" s="158"/>
      <c r="J480" s="158">
        <f t="shared" si="120"/>
        <v>0</v>
      </c>
      <c r="K480" s="159"/>
      <c r="L480" s="31"/>
      <c r="M480" s="160" t="s">
        <v>1</v>
      </c>
      <c r="N480" s="161" t="s">
        <v>39</v>
      </c>
      <c r="O480" s="162">
        <v>0</v>
      </c>
      <c r="P480" s="162">
        <f t="shared" si="121"/>
        <v>0</v>
      </c>
      <c r="Q480" s="162">
        <v>0</v>
      </c>
      <c r="R480" s="162">
        <f t="shared" si="122"/>
        <v>0</v>
      </c>
      <c r="S480" s="162">
        <v>0</v>
      </c>
      <c r="T480" s="163">
        <f t="shared" si="123"/>
        <v>0</v>
      </c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R480" s="164" t="s">
        <v>558</v>
      </c>
      <c r="AT480" s="164" t="s">
        <v>447</v>
      </c>
      <c r="AU480" s="164" t="s">
        <v>469</v>
      </c>
      <c r="AY480" s="18" t="s">
        <v>445</v>
      </c>
      <c r="BE480" s="165">
        <f t="shared" si="124"/>
        <v>0</v>
      </c>
      <c r="BF480" s="165">
        <f t="shared" si="125"/>
        <v>0</v>
      </c>
      <c r="BG480" s="165">
        <f t="shared" si="126"/>
        <v>0</v>
      </c>
      <c r="BH480" s="165">
        <f t="shared" si="127"/>
        <v>0</v>
      </c>
      <c r="BI480" s="165">
        <f t="shared" si="128"/>
        <v>0</v>
      </c>
      <c r="BJ480" s="18" t="s">
        <v>129</v>
      </c>
      <c r="BK480" s="165">
        <f t="shared" si="129"/>
        <v>0</v>
      </c>
      <c r="BL480" s="18" t="s">
        <v>558</v>
      </c>
      <c r="BM480" s="164" t="s">
        <v>6278</v>
      </c>
    </row>
    <row r="481" spans="1:65" s="2" customFormat="1" ht="16.5" customHeight="1">
      <c r="A481" s="30"/>
      <c r="B481" s="152"/>
      <c r="C481" s="153" t="s">
        <v>3086</v>
      </c>
      <c r="D481" s="153" t="s">
        <v>447</v>
      </c>
      <c r="E481" s="154" t="s">
        <v>6279</v>
      </c>
      <c r="F481" s="155" t="s">
        <v>6280</v>
      </c>
      <c r="G481" s="156" t="s">
        <v>5277</v>
      </c>
      <c r="H481" s="157">
        <v>1</v>
      </c>
      <c r="I481" s="158"/>
      <c r="J481" s="158">
        <f t="shared" si="120"/>
        <v>0</v>
      </c>
      <c r="K481" s="159"/>
      <c r="L481" s="31"/>
      <c r="M481" s="160" t="s">
        <v>1</v>
      </c>
      <c r="N481" s="161" t="s">
        <v>39</v>
      </c>
      <c r="O481" s="162">
        <v>0</v>
      </c>
      <c r="P481" s="162">
        <f t="shared" si="121"/>
        <v>0</v>
      </c>
      <c r="Q481" s="162">
        <v>0</v>
      </c>
      <c r="R481" s="162">
        <f t="shared" si="122"/>
        <v>0</v>
      </c>
      <c r="S481" s="162">
        <v>0</v>
      </c>
      <c r="T481" s="163">
        <f t="shared" si="123"/>
        <v>0</v>
      </c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R481" s="164" t="s">
        <v>558</v>
      </c>
      <c r="AT481" s="164" t="s">
        <v>447</v>
      </c>
      <c r="AU481" s="164" t="s">
        <v>469</v>
      </c>
      <c r="AY481" s="18" t="s">
        <v>445</v>
      </c>
      <c r="BE481" s="165">
        <f t="shared" si="124"/>
        <v>0</v>
      </c>
      <c r="BF481" s="165">
        <f t="shared" si="125"/>
        <v>0</v>
      </c>
      <c r="BG481" s="165">
        <f t="shared" si="126"/>
        <v>0</v>
      </c>
      <c r="BH481" s="165">
        <f t="shared" si="127"/>
        <v>0</v>
      </c>
      <c r="BI481" s="165">
        <f t="shared" si="128"/>
        <v>0</v>
      </c>
      <c r="BJ481" s="18" t="s">
        <v>129</v>
      </c>
      <c r="BK481" s="165">
        <f t="shared" si="129"/>
        <v>0</v>
      </c>
      <c r="BL481" s="18" t="s">
        <v>558</v>
      </c>
      <c r="BM481" s="164" t="s">
        <v>6281</v>
      </c>
    </row>
    <row r="482" spans="1:65" s="2" customFormat="1" ht="16.5" customHeight="1">
      <c r="A482" s="30"/>
      <c r="B482" s="152"/>
      <c r="C482" s="153" t="s">
        <v>3091</v>
      </c>
      <c r="D482" s="153" t="s">
        <v>447</v>
      </c>
      <c r="E482" s="154" t="s">
        <v>6282</v>
      </c>
      <c r="F482" s="155" t="s">
        <v>6283</v>
      </c>
      <c r="G482" s="156" t="s">
        <v>5277</v>
      </c>
      <c r="H482" s="157">
        <v>1</v>
      </c>
      <c r="I482" s="158"/>
      <c r="J482" s="158">
        <f t="shared" si="120"/>
        <v>0</v>
      </c>
      <c r="K482" s="159"/>
      <c r="L482" s="31"/>
      <c r="M482" s="160" t="s">
        <v>1</v>
      </c>
      <c r="N482" s="161" t="s">
        <v>39</v>
      </c>
      <c r="O482" s="162">
        <v>0</v>
      </c>
      <c r="P482" s="162">
        <f t="shared" si="121"/>
        <v>0</v>
      </c>
      <c r="Q482" s="162">
        <v>0</v>
      </c>
      <c r="R482" s="162">
        <f t="shared" si="122"/>
        <v>0</v>
      </c>
      <c r="S482" s="162">
        <v>0</v>
      </c>
      <c r="T482" s="163">
        <f t="shared" si="123"/>
        <v>0</v>
      </c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R482" s="164" t="s">
        <v>558</v>
      </c>
      <c r="AT482" s="164" t="s">
        <v>447</v>
      </c>
      <c r="AU482" s="164" t="s">
        <v>469</v>
      </c>
      <c r="AY482" s="18" t="s">
        <v>445</v>
      </c>
      <c r="BE482" s="165">
        <f t="shared" si="124"/>
        <v>0</v>
      </c>
      <c r="BF482" s="165">
        <f t="shared" si="125"/>
        <v>0</v>
      </c>
      <c r="BG482" s="165">
        <f t="shared" si="126"/>
        <v>0</v>
      </c>
      <c r="BH482" s="165">
        <f t="shared" si="127"/>
        <v>0</v>
      </c>
      <c r="BI482" s="165">
        <f t="shared" si="128"/>
        <v>0</v>
      </c>
      <c r="BJ482" s="18" t="s">
        <v>129</v>
      </c>
      <c r="BK482" s="165">
        <f t="shared" si="129"/>
        <v>0</v>
      </c>
      <c r="BL482" s="18" t="s">
        <v>558</v>
      </c>
      <c r="BM482" s="164" t="s">
        <v>6284</v>
      </c>
    </row>
    <row r="483" spans="1:65" s="2" customFormat="1" ht="24.2" customHeight="1">
      <c r="A483" s="30"/>
      <c r="B483" s="152"/>
      <c r="C483" s="153" t="s">
        <v>3097</v>
      </c>
      <c r="D483" s="153" t="s">
        <v>447</v>
      </c>
      <c r="E483" s="154" t="s">
        <v>6285</v>
      </c>
      <c r="F483" s="155" t="s">
        <v>6286</v>
      </c>
      <c r="G483" s="156" t="s">
        <v>5334</v>
      </c>
      <c r="H483" s="157">
        <v>10</v>
      </c>
      <c r="I483" s="158"/>
      <c r="J483" s="158">
        <f t="shared" si="120"/>
        <v>0</v>
      </c>
      <c r="K483" s="159"/>
      <c r="L483" s="31"/>
      <c r="M483" s="160" t="s">
        <v>1</v>
      </c>
      <c r="N483" s="161" t="s">
        <v>39</v>
      </c>
      <c r="O483" s="162">
        <v>0</v>
      </c>
      <c r="P483" s="162">
        <f t="shared" si="121"/>
        <v>0</v>
      </c>
      <c r="Q483" s="162">
        <v>0</v>
      </c>
      <c r="R483" s="162">
        <f t="shared" si="122"/>
        <v>0</v>
      </c>
      <c r="S483" s="162">
        <v>0</v>
      </c>
      <c r="T483" s="163">
        <f t="shared" si="123"/>
        <v>0</v>
      </c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R483" s="164" t="s">
        <v>558</v>
      </c>
      <c r="AT483" s="164" t="s">
        <v>447</v>
      </c>
      <c r="AU483" s="164" t="s">
        <v>469</v>
      </c>
      <c r="AY483" s="18" t="s">
        <v>445</v>
      </c>
      <c r="BE483" s="165">
        <f t="shared" si="124"/>
        <v>0</v>
      </c>
      <c r="BF483" s="165">
        <f t="shared" si="125"/>
        <v>0</v>
      </c>
      <c r="BG483" s="165">
        <f t="shared" si="126"/>
        <v>0</v>
      </c>
      <c r="BH483" s="165">
        <f t="shared" si="127"/>
        <v>0</v>
      </c>
      <c r="BI483" s="165">
        <f t="shared" si="128"/>
        <v>0</v>
      </c>
      <c r="BJ483" s="18" t="s">
        <v>129</v>
      </c>
      <c r="BK483" s="165">
        <f t="shared" si="129"/>
        <v>0</v>
      </c>
      <c r="BL483" s="18" t="s">
        <v>558</v>
      </c>
      <c r="BM483" s="164" t="s">
        <v>6287</v>
      </c>
    </row>
    <row r="484" spans="1:65" s="2" customFormat="1" ht="24.2" customHeight="1">
      <c r="A484" s="30"/>
      <c r="B484" s="152"/>
      <c r="C484" s="153" t="s">
        <v>3102</v>
      </c>
      <c r="D484" s="153" t="s">
        <v>447</v>
      </c>
      <c r="E484" s="154" t="s">
        <v>6288</v>
      </c>
      <c r="F484" s="155" t="s">
        <v>5648</v>
      </c>
      <c r="G484" s="156" t="s">
        <v>5334</v>
      </c>
      <c r="H484" s="157">
        <v>6</v>
      </c>
      <c r="I484" s="158"/>
      <c r="J484" s="158">
        <f t="shared" si="120"/>
        <v>0</v>
      </c>
      <c r="K484" s="159"/>
      <c r="L484" s="31"/>
      <c r="M484" s="160" t="s">
        <v>1</v>
      </c>
      <c r="N484" s="161" t="s">
        <v>39</v>
      </c>
      <c r="O484" s="162">
        <v>0</v>
      </c>
      <c r="P484" s="162">
        <f t="shared" si="121"/>
        <v>0</v>
      </c>
      <c r="Q484" s="162">
        <v>0</v>
      </c>
      <c r="R484" s="162">
        <f t="shared" si="122"/>
        <v>0</v>
      </c>
      <c r="S484" s="162">
        <v>0</v>
      </c>
      <c r="T484" s="163">
        <f t="shared" si="123"/>
        <v>0</v>
      </c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R484" s="164" t="s">
        <v>558</v>
      </c>
      <c r="AT484" s="164" t="s">
        <v>447</v>
      </c>
      <c r="AU484" s="164" t="s">
        <v>469</v>
      </c>
      <c r="AY484" s="18" t="s">
        <v>445</v>
      </c>
      <c r="BE484" s="165">
        <f t="shared" si="124"/>
        <v>0</v>
      </c>
      <c r="BF484" s="165">
        <f t="shared" si="125"/>
        <v>0</v>
      </c>
      <c r="BG484" s="165">
        <f t="shared" si="126"/>
        <v>0</v>
      </c>
      <c r="BH484" s="165">
        <f t="shared" si="127"/>
        <v>0</v>
      </c>
      <c r="BI484" s="165">
        <f t="shared" si="128"/>
        <v>0</v>
      </c>
      <c r="BJ484" s="18" t="s">
        <v>129</v>
      </c>
      <c r="BK484" s="165">
        <f t="shared" si="129"/>
        <v>0</v>
      </c>
      <c r="BL484" s="18" t="s">
        <v>558</v>
      </c>
      <c r="BM484" s="164" t="s">
        <v>6289</v>
      </c>
    </row>
    <row r="485" spans="1:65" s="2" customFormat="1" ht="24.2" customHeight="1">
      <c r="A485" s="30"/>
      <c r="B485" s="152"/>
      <c r="C485" s="153" t="s">
        <v>3106</v>
      </c>
      <c r="D485" s="153" t="s">
        <v>447</v>
      </c>
      <c r="E485" s="154" t="s">
        <v>6290</v>
      </c>
      <c r="F485" s="155" t="s">
        <v>5349</v>
      </c>
      <c r="G485" s="156" t="s">
        <v>5350</v>
      </c>
      <c r="H485" s="157">
        <v>10</v>
      </c>
      <c r="I485" s="158"/>
      <c r="J485" s="158">
        <f t="shared" si="120"/>
        <v>0</v>
      </c>
      <c r="K485" s="159"/>
      <c r="L485" s="31"/>
      <c r="M485" s="160" t="s">
        <v>1</v>
      </c>
      <c r="N485" s="161" t="s">
        <v>39</v>
      </c>
      <c r="O485" s="162">
        <v>0</v>
      </c>
      <c r="P485" s="162">
        <f t="shared" si="121"/>
        <v>0</v>
      </c>
      <c r="Q485" s="162">
        <v>0</v>
      </c>
      <c r="R485" s="162">
        <f t="shared" si="122"/>
        <v>0</v>
      </c>
      <c r="S485" s="162">
        <v>0</v>
      </c>
      <c r="T485" s="163">
        <f t="shared" si="123"/>
        <v>0</v>
      </c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R485" s="164" t="s">
        <v>558</v>
      </c>
      <c r="AT485" s="164" t="s">
        <v>447</v>
      </c>
      <c r="AU485" s="164" t="s">
        <v>469</v>
      </c>
      <c r="AY485" s="18" t="s">
        <v>445</v>
      </c>
      <c r="BE485" s="165">
        <f t="shared" si="124"/>
        <v>0</v>
      </c>
      <c r="BF485" s="165">
        <f t="shared" si="125"/>
        <v>0</v>
      </c>
      <c r="BG485" s="165">
        <f t="shared" si="126"/>
        <v>0</v>
      </c>
      <c r="BH485" s="165">
        <f t="shared" si="127"/>
        <v>0</v>
      </c>
      <c r="BI485" s="165">
        <f t="shared" si="128"/>
        <v>0</v>
      </c>
      <c r="BJ485" s="18" t="s">
        <v>129</v>
      </c>
      <c r="BK485" s="165">
        <f t="shared" si="129"/>
        <v>0</v>
      </c>
      <c r="BL485" s="18" t="s">
        <v>558</v>
      </c>
      <c r="BM485" s="164" t="s">
        <v>6291</v>
      </c>
    </row>
    <row r="486" spans="1:65" s="2" customFormat="1" ht="16.5" customHeight="1">
      <c r="A486" s="30"/>
      <c r="B486" s="152"/>
      <c r="C486" s="153" t="s">
        <v>3113</v>
      </c>
      <c r="D486" s="153" t="s">
        <v>447</v>
      </c>
      <c r="E486" s="154" t="s">
        <v>6292</v>
      </c>
      <c r="F486" s="155" t="s">
        <v>5353</v>
      </c>
      <c r="G486" s="156" t="s">
        <v>5350</v>
      </c>
      <c r="H486" s="157">
        <v>8</v>
      </c>
      <c r="I486" s="158"/>
      <c r="J486" s="158">
        <f t="shared" si="120"/>
        <v>0</v>
      </c>
      <c r="K486" s="159"/>
      <c r="L486" s="31"/>
      <c r="M486" s="160" t="s">
        <v>1</v>
      </c>
      <c r="N486" s="161" t="s">
        <v>39</v>
      </c>
      <c r="O486" s="162">
        <v>0</v>
      </c>
      <c r="P486" s="162">
        <f t="shared" si="121"/>
        <v>0</v>
      </c>
      <c r="Q486" s="162">
        <v>0</v>
      </c>
      <c r="R486" s="162">
        <f t="shared" si="122"/>
        <v>0</v>
      </c>
      <c r="S486" s="162">
        <v>0</v>
      </c>
      <c r="T486" s="163">
        <f t="shared" si="123"/>
        <v>0</v>
      </c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R486" s="164" t="s">
        <v>558</v>
      </c>
      <c r="AT486" s="164" t="s">
        <v>447</v>
      </c>
      <c r="AU486" s="164" t="s">
        <v>469</v>
      </c>
      <c r="AY486" s="18" t="s">
        <v>445</v>
      </c>
      <c r="BE486" s="165">
        <f t="shared" si="124"/>
        <v>0</v>
      </c>
      <c r="BF486" s="165">
        <f t="shared" si="125"/>
        <v>0</v>
      </c>
      <c r="BG486" s="165">
        <f t="shared" si="126"/>
        <v>0</v>
      </c>
      <c r="BH486" s="165">
        <f t="shared" si="127"/>
        <v>0</v>
      </c>
      <c r="BI486" s="165">
        <f t="shared" si="128"/>
        <v>0</v>
      </c>
      <c r="BJ486" s="18" t="s">
        <v>129</v>
      </c>
      <c r="BK486" s="165">
        <f t="shared" si="129"/>
        <v>0</v>
      </c>
      <c r="BL486" s="18" t="s">
        <v>558</v>
      </c>
      <c r="BM486" s="164" t="s">
        <v>6293</v>
      </c>
    </row>
    <row r="487" spans="1:65" s="12" customFormat="1" ht="20.85" customHeight="1">
      <c r="B487" s="140"/>
      <c r="D487" s="141" t="s">
        <v>72</v>
      </c>
      <c r="E487" s="150" t="s">
        <v>6294</v>
      </c>
      <c r="F487" s="150" t="s">
        <v>6295</v>
      </c>
      <c r="J487" s="151">
        <f>BK487</f>
        <v>0</v>
      </c>
      <c r="L487" s="140"/>
      <c r="M487" s="144"/>
      <c r="N487" s="145"/>
      <c r="O487" s="145"/>
      <c r="P487" s="146">
        <f>SUM(P488:P500)</f>
        <v>0</v>
      </c>
      <c r="Q487" s="145"/>
      <c r="R487" s="146">
        <f>SUM(R488:R500)</f>
        <v>0</v>
      </c>
      <c r="S487" s="145"/>
      <c r="T487" s="147">
        <f>SUM(T488:T500)</f>
        <v>0</v>
      </c>
      <c r="AR487" s="141" t="s">
        <v>129</v>
      </c>
      <c r="AT487" s="148" t="s">
        <v>72</v>
      </c>
      <c r="AU487" s="148" t="s">
        <v>129</v>
      </c>
      <c r="AY487" s="141" t="s">
        <v>445</v>
      </c>
      <c r="BK487" s="149">
        <f>SUM(BK488:BK500)</f>
        <v>0</v>
      </c>
    </row>
    <row r="488" spans="1:65" s="2" customFormat="1" ht="33" customHeight="1">
      <c r="A488" s="30"/>
      <c r="B488" s="152"/>
      <c r="C488" s="153" t="s">
        <v>3117</v>
      </c>
      <c r="D488" s="153" t="s">
        <v>447</v>
      </c>
      <c r="E488" s="154" t="s">
        <v>6296</v>
      </c>
      <c r="F488" s="155" t="s">
        <v>6169</v>
      </c>
      <c r="G488" s="156" t="s">
        <v>5277</v>
      </c>
      <c r="H488" s="157">
        <v>1</v>
      </c>
      <c r="I488" s="158"/>
      <c r="J488" s="158">
        <f t="shared" ref="J488:J500" si="130">ROUND(I488*H488,2)</f>
        <v>0</v>
      </c>
      <c r="K488" s="159"/>
      <c r="L488" s="31"/>
      <c r="M488" s="160" t="s">
        <v>1</v>
      </c>
      <c r="N488" s="161" t="s">
        <v>39</v>
      </c>
      <c r="O488" s="162">
        <v>0</v>
      </c>
      <c r="P488" s="162">
        <f t="shared" ref="P488:P500" si="131">O488*H488</f>
        <v>0</v>
      </c>
      <c r="Q488" s="162">
        <v>0</v>
      </c>
      <c r="R488" s="162">
        <f t="shared" ref="R488:R500" si="132">Q488*H488</f>
        <v>0</v>
      </c>
      <c r="S488" s="162">
        <v>0</v>
      </c>
      <c r="T488" s="163">
        <f t="shared" ref="T488:T500" si="133">S488*H488</f>
        <v>0</v>
      </c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R488" s="164" t="s">
        <v>558</v>
      </c>
      <c r="AT488" s="164" t="s">
        <v>447</v>
      </c>
      <c r="AU488" s="164" t="s">
        <v>469</v>
      </c>
      <c r="AY488" s="18" t="s">
        <v>445</v>
      </c>
      <c r="BE488" s="165">
        <f t="shared" ref="BE488:BE500" si="134">IF(N488="základná",J488,0)</f>
        <v>0</v>
      </c>
      <c r="BF488" s="165">
        <f t="shared" ref="BF488:BF500" si="135">IF(N488="znížená",J488,0)</f>
        <v>0</v>
      </c>
      <c r="BG488" s="165">
        <f t="shared" ref="BG488:BG500" si="136">IF(N488="zákl. prenesená",J488,0)</f>
        <v>0</v>
      </c>
      <c r="BH488" s="165">
        <f t="shared" ref="BH488:BH500" si="137">IF(N488="zníž. prenesená",J488,0)</f>
        <v>0</v>
      </c>
      <c r="BI488" s="165">
        <f t="shared" ref="BI488:BI500" si="138">IF(N488="nulová",J488,0)</f>
        <v>0</v>
      </c>
      <c r="BJ488" s="18" t="s">
        <v>129</v>
      </c>
      <c r="BK488" s="165">
        <f t="shared" ref="BK488:BK500" si="139">ROUND(I488*H488,2)</f>
        <v>0</v>
      </c>
      <c r="BL488" s="18" t="s">
        <v>558</v>
      </c>
      <c r="BM488" s="164" t="s">
        <v>6297</v>
      </c>
    </row>
    <row r="489" spans="1:65" s="2" customFormat="1" ht="16.5" customHeight="1">
      <c r="A489" s="30"/>
      <c r="B489" s="152"/>
      <c r="C489" s="153" t="s">
        <v>3121</v>
      </c>
      <c r="D489" s="153" t="s">
        <v>447</v>
      </c>
      <c r="E489" s="154" t="s">
        <v>6298</v>
      </c>
      <c r="F489" s="155" t="s">
        <v>6172</v>
      </c>
      <c r="G489" s="156" t="s">
        <v>5277</v>
      </c>
      <c r="H489" s="157">
        <v>2</v>
      </c>
      <c r="I489" s="158"/>
      <c r="J489" s="158">
        <f t="shared" si="130"/>
        <v>0</v>
      </c>
      <c r="K489" s="159"/>
      <c r="L489" s="31"/>
      <c r="M489" s="160" t="s">
        <v>1</v>
      </c>
      <c r="N489" s="161" t="s">
        <v>39</v>
      </c>
      <c r="O489" s="162">
        <v>0</v>
      </c>
      <c r="P489" s="162">
        <f t="shared" si="131"/>
        <v>0</v>
      </c>
      <c r="Q489" s="162">
        <v>0</v>
      </c>
      <c r="R489" s="162">
        <f t="shared" si="132"/>
        <v>0</v>
      </c>
      <c r="S489" s="162">
        <v>0</v>
      </c>
      <c r="T489" s="163">
        <f t="shared" si="133"/>
        <v>0</v>
      </c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R489" s="164" t="s">
        <v>558</v>
      </c>
      <c r="AT489" s="164" t="s">
        <v>447</v>
      </c>
      <c r="AU489" s="164" t="s">
        <v>469</v>
      </c>
      <c r="AY489" s="18" t="s">
        <v>445</v>
      </c>
      <c r="BE489" s="165">
        <f t="shared" si="134"/>
        <v>0</v>
      </c>
      <c r="BF489" s="165">
        <f t="shared" si="135"/>
        <v>0</v>
      </c>
      <c r="BG489" s="165">
        <f t="shared" si="136"/>
        <v>0</v>
      </c>
      <c r="BH489" s="165">
        <f t="shared" si="137"/>
        <v>0</v>
      </c>
      <c r="BI489" s="165">
        <f t="shared" si="138"/>
        <v>0</v>
      </c>
      <c r="BJ489" s="18" t="s">
        <v>129</v>
      </c>
      <c r="BK489" s="165">
        <f t="shared" si="139"/>
        <v>0</v>
      </c>
      <c r="BL489" s="18" t="s">
        <v>558</v>
      </c>
      <c r="BM489" s="164" t="s">
        <v>6299</v>
      </c>
    </row>
    <row r="490" spans="1:65" s="2" customFormat="1" ht="16.5" customHeight="1">
      <c r="A490" s="30"/>
      <c r="B490" s="152"/>
      <c r="C490" s="153" t="s">
        <v>3125</v>
      </c>
      <c r="D490" s="153" t="s">
        <v>447</v>
      </c>
      <c r="E490" s="154" t="s">
        <v>6300</v>
      </c>
      <c r="F490" s="155" t="s">
        <v>6175</v>
      </c>
      <c r="G490" s="156" t="s">
        <v>5277</v>
      </c>
      <c r="H490" s="157">
        <v>1</v>
      </c>
      <c r="I490" s="158"/>
      <c r="J490" s="158">
        <f t="shared" si="130"/>
        <v>0</v>
      </c>
      <c r="K490" s="159"/>
      <c r="L490" s="31"/>
      <c r="M490" s="160" t="s">
        <v>1</v>
      </c>
      <c r="N490" s="161" t="s">
        <v>39</v>
      </c>
      <c r="O490" s="162">
        <v>0</v>
      </c>
      <c r="P490" s="162">
        <f t="shared" si="131"/>
        <v>0</v>
      </c>
      <c r="Q490" s="162">
        <v>0</v>
      </c>
      <c r="R490" s="162">
        <f t="shared" si="132"/>
        <v>0</v>
      </c>
      <c r="S490" s="162">
        <v>0</v>
      </c>
      <c r="T490" s="163">
        <f t="shared" si="133"/>
        <v>0</v>
      </c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R490" s="164" t="s">
        <v>558</v>
      </c>
      <c r="AT490" s="164" t="s">
        <v>447</v>
      </c>
      <c r="AU490" s="164" t="s">
        <v>469</v>
      </c>
      <c r="AY490" s="18" t="s">
        <v>445</v>
      </c>
      <c r="BE490" s="165">
        <f t="shared" si="134"/>
        <v>0</v>
      </c>
      <c r="BF490" s="165">
        <f t="shared" si="135"/>
        <v>0</v>
      </c>
      <c r="BG490" s="165">
        <f t="shared" si="136"/>
        <v>0</v>
      </c>
      <c r="BH490" s="165">
        <f t="shared" si="137"/>
        <v>0</v>
      </c>
      <c r="BI490" s="165">
        <f t="shared" si="138"/>
        <v>0</v>
      </c>
      <c r="BJ490" s="18" t="s">
        <v>129</v>
      </c>
      <c r="BK490" s="165">
        <f t="shared" si="139"/>
        <v>0</v>
      </c>
      <c r="BL490" s="18" t="s">
        <v>558</v>
      </c>
      <c r="BM490" s="164" t="s">
        <v>6301</v>
      </c>
    </row>
    <row r="491" spans="1:65" s="2" customFormat="1" ht="16.5" customHeight="1">
      <c r="A491" s="30"/>
      <c r="B491" s="152"/>
      <c r="C491" s="153" t="s">
        <v>3129</v>
      </c>
      <c r="D491" s="153" t="s">
        <v>447</v>
      </c>
      <c r="E491" s="154" t="s">
        <v>6302</v>
      </c>
      <c r="F491" s="155" t="s">
        <v>6178</v>
      </c>
      <c r="G491" s="156" t="s">
        <v>5277</v>
      </c>
      <c r="H491" s="157">
        <v>1</v>
      </c>
      <c r="I491" s="158"/>
      <c r="J491" s="158">
        <f t="shared" si="130"/>
        <v>0</v>
      </c>
      <c r="K491" s="159"/>
      <c r="L491" s="31"/>
      <c r="M491" s="160" t="s">
        <v>1</v>
      </c>
      <c r="N491" s="161" t="s">
        <v>39</v>
      </c>
      <c r="O491" s="162">
        <v>0</v>
      </c>
      <c r="P491" s="162">
        <f t="shared" si="131"/>
        <v>0</v>
      </c>
      <c r="Q491" s="162">
        <v>0</v>
      </c>
      <c r="R491" s="162">
        <f t="shared" si="132"/>
        <v>0</v>
      </c>
      <c r="S491" s="162">
        <v>0</v>
      </c>
      <c r="T491" s="163">
        <f t="shared" si="133"/>
        <v>0</v>
      </c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R491" s="164" t="s">
        <v>558</v>
      </c>
      <c r="AT491" s="164" t="s">
        <v>447</v>
      </c>
      <c r="AU491" s="164" t="s">
        <v>469</v>
      </c>
      <c r="AY491" s="18" t="s">
        <v>445</v>
      </c>
      <c r="BE491" s="165">
        <f t="shared" si="134"/>
        <v>0</v>
      </c>
      <c r="BF491" s="165">
        <f t="shared" si="135"/>
        <v>0</v>
      </c>
      <c r="BG491" s="165">
        <f t="shared" si="136"/>
        <v>0</v>
      </c>
      <c r="BH491" s="165">
        <f t="shared" si="137"/>
        <v>0</v>
      </c>
      <c r="BI491" s="165">
        <f t="shared" si="138"/>
        <v>0</v>
      </c>
      <c r="BJ491" s="18" t="s">
        <v>129</v>
      </c>
      <c r="BK491" s="165">
        <f t="shared" si="139"/>
        <v>0</v>
      </c>
      <c r="BL491" s="18" t="s">
        <v>558</v>
      </c>
      <c r="BM491" s="164" t="s">
        <v>6303</v>
      </c>
    </row>
    <row r="492" spans="1:65" s="2" customFormat="1" ht="16.5" customHeight="1">
      <c r="A492" s="30"/>
      <c r="B492" s="152"/>
      <c r="C492" s="153" t="s">
        <v>3133</v>
      </c>
      <c r="D492" s="153" t="s">
        <v>447</v>
      </c>
      <c r="E492" s="154" t="s">
        <v>6304</v>
      </c>
      <c r="F492" s="155" t="s">
        <v>6181</v>
      </c>
      <c r="G492" s="156" t="s">
        <v>5277</v>
      </c>
      <c r="H492" s="157">
        <v>1</v>
      </c>
      <c r="I492" s="158"/>
      <c r="J492" s="158">
        <f t="shared" si="130"/>
        <v>0</v>
      </c>
      <c r="K492" s="159"/>
      <c r="L492" s="31"/>
      <c r="M492" s="160" t="s">
        <v>1</v>
      </c>
      <c r="N492" s="161" t="s">
        <v>39</v>
      </c>
      <c r="O492" s="162">
        <v>0</v>
      </c>
      <c r="P492" s="162">
        <f t="shared" si="131"/>
        <v>0</v>
      </c>
      <c r="Q492" s="162">
        <v>0</v>
      </c>
      <c r="R492" s="162">
        <f t="shared" si="132"/>
        <v>0</v>
      </c>
      <c r="S492" s="162">
        <v>0</v>
      </c>
      <c r="T492" s="163">
        <f t="shared" si="133"/>
        <v>0</v>
      </c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R492" s="164" t="s">
        <v>558</v>
      </c>
      <c r="AT492" s="164" t="s">
        <v>447</v>
      </c>
      <c r="AU492" s="164" t="s">
        <v>469</v>
      </c>
      <c r="AY492" s="18" t="s">
        <v>445</v>
      </c>
      <c r="BE492" s="165">
        <f t="shared" si="134"/>
        <v>0</v>
      </c>
      <c r="BF492" s="165">
        <f t="shared" si="135"/>
        <v>0</v>
      </c>
      <c r="BG492" s="165">
        <f t="shared" si="136"/>
        <v>0</v>
      </c>
      <c r="BH492" s="165">
        <f t="shared" si="137"/>
        <v>0</v>
      </c>
      <c r="BI492" s="165">
        <f t="shared" si="138"/>
        <v>0</v>
      </c>
      <c r="BJ492" s="18" t="s">
        <v>129</v>
      </c>
      <c r="BK492" s="165">
        <f t="shared" si="139"/>
        <v>0</v>
      </c>
      <c r="BL492" s="18" t="s">
        <v>558</v>
      </c>
      <c r="BM492" s="164" t="s">
        <v>6305</v>
      </c>
    </row>
    <row r="493" spans="1:65" s="2" customFormat="1" ht="16.5" customHeight="1">
      <c r="A493" s="30"/>
      <c r="B493" s="152"/>
      <c r="C493" s="153" t="s">
        <v>3137</v>
      </c>
      <c r="D493" s="153" t="s">
        <v>447</v>
      </c>
      <c r="E493" s="154" t="s">
        <v>6306</v>
      </c>
      <c r="F493" s="155" t="s">
        <v>6184</v>
      </c>
      <c r="G493" s="156" t="s">
        <v>5277</v>
      </c>
      <c r="H493" s="157">
        <v>2</v>
      </c>
      <c r="I493" s="158"/>
      <c r="J493" s="158">
        <f t="shared" si="130"/>
        <v>0</v>
      </c>
      <c r="K493" s="159"/>
      <c r="L493" s="31"/>
      <c r="M493" s="160" t="s">
        <v>1</v>
      </c>
      <c r="N493" s="161" t="s">
        <v>39</v>
      </c>
      <c r="O493" s="162">
        <v>0</v>
      </c>
      <c r="P493" s="162">
        <f t="shared" si="131"/>
        <v>0</v>
      </c>
      <c r="Q493" s="162">
        <v>0</v>
      </c>
      <c r="R493" s="162">
        <f t="shared" si="132"/>
        <v>0</v>
      </c>
      <c r="S493" s="162">
        <v>0</v>
      </c>
      <c r="T493" s="163">
        <f t="shared" si="133"/>
        <v>0</v>
      </c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R493" s="164" t="s">
        <v>558</v>
      </c>
      <c r="AT493" s="164" t="s">
        <v>447</v>
      </c>
      <c r="AU493" s="164" t="s">
        <v>469</v>
      </c>
      <c r="AY493" s="18" t="s">
        <v>445</v>
      </c>
      <c r="BE493" s="165">
        <f t="shared" si="134"/>
        <v>0</v>
      </c>
      <c r="BF493" s="165">
        <f t="shared" si="135"/>
        <v>0</v>
      </c>
      <c r="BG493" s="165">
        <f t="shared" si="136"/>
        <v>0</v>
      </c>
      <c r="BH493" s="165">
        <f t="shared" si="137"/>
        <v>0</v>
      </c>
      <c r="BI493" s="165">
        <f t="shared" si="138"/>
        <v>0</v>
      </c>
      <c r="BJ493" s="18" t="s">
        <v>129</v>
      </c>
      <c r="BK493" s="165">
        <f t="shared" si="139"/>
        <v>0</v>
      </c>
      <c r="BL493" s="18" t="s">
        <v>558</v>
      </c>
      <c r="BM493" s="164" t="s">
        <v>6307</v>
      </c>
    </row>
    <row r="494" spans="1:65" s="2" customFormat="1" ht="16.5" customHeight="1">
      <c r="A494" s="30"/>
      <c r="B494" s="152"/>
      <c r="C494" s="153" t="s">
        <v>3141</v>
      </c>
      <c r="D494" s="153" t="s">
        <v>447</v>
      </c>
      <c r="E494" s="154" t="s">
        <v>6308</v>
      </c>
      <c r="F494" s="155" t="s">
        <v>6309</v>
      </c>
      <c r="G494" s="156" t="s">
        <v>5277</v>
      </c>
      <c r="H494" s="157">
        <v>1</v>
      </c>
      <c r="I494" s="158"/>
      <c r="J494" s="158">
        <f t="shared" si="130"/>
        <v>0</v>
      </c>
      <c r="K494" s="159"/>
      <c r="L494" s="31"/>
      <c r="M494" s="160" t="s">
        <v>1</v>
      </c>
      <c r="N494" s="161" t="s">
        <v>39</v>
      </c>
      <c r="O494" s="162">
        <v>0</v>
      </c>
      <c r="P494" s="162">
        <f t="shared" si="131"/>
        <v>0</v>
      </c>
      <c r="Q494" s="162">
        <v>0</v>
      </c>
      <c r="R494" s="162">
        <f t="shared" si="132"/>
        <v>0</v>
      </c>
      <c r="S494" s="162">
        <v>0</v>
      </c>
      <c r="T494" s="163">
        <f t="shared" si="133"/>
        <v>0</v>
      </c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R494" s="164" t="s">
        <v>558</v>
      </c>
      <c r="AT494" s="164" t="s">
        <v>447</v>
      </c>
      <c r="AU494" s="164" t="s">
        <v>469</v>
      </c>
      <c r="AY494" s="18" t="s">
        <v>445</v>
      </c>
      <c r="BE494" s="165">
        <f t="shared" si="134"/>
        <v>0</v>
      </c>
      <c r="BF494" s="165">
        <f t="shared" si="135"/>
        <v>0</v>
      </c>
      <c r="BG494" s="165">
        <f t="shared" si="136"/>
        <v>0</v>
      </c>
      <c r="BH494" s="165">
        <f t="shared" si="137"/>
        <v>0</v>
      </c>
      <c r="BI494" s="165">
        <f t="shared" si="138"/>
        <v>0</v>
      </c>
      <c r="BJ494" s="18" t="s">
        <v>129</v>
      </c>
      <c r="BK494" s="165">
        <f t="shared" si="139"/>
        <v>0</v>
      </c>
      <c r="BL494" s="18" t="s">
        <v>558</v>
      </c>
      <c r="BM494" s="164" t="s">
        <v>6310</v>
      </c>
    </row>
    <row r="495" spans="1:65" s="2" customFormat="1" ht="16.5" customHeight="1">
      <c r="A495" s="30"/>
      <c r="B495" s="152"/>
      <c r="C495" s="153" t="s">
        <v>3145</v>
      </c>
      <c r="D495" s="153" t="s">
        <v>447</v>
      </c>
      <c r="E495" s="154" t="s">
        <v>6311</v>
      </c>
      <c r="F495" s="155" t="s">
        <v>5500</v>
      </c>
      <c r="G495" s="156" t="s">
        <v>5311</v>
      </c>
      <c r="H495" s="157">
        <v>5</v>
      </c>
      <c r="I495" s="158"/>
      <c r="J495" s="158">
        <f t="shared" si="130"/>
        <v>0</v>
      </c>
      <c r="K495" s="159"/>
      <c r="L495" s="31"/>
      <c r="M495" s="160" t="s">
        <v>1</v>
      </c>
      <c r="N495" s="161" t="s">
        <v>39</v>
      </c>
      <c r="O495" s="162">
        <v>0</v>
      </c>
      <c r="P495" s="162">
        <f t="shared" si="131"/>
        <v>0</v>
      </c>
      <c r="Q495" s="162">
        <v>0</v>
      </c>
      <c r="R495" s="162">
        <f t="shared" si="132"/>
        <v>0</v>
      </c>
      <c r="S495" s="162">
        <v>0</v>
      </c>
      <c r="T495" s="163">
        <f t="shared" si="133"/>
        <v>0</v>
      </c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R495" s="164" t="s">
        <v>558</v>
      </c>
      <c r="AT495" s="164" t="s">
        <v>447</v>
      </c>
      <c r="AU495" s="164" t="s">
        <v>469</v>
      </c>
      <c r="AY495" s="18" t="s">
        <v>445</v>
      </c>
      <c r="BE495" s="165">
        <f t="shared" si="134"/>
        <v>0</v>
      </c>
      <c r="BF495" s="165">
        <f t="shared" si="135"/>
        <v>0</v>
      </c>
      <c r="BG495" s="165">
        <f t="shared" si="136"/>
        <v>0</v>
      </c>
      <c r="BH495" s="165">
        <f t="shared" si="137"/>
        <v>0</v>
      </c>
      <c r="BI495" s="165">
        <f t="shared" si="138"/>
        <v>0</v>
      </c>
      <c r="BJ495" s="18" t="s">
        <v>129</v>
      </c>
      <c r="BK495" s="165">
        <f t="shared" si="139"/>
        <v>0</v>
      </c>
      <c r="BL495" s="18" t="s">
        <v>558</v>
      </c>
      <c r="BM495" s="164" t="s">
        <v>6312</v>
      </c>
    </row>
    <row r="496" spans="1:65" s="2" customFormat="1" ht="21.75" customHeight="1">
      <c r="A496" s="30"/>
      <c r="B496" s="152"/>
      <c r="C496" s="153" t="s">
        <v>3149</v>
      </c>
      <c r="D496" s="153" t="s">
        <v>447</v>
      </c>
      <c r="E496" s="154" t="s">
        <v>6313</v>
      </c>
      <c r="F496" s="155" t="s">
        <v>6199</v>
      </c>
      <c r="G496" s="156" t="s">
        <v>5334</v>
      </c>
      <c r="H496" s="157">
        <v>9</v>
      </c>
      <c r="I496" s="158"/>
      <c r="J496" s="158">
        <f t="shared" si="130"/>
        <v>0</v>
      </c>
      <c r="K496" s="159"/>
      <c r="L496" s="31"/>
      <c r="M496" s="160" t="s">
        <v>1</v>
      </c>
      <c r="N496" s="161" t="s">
        <v>39</v>
      </c>
      <c r="O496" s="162">
        <v>0</v>
      </c>
      <c r="P496" s="162">
        <f t="shared" si="131"/>
        <v>0</v>
      </c>
      <c r="Q496" s="162">
        <v>0</v>
      </c>
      <c r="R496" s="162">
        <f t="shared" si="132"/>
        <v>0</v>
      </c>
      <c r="S496" s="162">
        <v>0</v>
      </c>
      <c r="T496" s="163">
        <f t="shared" si="133"/>
        <v>0</v>
      </c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R496" s="164" t="s">
        <v>558</v>
      </c>
      <c r="AT496" s="164" t="s">
        <v>447</v>
      </c>
      <c r="AU496" s="164" t="s">
        <v>469</v>
      </c>
      <c r="AY496" s="18" t="s">
        <v>445</v>
      </c>
      <c r="BE496" s="165">
        <f t="shared" si="134"/>
        <v>0</v>
      </c>
      <c r="BF496" s="165">
        <f t="shared" si="135"/>
        <v>0</v>
      </c>
      <c r="BG496" s="165">
        <f t="shared" si="136"/>
        <v>0</v>
      </c>
      <c r="BH496" s="165">
        <f t="shared" si="137"/>
        <v>0</v>
      </c>
      <c r="BI496" s="165">
        <f t="shared" si="138"/>
        <v>0</v>
      </c>
      <c r="BJ496" s="18" t="s">
        <v>129</v>
      </c>
      <c r="BK496" s="165">
        <f t="shared" si="139"/>
        <v>0</v>
      </c>
      <c r="BL496" s="18" t="s">
        <v>558</v>
      </c>
      <c r="BM496" s="164" t="s">
        <v>6314</v>
      </c>
    </row>
    <row r="497" spans="1:65" s="2" customFormat="1" ht="21.75" customHeight="1">
      <c r="A497" s="30"/>
      <c r="B497" s="152"/>
      <c r="C497" s="153" t="s">
        <v>3153</v>
      </c>
      <c r="D497" s="153" t="s">
        <v>447</v>
      </c>
      <c r="E497" s="154" t="s">
        <v>6315</v>
      </c>
      <c r="F497" s="155" t="s">
        <v>6202</v>
      </c>
      <c r="G497" s="156" t="s">
        <v>5334</v>
      </c>
      <c r="H497" s="157">
        <v>5</v>
      </c>
      <c r="I497" s="158"/>
      <c r="J497" s="158">
        <f t="shared" si="130"/>
        <v>0</v>
      </c>
      <c r="K497" s="159"/>
      <c r="L497" s="31"/>
      <c r="M497" s="160" t="s">
        <v>1</v>
      </c>
      <c r="N497" s="161" t="s">
        <v>39</v>
      </c>
      <c r="O497" s="162">
        <v>0</v>
      </c>
      <c r="P497" s="162">
        <f t="shared" si="131"/>
        <v>0</v>
      </c>
      <c r="Q497" s="162">
        <v>0</v>
      </c>
      <c r="R497" s="162">
        <f t="shared" si="132"/>
        <v>0</v>
      </c>
      <c r="S497" s="162">
        <v>0</v>
      </c>
      <c r="T497" s="163">
        <f t="shared" si="133"/>
        <v>0</v>
      </c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R497" s="164" t="s">
        <v>558</v>
      </c>
      <c r="AT497" s="164" t="s">
        <v>447</v>
      </c>
      <c r="AU497" s="164" t="s">
        <v>469</v>
      </c>
      <c r="AY497" s="18" t="s">
        <v>445</v>
      </c>
      <c r="BE497" s="165">
        <f t="shared" si="134"/>
        <v>0</v>
      </c>
      <c r="BF497" s="165">
        <f t="shared" si="135"/>
        <v>0</v>
      </c>
      <c r="BG497" s="165">
        <f t="shared" si="136"/>
        <v>0</v>
      </c>
      <c r="BH497" s="165">
        <f t="shared" si="137"/>
        <v>0</v>
      </c>
      <c r="BI497" s="165">
        <f t="shared" si="138"/>
        <v>0</v>
      </c>
      <c r="BJ497" s="18" t="s">
        <v>129</v>
      </c>
      <c r="BK497" s="165">
        <f t="shared" si="139"/>
        <v>0</v>
      </c>
      <c r="BL497" s="18" t="s">
        <v>558</v>
      </c>
      <c r="BM497" s="164" t="s">
        <v>6316</v>
      </c>
    </row>
    <row r="498" spans="1:65" s="2" customFormat="1" ht="16.5" customHeight="1">
      <c r="A498" s="30"/>
      <c r="B498" s="152"/>
      <c r="C498" s="153" t="s">
        <v>3157</v>
      </c>
      <c r="D498" s="153" t="s">
        <v>447</v>
      </c>
      <c r="E498" s="154" t="s">
        <v>6317</v>
      </c>
      <c r="F498" s="155" t="s">
        <v>6318</v>
      </c>
      <c r="G498" s="156" t="s">
        <v>5277</v>
      </c>
      <c r="H498" s="157">
        <v>1</v>
      </c>
      <c r="I498" s="158"/>
      <c r="J498" s="158">
        <f t="shared" si="130"/>
        <v>0</v>
      </c>
      <c r="K498" s="159"/>
      <c r="L498" s="31"/>
      <c r="M498" s="160" t="s">
        <v>1</v>
      </c>
      <c r="N498" s="161" t="s">
        <v>39</v>
      </c>
      <c r="O498" s="162">
        <v>0</v>
      </c>
      <c r="P498" s="162">
        <f t="shared" si="131"/>
        <v>0</v>
      </c>
      <c r="Q498" s="162">
        <v>0</v>
      </c>
      <c r="R498" s="162">
        <f t="shared" si="132"/>
        <v>0</v>
      </c>
      <c r="S498" s="162">
        <v>0</v>
      </c>
      <c r="T498" s="163">
        <f t="shared" si="133"/>
        <v>0</v>
      </c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R498" s="164" t="s">
        <v>558</v>
      </c>
      <c r="AT498" s="164" t="s">
        <v>447</v>
      </c>
      <c r="AU498" s="164" t="s">
        <v>469</v>
      </c>
      <c r="AY498" s="18" t="s">
        <v>445</v>
      </c>
      <c r="BE498" s="165">
        <f t="shared" si="134"/>
        <v>0</v>
      </c>
      <c r="BF498" s="165">
        <f t="shared" si="135"/>
        <v>0</v>
      </c>
      <c r="BG498" s="165">
        <f t="shared" si="136"/>
        <v>0</v>
      </c>
      <c r="BH498" s="165">
        <f t="shared" si="137"/>
        <v>0</v>
      </c>
      <c r="BI498" s="165">
        <f t="shared" si="138"/>
        <v>0</v>
      </c>
      <c r="BJ498" s="18" t="s">
        <v>129</v>
      </c>
      <c r="BK498" s="165">
        <f t="shared" si="139"/>
        <v>0</v>
      </c>
      <c r="BL498" s="18" t="s">
        <v>558</v>
      </c>
      <c r="BM498" s="164" t="s">
        <v>6319</v>
      </c>
    </row>
    <row r="499" spans="1:65" s="2" customFormat="1" ht="24.2" customHeight="1">
      <c r="A499" s="30"/>
      <c r="B499" s="152"/>
      <c r="C499" s="153" t="s">
        <v>3161</v>
      </c>
      <c r="D499" s="153" t="s">
        <v>447</v>
      </c>
      <c r="E499" s="154" t="s">
        <v>6320</v>
      </c>
      <c r="F499" s="155" t="s">
        <v>5457</v>
      </c>
      <c r="G499" s="156" t="s">
        <v>5350</v>
      </c>
      <c r="H499" s="157">
        <v>4</v>
      </c>
      <c r="I499" s="158"/>
      <c r="J499" s="158">
        <f t="shared" si="130"/>
        <v>0</v>
      </c>
      <c r="K499" s="159"/>
      <c r="L499" s="31"/>
      <c r="M499" s="160" t="s">
        <v>1</v>
      </c>
      <c r="N499" s="161" t="s">
        <v>39</v>
      </c>
      <c r="O499" s="162">
        <v>0</v>
      </c>
      <c r="P499" s="162">
        <f t="shared" si="131"/>
        <v>0</v>
      </c>
      <c r="Q499" s="162">
        <v>0</v>
      </c>
      <c r="R499" s="162">
        <f t="shared" si="132"/>
        <v>0</v>
      </c>
      <c r="S499" s="162">
        <v>0</v>
      </c>
      <c r="T499" s="163">
        <f t="shared" si="133"/>
        <v>0</v>
      </c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R499" s="164" t="s">
        <v>558</v>
      </c>
      <c r="AT499" s="164" t="s">
        <v>447</v>
      </c>
      <c r="AU499" s="164" t="s">
        <v>469</v>
      </c>
      <c r="AY499" s="18" t="s">
        <v>445</v>
      </c>
      <c r="BE499" s="165">
        <f t="shared" si="134"/>
        <v>0</v>
      </c>
      <c r="BF499" s="165">
        <f t="shared" si="135"/>
        <v>0</v>
      </c>
      <c r="BG499" s="165">
        <f t="shared" si="136"/>
        <v>0</v>
      </c>
      <c r="BH499" s="165">
        <f t="shared" si="137"/>
        <v>0</v>
      </c>
      <c r="BI499" s="165">
        <f t="shared" si="138"/>
        <v>0</v>
      </c>
      <c r="BJ499" s="18" t="s">
        <v>129</v>
      </c>
      <c r="BK499" s="165">
        <f t="shared" si="139"/>
        <v>0</v>
      </c>
      <c r="BL499" s="18" t="s">
        <v>558</v>
      </c>
      <c r="BM499" s="164" t="s">
        <v>6321</v>
      </c>
    </row>
    <row r="500" spans="1:65" s="2" customFormat="1" ht="16.5" customHeight="1">
      <c r="A500" s="30"/>
      <c r="B500" s="152"/>
      <c r="C500" s="153" t="s">
        <v>3165</v>
      </c>
      <c r="D500" s="153" t="s">
        <v>447</v>
      </c>
      <c r="E500" s="154" t="s">
        <v>6322</v>
      </c>
      <c r="F500" s="155" t="s">
        <v>5526</v>
      </c>
      <c r="G500" s="156" t="s">
        <v>5334</v>
      </c>
      <c r="H500" s="157">
        <v>5</v>
      </c>
      <c r="I500" s="158"/>
      <c r="J500" s="158">
        <f t="shared" si="130"/>
        <v>0</v>
      </c>
      <c r="K500" s="159"/>
      <c r="L500" s="31"/>
      <c r="M500" s="160" t="s">
        <v>1</v>
      </c>
      <c r="N500" s="161" t="s">
        <v>39</v>
      </c>
      <c r="O500" s="162">
        <v>0</v>
      </c>
      <c r="P500" s="162">
        <f t="shared" si="131"/>
        <v>0</v>
      </c>
      <c r="Q500" s="162">
        <v>0</v>
      </c>
      <c r="R500" s="162">
        <f t="shared" si="132"/>
        <v>0</v>
      </c>
      <c r="S500" s="162">
        <v>0</v>
      </c>
      <c r="T500" s="163">
        <f t="shared" si="133"/>
        <v>0</v>
      </c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R500" s="164" t="s">
        <v>558</v>
      </c>
      <c r="AT500" s="164" t="s">
        <v>447</v>
      </c>
      <c r="AU500" s="164" t="s">
        <v>469</v>
      </c>
      <c r="AY500" s="18" t="s">
        <v>445</v>
      </c>
      <c r="BE500" s="165">
        <f t="shared" si="134"/>
        <v>0</v>
      </c>
      <c r="BF500" s="165">
        <f t="shared" si="135"/>
        <v>0</v>
      </c>
      <c r="BG500" s="165">
        <f t="shared" si="136"/>
        <v>0</v>
      </c>
      <c r="BH500" s="165">
        <f t="shared" si="137"/>
        <v>0</v>
      </c>
      <c r="BI500" s="165">
        <f t="shared" si="138"/>
        <v>0</v>
      </c>
      <c r="BJ500" s="18" t="s">
        <v>129</v>
      </c>
      <c r="BK500" s="165">
        <f t="shared" si="139"/>
        <v>0</v>
      </c>
      <c r="BL500" s="18" t="s">
        <v>558</v>
      </c>
      <c r="BM500" s="164" t="s">
        <v>6323</v>
      </c>
    </row>
    <row r="501" spans="1:65" s="12" customFormat="1" ht="20.85" customHeight="1">
      <c r="B501" s="140"/>
      <c r="D501" s="141" t="s">
        <v>72</v>
      </c>
      <c r="E501" s="150" t="s">
        <v>6324</v>
      </c>
      <c r="F501" s="150" t="s">
        <v>6325</v>
      </c>
      <c r="J501" s="151">
        <f>BK501</f>
        <v>0</v>
      </c>
      <c r="L501" s="140"/>
      <c r="M501" s="144"/>
      <c r="N501" s="145"/>
      <c r="O501" s="145"/>
      <c r="P501" s="146">
        <f>SUM(P502:P506)</f>
        <v>0</v>
      </c>
      <c r="Q501" s="145"/>
      <c r="R501" s="146">
        <f>SUM(R502:R506)</f>
        <v>0</v>
      </c>
      <c r="S501" s="145"/>
      <c r="T501" s="147">
        <f>SUM(T502:T506)</f>
        <v>0</v>
      </c>
      <c r="AR501" s="141" t="s">
        <v>129</v>
      </c>
      <c r="AT501" s="148" t="s">
        <v>72</v>
      </c>
      <c r="AU501" s="148" t="s">
        <v>129</v>
      </c>
      <c r="AY501" s="141" t="s">
        <v>445</v>
      </c>
      <c r="BK501" s="149">
        <f>SUM(BK502:BK506)</f>
        <v>0</v>
      </c>
    </row>
    <row r="502" spans="1:65" s="2" customFormat="1" ht="37.9" customHeight="1">
      <c r="A502" s="30"/>
      <c r="B502" s="152"/>
      <c r="C502" s="153" t="s">
        <v>3169</v>
      </c>
      <c r="D502" s="153" t="s">
        <v>447</v>
      </c>
      <c r="E502" s="154" t="s">
        <v>6326</v>
      </c>
      <c r="F502" s="155" t="s">
        <v>6155</v>
      </c>
      <c r="G502" s="156" t="s">
        <v>5277</v>
      </c>
      <c r="H502" s="157">
        <v>1</v>
      </c>
      <c r="I502" s="158"/>
      <c r="J502" s="158">
        <f>ROUND(I502*H502,2)</f>
        <v>0</v>
      </c>
      <c r="K502" s="159"/>
      <c r="L502" s="31"/>
      <c r="M502" s="160" t="s">
        <v>1</v>
      </c>
      <c r="N502" s="161" t="s">
        <v>39</v>
      </c>
      <c r="O502" s="162">
        <v>0</v>
      </c>
      <c r="P502" s="162">
        <f>O502*H502</f>
        <v>0</v>
      </c>
      <c r="Q502" s="162">
        <v>0</v>
      </c>
      <c r="R502" s="162">
        <f>Q502*H502</f>
        <v>0</v>
      </c>
      <c r="S502" s="162">
        <v>0</v>
      </c>
      <c r="T502" s="163">
        <f>S502*H502</f>
        <v>0</v>
      </c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R502" s="164" t="s">
        <v>558</v>
      </c>
      <c r="AT502" s="164" t="s">
        <v>447</v>
      </c>
      <c r="AU502" s="164" t="s">
        <v>469</v>
      </c>
      <c r="AY502" s="18" t="s">
        <v>445</v>
      </c>
      <c r="BE502" s="165">
        <f>IF(N502="základná",J502,0)</f>
        <v>0</v>
      </c>
      <c r="BF502" s="165">
        <f>IF(N502="znížená",J502,0)</f>
        <v>0</v>
      </c>
      <c r="BG502" s="165">
        <f>IF(N502="zákl. prenesená",J502,0)</f>
        <v>0</v>
      </c>
      <c r="BH502" s="165">
        <f>IF(N502="zníž. prenesená",J502,0)</f>
        <v>0</v>
      </c>
      <c r="BI502" s="165">
        <f>IF(N502="nulová",J502,0)</f>
        <v>0</v>
      </c>
      <c r="BJ502" s="18" t="s">
        <v>129</v>
      </c>
      <c r="BK502" s="165">
        <f>ROUND(I502*H502,2)</f>
        <v>0</v>
      </c>
      <c r="BL502" s="18" t="s">
        <v>558</v>
      </c>
      <c r="BM502" s="164" t="s">
        <v>6327</v>
      </c>
    </row>
    <row r="503" spans="1:65" s="2" customFormat="1" ht="24.2" customHeight="1">
      <c r="A503" s="30"/>
      <c r="B503" s="152"/>
      <c r="C503" s="153" t="s">
        <v>3173</v>
      </c>
      <c r="D503" s="153" t="s">
        <v>447</v>
      </c>
      <c r="E503" s="154" t="s">
        <v>6328</v>
      </c>
      <c r="F503" s="155" t="s">
        <v>6158</v>
      </c>
      <c r="G503" s="156" t="s">
        <v>5277</v>
      </c>
      <c r="H503" s="157">
        <v>1</v>
      </c>
      <c r="I503" s="158"/>
      <c r="J503" s="158">
        <f>ROUND(I503*H503,2)</f>
        <v>0</v>
      </c>
      <c r="K503" s="159"/>
      <c r="L503" s="31"/>
      <c r="M503" s="160" t="s">
        <v>1</v>
      </c>
      <c r="N503" s="161" t="s">
        <v>39</v>
      </c>
      <c r="O503" s="162">
        <v>0</v>
      </c>
      <c r="P503" s="162">
        <f>O503*H503</f>
        <v>0</v>
      </c>
      <c r="Q503" s="162">
        <v>0</v>
      </c>
      <c r="R503" s="162">
        <f>Q503*H503</f>
        <v>0</v>
      </c>
      <c r="S503" s="162">
        <v>0</v>
      </c>
      <c r="T503" s="163">
        <f>S503*H503</f>
        <v>0</v>
      </c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R503" s="164" t="s">
        <v>558</v>
      </c>
      <c r="AT503" s="164" t="s">
        <v>447</v>
      </c>
      <c r="AU503" s="164" t="s">
        <v>469</v>
      </c>
      <c r="AY503" s="18" t="s">
        <v>445</v>
      </c>
      <c r="BE503" s="165">
        <f>IF(N503="základná",J503,0)</f>
        <v>0</v>
      </c>
      <c r="BF503" s="165">
        <f>IF(N503="znížená",J503,0)</f>
        <v>0</v>
      </c>
      <c r="BG503" s="165">
        <f>IF(N503="zákl. prenesená",J503,0)</f>
        <v>0</v>
      </c>
      <c r="BH503" s="165">
        <f>IF(N503="zníž. prenesená",J503,0)</f>
        <v>0</v>
      </c>
      <c r="BI503" s="165">
        <f>IF(N503="nulová",J503,0)</f>
        <v>0</v>
      </c>
      <c r="BJ503" s="18" t="s">
        <v>129</v>
      </c>
      <c r="BK503" s="165">
        <f>ROUND(I503*H503,2)</f>
        <v>0</v>
      </c>
      <c r="BL503" s="18" t="s">
        <v>558</v>
      </c>
      <c r="BM503" s="164" t="s">
        <v>6329</v>
      </c>
    </row>
    <row r="504" spans="1:65" s="2" customFormat="1" ht="16.5" customHeight="1">
      <c r="A504" s="30"/>
      <c r="B504" s="152"/>
      <c r="C504" s="153" t="s">
        <v>3177</v>
      </c>
      <c r="D504" s="153" t="s">
        <v>447</v>
      </c>
      <c r="E504" s="154" t="s">
        <v>6330</v>
      </c>
      <c r="F504" s="155" t="s">
        <v>6006</v>
      </c>
      <c r="G504" s="156" t="s">
        <v>5277</v>
      </c>
      <c r="H504" s="157">
        <v>1</v>
      </c>
      <c r="I504" s="158"/>
      <c r="J504" s="158">
        <f>ROUND(I504*H504,2)</f>
        <v>0</v>
      </c>
      <c r="K504" s="159"/>
      <c r="L504" s="31"/>
      <c r="M504" s="160" t="s">
        <v>1</v>
      </c>
      <c r="N504" s="161" t="s">
        <v>39</v>
      </c>
      <c r="O504" s="162">
        <v>0</v>
      </c>
      <c r="P504" s="162">
        <f>O504*H504</f>
        <v>0</v>
      </c>
      <c r="Q504" s="162">
        <v>0</v>
      </c>
      <c r="R504" s="162">
        <f>Q504*H504</f>
        <v>0</v>
      </c>
      <c r="S504" s="162">
        <v>0</v>
      </c>
      <c r="T504" s="163">
        <f>S504*H504</f>
        <v>0</v>
      </c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R504" s="164" t="s">
        <v>558</v>
      </c>
      <c r="AT504" s="164" t="s">
        <v>447</v>
      </c>
      <c r="AU504" s="164" t="s">
        <v>469</v>
      </c>
      <c r="AY504" s="18" t="s">
        <v>445</v>
      </c>
      <c r="BE504" s="165">
        <f>IF(N504="základná",J504,0)</f>
        <v>0</v>
      </c>
      <c r="BF504" s="165">
        <f>IF(N504="znížená",J504,0)</f>
        <v>0</v>
      </c>
      <c r="BG504" s="165">
        <f>IF(N504="zákl. prenesená",J504,0)</f>
        <v>0</v>
      </c>
      <c r="BH504" s="165">
        <f>IF(N504="zníž. prenesená",J504,0)</f>
        <v>0</v>
      </c>
      <c r="BI504" s="165">
        <f>IF(N504="nulová",J504,0)</f>
        <v>0</v>
      </c>
      <c r="BJ504" s="18" t="s">
        <v>129</v>
      </c>
      <c r="BK504" s="165">
        <f>ROUND(I504*H504,2)</f>
        <v>0</v>
      </c>
      <c r="BL504" s="18" t="s">
        <v>558</v>
      </c>
      <c r="BM504" s="164" t="s">
        <v>6331</v>
      </c>
    </row>
    <row r="505" spans="1:65" s="2" customFormat="1" ht="16.5" customHeight="1">
      <c r="A505" s="30"/>
      <c r="B505" s="152"/>
      <c r="C505" s="153" t="s">
        <v>3181</v>
      </c>
      <c r="D505" s="153" t="s">
        <v>447</v>
      </c>
      <c r="E505" s="154" t="s">
        <v>6332</v>
      </c>
      <c r="F505" s="155" t="s">
        <v>6009</v>
      </c>
      <c r="G505" s="156" t="s">
        <v>5334</v>
      </c>
      <c r="H505" s="157">
        <v>20</v>
      </c>
      <c r="I505" s="158"/>
      <c r="J505" s="158">
        <f>ROUND(I505*H505,2)</f>
        <v>0</v>
      </c>
      <c r="K505" s="159"/>
      <c r="L505" s="31"/>
      <c r="M505" s="160" t="s">
        <v>1</v>
      </c>
      <c r="N505" s="161" t="s">
        <v>39</v>
      </c>
      <c r="O505" s="162">
        <v>0</v>
      </c>
      <c r="P505" s="162">
        <f>O505*H505</f>
        <v>0</v>
      </c>
      <c r="Q505" s="162">
        <v>0</v>
      </c>
      <c r="R505" s="162">
        <f>Q505*H505</f>
        <v>0</v>
      </c>
      <c r="S505" s="162">
        <v>0</v>
      </c>
      <c r="T505" s="163">
        <f>S505*H505</f>
        <v>0</v>
      </c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R505" s="164" t="s">
        <v>558</v>
      </c>
      <c r="AT505" s="164" t="s">
        <v>447</v>
      </c>
      <c r="AU505" s="164" t="s">
        <v>469</v>
      </c>
      <c r="AY505" s="18" t="s">
        <v>445</v>
      </c>
      <c r="BE505" s="165">
        <f>IF(N505="základná",J505,0)</f>
        <v>0</v>
      </c>
      <c r="BF505" s="165">
        <f>IF(N505="znížená",J505,0)</f>
        <v>0</v>
      </c>
      <c r="BG505" s="165">
        <f>IF(N505="zákl. prenesená",J505,0)</f>
        <v>0</v>
      </c>
      <c r="BH505" s="165">
        <f>IF(N505="zníž. prenesená",J505,0)</f>
        <v>0</v>
      </c>
      <c r="BI505" s="165">
        <f>IF(N505="nulová",J505,0)</f>
        <v>0</v>
      </c>
      <c r="BJ505" s="18" t="s">
        <v>129</v>
      </c>
      <c r="BK505" s="165">
        <f>ROUND(I505*H505,2)</f>
        <v>0</v>
      </c>
      <c r="BL505" s="18" t="s">
        <v>558</v>
      </c>
      <c r="BM505" s="164" t="s">
        <v>6333</v>
      </c>
    </row>
    <row r="506" spans="1:65" s="2" customFormat="1" ht="16.5" customHeight="1">
      <c r="A506" s="30"/>
      <c r="B506" s="152"/>
      <c r="C506" s="153" t="s">
        <v>3185</v>
      </c>
      <c r="D506" s="153" t="s">
        <v>447</v>
      </c>
      <c r="E506" s="154" t="s">
        <v>6334</v>
      </c>
      <c r="F506" s="155" t="s">
        <v>6012</v>
      </c>
      <c r="G506" s="156" t="s">
        <v>5334</v>
      </c>
      <c r="H506" s="157">
        <v>20</v>
      </c>
      <c r="I506" s="158"/>
      <c r="J506" s="158">
        <f>ROUND(I506*H506,2)</f>
        <v>0</v>
      </c>
      <c r="K506" s="159"/>
      <c r="L506" s="31"/>
      <c r="M506" s="160" t="s">
        <v>1</v>
      </c>
      <c r="N506" s="161" t="s">
        <v>39</v>
      </c>
      <c r="O506" s="162">
        <v>0</v>
      </c>
      <c r="P506" s="162">
        <f>O506*H506</f>
        <v>0</v>
      </c>
      <c r="Q506" s="162">
        <v>0</v>
      </c>
      <c r="R506" s="162">
        <f>Q506*H506</f>
        <v>0</v>
      </c>
      <c r="S506" s="162">
        <v>0</v>
      </c>
      <c r="T506" s="163">
        <f>S506*H506</f>
        <v>0</v>
      </c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R506" s="164" t="s">
        <v>558</v>
      </c>
      <c r="AT506" s="164" t="s">
        <v>447</v>
      </c>
      <c r="AU506" s="164" t="s">
        <v>469</v>
      </c>
      <c r="AY506" s="18" t="s">
        <v>445</v>
      </c>
      <c r="BE506" s="165">
        <f>IF(N506="základná",J506,0)</f>
        <v>0</v>
      </c>
      <c r="BF506" s="165">
        <f>IF(N506="znížená",J506,0)</f>
        <v>0</v>
      </c>
      <c r="BG506" s="165">
        <f>IF(N506="zákl. prenesená",J506,0)</f>
        <v>0</v>
      </c>
      <c r="BH506" s="165">
        <f>IF(N506="zníž. prenesená",J506,0)</f>
        <v>0</v>
      </c>
      <c r="BI506" s="165">
        <f>IF(N506="nulová",J506,0)</f>
        <v>0</v>
      </c>
      <c r="BJ506" s="18" t="s">
        <v>129</v>
      </c>
      <c r="BK506" s="165">
        <f>ROUND(I506*H506,2)</f>
        <v>0</v>
      </c>
      <c r="BL506" s="18" t="s">
        <v>558</v>
      </c>
      <c r="BM506" s="164" t="s">
        <v>6335</v>
      </c>
    </row>
    <row r="507" spans="1:65" s="12" customFormat="1" ht="20.85" customHeight="1">
      <c r="B507" s="140"/>
      <c r="D507" s="141" t="s">
        <v>72</v>
      </c>
      <c r="E507" s="150" t="s">
        <v>6336</v>
      </c>
      <c r="F507" s="150" t="s">
        <v>6337</v>
      </c>
      <c r="J507" s="151">
        <f>BK507</f>
        <v>0</v>
      </c>
      <c r="L507" s="140"/>
      <c r="M507" s="144"/>
      <c r="N507" s="145"/>
      <c r="O507" s="145"/>
      <c r="P507" s="146">
        <f>SUM(P508:P512)</f>
        <v>0</v>
      </c>
      <c r="Q507" s="145"/>
      <c r="R507" s="146">
        <f>SUM(R508:R512)</f>
        <v>0</v>
      </c>
      <c r="S507" s="145"/>
      <c r="T507" s="147">
        <f>SUM(T508:T512)</f>
        <v>0</v>
      </c>
      <c r="AR507" s="141" t="s">
        <v>129</v>
      </c>
      <c r="AT507" s="148" t="s">
        <v>72</v>
      </c>
      <c r="AU507" s="148" t="s">
        <v>129</v>
      </c>
      <c r="AY507" s="141" t="s">
        <v>445</v>
      </c>
      <c r="BK507" s="149">
        <f>SUM(BK508:BK512)</f>
        <v>0</v>
      </c>
    </row>
    <row r="508" spans="1:65" s="2" customFormat="1" ht="37.9" customHeight="1">
      <c r="A508" s="30"/>
      <c r="B508" s="152"/>
      <c r="C508" s="153" t="s">
        <v>3189</v>
      </c>
      <c r="D508" s="153" t="s">
        <v>447</v>
      </c>
      <c r="E508" s="154" t="s">
        <v>6338</v>
      </c>
      <c r="F508" s="155" t="s">
        <v>6339</v>
      </c>
      <c r="G508" s="156" t="s">
        <v>4514</v>
      </c>
      <c r="H508" s="157">
        <v>1</v>
      </c>
      <c r="I508" s="158"/>
      <c r="J508" s="158">
        <f>ROUND(I508*H508,2)</f>
        <v>0</v>
      </c>
      <c r="K508" s="159"/>
      <c r="L508" s="31"/>
      <c r="M508" s="160" t="s">
        <v>1</v>
      </c>
      <c r="N508" s="161" t="s">
        <v>39</v>
      </c>
      <c r="O508" s="162">
        <v>0</v>
      </c>
      <c r="P508" s="162">
        <f>O508*H508</f>
        <v>0</v>
      </c>
      <c r="Q508" s="162">
        <v>0</v>
      </c>
      <c r="R508" s="162">
        <f>Q508*H508</f>
        <v>0</v>
      </c>
      <c r="S508" s="162">
        <v>0</v>
      </c>
      <c r="T508" s="163">
        <f>S508*H508</f>
        <v>0</v>
      </c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R508" s="164" t="s">
        <v>558</v>
      </c>
      <c r="AT508" s="164" t="s">
        <v>447</v>
      </c>
      <c r="AU508" s="164" t="s">
        <v>469</v>
      </c>
      <c r="AY508" s="18" t="s">
        <v>445</v>
      </c>
      <c r="BE508" s="165">
        <f>IF(N508="základná",J508,0)</f>
        <v>0</v>
      </c>
      <c r="BF508" s="165">
        <f>IF(N508="znížená",J508,0)</f>
        <v>0</v>
      </c>
      <c r="BG508" s="165">
        <f>IF(N508="zákl. prenesená",J508,0)</f>
        <v>0</v>
      </c>
      <c r="BH508" s="165">
        <f>IF(N508="zníž. prenesená",J508,0)</f>
        <v>0</v>
      </c>
      <c r="BI508" s="165">
        <f>IF(N508="nulová",J508,0)</f>
        <v>0</v>
      </c>
      <c r="BJ508" s="18" t="s">
        <v>129</v>
      </c>
      <c r="BK508" s="165">
        <f>ROUND(I508*H508,2)</f>
        <v>0</v>
      </c>
      <c r="BL508" s="18" t="s">
        <v>558</v>
      </c>
      <c r="BM508" s="164" t="s">
        <v>6340</v>
      </c>
    </row>
    <row r="509" spans="1:65" s="2" customFormat="1" ht="33" customHeight="1">
      <c r="A509" s="30"/>
      <c r="B509" s="152"/>
      <c r="C509" s="153" t="s">
        <v>3193</v>
      </c>
      <c r="D509" s="153" t="s">
        <v>447</v>
      </c>
      <c r="E509" s="154" t="s">
        <v>6341</v>
      </c>
      <c r="F509" s="155" t="s">
        <v>6342</v>
      </c>
      <c r="G509" s="156" t="s">
        <v>4514</v>
      </c>
      <c r="H509" s="157">
        <v>1</v>
      </c>
      <c r="I509" s="158"/>
      <c r="J509" s="158">
        <f>ROUND(I509*H509,2)</f>
        <v>0</v>
      </c>
      <c r="K509" s="159"/>
      <c r="L509" s="31"/>
      <c r="M509" s="160" t="s">
        <v>1</v>
      </c>
      <c r="N509" s="161" t="s">
        <v>39</v>
      </c>
      <c r="O509" s="162">
        <v>0</v>
      </c>
      <c r="P509" s="162">
        <f>O509*H509</f>
        <v>0</v>
      </c>
      <c r="Q509" s="162">
        <v>0</v>
      </c>
      <c r="R509" s="162">
        <f>Q509*H509</f>
        <v>0</v>
      </c>
      <c r="S509" s="162">
        <v>0</v>
      </c>
      <c r="T509" s="163">
        <f>S509*H509</f>
        <v>0</v>
      </c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R509" s="164" t="s">
        <v>558</v>
      </c>
      <c r="AT509" s="164" t="s">
        <v>447</v>
      </c>
      <c r="AU509" s="164" t="s">
        <v>469</v>
      </c>
      <c r="AY509" s="18" t="s">
        <v>445</v>
      </c>
      <c r="BE509" s="165">
        <f>IF(N509="základná",J509,0)</f>
        <v>0</v>
      </c>
      <c r="BF509" s="165">
        <f>IF(N509="znížená",J509,0)</f>
        <v>0</v>
      </c>
      <c r="BG509" s="165">
        <f>IF(N509="zákl. prenesená",J509,0)</f>
        <v>0</v>
      </c>
      <c r="BH509" s="165">
        <f>IF(N509="zníž. prenesená",J509,0)</f>
        <v>0</v>
      </c>
      <c r="BI509" s="165">
        <f>IF(N509="nulová",J509,0)</f>
        <v>0</v>
      </c>
      <c r="BJ509" s="18" t="s">
        <v>129</v>
      </c>
      <c r="BK509" s="165">
        <f>ROUND(I509*H509,2)</f>
        <v>0</v>
      </c>
      <c r="BL509" s="18" t="s">
        <v>558</v>
      </c>
      <c r="BM509" s="164" t="s">
        <v>6343</v>
      </c>
    </row>
    <row r="510" spans="1:65" s="2" customFormat="1" ht="16.5" customHeight="1">
      <c r="A510" s="30"/>
      <c r="B510" s="152"/>
      <c r="C510" s="153" t="s">
        <v>3197</v>
      </c>
      <c r="D510" s="153" t="s">
        <v>447</v>
      </c>
      <c r="E510" s="154" t="s">
        <v>6344</v>
      </c>
      <c r="F510" s="155" t="s">
        <v>6345</v>
      </c>
      <c r="G510" s="156" t="s">
        <v>4514</v>
      </c>
      <c r="H510" s="157">
        <v>1</v>
      </c>
      <c r="I510" s="158"/>
      <c r="J510" s="158">
        <f>ROUND(I510*H510,2)</f>
        <v>0</v>
      </c>
      <c r="K510" s="159"/>
      <c r="L510" s="31"/>
      <c r="M510" s="160" t="s">
        <v>1</v>
      </c>
      <c r="N510" s="161" t="s">
        <v>39</v>
      </c>
      <c r="O510" s="162">
        <v>0</v>
      </c>
      <c r="P510" s="162">
        <f>O510*H510</f>
        <v>0</v>
      </c>
      <c r="Q510" s="162">
        <v>0</v>
      </c>
      <c r="R510" s="162">
        <f>Q510*H510</f>
        <v>0</v>
      </c>
      <c r="S510" s="162">
        <v>0</v>
      </c>
      <c r="T510" s="163">
        <f>S510*H510</f>
        <v>0</v>
      </c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R510" s="164" t="s">
        <v>558</v>
      </c>
      <c r="AT510" s="164" t="s">
        <v>447</v>
      </c>
      <c r="AU510" s="164" t="s">
        <v>469</v>
      </c>
      <c r="AY510" s="18" t="s">
        <v>445</v>
      </c>
      <c r="BE510" s="165">
        <f>IF(N510="základná",J510,0)</f>
        <v>0</v>
      </c>
      <c r="BF510" s="165">
        <f>IF(N510="znížená",J510,0)</f>
        <v>0</v>
      </c>
      <c r="BG510" s="165">
        <f>IF(N510="zákl. prenesená",J510,0)</f>
        <v>0</v>
      </c>
      <c r="BH510" s="165">
        <f>IF(N510="zníž. prenesená",J510,0)</f>
        <v>0</v>
      </c>
      <c r="BI510" s="165">
        <f>IF(N510="nulová",J510,0)</f>
        <v>0</v>
      </c>
      <c r="BJ510" s="18" t="s">
        <v>129</v>
      </c>
      <c r="BK510" s="165">
        <f>ROUND(I510*H510,2)</f>
        <v>0</v>
      </c>
      <c r="BL510" s="18" t="s">
        <v>558</v>
      </c>
      <c r="BM510" s="164" t="s">
        <v>6346</v>
      </c>
    </row>
    <row r="511" spans="1:65" s="2" customFormat="1" ht="16.5" customHeight="1">
      <c r="A511" s="30"/>
      <c r="B511" s="152"/>
      <c r="C511" s="153" t="s">
        <v>3201</v>
      </c>
      <c r="D511" s="153" t="s">
        <v>447</v>
      </c>
      <c r="E511" s="154" t="s">
        <v>6347</v>
      </c>
      <c r="F511" s="155" t="s">
        <v>6348</v>
      </c>
      <c r="G511" s="156" t="s">
        <v>1813</v>
      </c>
      <c r="H511" s="157">
        <v>10</v>
      </c>
      <c r="I511" s="158"/>
      <c r="J511" s="158">
        <f>ROUND(I511*H511,2)</f>
        <v>0</v>
      </c>
      <c r="K511" s="159"/>
      <c r="L511" s="31"/>
      <c r="M511" s="160" t="s">
        <v>1</v>
      </c>
      <c r="N511" s="161" t="s">
        <v>39</v>
      </c>
      <c r="O511" s="162">
        <v>0</v>
      </c>
      <c r="P511" s="162">
        <f>O511*H511</f>
        <v>0</v>
      </c>
      <c r="Q511" s="162">
        <v>0</v>
      </c>
      <c r="R511" s="162">
        <f>Q511*H511</f>
        <v>0</v>
      </c>
      <c r="S511" s="162">
        <v>0</v>
      </c>
      <c r="T511" s="163">
        <f>S511*H511</f>
        <v>0</v>
      </c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R511" s="164" t="s">
        <v>558</v>
      </c>
      <c r="AT511" s="164" t="s">
        <v>447</v>
      </c>
      <c r="AU511" s="164" t="s">
        <v>469</v>
      </c>
      <c r="AY511" s="18" t="s">
        <v>445</v>
      </c>
      <c r="BE511" s="165">
        <f>IF(N511="základná",J511,0)</f>
        <v>0</v>
      </c>
      <c r="BF511" s="165">
        <f>IF(N511="znížená",J511,0)</f>
        <v>0</v>
      </c>
      <c r="BG511" s="165">
        <f>IF(N511="zákl. prenesená",J511,0)</f>
        <v>0</v>
      </c>
      <c r="BH511" s="165">
        <f>IF(N511="zníž. prenesená",J511,0)</f>
        <v>0</v>
      </c>
      <c r="BI511" s="165">
        <f>IF(N511="nulová",J511,0)</f>
        <v>0</v>
      </c>
      <c r="BJ511" s="18" t="s">
        <v>129</v>
      </c>
      <c r="BK511" s="165">
        <f>ROUND(I511*H511,2)</f>
        <v>0</v>
      </c>
      <c r="BL511" s="18" t="s">
        <v>558</v>
      </c>
      <c r="BM511" s="164" t="s">
        <v>6349</v>
      </c>
    </row>
    <row r="512" spans="1:65" s="2" customFormat="1" ht="24.2" customHeight="1">
      <c r="A512" s="30"/>
      <c r="B512" s="152"/>
      <c r="C512" s="153" t="s">
        <v>3205</v>
      </c>
      <c r="D512" s="153" t="s">
        <v>447</v>
      </c>
      <c r="E512" s="154" t="s">
        <v>6350</v>
      </c>
      <c r="F512" s="155" t="s">
        <v>6351</v>
      </c>
      <c r="G512" s="156" t="s">
        <v>4514</v>
      </c>
      <c r="H512" s="157">
        <v>1</v>
      </c>
      <c r="I512" s="158"/>
      <c r="J512" s="158">
        <f>ROUND(I512*H512,2)</f>
        <v>0</v>
      </c>
      <c r="K512" s="159"/>
      <c r="L512" s="31"/>
      <c r="M512" s="160" t="s">
        <v>1</v>
      </c>
      <c r="N512" s="161" t="s">
        <v>39</v>
      </c>
      <c r="O512" s="162">
        <v>0</v>
      </c>
      <c r="P512" s="162">
        <f>O512*H512</f>
        <v>0</v>
      </c>
      <c r="Q512" s="162">
        <v>0</v>
      </c>
      <c r="R512" s="162">
        <f>Q512*H512</f>
        <v>0</v>
      </c>
      <c r="S512" s="162">
        <v>0</v>
      </c>
      <c r="T512" s="163">
        <f>S512*H512</f>
        <v>0</v>
      </c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R512" s="164" t="s">
        <v>558</v>
      </c>
      <c r="AT512" s="164" t="s">
        <v>447</v>
      </c>
      <c r="AU512" s="164" t="s">
        <v>469</v>
      </c>
      <c r="AY512" s="18" t="s">
        <v>445</v>
      </c>
      <c r="BE512" s="165">
        <f>IF(N512="základná",J512,0)</f>
        <v>0</v>
      </c>
      <c r="BF512" s="165">
        <f>IF(N512="znížená",J512,0)</f>
        <v>0</v>
      </c>
      <c r="BG512" s="165">
        <f>IF(N512="zákl. prenesená",J512,0)</f>
        <v>0</v>
      </c>
      <c r="BH512" s="165">
        <f>IF(N512="zníž. prenesená",J512,0)</f>
        <v>0</v>
      </c>
      <c r="BI512" s="165">
        <f>IF(N512="nulová",J512,0)</f>
        <v>0</v>
      </c>
      <c r="BJ512" s="18" t="s">
        <v>129</v>
      </c>
      <c r="BK512" s="165">
        <f>ROUND(I512*H512,2)</f>
        <v>0</v>
      </c>
      <c r="BL512" s="18" t="s">
        <v>558</v>
      </c>
      <c r="BM512" s="164" t="s">
        <v>6352</v>
      </c>
    </row>
    <row r="513" spans="1:65" s="12" customFormat="1" ht="20.85" customHeight="1">
      <c r="B513" s="140"/>
      <c r="D513" s="141" t="s">
        <v>72</v>
      </c>
      <c r="E513" s="150" t="s">
        <v>6353</v>
      </c>
      <c r="F513" s="150" t="s">
        <v>6354</v>
      </c>
      <c r="J513" s="151">
        <f>BK513</f>
        <v>0</v>
      </c>
      <c r="L513" s="140"/>
      <c r="M513" s="144"/>
      <c r="N513" s="145"/>
      <c r="O513" s="145"/>
      <c r="P513" s="146">
        <f>SUM(P514:P517)</f>
        <v>0</v>
      </c>
      <c r="Q513" s="145"/>
      <c r="R513" s="146">
        <f>SUM(R514:R517)</f>
        <v>0</v>
      </c>
      <c r="S513" s="145"/>
      <c r="T513" s="147">
        <f>SUM(T514:T517)</f>
        <v>0</v>
      </c>
      <c r="AR513" s="141" t="s">
        <v>129</v>
      </c>
      <c r="AT513" s="148" t="s">
        <v>72</v>
      </c>
      <c r="AU513" s="148" t="s">
        <v>129</v>
      </c>
      <c r="AY513" s="141" t="s">
        <v>445</v>
      </c>
      <c r="BK513" s="149">
        <f>SUM(BK514:BK517)</f>
        <v>0</v>
      </c>
    </row>
    <row r="514" spans="1:65" s="2" customFormat="1" ht="16.5" customHeight="1">
      <c r="A514" s="30"/>
      <c r="B514" s="152"/>
      <c r="C514" s="153" t="s">
        <v>3209</v>
      </c>
      <c r="D514" s="153" t="s">
        <v>447</v>
      </c>
      <c r="E514" s="154" t="s">
        <v>6355</v>
      </c>
      <c r="F514" s="155" t="s">
        <v>6356</v>
      </c>
      <c r="G514" s="156" t="s">
        <v>651</v>
      </c>
      <c r="H514" s="157">
        <v>1</v>
      </c>
      <c r="I514" s="158"/>
      <c r="J514" s="158">
        <f>ROUND(I514*H514,2)</f>
        <v>0</v>
      </c>
      <c r="K514" s="159"/>
      <c r="L514" s="31"/>
      <c r="M514" s="160" t="s">
        <v>1</v>
      </c>
      <c r="N514" s="161" t="s">
        <v>39</v>
      </c>
      <c r="O514" s="162">
        <v>0</v>
      </c>
      <c r="P514" s="162">
        <f>O514*H514</f>
        <v>0</v>
      </c>
      <c r="Q514" s="162">
        <v>0</v>
      </c>
      <c r="R514" s="162">
        <f>Q514*H514</f>
        <v>0</v>
      </c>
      <c r="S514" s="162">
        <v>0</v>
      </c>
      <c r="T514" s="163">
        <f>S514*H514</f>
        <v>0</v>
      </c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R514" s="164" t="s">
        <v>558</v>
      </c>
      <c r="AT514" s="164" t="s">
        <v>447</v>
      </c>
      <c r="AU514" s="164" t="s">
        <v>469</v>
      </c>
      <c r="AY514" s="18" t="s">
        <v>445</v>
      </c>
      <c r="BE514" s="165">
        <f>IF(N514="základná",J514,0)</f>
        <v>0</v>
      </c>
      <c r="BF514" s="165">
        <f>IF(N514="znížená",J514,0)</f>
        <v>0</v>
      </c>
      <c r="BG514" s="165">
        <f>IF(N514="zákl. prenesená",J514,0)</f>
        <v>0</v>
      </c>
      <c r="BH514" s="165">
        <f>IF(N514="zníž. prenesená",J514,0)</f>
        <v>0</v>
      </c>
      <c r="BI514" s="165">
        <f>IF(N514="nulová",J514,0)</f>
        <v>0</v>
      </c>
      <c r="BJ514" s="18" t="s">
        <v>129</v>
      </c>
      <c r="BK514" s="165">
        <f>ROUND(I514*H514,2)</f>
        <v>0</v>
      </c>
      <c r="BL514" s="18" t="s">
        <v>558</v>
      </c>
      <c r="BM514" s="164" t="s">
        <v>6357</v>
      </c>
    </row>
    <row r="515" spans="1:65" s="2" customFormat="1" ht="16.5" customHeight="1">
      <c r="A515" s="30"/>
      <c r="B515" s="152"/>
      <c r="C515" s="153" t="s">
        <v>3213</v>
      </c>
      <c r="D515" s="153" t="s">
        <v>447</v>
      </c>
      <c r="E515" s="154" t="s">
        <v>6358</v>
      </c>
      <c r="F515" s="155" t="s">
        <v>6359</v>
      </c>
      <c r="G515" s="156" t="s">
        <v>651</v>
      </c>
      <c r="H515" s="157">
        <v>1</v>
      </c>
      <c r="I515" s="158"/>
      <c r="J515" s="158">
        <f>ROUND(I515*H515,2)</f>
        <v>0</v>
      </c>
      <c r="K515" s="159"/>
      <c r="L515" s="31"/>
      <c r="M515" s="160" t="s">
        <v>1</v>
      </c>
      <c r="N515" s="161" t="s">
        <v>39</v>
      </c>
      <c r="O515" s="162">
        <v>0</v>
      </c>
      <c r="P515" s="162">
        <f>O515*H515</f>
        <v>0</v>
      </c>
      <c r="Q515" s="162">
        <v>0</v>
      </c>
      <c r="R515" s="162">
        <f>Q515*H515</f>
        <v>0</v>
      </c>
      <c r="S515" s="162">
        <v>0</v>
      </c>
      <c r="T515" s="163">
        <f>S515*H515</f>
        <v>0</v>
      </c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R515" s="164" t="s">
        <v>558</v>
      </c>
      <c r="AT515" s="164" t="s">
        <v>447</v>
      </c>
      <c r="AU515" s="164" t="s">
        <v>469</v>
      </c>
      <c r="AY515" s="18" t="s">
        <v>445</v>
      </c>
      <c r="BE515" s="165">
        <f>IF(N515="základná",J515,0)</f>
        <v>0</v>
      </c>
      <c r="BF515" s="165">
        <f>IF(N515="znížená",J515,0)</f>
        <v>0</v>
      </c>
      <c r="BG515" s="165">
        <f>IF(N515="zákl. prenesená",J515,0)</f>
        <v>0</v>
      </c>
      <c r="BH515" s="165">
        <f>IF(N515="zníž. prenesená",J515,0)</f>
        <v>0</v>
      </c>
      <c r="BI515" s="165">
        <f>IF(N515="nulová",J515,0)</f>
        <v>0</v>
      </c>
      <c r="BJ515" s="18" t="s">
        <v>129</v>
      </c>
      <c r="BK515" s="165">
        <f>ROUND(I515*H515,2)</f>
        <v>0</v>
      </c>
      <c r="BL515" s="18" t="s">
        <v>558</v>
      </c>
      <c r="BM515" s="164" t="s">
        <v>6360</v>
      </c>
    </row>
    <row r="516" spans="1:65" s="2" customFormat="1" ht="16.5" customHeight="1">
      <c r="A516" s="30"/>
      <c r="B516" s="152"/>
      <c r="C516" s="153" t="s">
        <v>3217</v>
      </c>
      <c r="D516" s="153" t="s">
        <v>447</v>
      </c>
      <c r="E516" s="154" t="s">
        <v>6361</v>
      </c>
      <c r="F516" s="155" t="s">
        <v>6362</v>
      </c>
      <c r="G516" s="156" t="s">
        <v>651</v>
      </c>
      <c r="H516" s="157">
        <v>1</v>
      </c>
      <c r="I516" s="158"/>
      <c r="J516" s="158">
        <f>ROUND(I516*H516,2)</f>
        <v>0</v>
      </c>
      <c r="K516" s="159"/>
      <c r="L516" s="31"/>
      <c r="M516" s="160" t="s">
        <v>1</v>
      </c>
      <c r="N516" s="161" t="s">
        <v>39</v>
      </c>
      <c r="O516" s="162">
        <v>0</v>
      </c>
      <c r="P516" s="162">
        <f>O516*H516</f>
        <v>0</v>
      </c>
      <c r="Q516" s="162">
        <v>0</v>
      </c>
      <c r="R516" s="162">
        <f>Q516*H516</f>
        <v>0</v>
      </c>
      <c r="S516" s="162">
        <v>0</v>
      </c>
      <c r="T516" s="163">
        <f>S516*H516</f>
        <v>0</v>
      </c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R516" s="164" t="s">
        <v>558</v>
      </c>
      <c r="AT516" s="164" t="s">
        <v>447</v>
      </c>
      <c r="AU516" s="164" t="s">
        <v>469</v>
      </c>
      <c r="AY516" s="18" t="s">
        <v>445</v>
      </c>
      <c r="BE516" s="165">
        <f>IF(N516="základná",J516,0)</f>
        <v>0</v>
      </c>
      <c r="BF516" s="165">
        <f>IF(N516="znížená",J516,0)</f>
        <v>0</v>
      </c>
      <c r="BG516" s="165">
        <f>IF(N516="zákl. prenesená",J516,0)</f>
        <v>0</v>
      </c>
      <c r="BH516" s="165">
        <f>IF(N516="zníž. prenesená",J516,0)</f>
        <v>0</v>
      </c>
      <c r="BI516" s="165">
        <f>IF(N516="nulová",J516,0)</f>
        <v>0</v>
      </c>
      <c r="BJ516" s="18" t="s">
        <v>129</v>
      </c>
      <c r="BK516" s="165">
        <f>ROUND(I516*H516,2)</f>
        <v>0</v>
      </c>
      <c r="BL516" s="18" t="s">
        <v>558</v>
      </c>
      <c r="BM516" s="164" t="s">
        <v>6363</v>
      </c>
    </row>
    <row r="517" spans="1:65" s="2" customFormat="1" ht="16.5" customHeight="1">
      <c r="A517" s="30"/>
      <c r="B517" s="152"/>
      <c r="C517" s="153" t="s">
        <v>3221</v>
      </c>
      <c r="D517" s="153" t="s">
        <v>447</v>
      </c>
      <c r="E517" s="154" t="s">
        <v>6364</v>
      </c>
      <c r="F517" s="155" t="s">
        <v>6365</v>
      </c>
      <c r="G517" s="156" t="s">
        <v>651</v>
      </c>
      <c r="H517" s="157">
        <v>1</v>
      </c>
      <c r="I517" s="158"/>
      <c r="J517" s="158">
        <f>ROUND(I517*H517,2)</f>
        <v>0</v>
      </c>
      <c r="K517" s="159"/>
      <c r="L517" s="31"/>
      <c r="M517" s="160" t="s">
        <v>1</v>
      </c>
      <c r="N517" s="161" t="s">
        <v>39</v>
      </c>
      <c r="O517" s="162">
        <v>0</v>
      </c>
      <c r="P517" s="162">
        <f>O517*H517</f>
        <v>0</v>
      </c>
      <c r="Q517" s="162">
        <v>0</v>
      </c>
      <c r="R517" s="162">
        <f>Q517*H517</f>
        <v>0</v>
      </c>
      <c r="S517" s="162">
        <v>0</v>
      </c>
      <c r="T517" s="163">
        <f>S517*H517</f>
        <v>0</v>
      </c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R517" s="164" t="s">
        <v>558</v>
      </c>
      <c r="AT517" s="164" t="s">
        <v>447</v>
      </c>
      <c r="AU517" s="164" t="s">
        <v>469</v>
      </c>
      <c r="AY517" s="18" t="s">
        <v>445</v>
      </c>
      <c r="BE517" s="165">
        <f>IF(N517="základná",J517,0)</f>
        <v>0</v>
      </c>
      <c r="BF517" s="165">
        <f>IF(N517="znížená",J517,0)</f>
        <v>0</v>
      </c>
      <c r="BG517" s="165">
        <f>IF(N517="zákl. prenesená",J517,0)</f>
        <v>0</v>
      </c>
      <c r="BH517" s="165">
        <f>IF(N517="zníž. prenesená",J517,0)</f>
        <v>0</v>
      </c>
      <c r="BI517" s="165">
        <f>IF(N517="nulová",J517,0)</f>
        <v>0</v>
      </c>
      <c r="BJ517" s="18" t="s">
        <v>129</v>
      </c>
      <c r="BK517" s="165">
        <f>ROUND(I517*H517,2)</f>
        <v>0</v>
      </c>
      <c r="BL517" s="18" t="s">
        <v>558</v>
      </c>
      <c r="BM517" s="164" t="s">
        <v>6366</v>
      </c>
    </row>
    <row r="518" spans="1:65" s="2" customFormat="1" ht="6.95" customHeight="1">
      <c r="A518" s="30"/>
      <c r="B518" s="48"/>
      <c r="C518" s="49"/>
      <c r="D518" s="49"/>
      <c r="E518" s="49"/>
      <c r="F518" s="49"/>
      <c r="G518" s="49"/>
      <c r="H518" s="49"/>
      <c r="I518" s="49"/>
      <c r="J518" s="49"/>
      <c r="K518" s="49"/>
      <c r="L518" s="31"/>
      <c r="M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</row>
  </sheetData>
  <autoFilter ref="C135:K517"/>
  <mergeCells count="8">
    <mergeCell ref="E126:H126"/>
    <mergeCell ref="E128:H12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00"/>
  <sheetViews>
    <sheetView showGridLines="0" topLeftCell="B1" workbookViewId="0">
      <selection activeCell="I60" sqref="I60"/>
    </sheetView>
  </sheetViews>
  <sheetFormatPr defaultColWidth="9.33203125" defaultRowHeight="11.25"/>
  <cols>
    <col min="1" max="1" width="8.33203125" style="221" customWidth="1"/>
    <col min="2" max="2" width="1.1640625" style="221" customWidth="1"/>
    <col min="3" max="3" width="4.1640625" style="221" customWidth="1"/>
    <col min="4" max="4" width="4.33203125" style="221" customWidth="1"/>
    <col min="5" max="5" width="17.1640625" style="221" customWidth="1"/>
    <col min="6" max="6" width="50.83203125" style="221" customWidth="1"/>
    <col min="7" max="7" width="7.5" style="221" customWidth="1"/>
    <col min="8" max="8" width="14" style="221" customWidth="1"/>
    <col min="9" max="9" width="15.83203125" style="221" customWidth="1"/>
    <col min="10" max="10" width="22.33203125" style="221" customWidth="1"/>
    <col min="11" max="11" width="22.33203125" style="221" hidden="1" customWidth="1"/>
    <col min="12" max="12" width="9.33203125" style="221" customWidth="1"/>
    <col min="13" max="13" width="10.83203125" style="221" hidden="1" customWidth="1"/>
    <col min="14" max="14" width="9.33203125" style="221" hidden="1" customWidth="1"/>
    <col min="15" max="20" width="14.1640625" style="221" hidden="1" customWidth="1"/>
    <col min="21" max="21" width="16.33203125" style="221" hidden="1" customWidth="1"/>
    <col min="22" max="22" width="12.33203125" style="221" customWidth="1"/>
    <col min="23" max="23" width="16.33203125" style="221" customWidth="1"/>
    <col min="24" max="24" width="12.33203125" style="221" customWidth="1"/>
    <col min="25" max="25" width="15" style="221" customWidth="1"/>
    <col min="26" max="26" width="11" style="221" customWidth="1"/>
    <col min="27" max="27" width="15" style="221" customWidth="1"/>
    <col min="28" max="28" width="16.33203125" style="221" customWidth="1"/>
    <col min="29" max="29" width="11" style="221" customWidth="1"/>
    <col min="30" max="30" width="15" style="221" customWidth="1"/>
    <col min="31" max="31" width="16.33203125" style="221" customWidth="1"/>
    <col min="32" max="16384" width="9.33203125" style="221"/>
  </cols>
  <sheetData>
    <row r="1" spans="1:46">
      <c r="A1" s="94"/>
    </row>
    <row r="2" spans="1:46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111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ht="6.95" customHeight="1">
      <c r="B5" s="21"/>
      <c r="L5" s="21"/>
    </row>
    <row r="6" spans="1:46" ht="12" customHeight="1">
      <c r="B6" s="21"/>
      <c r="D6" s="227" t="s">
        <v>13</v>
      </c>
      <c r="L6" s="21"/>
    </row>
    <row r="7" spans="1:46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228"/>
      <c r="B8" s="31"/>
      <c r="C8" s="228"/>
      <c r="D8" s="227" t="s">
        <v>141</v>
      </c>
      <c r="E8" s="228"/>
      <c r="F8" s="228"/>
      <c r="G8" s="228"/>
      <c r="H8" s="228"/>
      <c r="I8" s="228"/>
      <c r="J8" s="228"/>
      <c r="K8" s="228"/>
      <c r="L8" s="43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</row>
    <row r="9" spans="1:46" s="2" customFormat="1" ht="30" customHeight="1">
      <c r="A9" s="228"/>
      <c r="B9" s="31"/>
      <c r="C9" s="228"/>
      <c r="D9" s="228"/>
      <c r="E9" s="274" t="s">
        <v>7229</v>
      </c>
      <c r="F9" s="280"/>
      <c r="G9" s="280"/>
      <c r="H9" s="280"/>
      <c r="I9" s="228"/>
      <c r="J9" s="228"/>
      <c r="K9" s="228"/>
      <c r="L9" s="43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</row>
    <row r="10" spans="1:46" s="2" customFormat="1">
      <c r="A10" s="228"/>
      <c r="B10" s="31"/>
      <c r="C10" s="228"/>
      <c r="D10" s="228"/>
      <c r="E10" s="228"/>
      <c r="F10" s="228"/>
      <c r="G10" s="228"/>
      <c r="H10" s="228"/>
      <c r="I10" s="228"/>
      <c r="J10" s="228"/>
      <c r="K10" s="228"/>
      <c r="L10" s="43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</row>
    <row r="11" spans="1:46" s="2" customFormat="1" ht="12" customHeight="1">
      <c r="A11" s="228"/>
      <c r="B11" s="31"/>
      <c r="C11" s="228"/>
      <c r="D11" s="227" t="s">
        <v>15</v>
      </c>
      <c r="E11" s="228"/>
      <c r="F11" s="220" t="s">
        <v>1</v>
      </c>
      <c r="G11" s="228"/>
      <c r="H11" s="228"/>
      <c r="I11" s="227" t="s">
        <v>16</v>
      </c>
      <c r="J11" s="220" t="s">
        <v>1</v>
      </c>
      <c r="K11" s="228"/>
      <c r="L11" s="43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</row>
    <row r="12" spans="1:46" s="2" customFormat="1" ht="12" customHeight="1">
      <c r="A12" s="228"/>
      <c r="B12" s="31"/>
      <c r="C12" s="228"/>
      <c r="D12" s="227" t="s">
        <v>17</v>
      </c>
      <c r="E12" s="228"/>
      <c r="F12" s="220" t="s">
        <v>18</v>
      </c>
      <c r="G12" s="228"/>
      <c r="H12" s="228"/>
      <c r="I12" s="227" t="s">
        <v>19</v>
      </c>
      <c r="J12" s="225" t="str">
        <f>'Rekapitulácia stavby'!AN8</f>
        <v>17. 6. 2023</v>
      </c>
      <c r="K12" s="228"/>
      <c r="L12" s="43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</row>
    <row r="13" spans="1:46" s="2" customFormat="1" ht="10.9" customHeight="1">
      <c r="A13" s="228"/>
      <c r="B13" s="31"/>
      <c r="C13" s="228"/>
      <c r="D13" s="228"/>
      <c r="E13" s="228"/>
      <c r="F13" s="228"/>
      <c r="G13" s="228"/>
      <c r="H13" s="228"/>
      <c r="I13" s="228"/>
      <c r="J13" s="228"/>
      <c r="K13" s="228"/>
      <c r="L13" s="43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</row>
    <row r="14" spans="1:46" s="2" customFormat="1" ht="12" customHeight="1">
      <c r="A14" s="228"/>
      <c r="B14" s="31"/>
      <c r="C14" s="228"/>
      <c r="D14" s="227" t="s">
        <v>21</v>
      </c>
      <c r="E14" s="228"/>
      <c r="F14" s="228"/>
      <c r="G14" s="228"/>
      <c r="H14" s="228"/>
      <c r="I14" s="227" t="s">
        <v>22</v>
      </c>
      <c r="J14" s="220" t="s">
        <v>1</v>
      </c>
      <c r="K14" s="228"/>
      <c r="L14" s="43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</row>
    <row r="15" spans="1:46" s="2" customFormat="1" ht="18" customHeight="1">
      <c r="A15" s="228"/>
      <c r="B15" s="31"/>
      <c r="C15" s="228"/>
      <c r="D15" s="228"/>
      <c r="E15" s="220" t="s">
        <v>23</v>
      </c>
      <c r="F15" s="228"/>
      <c r="G15" s="228"/>
      <c r="H15" s="228"/>
      <c r="I15" s="227" t="s">
        <v>24</v>
      </c>
      <c r="J15" s="220" t="s">
        <v>1</v>
      </c>
      <c r="K15" s="228"/>
      <c r="L15" s="43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</row>
    <row r="16" spans="1:46" s="2" customFormat="1" ht="6.95" customHeight="1">
      <c r="A16" s="228"/>
      <c r="B16" s="31"/>
      <c r="C16" s="228"/>
      <c r="D16" s="228"/>
      <c r="E16" s="228"/>
      <c r="F16" s="228"/>
      <c r="G16" s="228"/>
      <c r="H16" s="228"/>
      <c r="I16" s="228"/>
      <c r="J16" s="228"/>
      <c r="K16" s="228"/>
      <c r="L16" s="43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</row>
    <row r="17" spans="1:31" s="2" customFormat="1" ht="12" customHeight="1">
      <c r="A17" s="228"/>
      <c r="B17" s="31"/>
      <c r="C17" s="228"/>
      <c r="D17" s="227" t="s">
        <v>25</v>
      </c>
      <c r="E17" s="228"/>
      <c r="F17" s="228"/>
      <c r="G17" s="228"/>
      <c r="H17" s="228"/>
      <c r="I17" s="227" t="s">
        <v>22</v>
      </c>
      <c r="J17" s="220" t="s">
        <v>1</v>
      </c>
      <c r="K17" s="228"/>
      <c r="L17" s="43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</row>
    <row r="18" spans="1:31" s="2" customFormat="1" ht="18" customHeight="1">
      <c r="A18" s="228"/>
      <c r="B18" s="31"/>
      <c r="C18" s="228"/>
      <c r="D18" s="228"/>
      <c r="E18" s="220" t="s">
        <v>26</v>
      </c>
      <c r="F18" s="228"/>
      <c r="G18" s="228"/>
      <c r="H18" s="228"/>
      <c r="I18" s="227" t="s">
        <v>24</v>
      </c>
      <c r="J18" s="220" t="s">
        <v>1</v>
      </c>
      <c r="K18" s="228"/>
      <c r="L18" s="43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</row>
    <row r="19" spans="1:31" s="2" customFormat="1" ht="6.95" customHeight="1">
      <c r="A19" s="228"/>
      <c r="B19" s="31"/>
      <c r="C19" s="228"/>
      <c r="D19" s="228"/>
      <c r="E19" s="228"/>
      <c r="F19" s="228"/>
      <c r="G19" s="228"/>
      <c r="H19" s="228"/>
      <c r="I19" s="228"/>
      <c r="J19" s="228"/>
      <c r="K19" s="228"/>
      <c r="L19" s="43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</row>
    <row r="20" spans="1:31" s="2" customFormat="1" ht="12" customHeight="1">
      <c r="A20" s="228"/>
      <c r="B20" s="31"/>
      <c r="C20" s="228"/>
      <c r="D20" s="227" t="s">
        <v>27</v>
      </c>
      <c r="E20" s="228"/>
      <c r="F20" s="228"/>
      <c r="G20" s="228"/>
      <c r="H20" s="228"/>
      <c r="I20" s="227" t="s">
        <v>22</v>
      </c>
      <c r="J20" s="220" t="s">
        <v>1</v>
      </c>
      <c r="K20" s="228"/>
      <c r="L20" s="43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</row>
    <row r="21" spans="1:31" s="2" customFormat="1" ht="18" customHeight="1">
      <c r="A21" s="228"/>
      <c r="B21" s="31"/>
      <c r="C21" s="228"/>
      <c r="D21" s="228"/>
      <c r="E21" s="220" t="s">
        <v>28</v>
      </c>
      <c r="F21" s="228"/>
      <c r="G21" s="228"/>
      <c r="H21" s="228"/>
      <c r="I21" s="227" t="s">
        <v>24</v>
      </c>
      <c r="J21" s="220" t="s">
        <v>1</v>
      </c>
      <c r="K21" s="228"/>
      <c r="L21" s="43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</row>
    <row r="22" spans="1:31" s="2" customFormat="1" ht="6.95" customHeight="1">
      <c r="A22" s="228"/>
      <c r="B22" s="31"/>
      <c r="C22" s="228"/>
      <c r="D22" s="228"/>
      <c r="E22" s="228"/>
      <c r="F22" s="228"/>
      <c r="G22" s="228"/>
      <c r="H22" s="228"/>
      <c r="I22" s="228"/>
      <c r="J22" s="228"/>
      <c r="K22" s="228"/>
      <c r="L22" s="43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</row>
    <row r="23" spans="1:31" s="2" customFormat="1" ht="12" customHeight="1">
      <c r="A23" s="228"/>
      <c r="B23" s="31"/>
      <c r="C23" s="228"/>
      <c r="D23" s="227" t="s">
        <v>30</v>
      </c>
      <c r="E23" s="228"/>
      <c r="F23" s="228"/>
      <c r="G23" s="228"/>
      <c r="H23" s="228"/>
      <c r="I23" s="227" t="s">
        <v>22</v>
      </c>
      <c r="J23" s="220" t="str">
        <f>IF('Rekapitulácia stavby'!AN19="","",'Rekapitulácia stavby'!AN19)</f>
        <v/>
      </c>
      <c r="K23" s="228"/>
      <c r="L23" s="43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</row>
    <row r="24" spans="1:31" s="2" customFormat="1" ht="18" customHeight="1">
      <c r="A24" s="228"/>
      <c r="B24" s="31"/>
      <c r="C24" s="228"/>
      <c r="D24" s="228"/>
      <c r="E24" s="220" t="str">
        <f>IF('Rekapitulácia stavby'!E20="","",'Rekapitulácia stavby'!E20)</f>
        <v xml:space="preserve"> </v>
      </c>
      <c r="F24" s="228"/>
      <c r="G24" s="228"/>
      <c r="H24" s="228"/>
      <c r="I24" s="227" t="s">
        <v>24</v>
      </c>
      <c r="J24" s="220" t="str">
        <f>IF('Rekapitulácia stavby'!AN20="","",'Rekapitulácia stavby'!AN20)</f>
        <v/>
      </c>
      <c r="K24" s="228"/>
      <c r="L24" s="43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</row>
    <row r="25" spans="1:31" s="2" customFormat="1" ht="6.95" customHeight="1">
      <c r="A25" s="228"/>
      <c r="B25" s="31"/>
      <c r="C25" s="228"/>
      <c r="D25" s="228"/>
      <c r="E25" s="228"/>
      <c r="F25" s="228"/>
      <c r="G25" s="228"/>
      <c r="H25" s="228"/>
      <c r="I25" s="228"/>
      <c r="J25" s="228"/>
      <c r="K25" s="228"/>
      <c r="L25" s="43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</row>
    <row r="26" spans="1:31" s="2" customFormat="1" ht="12" customHeight="1">
      <c r="A26" s="228"/>
      <c r="B26" s="31"/>
      <c r="C26" s="228"/>
      <c r="D26" s="227" t="s">
        <v>32</v>
      </c>
      <c r="E26" s="228"/>
      <c r="F26" s="228"/>
      <c r="G26" s="228"/>
      <c r="H26" s="228"/>
      <c r="I26" s="228"/>
      <c r="J26" s="228"/>
      <c r="K26" s="228"/>
      <c r="L26" s="43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228"/>
      <c r="B28" s="31"/>
      <c r="C28" s="228"/>
      <c r="D28" s="228"/>
      <c r="E28" s="228"/>
      <c r="F28" s="228"/>
      <c r="G28" s="228"/>
      <c r="H28" s="228"/>
      <c r="I28" s="228"/>
      <c r="J28" s="228"/>
      <c r="K28" s="228"/>
      <c r="L28" s="43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</row>
    <row r="29" spans="1:31" s="2" customFormat="1" ht="6.95" customHeight="1">
      <c r="A29" s="228"/>
      <c r="B29" s="31"/>
      <c r="C29" s="228"/>
      <c r="D29" s="67"/>
      <c r="E29" s="67"/>
      <c r="F29" s="67"/>
      <c r="G29" s="67"/>
      <c r="H29" s="67"/>
      <c r="I29" s="67"/>
      <c r="J29" s="67"/>
      <c r="K29" s="67"/>
      <c r="L29" s="43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</row>
    <row r="30" spans="1:31" s="2" customFormat="1" ht="25.35" customHeight="1">
      <c r="A30" s="228"/>
      <c r="B30" s="31"/>
      <c r="C30" s="228"/>
      <c r="D30" s="101" t="s">
        <v>33</v>
      </c>
      <c r="E30" s="228"/>
      <c r="F30" s="228"/>
      <c r="G30" s="228"/>
      <c r="H30" s="228"/>
      <c r="I30" s="228"/>
      <c r="J30" s="226">
        <f>ROUND(J123, 2)</f>
        <v>0</v>
      </c>
      <c r="K30" s="228"/>
      <c r="L30" s="43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</row>
    <row r="31" spans="1:31" s="2" customFormat="1" ht="6.95" customHeight="1">
      <c r="A31" s="228"/>
      <c r="B31" s="31"/>
      <c r="C31" s="228"/>
      <c r="D31" s="67"/>
      <c r="E31" s="67"/>
      <c r="F31" s="67"/>
      <c r="G31" s="67"/>
      <c r="H31" s="67"/>
      <c r="I31" s="67"/>
      <c r="J31" s="67"/>
      <c r="K31" s="67"/>
      <c r="L31" s="43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</row>
    <row r="32" spans="1:31" s="2" customFormat="1" ht="14.45" customHeight="1">
      <c r="A32" s="228"/>
      <c r="B32" s="31"/>
      <c r="C32" s="228"/>
      <c r="D32" s="228"/>
      <c r="E32" s="228"/>
      <c r="F32" s="224" t="s">
        <v>35</v>
      </c>
      <c r="G32" s="228"/>
      <c r="H32" s="228"/>
      <c r="I32" s="224" t="s">
        <v>34</v>
      </c>
      <c r="J32" s="224" t="s">
        <v>36</v>
      </c>
      <c r="K32" s="228"/>
      <c r="L32" s="43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</row>
    <row r="33" spans="1:31" s="2" customFormat="1" ht="14.45" customHeight="1">
      <c r="A33" s="228"/>
      <c r="B33" s="31"/>
      <c r="C33" s="228"/>
      <c r="D33" s="102" t="s">
        <v>37</v>
      </c>
      <c r="E33" s="36" t="s">
        <v>38</v>
      </c>
      <c r="F33" s="103">
        <f>ROUND((SUM(BE123:BE199)),  2)</f>
        <v>0</v>
      </c>
      <c r="G33" s="104"/>
      <c r="H33" s="104"/>
      <c r="I33" s="105">
        <v>0.2</v>
      </c>
      <c r="J33" s="103">
        <f>ROUND(((SUM(BE123:BE199))*I33),  2)</f>
        <v>0</v>
      </c>
      <c r="K33" s="228"/>
      <c r="L33" s="43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</row>
    <row r="34" spans="1:31" s="2" customFormat="1" ht="14.45" customHeight="1">
      <c r="A34" s="228"/>
      <c r="B34" s="31"/>
      <c r="C34" s="228"/>
      <c r="D34" s="228"/>
      <c r="E34" s="36" t="s">
        <v>39</v>
      </c>
      <c r="F34" s="106">
        <f>J30</f>
        <v>0</v>
      </c>
      <c r="G34" s="228"/>
      <c r="H34" s="228"/>
      <c r="I34" s="107">
        <v>0.2</v>
      </c>
      <c r="J34" s="106">
        <f>F34*I34</f>
        <v>0</v>
      </c>
      <c r="K34" s="228"/>
      <c r="L34" s="43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</row>
    <row r="35" spans="1:31" s="2" customFormat="1" ht="14.45" hidden="1" customHeight="1">
      <c r="A35" s="228"/>
      <c r="B35" s="31"/>
      <c r="C35" s="228"/>
      <c r="D35" s="228"/>
      <c r="E35" s="227" t="s">
        <v>40</v>
      </c>
      <c r="F35" s="106">
        <f>ROUND((SUM(BG123:BG199)),  2)</f>
        <v>0</v>
      </c>
      <c r="G35" s="228"/>
      <c r="H35" s="228"/>
      <c r="I35" s="107">
        <v>0.2</v>
      </c>
      <c r="J35" s="106">
        <f>0</f>
        <v>0</v>
      </c>
      <c r="K35" s="228"/>
      <c r="L35" s="43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</row>
    <row r="36" spans="1:31" s="2" customFormat="1" ht="14.45" hidden="1" customHeight="1">
      <c r="A36" s="228"/>
      <c r="B36" s="31"/>
      <c r="C36" s="228"/>
      <c r="D36" s="228"/>
      <c r="E36" s="227" t="s">
        <v>41</v>
      </c>
      <c r="F36" s="106">
        <f>ROUND((SUM(BH123:BH199)),  2)</f>
        <v>0</v>
      </c>
      <c r="G36" s="228"/>
      <c r="H36" s="228"/>
      <c r="I36" s="107">
        <v>0.2</v>
      </c>
      <c r="J36" s="106">
        <f>0</f>
        <v>0</v>
      </c>
      <c r="K36" s="228"/>
      <c r="L36" s="43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</row>
    <row r="37" spans="1:31" s="2" customFormat="1" ht="14.45" hidden="1" customHeight="1">
      <c r="A37" s="228"/>
      <c r="B37" s="31"/>
      <c r="C37" s="228"/>
      <c r="D37" s="228"/>
      <c r="E37" s="36" t="s">
        <v>42</v>
      </c>
      <c r="F37" s="103">
        <f>ROUND((SUM(BI123:BI199)),  2)</f>
        <v>0</v>
      </c>
      <c r="G37" s="104"/>
      <c r="H37" s="104"/>
      <c r="I37" s="105">
        <v>0</v>
      </c>
      <c r="J37" s="103">
        <f>0</f>
        <v>0</v>
      </c>
      <c r="K37" s="228"/>
      <c r="L37" s="43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</row>
    <row r="38" spans="1:31" s="2" customFormat="1" ht="6.95" customHeight="1">
      <c r="A38" s="228"/>
      <c r="B38" s="31"/>
      <c r="C38" s="228"/>
      <c r="D38" s="228"/>
      <c r="E38" s="228"/>
      <c r="F38" s="228"/>
      <c r="G38" s="228"/>
      <c r="H38" s="228"/>
      <c r="I38" s="228"/>
      <c r="J38" s="228"/>
      <c r="K38" s="228"/>
      <c r="L38" s="43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</row>
    <row r="39" spans="1:31" s="2" customFormat="1" ht="25.35" customHeight="1">
      <c r="A39" s="228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</row>
    <row r="40" spans="1:31" s="2" customFormat="1" ht="14.45" customHeight="1">
      <c r="A40" s="228"/>
      <c r="B40" s="31"/>
      <c r="C40" s="228"/>
      <c r="D40" s="228"/>
      <c r="E40" s="228"/>
      <c r="F40" s="228"/>
      <c r="G40" s="228"/>
      <c r="H40" s="228"/>
      <c r="I40" s="228"/>
      <c r="J40" s="228"/>
      <c r="K40" s="228"/>
      <c r="L40" s="43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</row>
    <row r="41" spans="1:31" ht="14.45" customHeight="1">
      <c r="B41" s="21"/>
      <c r="L41" s="21"/>
    </row>
    <row r="42" spans="1:31" ht="14.45" customHeight="1">
      <c r="B42" s="21"/>
      <c r="L42" s="21"/>
    </row>
    <row r="43" spans="1:31" ht="14.45" customHeight="1">
      <c r="B43" s="21"/>
      <c r="L43" s="21"/>
    </row>
    <row r="44" spans="1:31" ht="14.45" customHeight="1">
      <c r="B44" s="21"/>
      <c r="L44" s="21"/>
    </row>
    <row r="45" spans="1:31" ht="14.45" customHeight="1">
      <c r="B45" s="21"/>
      <c r="L45" s="21"/>
    </row>
    <row r="46" spans="1:31" ht="14.45" customHeight="1">
      <c r="B46" s="21"/>
      <c r="L46" s="21"/>
    </row>
    <row r="47" spans="1:31" ht="14.45" customHeight="1">
      <c r="B47" s="21"/>
      <c r="L47" s="21"/>
    </row>
    <row r="48" spans="1:31" ht="14.45" customHeight="1">
      <c r="B48" s="21"/>
      <c r="L48" s="21"/>
    </row>
    <row r="49" spans="1:3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228"/>
      <c r="B61" s="31"/>
      <c r="C61" s="228"/>
      <c r="D61" s="46" t="s">
        <v>48</v>
      </c>
      <c r="E61" s="223"/>
      <c r="F61" s="114" t="s">
        <v>49</v>
      </c>
      <c r="G61" s="46" t="s">
        <v>48</v>
      </c>
      <c r="H61" s="223"/>
      <c r="I61" s="223"/>
      <c r="J61" s="115" t="s">
        <v>49</v>
      </c>
      <c r="K61" s="223"/>
      <c r="L61" s="43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228"/>
      <c r="B65" s="31"/>
      <c r="C65" s="228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228"/>
      <c r="B76" s="31"/>
      <c r="C76" s="228"/>
      <c r="D76" s="46" t="s">
        <v>48</v>
      </c>
      <c r="E76" s="223"/>
      <c r="F76" s="114" t="s">
        <v>49</v>
      </c>
      <c r="G76" s="46" t="s">
        <v>48</v>
      </c>
      <c r="H76" s="223"/>
      <c r="I76" s="223"/>
      <c r="J76" s="115" t="s">
        <v>49</v>
      </c>
      <c r="K76" s="223"/>
      <c r="L76" s="43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</row>
    <row r="77" spans="1:31" s="2" customFormat="1" ht="14.45" customHeight="1">
      <c r="A77" s="228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</row>
    <row r="81" spans="1:47" s="2" customFormat="1" ht="6.95" customHeight="1">
      <c r="A81" s="228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</row>
    <row r="82" spans="1:47" s="2" customFormat="1" ht="24.95" customHeight="1">
      <c r="A82" s="228"/>
      <c r="B82" s="31"/>
      <c r="C82" s="22" t="s">
        <v>292</v>
      </c>
      <c r="D82" s="228"/>
      <c r="E82" s="228"/>
      <c r="F82" s="228"/>
      <c r="G82" s="228"/>
      <c r="H82" s="228"/>
      <c r="I82" s="228"/>
      <c r="J82" s="228"/>
      <c r="K82" s="228"/>
      <c r="L82" s="43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</row>
    <row r="83" spans="1:47" s="2" customFormat="1" ht="6.95" customHeight="1">
      <c r="A83" s="228"/>
      <c r="B83" s="31"/>
      <c r="C83" s="228"/>
      <c r="D83" s="228"/>
      <c r="E83" s="228"/>
      <c r="F83" s="228"/>
      <c r="G83" s="228"/>
      <c r="H83" s="228"/>
      <c r="I83" s="228"/>
      <c r="J83" s="228"/>
      <c r="K83" s="228"/>
      <c r="L83" s="43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</row>
    <row r="84" spans="1:47" s="2" customFormat="1" ht="12" customHeight="1">
      <c r="A84" s="228"/>
      <c r="B84" s="31"/>
      <c r="C84" s="227" t="s">
        <v>13</v>
      </c>
      <c r="D84" s="228"/>
      <c r="E84" s="228"/>
      <c r="F84" s="228"/>
      <c r="G84" s="228"/>
      <c r="H84" s="228"/>
      <c r="I84" s="228"/>
      <c r="J84" s="228"/>
      <c r="K84" s="228"/>
      <c r="L84" s="43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</row>
    <row r="85" spans="1:47" s="2" customFormat="1" ht="26.25" customHeight="1">
      <c r="A85" s="228"/>
      <c r="B85" s="31"/>
      <c r="C85" s="228"/>
      <c r="D85" s="228"/>
      <c r="E85" s="278" t="str">
        <f>E7</f>
        <v>Rekonštrukcia objektu - II. Psychiatrická klinika SZU Cesta k nemocnici</v>
      </c>
      <c r="F85" s="279"/>
      <c r="G85" s="279"/>
      <c r="H85" s="279"/>
      <c r="I85" s="228"/>
      <c r="J85" s="228"/>
      <c r="K85" s="228"/>
      <c r="L85" s="43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</row>
    <row r="86" spans="1:47" s="2" customFormat="1" ht="12" customHeight="1">
      <c r="A86" s="228"/>
      <c r="B86" s="31"/>
      <c r="C86" s="227" t="s">
        <v>141</v>
      </c>
      <c r="D86" s="228"/>
      <c r="E86" s="228"/>
      <c r="F86" s="228"/>
      <c r="G86" s="228"/>
      <c r="H86" s="228"/>
      <c r="I86" s="228"/>
      <c r="J86" s="228"/>
      <c r="K86" s="228"/>
      <c r="L86" s="43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</row>
    <row r="87" spans="1:47" s="2" customFormat="1" ht="30" customHeight="1">
      <c r="A87" s="228"/>
      <c r="B87" s="31"/>
      <c r="C87" s="228"/>
      <c r="D87" s="228"/>
      <c r="E87" s="274" t="str">
        <f>E9</f>
        <v>SO01j - Rekonštrukcia objektu II. Psychiatrickej kliniky - Vzduchotechnika - klimatizácia - opcia</v>
      </c>
      <c r="F87" s="280"/>
      <c r="G87" s="280"/>
      <c r="H87" s="280"/>
      <c r="I87" s="228"/>
      <c r="J87" s="228"/>
      <c r="K87" s="228"/>
      <c r="L87" s="43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</row>
    <row r="88" spans="1:47" s="2" customFormat="1" ht="6.95" customHeight="1">
      <c r="A88" s="228"/>
      <c r="B88" s="31"/>
      <c r="C88" s="228"/>
      <c r="D88" s="228"/>
      <c r="E88" s="228"/>
      <c r="F88" s="228"/>
      <c r="G88" s="228"/>
      <c r="H88" s="228"/>
      <c r="I88" s="228"/>
      <c r="J88" s="228"/>
      <c r="K88" s="228"/>
      <c r="L88" s="43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</row>
    <row r="89" spans="1:47" s="2" customFormat="1" ht="12" customHeight="1">
      <c r="A89" s="228"/>
      <c r="B89" s="31"/>
      <c r="C89" s="227" t="s">
        <v>17</v>
      </c>
      <c r="D89" s="228"/>
      <c r="E89" s="228"/>
      <c r="F89" s="220" t="str">
        <f>F12</f>
        <v>Banská Bystrica</v>
      </c>
      <c r="G89" s="228"/>
      <c r="H89" s="228"/>
      <c r="I89" s="227" t="s">
        <v>19</v>
      </c>
      <c r="J89" s="225" t="str">
        <f>IF(J12="","",J12)</f>
        <v>17. 6. 2023</v>
      </c>
      <c r="K89" s="228"/>
      <c r="L89" s="43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</row>
    <row r="90" spans="1:47" s="2" customFormat="1" ht="6.95" customHeight="1">
      <c r="A90" s="228"/>
      <c r="B90" s="31"/>
      <c r="C90" s="228"/>
      <c r="D90" s="228"/>
      <c r="E90" s="228"/>
      <c r="F90" s="228"/>
      <c r="G90" s="228"/>
      <c r="H90" s="228"/>
      <c r="I90" s="228"/>
      <c r="J90" s="228"/>
      <c r="K90" s="228"/>
      <c r="L90" s="43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</row>
    <row r="91" spans="1:47" s="2" customFormat="1" ht="25.7" customHeight="1">
      <c r="A91" s="228"/>
      <c r="B91" s="31"/>
      <c r="C91" s="227" t="s">
        <v>21</v>
      </c>
      <c r="D91" s="228"/>
      <c r="E91" s="228"/>
      <c r="F91" s="220" t="str">
        <f>E15</f>
        <v>Fakultná nemocnica s poliklinikou F.D.Roosevelta</v>
      </c>
      <c r="G91" s="228"/>
      <c r="H91" s="228"/>
      <c r="I91" s="227" t="s">
        <v>27</v>
      </c>
      <c r="J91" s="222" t="str">
        <f>E21</f>
        <v>Ing.Arch. Peter Žalman</v>
      </c>
      <c r="K91" s="228"/>
      <c r="L91" s="43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</row>
    <row r="92" spans="1:47" s="2" customFormat="1" ht="15.2" customHeight="1">
      <c r="A92" s="228"/>
      <c r="B92" s="31"/>
      <c r="C92" s="227" t="s">
        <v>25</v>
      </c>
      <c r="D92" s="228"/>
      <c r="E92" s="228"/>
      <c r="F92" s="220" t="str">
        <f>IF(E18="","",E18)</f>
        <v>určený výberom</v>
      </c>
      <c r="G92" s="228"/>
      <c r="H92" s="228"/>
      <c r="I92" s="227" t="s">
        <v>30</v>
      </c>
      <c r="J92" s="222" t="str">
        <f>E24</f>
        <v xml:space="preserve"> </v>
      </c>
      <c r="K92" s="228"/>
      <c r="L92" s="43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</row>
    <row r="93" spans="1:47" s="2" customFormat="1" ht="10.35" customHeight="1">
      <c r="A93" s="228"/>
      <c r="B93" s="31"/>
      <c r="C93" s="228"/>
      <c r="D93" s="228"/>
      <c r="E93" s="228"/>
      <c r="F93" s="228"/>
      <c r="G93" s="228"/>
      <c r="H93" s="228"/>
      <c r="I93" s="228"/>
      <c r="J93" s="228"/>
      <c r="K93" s="228"/>
      <c r="L93" s="43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</row>
    <row r="94" spans="1:47" s="2" customFormat="1" ht="29.25" customHeight="1">
      <c r="A94" s="228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</row>
    <row r="95" spans="1:47" s="2" customFormat="1" ht="10.35" customHeight="1">
      <c r="A95" s="228"/>
      <c r="B95" s="31"/>
      <c r="C95" s="228"/>
      <c r="D95" s="228"/>
      <c r="E95" s="228"/>
      <c r="F95" s="228"/>
      <c r="G95" s="228"/>
      <c r="H95" s="228"/>
      <c r="I95" s="228"/>
      <c r="J95" s="228"/>
      <c r="K95" s="228"/>
      <c r="L95" s="43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</row>
    <row r="96" spans="1:47" s="2" customFormat="1" ht="22.9" customHeight="1">
      <c r="A96" s="228"/>
      <c r="B96" s="31"/>
      <c r="C96" s="118" t="s">
        <v>323</v>
      </c>
      <c r="D96" s="228"/>
      <c r="E96" s="228"/>
      <c r="F96" s="228"/>
      <c r="G96" s="228"/>
      <c r="H96" s="228"/>
      <c r="I96" s="228"/>
      <c r="J96" s="226">
        <f>J123</f>
        <v>0</v>
      </c>
      <c r="K96" s="228"/>
      <c r="L96" s="43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U96" s="18" t="s">
        <v>324</v>
      </c>
    </row>
    <row r="97" spans="1:31" s="9" customFormat="1" ht="24.95" customHeight="1">
      <c r="B97" s="119"/>
      <c r="D97" s="120" t="s">
        <v>351</v>
      </c>
      <c r="E97" s="121"/>
      <c r="F97" s="121"/>
      <c r="G97" s="121"/>
      <c r="H97" s="121"/>
      <c r="I97" s="121"/>
      <c r="J97" s="122">
        <f>J124</f>
        <v>0</v>
      </c>
      <c r="L97" s="119"/>
    </row>
    <row r="98" spans="1:31" s="10" customFormat="1" ht="19.899999999999999" customHeight="1">
      <c r="B98" s="124"/>
      <c r="D98" s="125" t="s">
        <v>5245</v>
      </c>
      <c r="E98" s="126"/>
      <c r="F98" s="126"/>
      <c r="G98" s="126"/>
      <c r="H98" s="126"/>
      <c r="I98" s="126"/>
      <c r="J98" s="127">
        <f>J125</f>
        <v>0</v>
      </c>
      <c r="L98" s="124"/>
    </row>
    <row r="99" spans="1:31" s="10" customFormat="1" ht="14.85" customHeight="1">
      <c r="B99" s="124"/>
      <c r="D99" s="125" t="s">
        <v>5256</v>
      </c>
      <c r="E99" s="126"/>
      <c r="F99" s="126"/>
      <c r="G99" s="126"/>
      <c r="H99" s="126"/>
      <c r="I99" s="126"/>
      <c r="J99" s="127">
        <f>J126</f>
        <v>0</v>
      </c>
      <c r="L99" s="218"/>
    </row>
    <row r="100" spans="1:31" s="10" customFormat="1" ht="14.85" customHeight="1">
      <c r="B100" s="124"/>
      <c r="D100" s="125" t="s">
        <v>5257</v>
      </c>
      <c r="E100" s="126"/>
      <c r="F100" s="126"/>
      <c r="G100" s="126"/>
      <c r="H100" s="126"/>
      <c r="I100" s="126"/>
      <c r="J100" s="127">
        <f>J149</f>
        <v>0</v>
      </c>
      <c r="L100" s="218"/>
    </row>
    <row r="101" spans="1:31" s="10" customFormat="1" ht="14.85" customHeight="1">
      <c r="B101" s="124"/>
      <c r="D101" s="125" t="s">
        <v>5258</v>
      </c>
      <c r="E101" s="126"/>
      <c r="F101" s="126"/>
      <c r="G101" s="126"/>
      <c r="H101" s="126"/>
      <c r="I101" s="126"/>
      <c r="J101" s="127">
        <f>J172</f>
        <v>0</v>
      </c>
      <c r="L101" s="218"/>
    </row>
    <row r="102" spans="1:31" s="10" customFormat="1" ht="14.85" customHeight="1">
      <c r="B102" s="124"/>
      <c r="D102" s="125" t="s">
        <v>5265</v>
      </c>
      <c r="E102" s="126"/>
      <c r="F102" s="126"/>
      <c r="G102" s="126"/>
      <c r="H102" s="126"/>
      <c r="I102" s="126"/>
      <c r="J102" s="127">
        <f>J194</f>
        <v>0</v>
      </c>
      <c r="L102" s="124"/>
    </row>
    <row r="103" spans="1:31" s="10" customFormat="1" ht="14.85" customHeight="1">
      <c r="B103" s="124"/>
      <c r="D103" s="125" t="s">
        <v>5266</v>
      </c>
      <c r="E103" s="126"/>
      <c r="F103" s="126"/>
      <c r="G103" s="126"/>
      <c r="H103" s="126"/>
      <c r="I103" s="126"/>
      <c r="J103" s="127">
        <f>J196</f>
        <v>0</v>
      </c>
      <c r="L103" s="124"/>
    </row>
    <row r="104" spans="1:31" s="2" customFormat="1" ht="21.75" customHeight="1">
      <c r="A104" s="228"/>
      <c r="B104" s="31"/>
      <c r="C104" s="228"/>
      <c r="D104" s="228"/>
      <c r="E104" s="228"/>
      <c r="F104" s="228"/>
      <c r="G104" s="228"/>
      <c r="H104" s="228"/>
      <c r="I104" s="228"/>
      <c r="J104" s="228"/>
      <c r="K104" s="228"/>
      <c r="L104" s="43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</row>
    <row r="105" spans="1:31" s="2" customFormat="1" ht="6.95" customHeight="1">
      <c r="A105" s="228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</row>
    <row r="109" spans="1:31" s="2" customFormat="1" ht="6.95" customHeight="1">
      <c r="A109" s="228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</row>
    <row r="110" spans="1:31" s="2" customFormat="1" ht="24.95" customHeight="1">
      <c r="A110" s="228"/>
      <c r="B110" s="31"/>
      <c r="C110" s="22" t="s">
        <v>427</v>
      </c>
      <c r="D110" s="228"/>
      <c r="E110" s="228"/>
      <c r="F110" s="228"/>
      <c r="G110" s="228"/>
      <c r="H110" s="228"/>
      <c r="I110" s="228"/>
      <c r="J110" s="228"/>
      <c r="K110" s="228"/>
      <c r="L110" s="43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</row>
    <row r="111" spans="1:31" s="2" customFormat="1" ht="6.95" customHeight="1">
      <c r="A111" s="228"/>
      <c r="B111" s="31"/>
      <c r="C111" s="228"/>
      <c r="D111" s="228"/>
      <c r="E111" s="228"/>
      <c r="F111" s="228"/>
      <c r="G111" s="228"/>
      <c r="H111" s="228"/>
      <c r="I111" s="228"/>
      <c r="J111" s="228"/>
      <c r="K111" s="228"/>
      <c r="L111" s="43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</row>
    <row r="112" spans="1:31" s="2" customFormat="1" ht="12" customHeight="1">
      <c r="A112" s="228"/>
      <c r="B112" s="31"/>
      <c r="C112" s="227" t="s">
        <v>13</v>
      </c>
      <c r="D112" s="228"/>
      <c r="E112" s="228"/>
      <c r="F112" s="228"/>
      <c r="G112" s="228"/>
      <c r="H112" s="228"/>
      <c r="I112" s="228"/>
      <c r="J112" s="228"/>
      <c r="K112" s="228"/>
      <c r="L112" s="43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</row>
    <row r="113" spans="1:65" s="2" customFormat="1" ht="26.25" customHeight="1">
      <c r="A113" s="228"/>
      <c r="B113" s="31"/>
      <c r="C113" s="228"/>
      <c r="D113" s="228"/>
      <c r="E113" s="278" t="str">
        <f>E7</f>
        <v>Rekonštrukcia objektu - II. Psychiatrická klinika SZU Cesta k nemocnici</v>
      </c>
      <c r="F113" s="279"/>
      <c r="G113" s="279"/>
      <c r="H113" s="279"/>
      <c r="I113" s="228"/>
      <c r="J113" s="228"/>
      <c r="K113" s="228"/>
      <c r="L113" s="43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</row>
    <row r="114" spans="1:65" s="2" customFormat="1" ht="12" customHeight="1">
      <c r="A114" s="228"/>
      <c r="B114" s="31"/>
      <c r="C114" s="227" t="s">
        <v>141</v>
      </c>
      <c r="D114" s="228"/>
      <c r="E114" s="228"/>
      <c r="F114" s="228"/>
      <c r="G114" s="228"/>
      <c r="H114" s="228"/>
      <c r="I114" s="228"/>
      <c r="J114" s="228"/>
      <c r="K114" s="228"/>
      <c r="L114" s="43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</row>
    <row r="115" spans="1:65" s="2" customFormat="1" ht="30" customHeight="1">
      <c r="A115" s="228"/>
      <c r="B115" s="31"/>
      <c r="C115" s="228"/>
      <c r="D115" s="228"/>
      <c r="E115" s="274" t="str">
        <f>E9</f>
        <v>SO01j - Rekonštrukcia objektu II. Psychiatrickej kliniky - Vzduchotechnika - klimatizácia - opcia</v>
      </c>
      <c r="F115" s="280"/>
      <c r="G115" s="280"/>
      <c r="H115" s="280"/>
      <c r="I115" s="228"/>
      <c r="J115" s="228"/>
      <c r="K115" s="228"/>
      <c r="L115" s="43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</row>
    <row r="116" spans="1:65" s="2" customFormat="1" ht="6.95" customHeight="1">
      <c r="A116" s="228"/>
      <c r="B116" s="31"/>
      <c r="C116" s="228"/>
      <c r="D116" s="228"/>
      <c r="E116" s="228"/>
      <c r="F116" s="228"/>
      <c r="G116" s="228"/>
      <c r="H116" s="228"/>
      <c r="I116" s="228"/>
      <c r="J116" s="228"/>
      <c r="K116" s="228"/>
      <c r="L116" s="43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</row>
    <row r="117" spans="1:65" s="2" customFormat="1" ht="12" customHeight="1">
      <c r="A117" s="228"/>
      <c r="B117" s="31"/>
      <c r="C117" s="227" t="s">
        <v>17</v>
      </c>
      <c r="D117" s="228"/>
      <c r="E117" s="228"/>
      <c r="F117" s="220" t="str">
        <f>F12</f>
        <v>Banská Bystrica</v>
      </c>
      <c r="G117" s="228"/>
      <c r="H117" s="228"/>
      <c r="I117" s="227" t="s">
        <v>19</v>
      </c>
      <c r="J117" s="225" t="str">
        <f>IF(J12="","",J12)</f>
        <v>17. 6. 2023</v>
      </c>
      <c r="K117" s="228"/>
      <c r="L117" s="43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</row>
    <row r="118" spans="1:65" s="2" customFormat="1" ht="6.95" customHeight="1">
      <c r="A118" s="228"/>
      <c r="B118" s="31"/>
      <c r="C118" s="228"/>
      <c r="D118" s="228"/>
      <c r="E118" s="228"/>
      <c r="F118" s="228"/>
      <c r="G118" s="228"/>
      <c r="H118" s="228"/>
      <c r="I118" s="228"/>
      <c r="J118" s="228"/>
      <c r="K118" s="228"/>
      <c r="L118" s="43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</row>
    <row r="119" spans="1:65" s="2" customFormat="1" ht="25.7" customHeight="1">
      <c r="A119" s="228"/>
      <c r="B119" s="31"/>
      <c r="C119" s="227" t="s">
        <v>21</v>
      </c>
      <c r="D119" s="228"/>
      <c r="E119" s="228"/>
      <c r="F119" s="220" t="str">
        <f>E15</f>
        <v>Fakultná nemocnica s poliklinikou F.D.Roosevelta</v>
      </c>
      <c r="G119" s="228"/>
      <c r="H119" s="228"/>
      <c r="I119" s="227" t="s">
        <v>27</v>
      </c>
      <c r="J119" s="222" t="str">
        <f>E21</f>
        <v>Ing.Arch. Peter Žalman</v>
      </c>
      <c r="K119" s="228"/>
      <c r="L119" s="43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</row>
    <row r="120" spans="1:65" s="2" customFormat="1" ht="15.2" customHeight="1">
      <c r="A120" s="228"/>
      <c r="B120" s="31"/>
      <c r="C120" s="227" t="s">
        <v>25</v>
      </c>
      <c r="D120" s="228"/>
      <c r="E120" s="228"/>
      <c r="F120" s="220" t="str">
        <f>IF(E18="","",E18)</f>
        <v>určený výberom</v>
      </c>
      <c r="G120" s="228"/>
      <c r="H120" s="228"/>
      <c r="I120" s="227" t="s">
        <v>30</v>
      </c>
      <c r="J120" s="222" t="str">
        <f>E24</f>
        <v xml:space="preserve"> </v>
      </c>
      <c r="K120" s="228"/>
      <c r="L120" s="43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</row>
    <row r="121" spans="1:65" s="2" customFormat="1" ht="10.35" customHeight="1">
      <c r="A121" s="228"/>
      <c r="B121" s="31"/>
      <c r="C121" s="228"/>
      <c r="D121" s="228"/>
      <c r="E121" s="228"/>
      <c r="F121" s="228"/>
      <c r="G121" s="228"/>
      <c r="H121" s="228"/>
      <c r="I121" s="228"/>
      <c r="J121" s="228"/>
      <c r="K121" s="228"/>
      <c r="L121" s="43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</row>
    <row r="122" spans="1:65" s="11" customFormat="1" ht="29.25" customHeight="1">
      <c r="A122" s="129"/>
      <c r="B122" s="130"/>
      <c r="C122" s="131" t="s">
        <v>432</v>
      </c>
      <c r="D122" s="132" t="s">
        <v>58</v>
      </c>
      <c r="E122" s="132" t="s">
        <v>54</v>
      </c>
      <c r="F122" s="132" t="s">
        <v>55</v>
      </c>
      <c r="G122" s="132" t="s">
        <v>433</v>
      </c>
      <c r="H122" s="132" t="s">
        <v>434</v>
      </c>
      <c r="I122" s="132" t="s">
        <v>435</v>
      </c>
      <c r="J122" s="133" t="s">
        <v>318</v>
      </c>
      <c r="K122" s="134" t="s">
        <v>436</v>
      </c>
      <c r="L122" s="135"/>
      <c r="M122" s="63" t="s">
        <v>1</v>
      </c>
      <c r="N122" s="64" t="s">
        <v>37</v>
      </c>
      <c r="O122" s="64" t="s">
        <v>437</v>
      </c>
      <c r="P122" s="64" t="s">
        <v>438</v>
      </c>
      <c r="Q122" s="64" t="s">
        <v>439</v>
      </c>
      <c r="R122" s="64" t="s">
        <v>440</v>
      </c>
      <c r="S122" s="64" t="s">
        <v>441</v>
      </c>
      <c r="T122" s="65" t="s">
        <v>442</v>
      </c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</row>
    <row r="123" spans="1:65" s="2" customFormat="1" ht="22.9" customHeight="1">
      <c r="A123" s="228"/>
      <c r="B123" s="31"/>
      <c r="C123" s="70" t="s">
        <v>323</v>
      </c>
      <c r="D123" s="228"/>
      <c r="E123" s="228"/>
      <c r="F123" s="228"/>
      <c r="G123" s="228"/>
      <c r="H123" s="228"/>
      <c r="I123" s="228"/>
      <c r="J123" s="136">
        <f>J124</f>
        <v>0</v>
      </c>
      <c r="K123" s="228"/>
      <c r="L123" s="31"/>
      <c r="M123" s="66"/>
      <c r="N123" s="57"/>
      <c r="O123" s="67"/>
      <c r="P123" s="137" t="e">
        <f>P124</f>
        <v>#REF!</v>
      </c>
      <c r="Q123" s="67"/>
      <c r="R123" s="137" t="e">
        <f>R124</f>
        <v>#REF!</v>
      </c>
      <c r="S123" s="67"/>
      <c r="T123" s="138" t="e">
        <f>T124</f>
        <v>#REF!</v>
      </c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T123" s="18" t="s">
        <v>72</v>
      </c>
      <c r="AU123" s="18" t="s">
        <v>324</v>
      </c>
      <c r="BK123" s="139" t="e">
        <f>BK124</f>
        <v>#REF!</v>
      </c>
    </row>
    <row r="124" spans="1:65" s="229" customFormat="1" ht="25.9" customHeight="1">
      <c r="B124" s="140"/>
      <c r="D124" s="141" t="s">
        <v>72</v>
      </c>
      <c r="E124" s="142" t="s">
        <v>1713</v>
      </c>
      <c r="F124" s="142" t="s">
        <v>1714</v>
      </c>
      <c r="J124" s="143">
        <f>J125</f>
        <v>0</v>
      </c>
      <c r="L124" s="140"/>
      <c r="M124" s="144"/>
      <c r="N124" s="145"/>
      <c r="O124" s="145"/>
      <c r="P124" s="146" t="e">
        <f>P125</f>
        <v>#REF!</v>
      </c>
      <c r="Q124" s="145"/>
      <c r="R124" s="146" t="e">
        <f>R125</f>
        <v>#REF!</v>
      </c>
      <c r="S124" s="145"/>
      <c r="T124" s="147" t="e">
        <f>T125</f>
        <v>#REF!</v>
      </c>
      <c r="AR124" s="141" t="s">
        <v>129</v>
      </c>
      <c r="AT124" s="148" t="s">
        <v>72</v>
      </c>
      <c r="AU124" s="148" t="s">
        <v>73</v>
      </c>
      <c r="AY124" s="141" t="s">
        <v>445</v>
      </c>
      <c r="BK124" s="149" t="e">
        <f>BK125</f>
        <v>#REF!</v>
      </c>
    </row>
    <row r="125" spans="1:65" s="229" customFormat="1" ht="22.9" customHeight="1">
      <c r="B125" s="140"/>
      <c r="D125" s="141" t="s">
        <v>72</v>
      </c>
      <c r="E125" s="150" t="s">
        <v>5267</v>
      </c>
      <c r="F125" s="150" t="s">
        <v>5268</v>
      </c>
      <c r="J125" s="151">
        <f>J126+J149+J172+J194+J196</f>
        <v>0</v>
      </c>
      <c r="L125" s="140"/>
      <c r="M125" s="144"/>
      <c r="N125" s="145"/>
      <c r="O125" s="145"/>
      <c r="P125" s="146" t="e">
        <f>#REF!+#REF!+#REF!+#REF!+#REF!+#REF!+#REF!+#REF!+#REF!+#REF!+P126+P149+P172+#REF!+#REF!+#REF!+#REF!+#REF!+#REF!+P194+P196</f>
        <v>#REF!</v>
      </c>
      <c r="Q125" s="145"/>
      <c r="R125" s="146" t="e">
        <f>#REF!+#REF!+#REF!+#REF!+#REF!+#REF!+#REF!+#REF!+#REF!+#REF!+R126+R149+R172+#REF!+#REF!+#REF!+#REF!+#REF!+#REF!+R194+R196</f>
        <v>#REF!</v>
      </c>
      <c r="S125" s="145"/>
      <c r="T125" s="147" t="e">
        <f>#REF!+#REF!+#REF!+#REF!+#REF!+#REF!+#REF!+#REF!+#REF!+#REF!+T126+T149+T172+#REF!+#REF!+#REF!+#REF!+#REF!+#REF!+T194+T196</f>
        <v>#REF!</v>
      </c>
      <c r="AR125" s="141" t="s">
        <v>129</v>
      </c>
      <c r="AT125" s="148" t="s">
        <v>72</v>
      </c>
      <c r="AU125" s="148" t="s">
        <v>81</v>
      </c>
      <c r="AY125" s="141" t="s">
        <v>445</v>
      </c>
      <c r="BK125" s="149" t="e">
        <f>#REF!+#REF!+#REF!+#REF!+#REF!+#REF!+#REF!+#REF!+#REF!+#REF!+BK126+BK149+BK172+#REF!+#REF!+#REF!+#REF!+#REF!+#REF!+BK194+BK196</f>
        <v>#REF!</v>
      </c>
    </row>
    <row r="126" spans="1:65" s="229" customFormat="1" ht="20.85" customHeight="1">
      <c r="B126" s="140"/>
      <c r="D126" s="141" t="s">
        <v>72</v>
      </c>
      <c r="E126" s="150" t="s">
        <v>5979</v>
      </c>
      <c r="F126" s="150" t="s">
        <v>5980</v>
      </c>
      <c r="J126" s="151">
        <f>BK126</f>
        <v>0</v>
      </c>
      <c r="L126" s="140"/>
      <c r="M126" s="144"/>
      <c r="N126" s="145"/>
      <c r="O126" s="145"/>
      <c r="P126" s="146">
        <f>SUM(P127:P148)</f>
        <v>0</v>
      </c>
      <c r="Q126" s="145"/>
      <c r="R126" s="146">
        <f>SUM(R127:R148)</f>
        <v>0</v>
      </c>
      <c r="S126" s="145"/>
      <c r="T126" s="147">
        <f>SUM(T127:T148)</f>
        <v>0</v>
      </c>
      <c r="AR126" s="141" t="s">
        <v>129</v>
      </c>
      <c r="AT126" s="148" t="s">
        <v>72</v>
      </c>
      <c r="AU126" s="148" t="s">
        <v>129</v>
      </c>
      <c r="AY126" s="141" t="s">
        <v>445</v>
      </c>
      <c r="BK126" s="149">
        <f>SUM(BK127:BK148)</f>
        <v>0</v>
      </c>
    </row>
    <row r="127" spans="1:65" s="2" customFormat="1" ht="62.65" customHeight="1">
      <c r="A127" s="228"/>
      <c r="B127" s="152"/>
      <c r="C127" s="153" t="s">
        <v>2484</v>
      </c>
      <c r="D127" s="153" t="s">
        <v>447</v>
      </c>
      <c r="E127" s="154" t="s">
        <v>5981</v>
      </c>
      <c r="F127" s="155" t="s">
        <v>5982</v>
      </c>
      <c r="G127" s="156" t="s">
        <v>5273</v>
      </c>
      <c r="H127" s="157">
        <v>1</v>
      </c>
      <c r="I127" s="230"/>
      <c r="J127" s="230">
        <f t="shared" ref="J127:J148" si="0">ROUND(I127*H127,2)</f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 t="shared" ref="P127:P148" si="1">O127*H127</f>
        <v>0</v>
      </c>
      <c r="Q127" s="162">
        <v>0</v>
      </c>
      <c r="R127" s="162">
        <f t="shared" ref="R127:R148" si="2">Q127*H127</f>
        <v>0</v>
      </c>
      <c r="S127" s="162">
        <v>0</v>
      </c>
      <c r="T127" s="163">
        <f t="shared" ref="T127:T148" si="3">S127*H127</f>
        <v>0</v>
      </c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R127" s="164" t="s">
        <v>558</v>
      </c>
      <c r="AT127" s="164" t="s">
        <v>447</v>
      </c>
      <c r="AU127" s="164" t="s">
        <v>469</v>
      </c>
      <c r="AY127" s="18" t="s">
        <v>445</v>
      </c>
      <c r="BE127" s="165">
        <f t="shared" ref="BE127:BE148" si="4">IF(N127="základná",J127,0)</f>
        <v>0</v>
      </c>
      <c r="BF127" s="165">
        <f t="shared" ref="BF127:BF148" si="5">IF(N127="znížená",J127,0)</f>
        <v>0</v>
      </c>
      <c r="BG127" s="165">
        <f t="shared" ref="BG127:BG148" si="6">IF(N127="zákl. prenesená",J127,0)</f>
        <v>0</v>
      </c>
      <c r="BH127" s="165">
        <f t="shared" ref="BH127:BH148" si="7">IF(N127="zníž. prenesená",J127,0)</f>
        <v>0</v>
      </c>
      <c r="BI127" s="165">
        <f t="shared" ref="BI127:BI148" si="8">IF(N127="nulová",J127,0)</f>
        <v>0</v>
      </c>
      <c r="BJ127" s="18" t="s">
        <v>129</v>
      </c>
      <c r="BK127" s="165">
        <f t="shared" ref="BK127:BK148" si="9">ROUND(I127*H127,2)</f>
        <v>0</v>
      </c>
      <c r="BL127" s="18" t="s">
        <v>558</v>
      </c>
      <c r="BM127" s="164" t="s">
        <v>5983</v>
      </c>
    </row>
    <row r="128" spans="1:65" s="2" customFormat="1" ht="78" customHeight="1">
      <c r="A128" s="228"/>
      <c r="B128" s="152"/>
      <c r="C128" s="153" t="s">
        <v>2498</v>
      </c>
      <c r="D128" s="153" t="s">
        <v>447</v>
      </c>
      <c r="E128" s="154" t="s">
        <v>5984</v>
      </c>
      <c r="F128" s="155" t="s">
        <v>5985</v>
      </c>
      <c r="G128" s="156" t="s">
        <v>5277</v>
      </c>
      <c r="H128" s="157">
        <v>3</v>
      </c>
      <c r="I128" s="230"/>
      <c r="J128" s="230">
        <f t="shared" si="0"/>
        <v>0</v>
      </c>
      <c r="K128" s="159"/>
      <c r="L128" s="31"/>
      <c r="M128" s="160" t="s">
        <v>1</v>
      </c>
      <c r="N128" s="161" t="s">
        <v>39</v>
      </c>
      <c r="O128" s="162">
        <v>0</v>
      </c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R128" s="164" t="s">
        <v>558</v>
      </c>
      <c r="AT128" s="164" t="s">
        <v>447</v>
      </c>
      <c r="AU128" s="164" t="s">
        <v>469</v>
      </c>
      <c r="AY128" s="18" t="s">
        <v>445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129</v>
      </c>
      <c r="BK128" s="165">
        <f t="shared" si="9"/>
        <v>0</v>
      </c>
      <c r="BL128" s="18" t="s">
        <v>558</v>
      </c>
      <c r="BM128" s="164" t="s">
        <v>5986</v>
      </c>
    </row>
    <row r="129" spans="1:65" s="2" customFormat="1" ht="44.25" customHeight="1">
      <c r="A129" s="228"/>
      <c r="B129" s="152"/>
      <c r="C129" s="153" t="s">
        <v>2503</v>
      </c>
      <c r="D129" s="153" t="s">
        <v>447</v>
      </c>
      <c r="E129" s="154" t="s">
        <v>5987</v>
      </c>
      <c r="F129" s="155" t="s">
        <v>5988</v>
      </c>
      <c r="G129" s="156" t="s">
        <v>5277</v>
      </c>
      <c r="H129" s="157">
        <v>14</v>
      </c>
      <c r="I129" s="230"/>
      <c r="J129" s="230">
        <f t="shared" si="0"/>
        <v>0</v>
      </c>
      <c r="K129" s="159"/>
      <c r="L129" s="31"/>
      <c r="M129" s="160" t="s">
        <v>1</v>
      </c>
      <c r="N129" s="161" t="s">
        <v>39</v>
      </c>
      <c r="O129" s="162">
        <v>0</v>
      </c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R129" s="164" t="s">
        <v>558</v>
      </c>
      <c r="AT129" s="164" t="s">
        <v>447</v>
      </c>
      <c r="AU129" s="164" t="s">
        <v>469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558</v>
      </c>
      <c r="BM129" s="164" t="s">
        <v>5989</v>
      </c>
    </row>
    <row r="130" spans="1:65" s="2" customFormat="1" ht="44.25" customHeight="1">
      <c r="A130" s="228"/>
      <c r="B130" s="152"/>
      <c r="C130" s="153" t="s">
        <v>2508</v>
      </c>
      <c r="D130" s="153" t="s">
        <v>447</v>
      </c>
      <c r="E130" s="154" t="s">
        <v>5990</v>
      </c>
      <c r="F130" s="155" t="s">
        <v>5991</v>
      </c>
      <c r="G130" s="156" t="s">
        <v>5277</v>
      </c>
      <c r="H130" s="157">
        <v>5</v>
      </c>
      <c r="I130" s="230"/>
      <c r="J130" s="230">
        <f t="shared" si="0"/>
        <v>0</v>
      </c>
      <c r="K130" s="159"/>
      <c r="L130" s="31"/>
      <c r="M130" s="160" t="s">
        <v>1</v>
      </c>
      <c r="N130" s="161" t="s">
        <v>39</v>
      </c>
      <c r="O130" s="162">
        <v>0</v>
      </c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R130" s="164" t="s">
        <v>558</v>
      </c>
      <c r="AT130" s="164" t="s">
        <v>447</v>
      </c>
      <c r="AU130" s="164" t="s">
        <v>469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558</v>
      </c>
      <c r="BM130" s="164" t="s">
        <v>5992</v>
      </c>
    </row>
    <row r="131" spans="1:65" s="2" customFormat="1" ht="44.25" customHeight="1">
      <c r="A131" s="228"/>
      <c r="B131" s="152"/>
      <c r="C131" s="153" t="s">
        <v>2513</v>
      </c>
      <c r="D131" s="153" t="s">
        <v>447</v>
      </c>
      <c r="E131" s="154" t="s">
        <v>5993</v>
      </c>
      <c r="F131" s="155" t="s">
        <v>5994</v>
      </c>
      <c r="G131" s="156" t="s">
        <v>5277</v>
      </c>
      <c r="H131" s="157">
        <v>3</v>
      </c>
      <c r="I131" s="230"/>
      <c r="J131" s="230">
        <f t="shared" si="0"/>
        <v>0</v>
      </c>
      <c r="K131" s="159"/>
      <c r="L131" s="31"/>
      <c r="M131" s="160" t="s">
        <v>1</v>
      </c>
      <c r="N131" s="161" t="s">
        <v>39</v>
      </c>
      <c r="O131" s="162">
        <v>0</v>
      </c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R131" s="164" t="s">
        <v>558</v>
      </c>
      <c r="AT131" s="164" t="s">
        <v>447</v>
      </c>
      <c r="AU131" s="164" t="s">
        <v>469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558</v>
      </c>
      <c r="BM131" s="164" t="s">
        <v>5995</v>
      </c>
    </row>
    <row r="132" spans="1:65" s="2" customFormat="1" ht="44.25" customHeight="1">
      <c r="A132" s="228"/>
      <c r="B132" s="152"/>
      <c r="C132" s="153" t="s">
        <v>2519</v>
      </c>
      <c r="D132" s="153" t="s">
        <v>447</v>
      </c>
      <c r="E132" s="154" t="s">
        <v>5996</v>
      </c>
      <c r="F132" s="155" t="s">
        <v>5997</v>
      </c>
      <c r="G132" s="156" t="s">
        <v>5277</v>
      </c>
      <c r="H132" s="157">
        <v>2</v>
      </c>
      <c r="I132" s="230"/>
      <c r="J132" s="230">
        <f t="shared" si="0"/>
        <v>0</v>
      </c>
      <c r="K132" s="159"/>
      <c r="L132" s="31"/>
      <c r="M132" s="160" t="s">
        <v>1</v>
      </c>
      <c r="N132" s="161" t="s">
        <v>39</v>
      </c>
      <c r="O132" s="162">
        <v>0</v>
      </c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R132" s="164" t="s">
        <v>558</v>
      </c>
      <c r="AT132" s="164" t="s">
        <v>447</v>
      </c>
      <c r="AU132" s="164" t="s">
        <v>469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558</v>
      </c>
      <c r="BM132" s="164" t="s">
        <v>5998</v>
      </c>
    </row>
    <row r="133" spans="1:65" s="2" customFormat="1" ht="44.25" customHeight="1">
      <c r="A133" s="228"/>
      <c r="B133" s="152"/>
      <c r="C133" s="153" t="s">
        <v>2536</v>
      </c>
      <c r="D133" s="153" t="s">
        <v>447</v>
      </c>
      <c r="E133" s="154" t="s">
        <v>5999</v>
      </c>
      <c r="F133" s="155" t="s">
        <v>6000</v>
      </c>
      <c r="G133" s="156" t="s">
        <v>5277</v>
      </c>
      <c r="H133" s="157">
        <v>1</v>
      </c>
      <c r="I133" s="230"/>
      <c r="J133" s="230">
        <f t="shared" si="0"/>
        <v>0</v>
      </c>
      <c r="K133" s="159"/>
      <c r="L133" s="31"/>
      <c r="M133" s="160" t="s">
        <v>1</v>
      </c>
      <c r="N133" s="161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R133" s="164" t="s">
        <v>558</v>
      </c>
      <c r="AT133" s="164" t="s">
        <v>447</v>
      </c>
      <c r="AU133" s="164" t="s">
        <v>469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558</v>
      </c>
      <c r="BM133" s="164" t="s">
        <v>6001</v>
      </c>
    </row>
    <row r="134" spans="1:65" s="2" customFormat="1" ht="16.5" customHeight="1">
      <c r="A134" s="228"/>
      <c r="B134" s="152"/>
      <c r="C134" s="153" t="s">
        <v>2542</v>
      </c>
      <c r="D134" s="153" t="s">
        <v>447</v>
      </c>
      <c r="E134" s="154" t="s">
        <v>6002</v>
      </c>
      <c r="F134" s="155" t="s">
        <v>6003</v>
      </c>
      <c r="G134" s="156" t="s">
        <v>5277</v>
      </c>
      <c r="H134" s="157">
        <v>28</v>
      </c>
      <c r="I134" s="230"/>
      <c r="J134" s="230">
        <f t="shared" si="0"/>
        <v>0</v>
      </c>
      <c r="K134" s="159"/>
      <c r="L134" s="31"/>
      <c r="M134" s="160" t="s">
        <v>1</v>
      </c>
      <c r="N134" s="161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R134" s="164" t="s">
        <v>558</v>
      </c>
      <c r="AT134" s="164" t="s">
        <v>447</v>
      </c>
      <c r="AU134" s="164" t="s">
        <v>469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558</v>
      </c>
      <c r="BM134" s="164" t="s">
        <v>6004</v>
      </c>
    </row>
    <row r="135" spans="1:65" s="2" customFormat="1" ht="16.5" customHeight="1">
      <c r="A135" s="228"/>
      <c r="B135" s="152"/>
      <c r="C135" s="153" t="s">
        <v>2575</v>
      </c>
      <c r="D135" s="153" t="s">
        <v>447</v>
      </c>
      <c r="E135" s="154" t="s">
        <v>6005</v>
      </c>
      <c r="F135" s="155" t="s">
        <v>6006</v>
      </c>
      <c r="G135" s="156" t="s">
        <v>5277</v>
      </c>
      <c r="H135" s="157">
        <v>28</v>
      </c>
      <c r="I135" s="230"/>
      <c r="J135" s="230">
        <f t="shared" si="0"/>
        <v>0</v>
      </c>
      <c r="K135" s="159"/>
      <c r="L135" s="31"/>
      <c r="M135" s="160" t="s">
        <v>1</v>
      </c>
      <c r="N135" s="161" t="s">
        <v>39</v>
      </c>
      <c r="O135" s="162">
        <v>0</v>
      </c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R135" s="164" t="s">
        <v>558</v>
      </c>
      <c r="AT135" s="164" t="s">
        <v>447</v>
      </c>
      <c r="AU135" s="164" t="s">
        <v>469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558</v>
      </c>
      <c r="BM135" s="164" t="s">
        <v>6007</v>
      </c>
    </row>
    <row r="136" spans="1:65" s="2" customFormat="1" ht="16.5" customHeight="1">
      <c r="A136" s="228"/>
      <c r="B136" s="152"/>
      <c r="C136" s="153" t="s">
        <v>2579</v>
      </c>
      <c r="D136" s="153" t="s">
        <v>447</v>
      </c>
      <c r="E136" s="154" t="s">
        <v>6008</v>
      </c>
      <c r="F136" s="155" t="s">
        <v>6009</v>
      </c>
      <c r="G136" s="156" t="s">
        <v>5334</v>
      </c>
      <c r="H136" s="157">
        <v>130</v>
      </c>
      <c r="I136" s="230"/>
      <c r="J136" s="230">
        <f t="shared" si="0"/>
        <v>0</v>
      </c>
      <c r="K136" s="159"/>
      <c r="L136" s="31"/>
      <c r="M136" s="160" t="s">
        <v>1</v>
      </c>
      <c r="N136" s="161" t="s">
        <v>39</v>
      </c>
      <c r="O136" s="162">
        <v>0</v>
      </c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R136" s="164" t="s">
        <v>558</v>
      </c>
      <c r="AT136" s="164" t="s">
        <v>447</v>
      </c>
      <c r="AU136" s="164" t="s">
        <v>469</v>
      </c>
      <c r="AY136" s="18" t="s">
        <v>445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129</v>
      </c>
      <c r="BK136" s="165">
        <f t="shared" si="9"/>
        <v>0</v>
      </c>
      <c r="BL136" s="18" t="s">
        <v>558</v>
      </c>
      <c r="BM136" s="164" t="s">
        <v>6010</v>
      </c>
    </row>
    <row r="137" spans="1:65" s="2" customFormat="1" ht="16.5" customHeight="1">
      <c r="A137" s="228"/>
      <c r="B137" s="152"/>
      <c r="C137" s="153" t="s">
        <v>2583</v>
      </c>
      <c r="D137" s="153" t="s">
        <v>447</v>
      </c>
      <c r="E137" s="154" t="s">
        <v>6011</v>
      </c>
      <c r="F137" s="155" t="s">
        <v>6012</v>
      </c>
      <c r="G137" s="156" t="s">
        <v>5334</v>
      </c>
      <c r="H137" s="157">
        <v>60</v>
      </c>
      <c r="I137" s="230"/>
      <c r="J137" s="230">
        <f t="shared" si="0"/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R137" s="164" t="s">
        <v>558</v>
      </c>
      <c r="AT137" s="164" t="s">
        <v>447</v>
      </c>
      <c r="AU137" s="164" t="s">
        <v>469</v>
      </c>
      <c r="AY137" s="18" t="s">
        <v>445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129</v>
      </c>
      <c r="BK137" s="165">
        <f t="shared" si="9"/>
        <v>0</v>
      </c>
      <c r="BL137" s="18" t="s">
        <v>558</v>
      </c>
      <c r="BM137" s="164" t="s">
        <v>6013</v>
      </c>
    </row>
    <row r="138" spans="1:65" s="2" customFormat="1" ht="16.5" customHeight="1">
      <c r="A138" s="228"/>
      <c r="B138" s="152"/>
      <c r="C138" s="153" t="s">
        <v>2590</v>
      </c>
      <c r="D138" s="153" t="s">
        <v>447</v>
      </c>
      <c r="E138" s="154" t="s">
        <v>6014</v>
      </c>
      <c r="F138" s="155" t="s">
        <v>6015</v>
      </c>
      <c r="G138" s="156" t="s">
        <v>5334</v>
      </c>
      <c r="H138" s="157">
        <v>185</v>
      </c>
      <c r="I138" s="230"/>
      <c r="J138" s="230">
        <f t="shared" si="0"/>
        <v>0</v>
      </c>
      <c r="K138" s="159"/>
      <c r="L138" s="31"/>
      <c r="M138" s="160" t="s">
        <v>1</v>
      </c>
      <c r="N138" s="161" t="s">
        <v>39</v>
      </c>
      <c r="O138" s="162">
        <v>0</v>
      </c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R138" s="164" t="s">
        <v>558</v>
      </c>
      <c r="AT138" s="164" t="s">
        <v>447</v>
      </c>
      <c r="AU138" s="164" t="s">
        <v>469</v>
      </c>
      <c r="AY138" s="18" t="s">
        <v>445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129</v>
      </c>
      <c r="BK138" s="165">
        <f t="shared" si="9"/>
        <v>0</v>
      </c>
      <c r="BL138" s="18" t="s">
        <v>558</v>
      </c>
      <c r="BM138" s="164" t="s">
        <v>6016</v>
      </c>
    </row>
    <row r="139" spans="1:65" s="2" customFormat="1" ht="16.5" customHeight="1">
      <c r="A139" s="228"/>
      <c r="B139" s="152"/>
      <c r="C139" s="153" t="s">
        <v>2595</v>
      </c>
      <c r="D139" s="153" t="s">
        <v>447</v>
      </c>
      <c r="E139" s="154" t="s">
        <v>6017</v>
      </c>
      <c r="F139" s="155" t="s">
        <v>6018</v>
      </c>
      <c r="G139" s="156" t="s">
        <v>5334</v>
      </c>
      <c r="H139" s="157">
        <v>90</v>
      </c>
      <c r="I139" s="230"/>
      <c r="J139" s="230">
        <f t="shared" si="0"/>
        <v>0</v>
      </c>
      <c r="K139" s="159"/>
      <c r="L139" s="31"/>
      <c r="M139" s="160" t="s">
        <v>1</v>
      </c>
      <c r="N139" s="161" t="s">
        <v>39</v>
      </c>
      <c r="O139" s="162">
        <v>0</v>
      </c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R139" s="164" t="s">
        <v>558</v>
      </c>
      <c r="AT139" s="164" t="s">
        <v>447</v>
      </c>
      <c r="AU139" s="164" t="s">
        <v>469</v>
      </c>
      <c r="AY139" s="18" t="s">
        <v>445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129</v>
      </c>
      <c r="BK139" s="165">
        <f t="shared" si="9"/>
        <v>0</v>
      </c>
      <c r="BL139" s="18" t="s">
        <v>558</v>
      </c>
      <c r="BM139" s="164" t="s">
        <v>6019</v>
      </c>
    </row>
    <row r="140" spans="1:65" s="2" customFormat="1" ht="16.5" customHeight="1">
      <c r="A140" s="228"/>
      <c r="B140" s="152"/>
      <c r="C140" s="153" t="s">
        <v>2600</v>
      </c>
      <c r="D140" s="153" t="s">
        <v>447</v>
      </c>
      <c r="E140" s="154" t="s">
        <v>6020</v>
      </c>
      <c r="F140" s="155" t="s">
        <v>6021</v>
      </c>
      <c r="G140" s="156" t="s">
        <v>5334</v>
      </c>
      <c r="H140" s="157">
        <v>40</v>
      </c>
      <c r="I140" s="230"/>
      <c r="J140" s="230">
        <f t="shared" si="0"/>
        <v>0</v>
      </c>
      <c r="K140" s="159"/>
      <c r="L140" s="31"/>
      <c r="M140" s="160" t="s">
        <v>1</v>
      </c>
      <c r="N140" s="161" t="s">
        <v>39</v>
      </c>
      <c r="O140" s="162">
        <v>0</v>
      </c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R140" s="164" t="s">
        <v>558</v>
      </c>
      <c r="AT140" s="164" t="s">
        <v>447</v>
      </c>
      <c r="AU140" s="164" t="s">
        <v>469</v>
      </c>
      <c r="AY140" s="18" t="s">
        <v>445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129</v>
      </c>
      <c r="BK140" s="165">
        <f t="shared" si="9"/>
        <v>0</v>
      </c>
      <c r="BL140" s="18" t="s">
        <v>558</v>
      </c>
      <c r="BM140" s="164" t="s">
        <v>6022</v>
      </c>
    </row>
    <row r="141" spans="1:65" s="2" customFormat="1" ht="16.5" customHeight="1">
      <c r="A141" s="228"/>
      <c r="B141" s="152"/>
      <c r="C141" s="153" t="s">
        <v>2605</v>
      </c>
      <c r="D141" s="153" t="s">
        <v>447</v>
      </c>
      <c r="E141" s="154" t="s">
        <v>6023</v>
      </c>
      <c r="F141" s="155" t="s">
        <v>6024</v>
      </c>
      <c r="G141" s="156" t="s">
        <v>5334</v>
      </c>
      <c r="H141" s="157">
        <v>25</v>
      </c>
      <c r="I141" s="230"/>
      <c r="J141" s="230">
        <f t="shared" si="0"/>
        <v>0</v>
      </c>
      <c r="K141" s="159"/>
      <c r="L141" s="31"/>
      <c r="M141" s="160" t="s">
        <v>1</v>
      </c>
      <c r="N141" s="161" t="s">
        <v>39</v>
      </c>
      <c r="O141" s="162">
        <v>0</v>
      </c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R141" s="164" t="s">
        <v>558</v>
      </c>
      <c r="AT141" s="164" t="s">
        <v>447</v>
      </c>
      <c r="AU141" s="164" t="s">
        <v>469</v>
      </c>
      <c r="AY141" s="18" t="s">
        <v>445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129</v>
      </c>
      <c r="BK141" s="165">
        <f t="shared" si="9"/>
        <v>0</v>
      </c>
      <c r="BL141" s="18" t="s">
        <v>558</v>
      </c>
      <c r="BM141" s="164" t="s">
        <v>6025</v>
      </c>
    </row>
    <row r="142" spans="1:65" s="2" customFormat="1" ht="16.5" customHeight="1">
      <c r="A142" s="228"/>
      <c r="B142" s="152"/>
      <c r="C142" s="153" t="s">
        <v>2609</v>
      </c>
      <c r="D142" s="153" t="s">
        <v>447</v>
      </c>
      <c r="E142" s="154" t="s">
        <v>6026</v>
      </c>
      <c r="F142" s="155" t="s">
        <v>6027</v>
      </c>
      <c r="G142" s="156" t="s">
        <v>5334</v>
      </c>
      <c r="H142" s="157">
        <v>30</v>
      </c>
      <c r="I142" s="230"/>
      <c r="J142" s="230">
        <f t="shared" si="0"/>
        <v>0</v>
      </c>
      <c r="K142" s="159"/>
      <c r="L142" s="31"/>
      <c r="M142" s="160" t="s">
        <v>1</v>
      </c>
      <c r="N142" s="161" t="s">
        <v>39</v>
      </c>
      <c r="O142" s="162">
        <v>0</v>
      </c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R142" s="164" t="s">
        <v>558</v>
      </c>
      <c r="AT142" s="164" t="s">
        <v>447</v>
      </c>
      <c r="AU142" s="164" t="s">
        <v>469</v>
      </c>
      <c r="AY142" s="18" t="s">
        <v>445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129</v>
      </c>
      <c r="BK142" s="165">
        <f t="shared" si="9"/>
        <v>0</v>
      </c>
      <c r="BL142" s="18" t="s">
        <v>558</v>
      </c>
      <c r="BM142" s="164" t="s">
        <v>6028</v>
      </c>
    </row>
    <row r="143" spans="1:65" s="2" customFormat="1" ht="16.5" customHeight="1">
      <c r="A143" s="228"/>
      <c r="B143" s="152"/>
      <c r="C143" s="153" t="s">
        <v>2615</v>
      </c>
      <c r="D143" s="153" t="s">
        <v>447</v>
      </c>
      <c r="E143" s="154" t="s">
        <v>6029</v>
      </c>
      <c r="F143" s="155" t="s">
        <v>6030</v>
      </c>
      <c r="G143" s="156" t="s">
        <v>5334</v>
      </c>
      <c r="H143" s="157">
        <v>50</v>
      </c>
      <c r="I143" s="230"/>
      <c r="J143" s="230">
        <f t="shared" si="0"/>
        <v>0</v>
      </c>
      <c r="K143" s="159"/>
      <c r="L143" s="31"/>
      <c r="M143" s="160" t="s">
        <v>1</v>
      </c>
      <c r="N143" s="161" t="s">
        <v>39</v>
      </c>
      <c r="O143" s="162">
        <v>0</v>
      </c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228"/>
      <c r="V143" s="228"/>
      <c r="W143" s="228"/>
      <c r="X143" s="228"/>
      <c r="Y143" s="228"/>
      <c r="Z143" s="228"/>
      <c r="AA143" s="228"/>
      <c r="AB143" s="228"/>
      <c r="AC143" s="228"/>
      <c r="AD143" s="228"/>
      <c r="AE143" s="228"/>
      <c r="AR143" s="164" t="s">
        <v>558</v>
      </c>
      <c r="AT143" s="164" t="s">
        <v>447</v>
      </c>
      <c r="AU143" s="164" t="s">
        <v>469</v>
      </c>
      <c r="AY143" s="18" t="s">
        <v>445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129</v>
      </c>
      <c r="BK143" s="165">
        <f t="shared" si="9"/>
        <v>0</v>
      </c>
      <c r="BL143" s="18" t="s">
        <v>558</v>
      </c>
      <c r="BM143" s="164" t="s">
        <v>6031</v>
      </c>
    </row>
    <row r="144" spans="1:65" s="2" customFormat="1" ht="16.5" customHeight="1">
      <c r="A144" s="228"/>
      <c r="B144" s="152"/>
      <c r="C144" s="153" t="s">
        <v>2619</v>
      </c>
      <c r="D144" s="153" t="s">
        <v>447</v>
      </c>
      <c r="E144" s="154" t="s">
        <v>6032</v>
      </c>
      <c r="F144" s="155" t="s">
        <v>6033</v>
      </c>
      <c r="G144" s="156" t="s">
        <v>5277</v>
      </c>
      <c r="H144" s="157">
        <v>1</v>
      </c>
      <c r="I144" s="230"/>
      <c r="J144" s="230">
        <f t="shared" si="0"/>
        <v>0</v>
      </c>
      <c r="K144" s="159"/>
      <c r="L144" s="31"/>
      <c r="M144" s="160" t="s">
        <v>1</v>
      </c>
      <c r="N144" s="161" t="s">
        <v>39</v>
      </c>
      <c r="O144" s="162">
        <v>0</v>
      </c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R144" s="164" t="s">
        <v>558</v>
      </c>
      <c r="AT144" s="164" t="s">
        <v>447</v>
      </c>
      <c r="AU144" s="164" t="s">
        <v>469</v>
      </c>
      <c r="AY144" s="18" t="s">
        <v>445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129</v>
      </c>
      <c r="BK144" s="165">
        <f t="shared" si="9"/>
        <v>0</v>
      </c>
      <c r="BL144" s="18" t="s">
        <v>558</v>
      </c>
      <c r="BM144" s="164" t="s">
        <v>6034</v>
      </c>
    </row>
    <row r="145" spans="1:65" s="2" customFormat="1" ht="16.5" customHeight="1">
      <c r="A145" s="228"/>
      <c r="B145" s="152"/>
      <c r="C145" s="153" t="s">
        <v>2623</v>
      </c>
      <c r="D145" s="153" t="s">
        <v>447</v>
      </c>
      <c r="E145" s="154" t="s">
        <v>6035</v>
      </c>
      <c r="F145" s="155" t="s">
        <v>6036</v>
      </c>
      <c r="G145" s="156" t="s">
        <v>5277</v>
      </c>
      <c r="H145" s="157">
        <v>14</v>
      </c>
      <c r="I145" s="230"/>
      <c r="J145" s="230">
        <f t="shared" si="0"/>
        <v>0</v>
      </c>
      <c r="K145" s="159"/>
      <c r="L145" s="31"/>
      <c r="M145" s="160" t="s">
        <v>1</v>
      </c>
      <c r="N145" s="161" t="s">
        <v>39</v>
      </c>
      <c r="O145" s="162">
        <v>0</v>
      </c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R145" s="164" t="s">
        <v>558</v>
      </c>
      <c r="AT145" s="164" t="s">
        <v>447</v>
      </c>
      <c r="AU145" s="164" t="s">
        <v>469</v>
      </c>
      <c r="AY145" s="18" t="s">
        <v>445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129</v>
      </c>
      <c r="BK145" s="165">
        <f t="shared" si="9"/>
        <v>0</v>
      </c>
      <c r="BL145" s="18" t="s">
        <v>558</v>
      </c>
      <c r="BM145" s="164" t="s">
        <v>6037</v>
      </c>
    </row>
    <row r="146" spans="1:65" s="2" customFormat="1" ht="16.5" customHeight="1">
      <c r="A146" s="228"/>
      <c r="B146" s="152"/>
      <c r="C146" s="153" t="s">
        <v>2627</v>
      </c>
      <c r="D146" s="153" t="s">
        <v>447</v>
      </c>
      <c r="E146" s="154" t="s">
        <v>6038</v>
      </c>
      <c r="F146" s="155" t="s">
        <v>6039</v>
      </c>
      <c r="G146" s="156" t="s">
        <v>5277</v>
      </c>
      <c r="H146" s="157">
        <v>4</v>
      </c>
      <c r="I146" s="230"/>
      <c r="J146" s="230">
        <f t="shared" si="0"/>
        <v>0</v>
      </c>
      <c r="K146" s="159"/>
      <c r="L146" s="31"/>
      <c r="M146" s="160" t="s">
        <v>1</v>
      </c>
      <c r="N146" s="161" t="s">
        <v>39</v>
      </c>
      <c r="O146" s="162">
        <v>0</v>
      </c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R146" s="164" t="s">
        <v>558</v>
      </c>
      <c r="AT146" s="164" t="s">
        <v>447</v>
      </c>
      <c r="AU146" s="164" t="s">
        <v>469</v>
      </c>
      <c r="AY146" s="18" t="s">
        <v>445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129</v>
      </c>
      <c r="BK146" s="165">
        <f t="shared" si="9"/>
        <v>0</v>
      </c>
      <c r="BL146" s="18" t="s">
        <v>558</v>
      </c>
      <c r="BM146" s="164" t="s">
        <v>6040</v>
      </c>
    </row>
    <row r="147" spans="1:65" s="2" customFormat="1" ht="16.5" customHeight="1">
      <c r="A147" s="228"/>
      <c r="B147" s="152"/>
      <c r="C147" s="153" t="s">
        <v>2631</v>
      </c>
      <c r="D147" s="153" t="s">
        <v>447</v>
      </c>
      <c r="E147" s="154" t="s">
        <v>6041</v>
      </c>
      <c r="F147" s="155" t="s">
        <v>6042</v>
      </c>
      <c r="G147" s="156" t="s">
        <v>5277</v>
      </c>
      <c r="H147" s="157">
        <v>7</v>
      </c>
      <c r="I147" s="230"/>
      <c r="J147" s="230">
        <f t="shared" si="0"/>
        <v>0</v>
      </c>
      <c r="K147" s="159"/>
      <c r="L147" s="31"/>
      <c r="M147" s="160" t="s">
        <v>1</v>
      </c>
      <c r="N147" s="161" t="s">
        <v>39</v>
      </c>
      <c r="O147" s="162">
        <v>0</v>
      </c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R147" s="164" t="s">
        <v>558</v>
      </c>
      <c r="AT147" s="164" t="s">
        <v>447</v>
      </c>
      <c r="AU147" s="164" t="s">
        <v>469</v>
      </c>
      <c r="AY147" s="18" t="s">
        <v>445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129</v>
      </c>
      <c r="BK147" s="165">
        <f t="shared" si="9"/>
        <v>0</v>
      </c>
      <c r="BL147" s="18" t="s">
        <v>558</v>
      </c>
      <c r="BM147" s="164" t="s">
        <v>6043</v>
      </c>
    </row>
    <row r="148" spans="1:65" s="2" customFormat="1" ht="16.5" customHeight="1">
      <c r="A148" s="228"/>
      <c r="B148" s="152"/>
      <c r="C148" s="153" t="s">
        <v>2635</v>
      </c>
      <c r="D148" s="153" t="s">
        <v>447</v>
      </c>
      <c r="E148" s="154" t="s">
        <v>6044</v>
      </c>
      <c r="F148" s="155" t="s">
        <v>6045</v>
      </c>
      <c r="G148" s="156" t="s">
        <v>5277</v>
      </c>
      <c r="H148" s="157">
        <v>3</v>
      </c>
      <c r="I148" s="230"/>
      <c r="J148" s="230">
        <f t="shared" si="0"/>
        <v>0</v>
      </c>
      <c r="K148" s="159"/>
      <c r="L148" s="31"/>
      <c r="M148" s="160" t="s">
        <v>1</v>
      </c>
      <c r="N148" s="161" t="s">
        <v>39</v>
      </c>
      <c r="O148" s="162">
        <v>0</v>
      </c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R148" s="164" t="s">
        <v>558</v>
      </c>
      <c r="AT148" s="164" t="s">
        <v>447</v>
      </c>
      <c r="AU148" s="164" t="s">
        <v>469</v>
      </c>
      <c r="AY148" s="18" t="s">
        <v>445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129</v>
      </c>
      <c r="BK148" s="165">
        <f t="shared" si="9"/>
        <v>0</v>
      </c>
      <c r="BL148" s="18" t="s">
        <v>558</v>
      </c>
      <c r="BM148" s="164" t="s">
        <v>6046</v>
      </c>
    </row>
    <row r="149" spans="1:65" s="229" customFormat="1" ht="20.85" customHeight="1">
      <c r="B149" s="140"/>
      <c r="D149" s="141" t="s">
        <v>72</v>
      </c>
      <c r="E149" s="150" t="s">
        <v>6047</v>
      </c>
      <c r="F149" s="150" t="s">
        <v>6048</v>
      </c>
      <c r="J149" s="151">
        <f>BK149</f>
        <v>0</v>
      </c>
      <c r="L149" s="140"/>
      <c r="M149" s="144"/>
      <c r="N149" s="145"/>
      <c r="O149" s="145"/>
      <c r="P149" s="146">
        <f>SUM(P150:P171)</f>
        <v>0</v>
      </c>
      <c r="Q149" s="145"/>
      <c r="R149" s="146">
        <f>SUM(R150:R171)</f>
        <v>0</v>
      </c>
      <c r="S149" s="145"/>
      <c r="T149" s="147">
        <f>SUM(T150:T171)</f>
        <v>0</v>
      </c>
      <c r="AR149" s="141" t="s">
        <v>129</v>
      </c>
      <c r="AT149" s="148" t="s">
        <v>72</v>
      </c>
      <c r="AU149" s="148" t="s">
        <v>129</v>
      </c>
      <c r="AY149" s="141" t="s">
        <v>445</v>
      </c>
      <c r="BK149" s="149">
        <f>SUM(BK150:BK171)</f>
        <v>0</v>
      </c>
    </row>
    <row r="150" spans="1:65" s="2" customFormat="1" ht="62.65" customHeight="1">
      <c r="A150" s="228"/>
      <c r="B150" s="152"/>
      <c r="C150" s="153" t="s">
        <v>2639</v>
      </c>
      <c r="D150" s="153" t="s">
        <v>447</v>
      </c>
      <c r="E150" s="154" t="s">
        <v>6049</v>
      </c>
      <c r="F150" s="155" t="s">
        <v>6050</v>
      </c>
      <c r="G150" s="156" t="s">
        <v>5273</v>
      </c>
      <c r="H150" s="157">
        <v>1</v>
      </c>
      <c r="I150" s="230"/>
      <c r="J150" s="230">
        <f t="shared" ref="J150:J171" si="10">ROUND(I150*H150,2)</f>
        <v>0</v>
      </c>
      <c r="K150" s="159"/>
      <c r="L150" s="31"/>
      <c r="M150" s="160" t="s">
        <v>1</v>
      </c>
      <c r="N150" s="161" t="s">
        <v>39</v>
      </c>
      <c r="O150" s="162">
        <v>0</v>
      </c>
      <c r="P150" s="162">
        <f t="shared" ref="P150:P171" si="11">O150*H150</f>
        <v>0</v>
      </c>
      <c r="Q150" s="162">
        <v>0</v>
      </c>
      <c r="R150" s="162">
        <f t="shared" ref="R150:R171" si="12">Q150*H150</f>
        <v>0</v>
      </c>
      <c r="S150" s="162">
        <v>0</v>
      </c>
      <c r="T150" s="163">
        <f t="shared" ref="T150:T171" si="13">S150*H150</f>
        <v>0</v>
      </c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R150" s="164" t="s">
        <v>558</v>
      </c>
      <c r="AT150" s="164" t="s">
        <v>447</v>
      </c>
      <c r="AU150" s="164" t="s">
        <v>469</v>
      </c>
      <c r="AY150" s="18" t="s">
        <v>445</v>
      </c>
      <c r="BE150" s="165">
        <f t="shared" ref="BE150:BE171" si="14">IF(N150="základná",J150,0)</f>
        <v>0</v>
      </c>
      <c r="BF150" s="165">
        <f t="shared" ref="BF150:BF171" si="15">IF(N150="znížená",J150,0)</f>
        <v>0</v>
      </c>
      <c r="BG150" s="165">
        <f t="shared" ref="BG150:BG171" si="16">IF(N150="zákl. prenesená",J150,0)</f>
        <v>0</v>
      </c>
      <c r="BH150" s="165">
        <f t="shared" ref="BH150:BH171" si="17">IF(N150="zníž. prenesená",J150,0)</f>
        <v>0</v>
      </c>
      <c r="BI150" s="165">
        <f t="shared" ref="BI150:BI171" si="18">IF(N150="nulová",J150,0)</f>
        <v>0</v>
      </c>
      <c r="BJ150" s="18" t="s">
        <v>129</v>
      </c>
      <c r="BK150" s="165">
        <f t="shared" ref="BK150:BK171" si="19">ROUND(I150*H150,2)</f>
        <v>0</v>
      </c>
      <c r="BL150" s="18" t="s">
        <v>558</v>
      </c>
      <c r="BM150" s="164" t="s">
        <v>6051</v>
      </c>
    </row>
    <row r="151" spans="1:65" s="2" customFormat="1" ht="24.2" customHeight="1">
      <c r="A151" s="228"/>
      <c r="B151" s="152"/>
      <c r="C151" s="153" t="s">
        <v>2643</v>
      </c>
      <c r="D151" s="153" t="s">
        <v>447</v>
      </c>
      <c r="E151" s="154" t="s">
        <v>6052</v>
      </c>
      <c r="F151" s="155" t="s">
        <v>6053</v>
      </c>
      <c r="G151" s="156" t="s">
        <v>5277</v>
      </c>
      <c r="H151" s="157">
        <v>1</v>
      </c>
      <c r="I151" s="230"/>
      <c r="J151" s="230">
        <f t="shared" si="10"/>
        <v>0</v>
      </c>
      <c r="K151" s="159"/>
      <c r="L151" s="31"/>
      <c r="M151" s="160" t="s">
        <v>1</v>
      </c>
      <c r="N151" s="161" t="s">
        <v>39</v>
      </c>
      <c r="O151" s="162">
        <v>0</v>
      </c>
      <c r="P151" s="162">
        <f t="shared" si="11"/>
        <v>0</v>
      </c>
      <c r="Q151" s="162">
        <v>0</v>
      </c>
      <c r="R151" s="162">
        <f t="shared" si="12"/>
        <v>0</v>
      </c>
      <c r="S151" s="162">
        <v>0</v>
      </c>
      <c r="T151" s="163">
        <f t="shared" si="13"/>
        <v>0</v>
      </c>
      <c r="U151" s="228"/>
      <c r="V151" s="228"/>
      <c r="W151" s="228"/>
      <c r="X151" s="228"/>
      <c r="Y151" s="228"/>
      <c r="Z151" s="228"/>
      <c r="AA151" s="228"/>
      <c r="AB151" s="228"/>
      <c r="AC151" s="228"/>
      <c r="AD151" s="228"/>
      <c r="AE151" s="228"/>
      <c r="AR151" s="164" t="s">
        <v>558</v>
      </c>
      <c r="AT151" s="164" t="s">
        <v>447</v>
      </c>
      <c r="AU151" s="164" t="s">
        <v>469</v>
      </c>
      <c r="AY151" s="18" t="s">
        <v>445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129</v>
      </c>
      <c r="BK151" s="165">
        <f t="shared" si="19"/>
        <v>0</v>
      </c>
      <c r="BL151" s="18" t="s">
        <v>558</v>
      </c>
      <c r="BM151" s="164" t="s">
        <v>6054</v>
      </c>
    </row>
    <row r="152" spans="1:65" s="2" customFormat="1" ht="24.2" customHeight="1">
      <c r="A152" s="228"/>
      <c r="B152" s="152"/>
      <c r="C152" s="153" t="s">
        <v>2651</v>
      </c>
      <c r="D152" s="153" t="s">
        <v>447</v>
      </c>
      <c r="E152" s="154" t="s">
        <v>6055</v>
      </c>
      <c r="F152" s="155" t="s">
        <v>6056</v>
      </c>
      <c r="G152" s="156" t="s">
        <v>5277</v>
      </c>
      <c r="H152" s="157">
        <v>1</v>
      </c>
      <c r="I152" s="230"/>
      <c r="J152" s="230">
        <f t="shared" si="10"/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si="11"/>
        <v>0</v>
      </c>
      <c r="Q152" s="162">
        <v>0</v>
      </c>
      <c r="R152" s="162">
        <f t="shared" si="12"/>
        <v>0</v>
      </c>
      <c r="S152" s="162">
        <v>0</v>
      </c>
      <c r="T152" s="163">
        <f t="shared" si="13"/>
        <v>0</v>
      </c>
      <c r="U152" s="228"/>
      <c r="V152" s="228"/>
      <c r="W152" s="228"/>
      <c r="X152" s="228"/>
      <c r="Y152" s="228"/>
      <c r="Z152" s="228"/>
      <c r="AA152" s="228"/>
      <c r="AB152" s="228"/>
      <c r="AC152" s="228"/>
      <c r="AD152" s="228"/>
      <c r="AE152" s="228"/>
      <c r="AR152" s="164" t="s">
        <v>558</v>
      </c>
      <c r="AT152" s="164" t="s">
        <v>447</v>
      </c>
      <c r="AU152" s="164" t="s">
        <v>469</v>
      </c>
      <c r="AY152" s="18" t="s">
        <v>445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129</v>
      </c>
      <c r="BK152" s="165">
        <f t="shared" si="19"/>
        <v>0</v>
      </c>
      <c r="BL152" s="18" t="s">
        <v>558</v>
      </c>
      <c r="BM152" s="164" t="s">
        <v>6057</v>
      </c>
    </row>
    <row r="153" spans="1:65" s="2" customFormat="1" ht="24.2" customHeight="1">
      <c r="A153" s="228"/>
      <c r="B153" s="152"/>
      <c r="C153" s="153" t="s">
        <v>2657</v>
      </c>
      <c r="D153" s="153" t="s">
        <v>447</v>
      </c>
      <c r="E153" s="154" t="s">
        <v>6058</v>
      </c>
      <c r="F153" s="155" t="s">
        <v>6059</v>
      </c>
      <c r="G153" s="156" t="s">
        <v>5277</v>
      </c>
      <c r="H153" s="157">
        <v>19</v>
      </c>
      <c r="I153" s="230"/>
      <c r="J153" s="230">
        <f t="shared" si="10"/>
        <v>0</v>
      </c>
      <c r="K153" s="159"/>
      <c r="L153" s="31"/>
      <c r="M153" s="160" t="s">
        <v>1</v>
      </c>
      <c r="N153" s="161" t="s">
        <v>39</v>
      </c>
      <c r="O153" s="162">
        <v>0</v>
      </c>
      <c r="P153" s="162">
        <f t="shared" si="11"/>
        <v>0</v>
      </c>
      <c r="Q153" s="162">
        <v>0</v>
      </c>
      <c r="R153" s="162">
        <f t="shared" si="12"/>
        <v>0</v>
      </c>
      <c r="S153" s="162">
        <v>0</v>
      </c>
      <c r="T153" s="163">
        <f t="shared" si="13"/>
        <v>0</v>
      </c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R153" s="164" t="s">
        <v>558</v>
      </c>
      <c r="AT153" s="164" t="s">
        <v>447</v>
      </c>
      <c r="AU153" s="164" t="s">
        <v>469</v>
      </c>
      <c r="AY153" s="18" t="s">
        <v>445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129</v>
      </c>
      <c r="BK153" s="165">
        <f t="shared" si="19"/>
        <v>0</v>
      </c>
      <c r="BL153" s="18" t="s">
        <v>558</v>
      </c>
      <c r="BM153" s="164" t="s">
        <v>6060</v>
      </c>
    </row>
    <row r="154" spans="1:65" s="2" customFormat="1" ht="24.2" customHeight="1">
      <c r="A154" s="228"/>
      <c r="B154" s="152"/>
      <c r="C154" s="153" t="s">
        <v>2671</v>
      </c>
      <c r="D154" s="153" t="s">
        <v>447</v>
      </c>
      <c r="E154" s="154" t="s">
        <v>6061</v>
      </c>
      <c r="F154" s="155" t="s">
        <v>6062</v>
      </c>
      <c r="G154" s="156" t="s">
        <v>5277</v>
      </c>
      <c r="H154" s="157">
        <v>9</v>
      </c>
      <c r="I154" s="230"/>
      <c r="J154" s="230">
        <f t="shared" si="10"/>
        <v>0</v>
      </c>
      <c r="K154" s="159"/>
      <c r="L154" s="31"/>
      <c r="M154" s="160" t="s">
        <v>1</v>
      </c>
      <c r="N154" s="161" t="s">
        <v>39</v>
      </c>
      <c r="O154" s="162">
        <v>0</v>
      </c>
      <c r="P154" s="162">
        <f t="shared" si="11"/>
        <v>0</v>
      </c>
      <c r="Q154" s="162">
        <v>0</v>
      </c>
      <c r="R154" s="162">
        <f t="shared" si="12"/>
        <v>0</v>
      </c>
      <c r="S154" s="162">
        <v>0</v>
      </c>
      <c r="T154" s="163">
        <f t="shared" si="13"/>
        <v>0</v>
      </c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R154" s="164" t="s">
        <v>558</v>
      </c>
      <c r="AT154" s="164" t="s">
        <v>447</v>
      </c>
      <c r="AU154" s="164" t="s">
        <v>469</v>
      </c>
      <c r="AY154" s="18" t="s">
        <v>445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129</v>
      </c>
      <c r="BK154" s="165">
        <f t="shared" si="19"/>
        <v>0</v>
      </c>
      <c r="BL154" s="18" t="s">
        <v>558</v>
      </c>
      <c r="BM154" s="164" t="s">
        <v>6063</v>
      </c>
    </row>
    <row r="155" spans="1:65" s="2" customFormat="1" ht="24.2" customHeight="1">
      <c r="A155" s="228"/>
      <c r="B155" s="152"/>
      <c r="C155" s="153" t="s">
        <v>2678</v>
      </c>
      <c r="D155" s="153" t="s">
        <v>447</v>
      </c>
      <c r="E155" s="154" t="s">
        <v>6064</v>
      </c>
      <c r="F155" s="155" t="s">
        <v>6065</v>
      </c>
      <c r="G155" s="156" t="s">
        <v>5277</v>
      </c>
      <c r="H155" s="157">
        <v>2</v>
      </c>
      <c r="I155" s="230"/>
      <c r="J155" s="230">
        <f t="shared" si="10"/>
        <v>0</v>
      </c>
      <c r="K155" s="159"/>
      <c r="L155" s="31"/>
      <c r="M155" s="160" t="s">
        <v>1</v>
      </c>
      <c r="N155" s="161" t="s">
        <v>39</v>
      </c>
      <c r="O155" s="162">
        <v>0</v>
      </c>
      <c r="P155" s="162">
        <f t="shared" si="11"/>
        <v>0</v>
      </c>
      <c r="Q155" s="162">
        <v>0</v>
      </c>
      <c r="R155" s="162">
        <f t="shared" si="12"/>
        <v>0</v>
      </c>
      <c r="S155" s="162">
        <v>0</v>
      </c>
      <c r="T155" s="163">
        <f t="shared" si="13"/>
        <v>0</v>
      </c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R155" s="164" t="s">
        <v>558</v>
      </c>
      <c r="AT155" s="164" t="s">
        <v>447</v>
      </c>
      <c r="AU155" s="164" t="s">
        <v>469</v>
      </c>
      <c r="AY155" s="18" t="s">
        <v>445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129</v>
      </c>
      <c r="BK155" s="165">
        <f t="shared" si="19"/>
        <v>0</v>
      </c>
      <c r="BL155" s="18" t="s">
        <v>558</v>
      </c>
      <c r="BM155" s="164" t="s">
        <v>6066</v>
      </c>
    </row>
    <row r="156" spans="1:65" s="2" customFormat="1" ht="24.2" customHeight="1">
      <c r="A156" s="228"/>
      <c r="B156" s="152"/>
      <c r="C156" s="153" t="s">
        <v>2687</v>
      </c>
      <c r="D156" s="153" t="s">
        <v>447</v>
      </c>
      <c r="E156" s="154" t="s">
        <v>6067</v>
      </c>
      <c r="F156" s="155" t="s">
        <v>6068</v>
      </c>
      <c r="G156" s="156" t="s">
        <v>5277</v>
      </c>
      <c r="H156" s="157">
        <v>1</v>
      </c>
      <c r="I156" s="230"/>
      <c r="J156" s="230">
        <f t="shared" si="10"/>
        <v>0</v>
      </c>
      <c r="K156" s="159"/>
      <c r="L156" s="31"/>
      <c r="M156" s="160" t="s">
        <v>1</v>
      </c>
      <c r="N156" s="161" t="s">
        <v>39</v>
      </c>
      <c r="O156" s="162">
        <v>0</v>
      </c>
      <c r="P156" s="162">
        <f t="shared" si="11"/>
        <v>0</v>
      </c>
      <c r="Q156" s="162">
        <v>0</v>
      </c>
      <c r="R156" s="162">
        <f t="shared" si="12"/>
        <v>0</v>
      </c>
      <c r="S156" s="162">
        <v>0</v>
      </c>
      <c r="T156" s="163">
        <f t="shared" si="13"/>
        <v>0</v>
      </c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28"/>
      <c r="AE156" s="228"/>
      <c r="AR156" s="164" t="s">
        <v>558</v>
      </c>
      <c r="AT156" s="164" t="s">
        <v>447</v>
      </c>
      <c r="AU156" s="164" t="s">
        <v>469</v>
      </c>
      <c r="AY156" s="18" t="s">
        <v>445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129</v>
      </c>
      <c r="BK156" s="165">
        <f t="shared" si="19"/>
        <v>0</v>
      </c>
      <c r="BL156" s="18" t="s">
        <v>558</v>
      </c>
      <c r="BM156" s="164" t="s">
        <v>6069</v>
      </c>
    </row>
    <row r="157" spans="1:65" s="2" customFormat="1" ht="16.5" customHeight="1">
      <c r="A157" s="228"/>
      <c r="B157" s="152"/>
      <c r="C157" s="153" t="s">
        <v>2692</v>
      </c>
      <c r="D157" s="153" t="s">
        <v>447</v>
      </c>
      <c r="E157" s="154" t="s">
        <v>6070</v>
      </c>
      <c r="F157" s="155" t="s">
        <v>6003</v>
      </c>
      <c r="G157" s="156" t="s">
        <v>5277</v>
      </c>
      <c r="H157" s="157">
        <v>32</v>
      </c>
      <c r="I157" s="230"/>
      <c r="J157" s="230">
        <f t="shared" si="10"/>
        <v>0</v>
      </c>
      <c r="K157" s="159"/>
      <c r="L157" s="31"/>
      <c r="M157" s="160" t="s">
        <v>1</v>
      </c>
      <c r="N157" s="161" t="s">
        <v>39</v>
      </c>
      <c r="O157" s="162">
        <v>0</v>
      </c>
      <c r="P157" s="162">
        <f t="shared" si="11"/>
        <v>0</v>
      </c>
      <c r="Q157" s="162">
        <v>0</v>
      </c>
      <c r="R157" s="162">
        <f t="shared" si="12"/>
        <v>0</v>
      </c>
      <c r="S157" s="162">
        <v>0</v>
      </c>
      <c r="T157" s="163">
        <f t="shared" si="13"/>
        <v>0</v>
      </c>
      <c r="U157" s="228"/>
      <c r="V157" s="228"/>
      <c r="W157" s="228"/>
      <c r="X157" s="228"/>
      <c r="Y157" s="228"/>
      <c r="Z157" s="228"/>
      <c r="AA157" s="228"/>
      <c r="AB157" s="228"/>
      <c r="AC157" s="228"/>
      <c r="AD157" s="228"/>
      <c r="AE157" s="228"/>
      <c r="AR157" s="164" t="s">
        <v>558</v>
      </c>
      <c r="AT157" s="164" t="s">
        <v>447</v>
      </c>
      <c r="AU157" s="164" t="s">
        <v>469</v>
      </c>
      <c r="AY157" s="18" t="s">
        <v>445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129</v>
      </c>
      <c r="BK157" s="165">
        <f t="shared" si="19"/>
        <v>0</v>
      </c>
      <c r="BL157" s="18" t="s">
        <v>558</v>
      </c>
      <c r="BM157" s="164" t="s">
        <v>6071</v>
      </c>
    </row>
    <row r="158" spans="1:65" s="2" customFormat="1" ht="16.5" customHeight="1">
      <c r="A158" s="228"/>
      <c r="B158" s="152"/>
      <c r="C158" s="153" t="s">
        <v>2696</v>
      </c>
      <c r="D158" s="153" t="s">
        <v>447</v>
      </c>
      <c r="E158" s="154" t="s">
        <v>6072</v>
      </c>
      <c r="F158" s="155" t="s">
        <v>6006</v>
      </c>
      <c r="G158" s="156" t="s">
        <v>5277</v>
      </c>
      <c r="H158" s="157">
        <v>33</v>
      </c>
      <c r="I158" s="230"/>
      <c r="J158" s="230">
        <f t="shared" si="10"/>
        <v>0</v>
      </c>
      <c r="K158" s="159"/>
      <c r="L158" s="31"/>
      <c r="M158" s="160" t="s">
        <v>1</v>
      </c>
      <c r="N158" s="161" t="s">
        <v>39</v>
      </c>
      <c r="O158" s="162">
        <v>0</v>
      </c>
      <c r="P158" s="162">
        <f t="shared" si="11"/>
        <v>0</v>
      </c>
      <c r="Q158" s="162">
        <v>0</v>
      </c>
      <c r="R158" s="162">
        <f t="shared" si="12"/>
        <v>0</v>
      </c>
      <c r="S158" s="162">
        <v>0</v>
      </c>
      <c r="T158" s="163">
        <f t="shared" si="13"/>
        <v>0</v>
      </c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R158" s="164" t="s">
        <v>558</v>
      </c>
      <c r="AT158" s="164" t="s">
        <v>447</v>
      </c>
      <c r="AU158" s="164" t="s">
        <v>469</v>
      </c>
      <c r="AY158" s="18" t="s">
        <v>445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129</v>
      </c>
      <c r="BK158" s="165">
        <f t="shared" si="19"/>
        <v>0</v>
      </c>
      <c r="BL158" s="18" t="s">
        <v>558</v>
      </c>
      <c r="BM158" s="164" t="s">
        <v>6073</v>
      </c>
    </row>
    <row r="159" spans="1:65" s="2" customFormat="1" ht="16.5" customHeight="1">
      <c r="A159" s="228"/>
      <c r="B159" s="152"/>
      <c r="C159" s="153" t="s">
        <v>2700</v>
      </c>
      <c r="D159" s="153" t="s">
        <v>447</v>
      </c>
      <c r="E159" s="154" t="s">
        <v>6074</v>
      </c>
      <c r="F159" s="155" t="s">
        <v>6009</v>
      </c>
      <c r="G159" s="156" t="s">
        <v>5334</v>
      </c>
      <c r="H159" s="157">
        <v>145</v>
      </c>
      <c r="I159" s="230"/>
      <c r="J159" s="230">
        <f t="shared" si="10"/>
        <v>0</v>
      </c>
      <c r="K159" s="159"/>
      <c r="L159" s="31"/>
      <c r="M159" s="160" t="s">
        <v>1</v>
      </c>
      <c r="N159" s="161" t="s">
        <v>39</v>
      </c>
      <c r="O159" s="162">
        <v>0</v>
      </c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228"/>
      <c r="AR159" s="164" t="s">
        <v>558</v>
      </c>
      <c r="AT159" s="164" t="s">
        <v>447</v>
      </c>
      <c r="AU159" s="164" t="s">
        <v>469</v>
      </c>
      <c r="AY159" s="18" t="s">
        <v>445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8" t="s">
        <v>129</v>
      </c>
      <c r="BK159" s="165">
        <f t="shared" si="19"/>
        <v>0</v>
      </c>
      <c r="BL159" s="18" t="s">
        <v>558</v>
      </c>
      <c r="BM159" s="164" t="s">
        <v>6075</v>
      </c>
    </row>
    <row r="160" spans="1:65" s="2" customFormat="1" ht="16.5" customHeight="1">
      <c r="A160" s="228"/>
      <c r="B160" s="152"/>
      <c r="C160" s="153" t="s">
        <v>2704</v>
      </c>
      <c r="D160" s="153" t="s">
        <v>447</v>
      </c>
      <c r="E160" s="154" t="s">
        <v>6076</v>
      </c>
      <c r="F160" s="155" t="s">
        <v>6012</v>
      </c>
      <c r="G160" s="156" t="s">
        <v>5334</v>
      </c>
      <c r="H160" s="157">
        <v>56</v>
      </c>
      <c r="I160" s="230"/>
      <c r="J160" s="230">
        <f t="shared" si="10"/>
        <v>0</v>
      </c>
      <c r="K160" s="159"/>
      <c r="L160" s="31"/>
      <c r="M160" s="160" t="s">
        <v>1</v>
      </c>
      <c r="N160" s="161" t="s">
        <v>39</v>
      </c>
      <c r="O160" s="162">
        <v>0</v>
      </c>
      <c r="P160" s="162">
        <f t="shared" si="11"/>
        <v>0</v>
      </c>
      <c r="Q160" s="162">
        <v>0</v>
      </c>
      <c r="R160" s="162">
        <f t="shared" si="12"/>
        <v>0</v>
      </c>
      <c r="S160" s="162">
        <v>0</v>
      </c>
      <c r="T160" s="163">
        <f t="shared" si="13"/>
        <v>0</v>
      </c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R160" s="164" t="s">
        <v>558</v>
      </c>
      <c r="AT160" s="164" t="s">
        <v>447</v>
      </c>
      <c r="AU160" s="164" t="s">
        <v>469</v>
      </c>
      <c r="AY160" s="18" t="s">
        <v>445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8" t="s">
        <v>129</v>
      </c>
      <c r="BK160" s="165">
        <f t="shared" si="19"/>
        <v>0</v>
      </c>
      <c r="BL160" s="18" t="s">
        <v>558</v>
      </c>
      <c r="BM160" s="164" t="s">
        <v>6077</v>
      </c>
    </row>
    <row r="161" spans="1:65" s="2" customFormat="1" ht="16.5" customHeight="1">
      <c r="A161" s="228"/>
      <c r="B161" s="152"/>
      <c r="C161" s="153" t="s">
        <v>2708</v>
      </c>
      <c r="D161" s="153" t="s">
        <v>447</v>
      </c>
      <c r="E161" s="154" t="s">
        <v>6078</v>
      </c>
      <c r="F161" s="155" t="s">
        <v>6015</v>
      </c>
      <c r="G161" s="156" t="s">
        <v>5334</v>
      </c>
      <c r="H161" s="157">
        <v>195</v>
      </c>
      <c r="I161" s="230"/>
      <c r="J161" s="230">
        <f t="shared" si="10"/>
        <v>0</v>
      </c>
      <c r="K161" s="159"/>
      <c r="L161" s="31"/>
      <c r="M161" s="160" t="s">
        <v>1</v>
      </c>
      <c r="N161" s="161" t="s">
        <v>39</v>
      </c>
      <c r="O161" s="162">
        <v>0</v>
      </c>
      <c r="P161" s="162">
        <f t="shared" si="11"/>
        <v>0</v>
      </c>
      <c r="Q161" s="162">
        <v>0</v>
      </c>
      <c r="R161" s="162">
        <f t="shared" si="12"/>
        <v>0</v>
      </c>
      <c r="S161" s="162">
        <v>0</v>
      </c>
      <c r="T161" s="163">
        <f t="shared" si="13"/>
        <v>0</v>
      </c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228"/>
      <c r="AR161" s="164" t="s">
        <v>558</v>
      </c>
      <c r="AT161" s="164" t="s">
        <v>447</v>
      </c>
      <c r="AU161" s="164" t="s">
        <v>469</v>
      </c>
      <c r="AY161" s="18" t="s">
        <v>445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8" t="s">
        <v>129</v>
      </c>
      <c r="BK161" s="165">
        <f t="shared" si="19"/>
        <v>0</v>
      </c>
      <c r="BL161" s="18" t="s">
        <v>558</v>
      </c>
      <c r="BM161" s="164" t="s">
        <v>6079</v>
      </c>
    </row>
    <row r="162" spans="1:65" s="2" customFormat="1" ht="16.5" customHeight="1">
      <c r="A162" s="228"/>
      <c r="B162" s="152"/>
      <c r="C162" s="153" t="s">
        <v>2714</v>
      </c>
      <c r="D162" s="153" t="s">
        <v>447</v>
      </c>
      <c r="E162" s="154" t="s">
        <v>6080</v>
      </c>
      <c r="F162" s="155" t="s">
        <v>6018</v>
      </c>
      <c r="G162" s="156" t="s">
        <v>5334</v>
      </c>
      <c r="H162" s="157">
        <v>89</v>
      </c>
      <c r="I162" s="230"/>
      <c r="J162" s="230">
        <f t="shared" si="10"/>
        <v>0</v>
      </c>
      <c r="K162" s="159"/>
      <c r="L162" s="31"/>
      <c r="M162" s="160" t="s">
        <v>1</v>
      </c>
      <c r="N162" s="161" t="s">
        <v>39</v>
      </c>
      <c r="O162" s="162">
        <v>0</v>
      </c>
      <c r="P162" s="162">
        <f t="shared" si="11"/>
        <v>0</v>
      </c>
      <c r="Q162" s="162">
        <v>0</v>
      </c>
      <c r="R162" s="162">
        <f t="shared" si="12"/>
        <v>0</v>
      </c>
      <c r="S162" s="162">
        <v>0</v>
      </c>
      <c r="T162" s="163">
        <f t="shared" si="13"/>
        <v>0</v>
      </c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R162" s="164" t="s">
        <v>558</v>
      </c>
      <c r="AT162" s="164" t="s">
        <v>447</v>
      </c>
      <c r="AU162" s="164" t="s">
        <v>469</v>
      </c>
      <c r="AY162" s="18" t="s">
        <v>445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8" t="s">
        <v>129</v>
      </c>
      <c r="BK162" s="165">
        <f t="shared" si="19"/>
        <v>0</v>
      </c>
      <c r="BL162" s="18" t="s">
        <v>558</v>
      </c>
      <c r="BM162" s="164" t="s">
        <v>6081</v>
      </c>
    </row>
    <row r="163" spans="1:65" s="2" customFormat="1" ht="16.5" customHeight="1">
      <c r="A163" s="228"/>
      <c r="B163" s="152"/>
      <c r="C163" s="153" t="s">
        <v>2718</v>
      </c>
      <c r="D163" s="153" t="s">
        <v>447</v>
      </c>
      <c r="E163" s="154" t="s">
        <v>6082</v>
      </c>
      <c r="F163" s="155" t="s">
        <v>6021</v>
      </c>
      <c r="G163" s="156" t="s">
        <v>5334</v>
      </c>
      <c r="H163" s="157">
        <v>30</v>
      </c>
      <c r="I163" s="230"/>
      <c r="J163" s="230">
        <f t="shared" si="10"/>
        <v>0</v>
      </c>
      <c r="K163" s="159"/>
      <c r="L163" s="31"/>
      <c r="M163" s="160" t="s">
        <v>1</v>
      </c>
      <c r="N163" s="161" t="s">
        <v>39</v>
      </c>
      <c r="O163" s="162">
        <v>0</v>
      </c>
      <c r="P163" s="162">
        <f t="shared" si="11"/>
        <v>0</v>
      </c>
      <c r="Q163" s="162">
        <v>0</v>
      </c>
      <c r="R163" s="162">
        <f t="shared" si="12"/>
        <v>0</v>
      </c>
      <c r="S163" s="162">
        <v>0</v>
      </c>
      <c r="T163" s="163">
        <f t="shared" si="13"/>
        <v>0</v>
      </c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R163" s="164" t="s">
        <v>558</v>
      </c>
      <c r="AT163" s="164" t="s">
        <v>447</v>
      </c>
      <c r="AU163" s="164" t="s">
        <v>469</v>
      </c>
      <c r="AY163" s="18" t="s">
        <v>445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129</v>
      </c>
      <c r="BK163" s="165">
        <f t="shared" si="19"/>
        <v>0</v>
      </c>
      <c r="BL163" s="18" t="s">
        <v>558</v>
      </c>
      <c r="BM163" s="164" t="s">
        <v>6083</v>
      </c>
    </row>
    <row r="164" spans="1:65" s="2" customFormat="1" ht="16.5" customHeight="1">
      <c r="A164" s="228"/>
      <c r="B164" s="152"/>
      <c r="C164" s="153" t="s">
        <v>2722</v>
      </c>
      <c r="D164" s="153" t="s">
        <v>447</v>
      </c>
      <c r="E164" s="154" t="s">
        <v>6084</v>
      </c>
      <c r="F164" s="155" t="s">
        <v>6024</v>
      </c>
      <c r="G164" s="156" t="s">
        <v>5334</v>
      </c>
      <c r="H164" s="157">
        <v>27</v>
      </c>
      <c r="I164" s="230"/>
      <c r="J164" s="230">
        <f t="shared" si="10"/>
        <v>0</v>
      </c>
      <c r="K164" s="159"/>
      <c r="L164" s="31"/>
      <c r="M164" s="160" t="s">
        <v>1</v>
      </c>
      <c r="N164" s="161" t="s">
        <v>39</v>
      </c>
      <c r="O164" s="162">
        <v>0</v>
      </c>
      <c r="P164" s="162">
        <f t="shared" si="11"/>
        <v>0</v>
      </c>
      <c r="Q164" s="162">
        <v>0</v>
      </c>
      <c r="R164" s="162">
        <f t="shared" si="12"/>
        <v>0</v>
      </c>
      <c r="S164" s="162">
        <v>0</v>
      </c>
      <c r="T164" s="163">
        <f t="shared" si="13"/>
        <v>0</v>
      </c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R164" s="164" t="s">
        <v>558</v>
      </c>
      <c r="AT164" s="164" t="s">
        <v>447</v>
      </c>
      <c r="AU164" s="164" t="s">
        <v>469</v>
      </c>
      <c r="AY164" s="18" t="s">
        <v>445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129</v>
      </c>
      <c r="BK164" s="165">
        <f t="shared" si="19"/>
        <v>0</v>
      </c>
      <c r="BL164" s="18" t="s">
        <v>558</v>
      </c>
      <c r="BM164" s="164" t="s">
        <v>6085</v>
      </c>
    </row>
    <row r="165" spans="1:65" s="2" customFormat="1" ht="16.5" customHeight="1">
      <c r="A165" s="228"/>
      <c r="B165" s="152"/>
      <c r="C165" s="153" t="s">
        <v>2728</v>
      </c>
      <c r="D165" s="153" t="s">
        <v>447</v>
      </c>
      <c r="E165" s="154" t="s">
        <v>6086</v>
      </c>
      <c r="F165" s="155" t="s">
        <v>6087</v>
      </c>
      <c r="G165" s="156" t="s">
        <v>5334</v>
      </c>
      <c r="H165" s="157">
        <v>32</v>
      </c>
      <c r="I165" s="230"/>
      <c r="J165" s="230">
        <f t="shared" si="10"/>
        <v>0</v>
      </c>
      <c r="K165" s="159"/>
      <c r="L165" s="31"/>
      <c r="M165" s="160" t="s">
        <v>1</v>
      </c>
      <c r="N165" s="161" t="s">
        <v>39</v>
      </c>
      <c r="O165" s="162">
        <v>0</v>
      </c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R165" s="164" t="s">
        <v>558</v>
      </c>
      <c r="AT165" s="164" t="s">
        <v>447</v>
      </c>
      <c r="AU165" s="164" t="s">
        <v>469</v>
      </c>
      <c r="AY165" s="18" t="s">
        <v>445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129</v>
      </c>
      <c r="BK165" s="165">
        <f t="shared" si="19"/>
        <v>0</v>
      </c>
      <c r="BL165" s="18" t="s">
        <v>558</v>
      </c>
      <c r="BM165" s="164" t="s">
        <v>6088</v>
      </c>
    </row>
    <row r="166" spans="1:65" s="2" customFormat="1" ht="16.5" customHeight="1">
      <c r="A166" s="228"/>
      <c r="B166" s="152"/>
      <c r="C166" s="153" t="s">
        <v>2732</v>
      </c>
      <c r="D166" s="153" t="s">
        <v>447</v>
      </c>
      <c r="E166" s="154" t="s">
        <v>6089</v>
      </c>
      <c r="F166" s="155" t="s">
        <v>6090</v>
      </c>
      <c r="G166" s="156" t="s">
        <v>5334</v>
      </c>
      <c r="H166" s="157">
        <v>53</v>
      </c>
      <c r="I166" s="230"/>
      <c r="J166" s="230">
        <f t="shared" si="10"/>
        <v>0</v>
      </c>
      <c r="K166" s="159"/>
      <c r="L166" s="31"/>
      <c r="M166" s="160" t="s">
        <v>1</v>
      </c>
      <c r="N166" s="161" t="s">
        <v>39</v>
      </c>
      <c r="O166" s="162">
        <v>0</v>
      </c>
      <c r="P166" s="162">
        <f t="shared" si="11"/>
        <v>0</v>
      </c>
      <c r="Q166" s="162">
        <v>0</v>
      </c>
      <c r="R166" s="162">
        <f t="shared" si="12"/>
        <v>0</v>
      </c>
      <c r="S166" s="162">
        <v>0</v>
      </c>
      <c r="T166" s="163">
        <f t="shared" si="13"/>
        <v>0</v>
      </c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R166" s="164" t="s">
        <v>558</v>
      </c>
      <c r="AT166" s="164" t="s">
        <v>447</v>
      </c>
      <c r="AU166" s="164" t="s">
        <v>469</v>
      </c>
      <c r="AY166" s="18" t="s">
        <v>445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129</v>
      </c>
      <c r="BK166" s="165">
        <f t="shared" si="19"/>
        <v>0</v>
      </c>
      <c r="BL166" s="18" t="s">
        <v>558</v>
      </c>
      <c r="BM166" s="164" t="s">
        <v>6091</v>
      </c>
    </row>
    <row r="167" spans="1:65" s="2" customFormat="1" ht="16.5" customHeight="1">
      <c r="A167" s="228"/>
      <c r="B167" s="152"/>
      <c r="C167" s="153" t="s">
        <v>2738</v>
      </c>
      <c r="D167" s="153" t="s">
        <v>447</v>
      </c>
      <c r="E167" s="154" t="s">
        <v>6092</v>
      </c>
      <c r="F167" s="155" t="s">
        <v>6033</v>
      </c>
      <c r="G167" s="156" t="s">
        <v>5277</v>
      </c>
      <c r="H167" s="157">
        <v>1</v>
      </c>
      <c r="I167" s="230"/>
      <c r="J167" s="230">
        <f t="shared" si="10"/>
        <v>0</v>
      </c>
      <c r="K167" s="159"/>
      <c r="L167" s="31"/>
      <c r="M167" s="160" t="s">
        <v>1</v>
      </c>
      <c r="N167" s="161" t="s">
        <v>39</v>
      </c>
      <c r="O167" s="162">
        <v>0</v>
      </c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R167" s="164" t="s">
        <v>558</v>
      </c>
      <c r="AT167" s="164" t="s">
        <v>447</v>
      </c>
      <c r="AU167" s="164" t="s">
        <v>469</v>
      </c>
      <c r="AY167" s="18" t="s">
        <v>445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129</v>
      </c>
      <c r="BK167" s="165">
        <f t="shared" si="19"/>
        <v>0</v>
      </c>
      <c r="BL167" s="18" t="s">
        <v>558</v>
      </c>
      <c r="BM167" s="164" t="s">
        <v>6093</v>
      </c>
    </row>
    <row r="168" spans="1:65" s="2" customFormat="1" ht="16.5" customHeight="1">
      <c r="A168" s="228"/>
      <c r="B168" s="152"/>
      <c r="C168" s="153" t="s">
        <v>2743</v>
      </c>
      <c r="D168" s="153" t="s">
        <v>447</v>
      </c>
      <c r="E168" s="154" t="s">
        <v>6094</v>
      </c>
      <c r="F168" s="155" t="s">
        <v>6036</v>
      </c>
      <c r="G168" s="156" t="s">
        <v>5277</v>
      </c>
      <c r="H168" s="157">
        <v>14</v>
      </c>
      <c r="I168" s="230"/>
      <c r="J168" s="230">
        <f t="shared" si="10"/>
        <v>0</v>
      </c>
      <c r="K168" s="159"/>
      <c r="L168" s="31"/>
      <c r="M168" s="160" t="s">
        <v>1</v>
      </c>
      <c r="N168" s="161" t="s">
        <v>39</v>
      </c>
      <c r="O168" s="162">
        <v>0</v>
      </c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R168" s="164" t="s">
        <v>558</v>
      </c>
      <c r="AT168" s="164" t="s">
        <v>447</v>
      </c>
      <c r="AU168" s="164" t="s">
        <v>469</v>
      </c>
      <c r="AY168" s="18" t="s">
        <v>445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129</v>
      </c>
      <c r="BK168" s="165">
        <f t="shared" si="19"/>
        <v>0</v>
      </c>
      <c r="BL168" s="18" t="s">
        <v>558</v>
      </c>
      <c r="BM168" s="164" t="s">
        <v>6095</v>
      </c>
    </row>
    <row r="169" spans="1:65" s="2" customFormat="1" ht="16.5" customHeight="1">
      <c r="A169" s="228"/>
      <c r="B169" s="152"/>
      <c r="C169" s="153" t="s">
        <v>2749</v>
      </c>
      <c r="D169" s="153" t="s">
        <v>447</v>
      </c>
      <c r="E169" s="154" t="s">
        <v>6096</v>
      </c>
      <c r="F169" s="155" t="s">
        <v>6039</v>
      </c>
      <c r="G169" s="156" t="s">
        <v>5277</v>
      </c>
      <c r="H169" s="157">
        <v>6</v>
      </c>
      <c r="I169" s="230"/>
      <c r="J169" s="230">
        <f t="shared" si="10"/>
        <v>0</v>
      </c>
      <c r="K169" s="159"/>
      <c r="L169" s="31"/>
      <c r="M169" s="160" t="s">
        <v>1</v>
      </c>
      <c r="N169" s="161" t="s">
        <v>39</v>
      </c>
      <c r="O169" s="162">
        <v>0</v>
      </c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R169" s="164" t="s">
        <v>558</v>
      </c>
      <c r="AT169" s="164" t="s">
        <v>447</v>
      </c>
      <c r="AU169" s="164" t="s">
        <v>469</v>
      </c>
      <c r="AY169" s="18" t="s">
        <v>445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129</v>
      </c>
      <c r="BK169" s="165">
        <f t="shared" si="19"/>
        <v>0</v>
      </c>
      <c r="BL169" s="18" t="s">
        <v>558</v>
      </c>
      <c r="BM169" s="164" t="s">
        <v>6097</v>
      </c>
    </row>
    <row r="170" spans="1:65" s="2" customFormat="1" ht="16.5" customHeight="1">
      <c r="A170" s="228"/>
      <c r="B170" s="152"/>
      <c r="C170" s="153" t="s">
        <v>2755</v>
      </c>
      <c r="D170" s="153" t="s">
        <v>447</v>
      </c>
      <c r="E170" s="154" t="s">
        <v>6098</v>
      </c>
      <c r="F170" s="155" t="s">
        <v>6042</v>
      </c>
      <c r="G170" s="156" t="s">
        <v>5277</v>
      </c>
      <c r="H170" s="157">
        <v>10</v>
      </c>
      <c r="I170" s="230"/>
      <c r="J170" s="230">
        <f t="shared" si="10"/>
        <v>0</v>
      </c>
      <c r="K170" s="159"/>
      <c r="L170" s="31"/>
      <c r="M170" s="160" t="s">
        <v>1</v>
      </c>
      <c r="N170" s="161" t="s">
        <v>39</v>
      </c>
      <c r="O170" s="162">
        <v>0</v>
      </c>
      <c r="P170" s="162">
        <f t="shared" si="11"/>
        <v>0</v>
      </c>
      <c r="Q170" s="162">
        <v>0</v>
      </c>
      <c r="R170" s="162">
        <f t="shared" si="12"/>
        <v>0</v>
      </c>
      <c r="S170" s="162">
        <v>0</v>
      </c>
      <c r="T170" s="163">
        <f t="shared" si="13"/>
        <v>0</v>
      </c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R170" s="164" t="s">
        <v>558</v>
      </c>
      <c r="AT170" s="164" t="s">
        <v>447</v>
      </c>
      <c r="AU170" s="164" t="s">
        <v>469</v>
      </c>
      <c r="AY170" s="18" t="s">
        <v>445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129</v>
      </c>
      <c r="BK170" s="165">
        <f t="shared" si="19"/>
        <v>0</v>
      </c>
      <c r="BL170" s="18" t="s">
        <v>558</v>
      </c>
      <c r="BM170" s="164" t="s">
        <v>6099</v>
      </c>
    </row>
    <row r="171" spans="1:65" s="2" customFormat="1" ht="16.5" customHeight="1">
      <c r="A171" s="228"/>
      <c r="B171" s="152"/>
      <c r="C171" s="153" t="s">
        <v>2761</v>
      </c>
      <c r="D171" s="153" t="s">
        <v>447</v>
      </c>
      <c r="E171" s="154" t="s">
        <v>6100</v>
      </c>
      <c r="F171" s="155" t="s">
        <v>6045</v>
      </c>
      <c r="G171" s="156" t="s">
        <v>5277</v>
      </c>
      <c r="H171" s="157">
        <v>3</v>
      </c>
      <c r="I171" s="230"/>
      <c r="J171" s="230">
        <f t="shared" si="10"/>
        <v>0</v>
      </c>
      <c r="K171" s="159"/>
      <c r="L171" s="31"/>
      <c r="M171" s="160" t="s">
        <v>1</v>
      </c>
      <c r="N171" s="161" t="s">
        <v>39</v>
      </c>
      <c r="O171" s="162">
        <v>0</v>
      </c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R171" s="164" t="s">
        <v>558</v>
      </c>
      <c r="AT171" s="164" t="s">
        <v>447</v>
      </c>
      <c r="AU171" s="164" t="s">
        <v>469</v>
      </c>
      <c r="AY171" s="18" t="s">
        <v>445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129</v>
      </c>
      <c r="BK171" s="165">
        <f t="shared" si="19"/>
        <v>0</v>
      </c>
      <c r="BL171" s="18" t="s">
        <v>558</v>
      </c>
      <c r="BM171" s="164" t="s">
        <v>6101</v>
      </c>
    </row>
    <row r="172" spans="1:65" s="229" customFormat="1" ht="20.85" customHeight="1">
      <c r="B172" s="140"/>
      <c r="D172" s="141" t="s">
        <v>72</v>
      </c>
      <c r="E172" s="150" t="s">
        <v>6102</v>
      </c>
      <c r="F172" s="150" t="s">
        <v>6103</v>
      </c>
      <c r="J172" s="151">
        <f>BK172</f>
        <v>0</v>
      </c>
      <c r="L172" s="140"/>
      <c r="M172" s="144"/>
      <c r="N172" s="145"/>
      <c r="O172" s="145"/>
      <c r="P172" s="146">
        <f>SUM(P173:P193)</f>
        <v>0</v>
      </c>
      <c r="Q172" s="145"/>
      <c r="R172" s="146">
        <f>SUM(R173:R193)</f>
        <v>0</v>
      </c>
      <c r="S172" s="145"/>
      <c r="T172" s="147">
        <f>SUM(T173:T193)</f>
        <v>0</v>
      </c>
      <c r="AR172" s="141" t="s">
        <v>129</v>
      </c>
      <c r="AT172" s="148" t="s">
        <v>72</v>
      </c>
      <c r="AU172" s="148" t="s">
        <v>129</v>
      </c>
      <c r="AY172" s="141" t="s">
        <v>445</v>
      </c>
      <c r="BK172" s="149">
        <f>SUM(BK173:BK193)</f>
        <v>0</v>
      </c>
    </row>
    <row r="173" spans="1:65" s="2" customFormat="1" ht="62.65" customHeight="1">
      <c r="A173" s="228"/>
      <c r="B173" s="152"/>
      <c r="C173" s="153" t="s">
        <v>271</v>
      </c>
      <c r="D173" s="153" t="s">
        <v>447</v>
      </c>
      <c r="E173" s="154" t="s">
        <v>6104</v>
      </c>
      <c r="F173" s="155" t="s">
        <v>6105</v>
      </c>
      <c r="G173" s="156" t="s">
        <v>5273</v>
      </c>
      <c r="H173" s="157">
        <v>1</v>
      </c>
      <c r="I173" s="230"/>
      <c r="J173" s="230">
        <f t="shared" ref="J173:J193" si="20">ROUND(I173*H173,2)</f>
        <v>0</v>
      </c>
      <c r="K173" s="159"/>
      <c r="L173" s="31"/>
      <c r="M173" s="160" t="s">
        <v>1</v>
      </c>
      <c r="N173" s="161" t="s">
        <v>39</v>
      </c>
      <c r="O173" s="162">
        <v>0</v>
      </c>
      <c r="P173" s="162">
        <f t="shared" ref="P173:P193" si="21">O173*H173</f>
        <v>0</v>
      </c>
      <c r="Q173" s="162">
        <v>0</v>
      </c>
      <c r="R173" s="162">
        <f t="shared" ref="R173:R193" si="22">Q173*H173</f>
        <v>0</v>
      </c>
      <c r="S173" s="162">
        <v>0</v>
      </c>
      <c r="T173" s="163">
        <f t="shared" ref="T173:T193" si="23">S173*H173</f>
        <v>0</v>
      </c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R173" s="164" t="s">
        <v>558</v>
      </c>
      <c r="AT173" s="164" t="s">
        <v>447</v>
      </c>
      <c r="AU173" s="164" t="s">
        <v>469</v>
      </c>
      <c r="AY173" s="18" t="s">
        <v>445</v>
      </c>
      <c r="BE173" s="165">
        <f t="shared" ref="BE173:BE193" si="24">IF(N173="základná",J173,0)</f>
        <v>0</v>
      </c>
      <c r="BF173" s="165">
        <f t="shared" ref="BF173:BF193" si="25">IF(N173="znížená",J173,0)</f>
        <v>0</v>
      </c>
      <c r="BG173" s="165">
        <f t="shared" ref="BG173:BG193" si="26">IF(N173="zákl. prenesená",J173,0)</f>
        <v>0</v>
      </c>
      <c r="BH173" s="165">
        <f t="shared" ref="BH173:BH193" si="27">IF(N173="zníž. prenesená",J173,0)</f>
        <v>0</v>
      </c>
      <c r="BI173" s="165">
        <f t="shared" ref="BI173:BI193" si="28">IF(N173="nulová",J173,0)</f>
        <v>0</v>
      </c>
      <c r="BJ173" s="18" t="s">
        <v>129</v>
      </c>
      <c r="BK173" s="165">
        <f t="shared" ref="BK173:BK193" si="29">ROUND(I173*H173,2)</f>
        <v>0</v>
      </c>
      <c r="BL173" s="18" t="s">
        <v>558</v>
      </c>
      <c r="BM173" s="164" t="s">
        <v>6106</v>
      </c>
    </row>
    <row r="174" spans="1:65" s="2" customFormat="1" ht="24.2" customHeight="1">
      <c r="A174" s="228"/>
      <c r="B174" s="152"/>
      <c r="C174" s="153" t="s">
        <v>2803</v>
      </c>
      <c r="D174" s="153" t="s">
        <v>447</v>
      </c>
      <c r="E174" s="154" t="s">
        <v>6107</v>
      </c>
      <c r="F174" s="155" t="s">
        <v>6108</v>
      </c>
      <c r="G174" s="156" t="s">
        <v>5277</v>
      </c>
      <c r="H174" s="157">
        <v>16</v>
      </c>
      <c r="I174" s="230"/>
      <c r="J174" s="230">
        <f t="shared" si="20"/>
        <v>0</v>
      </c>
      <c r="K174" s="159"/>
      <c r="L174" s="31"/>
      <c r="M174" s="160" t="s">
        <v>1</v>
      </c>
      <c r="N174" s="161" t="s">
        <v>39</v>
      </c>
      <c r="O174" s="162">
        <v>0</v>
      </c>
      <c r="P174" s="162">
        <f t="shared" si="21"/>
        <v>0</v>
      </c>
      <c r="Q174" s="162">
        <v>0</v>
      </c>
      <c r="R174" s="162">
        <f t="shared" si="22"/>
        <v>0</v>
      </c>
      <c r="S174" s="162">
        <v>0</v>
      </c>
      <c r="T174" s="163">
        <f t="shared" si="23"/>
        <v>0</v>
      </c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R174" s="164" t="s">
        <v>558</v>
      </c>
      <c r="AT174" s="164" t="s">
        <v>447</v>
      </c>
      <c r="AU174" s="164" t="s">
        <v>469</v>
      </c>
      <c r="AY174" s="18" t="s">
        <v>445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129</v>
      </c>
      <c r="BK174" s="165">
        <f t="shared" si="29"/>
        <v>0</v>
      </c>
      <c r="BL174" s="18" t="s">
        <v>558</v>
      </c>
      <c r="BM174" s="164" t="s">
        <v>6109</v>
      </c>
    </row>
    <row r="175" spans="1:65" s="2" customFormat="1" ht="24.2" customHeight="1">
      <c r="A175" s="228"/>
      <c r="B175" s="152"/>
      <c r="C175" s="153" t="s">
        <v>2807</v>
      </c>
      <c r="D175" s="153" t="s">
        <v>447</v>
      </c>
      <c r="E175" s="154" t="s">
        <v>6110</v>
      </c>
      <c r="F175" s="155" t="s">
        <v>6053</v>
      </c>
      <c r="G175" s="156" t="s">
        <v>5277</v>
      </c>
      <c r="H175" s="157">
        <v>7</v>
      </c>
      <c r="I175" s="230"/>
      <c r="J175" s="230">
        <f t="shared" si="20"/>
        <v>0</v>
      </c>
      <c r="K175" s="159"/>
      <c r="L175" s="31"/>
      <c r="M175" s="160" t="s">
        <v>1</v>
      </c>
      <c r="N175" s="161" t="s">
        <v>39</v>
      </c>
      <c r="O175" s="162">
        <v>0</v>
      </c>
      <c r="P175" s="162">
        <f t="shared" si="21"/>
        <v>0</v>
      </c>
      <c r="Q175" s="162">
        <v>0</v>
      </c>
      <c r="R175" s="162">
        <f t="shared" si="22"/>
        <v>0</v>
      </c>
      <c r="S175" s="162">
        <v>0</v>
      </c>
      <c r="T175" s="163">
        <f t="shared" si="23"/>
        <v>0</v>
      </c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R175" s="164" t="s">
        <v>558</v>
      </c>
      <c r="AT175" s="164" t="s">
        <v>447</v>
      </c>
      <c r="AU175" s="164" t="s">
        <v>469</v>
      </c>
      <c r="AY175" s="18" t="s">
        <v>445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129</v>
      </c>
      <c r="BK175" s="165">
        <f t="shared" si="29"/>
        <v>0</v>
      </c>
      <c r="BL175" s="18" t="s">
        <v>558</v>
      </c>
      <c r="BM175" s="164" t="s">
        <v>6111</v>
      </c>
    </row>
    <row r="176" spans="1:65" s="2" customFormat="1" ht="24.2" customHeight="1">
      <c r="A176" s="228"/>
      <c r="B176" s="152"/>
      <c r="C176" s="153" t="s">
        <v>2811</v>
      </c>
      <c r="D176" s="153" t="s">
        <v>447</v>
      </c>
      <c r="E176" s="154" t="s">
        <v>6112</v>
      </c>
      <c r="F176" s="155" t="s">
        <v>6113</v>
      </c>
      <c r="G176" s="156" t="s">
        <v>5277</v>
      </c>
      <c r="H176" s="157">
        <v>5</v>
      </c>
      <c r="I176" s="230"/>
      <c r="J176" s="230">
        <f t="shared" si="20"/>
        <v>0</v>
      </c>
      <c r="K176" s="159"/>
      <c r="L176" s="31"/>
      <c r="M176" s="160" t="s">
        <v>1</v>
      </c>
      <c r="N176" s="161" t="s">
        <v>39</v>
      </c>
      <c r="O176" s="162">
        <v>0</v>
      </c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R176" s="164" t="s">
        <v>558</v>
      </c>
      <c r="AT176" s="164" t="s">
        <v>447</v>
      </c>
      <c r="AU176" s="164" t="s">
        <v>469</v>
      </c>
      <c r="AY176" s="18" t="s">
        <v>445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129</v>
      </c>
      <c r="BK176" s="165">
        <f t="shared" si="29"/>
        <v>0</v>
      </c>
      <c r="BL176" s="18" t="s">
        <v>558</v>
      </c>
      <c r="BM176" s="164" t="s">
        <v>6114</v>
      </c>
    </row>
    <row r="177" spans="1:65" s="2" customFormat="1" ht="33" customHeight="1">
      <c r="A177" s="228"/>
      <c r="B177" s="152"/>
      <c r="C177" s="153" t="s">
        <v>2815</v>
      </c>
      <c r="D177" s="153" t="s">
        <v>447</v>
      </c>
      <c r="E177" s="154" t="s">
        <v>6115</v>
      </c>
      <c r="F177" s="155" t="s">
        <v>6116</v>
      </c>
      <c r="G177" s="156" t="s">
        <v>5277</v>
      </c>
      <c r="H177" s="157">
        <v>2</v>
      </c>
      <c r="I177" s="230"/>
      <c r="J177" s="230">
        <f t="shared" si="20"/>
        <v>0</v>
      </c>
      <c r="K177" s="159"/>
      <c r="L177" s="31"/>
      <c r="M177" s="160" t="s">
        <v>1</v>
      </c>
      <c r="N177" s="161" t="s">
        <v>39</v>
      </c>
      <c r="O177" s="162">
        <v>0</v>
      </c>
      <c r="P177" s="162">
        <f t="shared" si="21"/>
        <v>0</v>
      </c>
      <c r="Q177" s="162">
        <v>0</v>
      </c>
      <c r="R177" s="162">
        <f t="shared" si="22"/>
        <v>0</v>
      </c>
      <c r="S177" s="162">
        <v>0</v>
      </c>
      <c r="T177" s="163">
        <f t="shared" si="23"/>
        <v>0</v>
      </c>
      <c r="U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R177" s="164" t="s">
        <v>558</v>
      </c>
      <c r="AT177" s="164" t="s">
        <v>447</v>
      </c>
      <c r="AU177" s="164" t="s">
        <v>469</v>
      </c>
      <c r="AY177" s="18" t="s">
        <v>445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129</v>
      </c>
      <c r="BK177" s="165">
        <f t="shared" si="29"/>
        <v>0</v>
      </c>
      <c r="BL177" s="18" t="s">
        <v>558</v>
      </c>
      <c r="BM177" s="164" t="s">
        <v>6117</v>
      </c>
    </row>
    <row r="178" spans="1:65" s="2" customFormat="1" ht="33" customHeight="1">
      <c r="A178" s="228"/>
      <c r="B178" s="152"/>
      <c r="C178" s="153" t="s">
        <v>2819</v>
      </c>
      <c r="D178" s="153" t="s">
        <v>447</v>
      </c>
      <c r="E178" s="154" t="s">
        <v>6118</v>
      </c>
      <c r="F178" s="155" t="s">
        <v>6119</v>
      </c>
      <c r="G178" s="156" t="s">
        <v>5277</v>
      </c>
      <c r="H178" s="157">
        <v>1</v>
      </c>
      <c r="I178" s="230"/>
      <c r="J178" s="230">
        <f t="shared" si="20"/>
        <v>0</v>
      </c>
      <c r="K178" s="159"/>
      <c r="L178" s="31"/>
      <c r="M178" s="160" t="s">
        <v>1</v>
      </c>
      <c r="N178" s="161" t="s">
        <v>39</v>
      </c>
      <c r="O178" s="162">
        <v>0</v>
      </c>
      <c r="P178" s="162">
        <f t="shared" si="21"/>
        <v>0</v>
      </c>
      <c r="Q178" s="162">
        <v>0</v>
      </c>
      <c r="R178" s="162">
        <f t="shared" si="22"/>
        <v>0</v>
      </c>
      <c r="S178" s="162">
        <v>0</v>
      </c>
      <c r="T178" s="163">
        <f t="shared" si="23"/>
        <v>0</v>
      </c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R178" s="164" t="s">
        <v>558</v>
      </c>
      <c r="AT178" s="164" t="s">
        <v>447</v>
      </c>
      <c r="AU178" s="164" t="s">
        <v>469</v>
      </c>
      <c r="AY178" s="18" t="s">
        <v>445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8" t="s">
        <v>129</v>
      </c>
      <c r="BK178" s="165">
        <f t="shared" si="29"/>
        <v>0</v>
      </c>
      <c r="BL178" s="18" t="s">
        <v>558</v>
      </c>
      <c r="BM178" s="164" t="s">
        <v>6120</v>
      </c>
    </row>
    <row r="179" spans="1:65" s="2" customFormat="1" ht="16.5" customHeight="1">
      <c r="A179" s="228"/>
      <c r="B179" s="152"/>
      <c r="C179" s="153" t="s">
        <v>2823</v>
      </c>
      <c r="D179" s="153" t="s">
        <v>447</v>
      </c>
      <c r="E179" s="154" t="s">
        <v>6121</v>
      </c>
      <c r="F179" s="155" t="s">
        <v>6003</v>
      </c>
      <c r="G179" s="156" t="s">
        <v>5277</v>
      </c>
      <c r="H179" s="157">
        <v>3</v>
      </c>
      <c r="I179" s="230"/>
      <c r="J179" s="230">
        <f t="shared" si="20"/>
        <v>0</v>
      </c>
      <c r="K179" s="159"/>
      <c r="L179" s="31"/>
      <c r="M179" s="160" t="s">
        <v>1</v>
      </c>
      <c r="N179" s="161" t="s">
        <v>39</v>
      </c>
      <c r="O179" s="162">
        <v>0</v>
      </c>
      <c r="P179" s="162">
        <f t="shared" si="21"/>
        <v>0</v>
      </c>
      <c r="Q179" s="162">
        <v>0</v>
      </c>
      <c r="R179" s="162">
        <f t="shared" si="22"/>
        <v>0</v>
      </c>
      <c r="S179" s="162">
        <v>0</v>
      </c>
      <c r="T179" s="163">
        <f t="shared" si="23"/>
        <v>0</v>
      </c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R179" s="164" t="s">
        <v>558</v>
      </c>
      <c r="AT179" s="164" t="s">
        <v>447</v>
      </c>
      <c r="AU179" s="164" t="s">
        <v>469</v>
      </c>
      <c r="AY179" s="18" t="s">
        <v>445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8" t="s">
        <v>129</v>
      </c>
      <c r="BK179" s="165">
        <f t="shared" si="29"/>
        <v>0</v>
      </c>
      <c r="BL179" s="18" t="s">
        <v>558</v>
      </c>
      <c r="BM179" s="164" t="s">
        <v>6122</v>
      </c>
    </row>
    <row r="180" spans="1:65" s="2" customFormat="1" ht="16.5" customHeight="1">
      <c r="A180" s="228"/>
      <c r="B180" s="152"/>
      <c r="C180" s="153" t="s">
        <v>2828</v>
      </c>
      <c r="D180" s="153" t="s">
        <v>447</v>
      </c>
      <c r="E180" s="154" t="s">
        <v>6123</v>
      </c>
      <c r="F180" s="155" t="s">
        <v>6006</v>
      </c>
      <c r="G180" s="156" t="s">
        <v>5277</v>
      </c>
      <c r="H180" s="157">
        <v>31</v>
      </c>
      <c r="I180" s="230"/>
      <c r="J180" s="230">
        <f t="shared" si="20"/>
        <v>0</v>
      </c>
      <c r="K180" s="159"/>
      <c r="L180" s="31"/>
      <c r="M180" s="160" t="s">
        <v>1</v>
      </c>
      <c r="N180" s="161" t="s">
        <v>39</v>
      </c>
      <c r="O180" s="162">
        <v>0</v>
      </c>
      <c r="P180" s="162">
        <f t="shared" si="21"/>
        <v>0</v>
      </c>
      <c r="Q180" s="162">
        <v>0</v>
      </c>
      <c r="R180" s="162">
        <f t="shared" si="22"/>
        <v>0</v>
      </c>
      <c r="S180" s="162">
        <v>0</v>
      </c>
      <c r="T180" s="163">
        <f t="shared" si="23"/>
        <v>0</v>
      </c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R180" s="164" t="s">
        <v>558</v>
      </c>
      <c r="AT180" s="164" t="s">
        <v>447</v>
      </c>
      <c r="AU180" s="164" t="s">
        <v>469</v>
      </c>
      <c r="AY180" s="18" t="s">
        <v>445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8" t="s">
        <v>129</v>
      </c>
      <c r="BK180" s="165">
        <f t="shared" si="29"/>
        <v>0</v>
      </c>
      <c r="BL180" s="18" t="s">
        <v>558</v>
      </c>
      <c r="BM180" s="164" t="s">
        <v>6124</v>
      </c>
    </row>
    <row r="181" spans="1:65" s="2" customFormat="1" ht="16.5" customHeight="1">
      <c r="A181" s="228"/>
      <c r="B181" s="152"/>
      <c r="C181" s="153" t="s">
        <v>2832</v>
      </c>
      <c r="D181" s="153" t="s">
        <v>447</v>
      </c>
      <c r="E181" s="154" t="s">
        <v>6125</v>
      </c>
      <c r="F181" s="155" t="s">
        <v>6009</v>
      </c>
      <c r="G181" s="156" t="s">
        <v>5334</v>
      </c>
      <c r="H181" s="157">
        <v>42</v>
      </c>
      <c r="I181" s="230"/>
      <c r="J181" s="230">
        <f t="shared" si="20"/>
        <v>0</v>
      </c>
      <c r="K181" s="159"/>
      <c r="L181" s="31"/>
      <c r="M181" s="160" t="s">
        <v>1</v>
      </c>
      <c r="N181" s="161" t="s">
        <v>39</v>
      </c>
      <c r="O181" s="162">
        <v>0</v>
      </c>
      <c r="P181" s="162">
        <f t="shared" si="21"/>
        <v>0</v>
      </c>
      <c r="Q181" s="162">
        <v>0</v>
      </c>
      <c r="R181" s="162">
        <f t="shared" si="22"/>
        <v>0</v>
      </c>
      <c r="S181" s="162">
        <v>0</v>
      </c>
      <c r="T181" s="163">
        <f t="shared" si="23"/>
        <v>0</v>
      </c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R181" s="164" t="s">
        <v>558</v>
      </c>
      <c r="AT181" s="164" t="s">
        <v>447</v>
      </c>
      <c r="AU181" s="164" t="s">
        <v>469</v>
      </c>
      <c r="AY181" s="18" t="s">
        <v>445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8" t="s">
        <v>129</v>
      </c>
      <c r="BK181" s="165">
        <f t="shared" si="29"/>
        <v>0</v>
      </c>
      <c r="BL181" s="18" t="s">
        <v>558</v>
      </c>
      <c r="BM181" s="164" t="s">
        <v>6126</v>
      </c>
    </row>
    <row r="182" spans="1:65" s="2" customFormat="1" ht="16.5" customHeight="1">
      <c r="A182" s="228"/>
      <c r="B182" s="152"/>
      <c r="C182" s="153" t="s">
        <v>2837</v>
      </c>
      <c r="D182" s="153" t="s">
        <v>447</v>
      </c>
      <c r="E182" s="154" t="s">
        <v>6127</v>
      </c>
      <c r="F182" s="155" t="s">
        <v>6012</v>
      </c>
      <c r="G182" s="156" t="s">
        <v>5334</v>
      </c>
      <c r="H182" s="157">
        <v>38</v>
      </c>
      <c r="I182" s="230"/>
      <c r="J182" s="230">
        <f t="shared" si="20"/>
        <v>0</v>
      </c>
      <c r="K182" s="159"/>
      <c r="L182" s="31"/>
      <c r="M182" s="160" t="s">
        <v>1</v>
      </c>
      <c r="N182" s="161" t="s">
        <v>39</v>
      </c>
      <c r="O182" s="162">
        <v>0</v>
      </c>
      <c r="P182" s="162">
        <f t="shared" si="21"/>
        <v>0</v>
      </c>
      <c r="Q182" s="162">
        <v>0</v>
      </c>
      <c r="R182" s="162">
        <f t="shared" si="22"/>
        <v>0</v>
      </c>
      <c r="S182" s="162">
        <v>0</v>
      </c>
      <c r="T182" s="163">
        <f t="shared" si="23"/>
        <v>0</v>
      </c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R182" s="164" t="s">
        <v>558</v>
      </c>
      <c r="AT182" s="164" t="s">
        <v>447</v>
      </c>
      <c r="AU182" s="164" t="s">
        <v>469</v>
      </c>
      <c r="AY182" s="18" t="s">
        <v>445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8" t="s">
        <v>129</v>
      </c>
      <c r="BK182" s="165">
        <f t="shared" si="29"/>
        <v>0</v>
      </c>
      <c r="BL182" s="18" t="s">
        <v>558</v>
      </c>
      <c r="BM182" s="164" t="s">
        <v>6128</v>
      </c>
    </row>
    <row r="183" spans="1:65" s="2" customFormat="1" ht="16.5" customHeight="1">
      <c r="A183" s="228"/>
      <c r="B183" s="152"/>
      <c r="C183" s="153" t="s">
        <v>2841</v>
      </c>
      <c r="D183" s="153" t="s">
        <v>447</v>
      </c>
      <c r="E183" s="154" t="s">
        <v>6129</v>
      </c>
      <c r="F183" s="155" t="s">
        <v>6015</v>
      </c>
      <c r="G183" s="156" t="s">
        <v>5334</v>
      </c>
      <c r="H183" s="157">
        <v>96</v>
      </c>
      <c r="I183" s="230"/>
      <c r="J183" s="230">
        <f t="shared" si="20"/>
        <v>0</v>
      </c>
      <c r="K183" s="159"/>
      <c r="L183" s="31"/>
      <c r="M183" s="160" t="s">
        <v>1</v>
      </c>
      <c r="N183" s="161" t="s">
        <v>39</v>
      </c>
      <c r="O183" s="162">
        <v>0</v>
      </c>
      <c r="P183" s="162">
        <f t="shared" si="21"/>
        <v>0</v>
      </c>
      <c r="Q183" s="162">
        <v>0</v>
      </c>
      <c r="R183" s="162">
        <f t="shared" si="22"/>
        <v>0</v>
      </c>
      <c r="S183" s="162">
        <v>0</v>
      </c>
      <c r="T183" s="163">
        <f t="shared" si="23"/>
        <v>0</v>
      </c>
      <c r="U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R183" s="164" t="s">
        <v>558</v>
      </c>
      <c r="AT183" s="164" t="s">
        <v>447</v>
      </c>
      <c r="AU183" s="164" t="s">
        <v>469</v>
      </c>
      <c r="AY183" s="18" t="s">
        <v>445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8" t="s">
        <v>129</v>
      </c>
      <c r="BK183" s="165">
        <f t="shared" si="29"/>
        <v>0</v>
      </c>
      <c r="BL183" s="18" t="s">
        <v>558</v>
      </c>
      <c r="BM183" s="164" t="s">
        <v>6130</v>
      </c>
    </row>
    <row r="184" spans="1:65" s="2" customFormat="1" ht="16.5" customHeight="1">
      <c r="A184" s="228"/>
      <c r="B184" s="152"/>
      <c r="C184" s="153" t="s">
        <v>2845</v>
      </c>
      <c r="D184" s="153" t="s">
        <v>447</v>
      </c>
      <c r="E184" s="154" t="s">
        <v>6131</v>
      </c>
      <c r="F184" s="155" t="s">
        <v>6018</v>
      </c>
      <c r="G184" s="156" t="s">
        <v>5334</v>
      </c>
      <c r="H184" s="157">
        <v>90</v>
      </c>
      <c r="I184" s="230"/>
      <c r="J184" s="230">
        <f t="shared" si="20"/>
        <v>0</v>
      </c>
      <c r="K184" s="159"/>
      <c r="L184" s="31"/>
      <c r="M184" s="160" t="s">
        <v>1</v>
      </c>
      <c r="N184" s="161" t="s">
        <v>39</v>
      </c>
      <c r="O184" s="162">
        <v>0</v>
      </c>
      <c r="P184" s="162">
        <f t="shared" si="21"/>
        <v>0</v>
      </c>
      <c r="Q184" s="162">
        <v>0</v>
      </c>
      <c r="R184" s="162">
        <f t="shared" si="22"/>
        <v>0</v>
      </c>
      <c r="S184" s="162">
        <v>0</v>
      </c>
      <c r="T184" s="163">
        <f t="shared" si="23"/>
        <v>0</v>
      </c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R184" s="164" t="s">
        <v>558</v>
      </c>
      <c r="AT184" s="164" t="s">
        <v>447</v>
      </c>
      <c r="AU184" s="164" t="s">
        <v>469</v>
      </c>
      <c r="AY184" s="18" t="s">
        <v>445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8" t="s">
        <v>129</v>
      </c>
      <c r="BK184" s="165">
        <f t="shared" si="29"/>
        <v>0</v>
      </c>
      <c r="BL184" s="18" t="s">
        <v>558</v>
      </c>
      <c r="BM184" s="164" t="s">
        <v>6132</v>
      </c>
    </row>
    <row r="185" spans="1:65" s="2" customFormat="1" ht="16.5" customHeight="1">
      <c r="A185" s="228"/>
      <c r="B185" s="152"/>
      <c r="C185" s="153" t="s">
        <v>2849</v>
      </c>
      <c r="D185" s="153" t="s">
        <v>447</v>
      </c>
      <c r="E185" s="154" t="s">
        <v>6133</v>
      </c>
      <c r="F185" s="155" t="s">
        <v>6021</v>
      </c>
      <c r="G185" s="156" t="s">
        <v>5334</v>
      </c>
      <c r="H185" s="157">
        <v>23</v>
      </c>
      <c r="I185" s="230"/>
      <c r="J185" s="230">
        <f t="shared" si="20"/>
        <v>0</v>
      </c>
      <c r="K185" s="159"/>
      <c r="L185" s="31"/>
      <c r="M185" s="160" t="s">
        <v>1</v>
      </c>
      <c r="N185" s="161" t="s">
        <v>39</v>
      </c>
      <c r="O185" s="162">
        <v>0</v>
      </c>
      <c r="P185" s="162">
        <f t="shared" si="21"/>
        <v>0</v>
      </c>
      <c r="Q185" s="162">
        <v>0</v>
      </c>
      <c r="R185" s="162">
        <f t="shared" si="22"/>
        <v>0</v>
      </c>
      <c r="S185" s="162">
        <v>0</v>
      </c>
      <c r="T185" s="163">
        <f t="shared" si="23"/>
        <v>0</v>
      </c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R185" s="164" t="s">
        <v>558</v>
      </c>
      <c r="AT185" s="164" t="s">
        <v>447</v>
      </c>
      <c r="AU185" s="164" t="s">
        <v>469</v>
      </c>
      <c r="AY185" s="18" t="s">
        <v>445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8" t="s">
        <v>129</v>
      </c>
      <c r="BK185" s="165">
        <f t="shared" si="29"/>
        <v>0</v>
      </c>
      <c r="BL185" s="18" t="s">
        <v>558</v>
      </c>
      <c r="BM185" s="164" t="s">
        <v>6134</v>
      </c>
    </row>
    <row r="186" spans="1:65" s="2" customFormat="1" ht="16.5" customHeight="1">
      <c r="A186" s="228"/>
      <c r="B186" s="152"/>
      <c r="C186" s="153" t="s">
        <v>2853</v>
      </c>
      <c r="D186" s="153" t="s">
        <v>447</v>
      </c>
      <c r="E186" s="154" t="s">
        <v>6135</v>
      </c>
      <c r="F186" s="155" t="s">
        <v>6024</v>
      </c>
      <c r="G186" s="156" t="s">
        <v>5334</v>
      </c>
      <c r="H186" s="157">
        <v>20</v>
      </c>
      <c r="I186" s="230"/>
      <c r="J186" s="230">
        <f t="shared" si="20"/>
        <v>0</v>
      </c>
      <c r="K186" s="159"/>
      <c r="L186" s="31"/>
      <c r="M186" s="160" t="s">
        <v>1</v>
      </c>
      <c r="N186" s="161" t="s">
        <v>39</v>
      </c>
      <c r="O186" s="162">
        <v>0</v>
      </c>
      <c r="P186" s="162">
        <f t="shared" si="21"/>
        <v>0</v>
      </c>
      <c r="Q186" s="162">
        <v>0</v>
      </c>
      <c r="R186" s="162">
        <f t="shared" si="22"/>
        <v>0</v>
      </c>
      <c r="S186" s="162">
        <v>0</v>
      </c>
      <c r="T186" s="163">
        <f t="shared" si="23"/>
        <v>0</v>
      </c>
      <c r="U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R186" s="164" t="s">
        <v>558</v>
      </c>
      <c r="AT186" s="164" t="s">
        <v>447</v>
      </c>
      <c r="AU186" s="164" t="s">
        <v>469</v>
      </c>
      <c r="AY186" s="18" t="s">
        <v>445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8" t="s">
        <v>129</v>
      </c>
      <c r="BK186" s="165">
        <f t="shared" si="29"/>
        <v>0</v>
      </c>
      <c r="BL186" s="18" t="s">
        <v>558</v>
      </c>
      <c r="BM186" s="164" t="s">
        <v>6136</v>
      </c>
    </row>
    <row r="187" spans="1:65" s="2" customFormat="1" ht="16.5" customHeight="1">
      <c r="A187" s="228"/>
      <c r="B187" s="152"/>
      <c r="C187" s="153" t="s">
        <v>2857</v>
      </c>
      <c r="D187" s="153" t="s">
        <v>447</v>
      </c>
      <c r="E187" s="154" t="s">
        <v>6137</v>
      </c>
      <c r="F187" s="155" t="s">
        <v>6138</v>
      </c>
      <c r="G187" s="156" t="s">
        <v>5334</v>
      </c>
      <c r="H187" s="157">
        <v>54</v>
      </c>
      <c r="I187" s="230"/>
      <c r="J187" s="230">
        <f t="shared" si="20"/>
        <v>0</v>
      </c>
      <c r="K187" s="159"/>
      <c r="L187" s="31"/>
      <c r="M187" s="160" t="s">
        <v>1</v>
      </c>
      <c r="N187" s="161" t="s">
        <v>39</v>
      </c>
      <c r="O187" s="162">
        <v>0</v>
      </c>
      <c r="P187" s="162">
        <f t="shared" si="21"/>
        <v>0</v>
      </c>
      <c r="Q187" s="162">
        <v>0</v>
      </c>
      <c r="R187" s="162">
        <f t="shared" si="22"/>
        <v>0</v>
      </c>
      <c r="S187" s="162">
        <v>0</v>
      </c>
      <c r="T187" s="163">
        <f t="shared" si="23"/>
        <v>0</v>
      </c>
      <c r="U187" s="228"/>
      <c r="V187" s="228"/>
      <c r="W187" s="228"/>
      <c r="X187" s="228"/>
      <c r="Y187" s="228"/>
      <c r="Z187" s="228"/>
      <c r="AA187" s="228"/>
      <c r="AB187" s="228"/>
      <c r="AC187" s="228"/>
      <c r="AD187" s="228"/>
      <c r="AE187" s="228"/>
      <c r="AR187" s="164" t="s">
        <v>558</v>
      </c>
      <c r="AT187" s="164" t="s">
        <v>447</v>
      </c>
      <c r="AU187" s="164" t="s">
        <v>469</v>
      </c>
      <c r="AY187" s="18" t="s">
        <v>445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8" t="s">
        <v>129</v>
      </c>
      <c r="BK187" s="165">
        <f t="shared" si="29"/>
        <v>0</v>
      </c>
      <c r="BL187" s="18" t="s">
        <v>558</v>
      </c>
      <c r="BM187" s="164" t="s">
        <v>6139</v>
      </c>
    </row>
    <row r="188" spans="1:65" s="2" customFormat="1" ht="16.5" customHeight="1">
      <c r="A188" s="228"/>
      <c r="B188" s="152"/>
      <c r="C188" s="153" t="s">
        <v>2861</v>
      </c>
      <c r="D188" s="153" t="s">
        <v>447</v>
      </c>
      <c r="E188" s="154" t="s">
        <v>6140</v>
      </c>
      <c r="F188" s="155" t="s">
        <v>6030</v>
      </c>
      <c r="G188" s="156" t="s">
        <v>5334</v>
      </c>
      <c r="H188" s="157">
        <v>58</v>
      </c>
      <c r="I188" s="230"/>
      <c r="J188" s="230">
        <f t="shared" si="20"/>
        <v>0</v>
      </c>
      <c r="K188" s="159"/>
      <c r="L188" s="31"/>
      <c r="M188" s="160" t="s">
        <v>1</v>
      </c>
      <c r="N188" s="161" t="s">
        <v>39</v>
      </c>
      <c r="O188" s="162">
        <v>0</v>
      </c>
      <c r="P188" s="162">
        <f t="shared" si="21"/>
        <v>0</v>
      </c>
      <c r="Q188" s="162">
        <v>0</v>
      </c>
      <c r="R188" s="162">
        <f t="shared" si="22"/>
        <v>0</v>
      </c>
      <c r="S188" s="162">
        <v>0</v>
      </c>
      <c r="T188" s="163">
        <f t="shared" si="23"/>
        <v>0</v>
      </c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R188" s="164" t="s">
        <v>558</v>
      </c>
      <c r="AT188" s="164" t="s">
        <v>447</v>
      </c>
      <c r="AU188" s="164" t="s">
        <v>469</v>
      </c>
      <c r="AY188" s="18" t="s">
        <v>445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8" t="s">
        <v>129</v>
      </c>
      <c r="BK188" s="165">
        <f t="shared" si="29"/>
        <v>0</v>
      </c>
      <c r="BL188" s="18" t="s">
        <v>558</v>
      </c>
      <c r="BM188" s="164" t="s">
        <v>6141</v>
      </c>
    </row>
    <row r="189" spans="1:65" s="2" customFormat="1" ht="16.5" customHeight="1">
      <c r="A189" s="228"/>
      <c r="B189" s="152"/>
      <c r="C189" s="153" t="s">
        <v>2865</v>
      </c>
      <c r="D189" s="153" t="s">
        <v>447</v>
      </c>
      <c r="E189" s="154" t="s">
        <v>6142</v>
      </c>
      <c r="F189" s="155" t="s">
        <v>6033</v>
      </c>
      <c r="G189" s="156" t="s">
        <v>5277</v>
      </c>
      <c r="H189" s="157">
        <v>1</v>
      </c>
      <c r="I189" s="230"/>
      <c r="J189" s="230">
        <f t="shared" si="20"/>
        <v>0</v>
      </c>
      <c r="K189" s="159"/>
      <c r="L189" s="31"/>
      <c r="M189" s="160" t="s">
        <v>1</v>
      </c>
      <c r="N189" s="161" t="s">
        <v>39</v>
      </c>
      <c r="O189" s="162">
        <v>0</v>
      </c>
      <c r="P189" s="162">
        <f t="shared" si="21"/>
        <v>0</v>
      </c>
      <c r="Q189" s="162">
        <v>0</v>
      </c>
      <c r="R189" s="162">
        <f t="shared" si="22"/>
        <v>0</v>
      </c>
      <c r="S189" s="162">
        <v>0</v>
      </c>
      <c r="T189" s="163">
        <f t="shared" si="23"/>
        <v>0</v>
      </c>
      <c r="U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R189" s="164" t="s">
        <v>558</v>
      </c>
      <c r="AT189" s="164" t="s">
        <v>447</v>
      </c>
      <c r="AU189" s="164" t="s">
        <v>469</v>
      </c>
      <c r="AY189" s="18" t="s">
        <v>445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8" t="s">
        <v>129</v>
      </c>
      <c r="BK189" s="165">
        <f t="shared" si="29"/>
        <v>0</v>
      </c>
      <c r="BL189" s="18" t="s">
        <v>558</v>
      </c>
      <c r="BM189" s="164" t="s">
        <v>6143</v>
      </c>
    </row>
    <row r="190" spans="1:65" s="2" customFormat="1" ht="16.5" customHeight="1">
      <c r="A190" s="228"/>
      <c r="B190" s="152"/>
      <c r="C190" s="153" t="s">
        <v>2869</v>
      </c>
      <c r="D190" s="153" t="s">
        <v>447</v>
      </c>
      <c r="E190" s="154" t="s">
        <v>6144</v>
      </c>
      <c r="F190" s="155" t="s">
        <v>6036</v>
      </c>
      <c r="G190" s="156" t="s">
        <v>5277</v>
      </c>
      <c r="H190" s="157">
        <v>14</v>
      </c>
      <c r="I190" s="230"/>
      <c r="J190" s="230">
        <f t="shared" si="20"/>
        <v>0</v>
      </c>
      <c r="K190" s="159"/>
      <c r="L190" s="31"/>
      <c r="M190" s="160" t="s">
        <v>1</v>
      </c>
      <c r="N190" s="161" t="s">
        <v>39</v>
      </c>
      <c r="O190" s="162">
        <v>0</v>
      </c>
      <c r="P190" s="162">
        <f t="shared" si="21"/>
        <v>0</v>
      </c>
      <c r="Q190" s="162">
        <v>0</v>
      </c>
      <c r="R190" s="162">
        <f t="shared" si="22"/>
        <v>0</v>
      </c>
      <c r="S190" s="162">
        <v>0</v>
      </c>
      <c r="T190" s="163">
        <f t="shared" si="23"/>
        <v>0</v>
      </c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R190" s="164" t="s">
        <v>558</v>
      </c>
      <c r="AT190" s="164" t="s">
        <v>447</v>
      </c>
      <c r="AU190" s="164" t="s">
        <v>469</v>
      </c>
      <c r="AY190" s="18" t="s">
        <v>445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8" t="s">
        <v>129</v>
      </c>
      <c r="BK190" s="165">
        <f t="shared" si="29"/>
        <v>0</v>
      </c>
      <c r="BL190" s="18" t="s">
        <v>558</v>
      </c>
      <c r="BM190" s="164" t="s">
        <v>6145</v>
      </c>
    </row>
    <row r="191" spans="1:65" s="2" customFormat="1" ht="16.5" customHeight="1">
      <c r="A191" s="228"/>
      <c r="B191" s="152"/>
      <c r="C191" s="153" t="s">
        <v>2873</v>
      </c>
      <c r="D191" s="153" t="s">
        <v>447</v>
      </c>
      <c r="E191" s="154" t="s">
        <v>6146</v>
      </c>
      <c r="F191" s="155" t="s">
        <v>6039</v>
      </c>
      <c r="G191" s="156" t="s">
        <v>5277</v>
      </c>
      <c r="H191" s="157">
        <v>4</v>
      </c>
      <c r="I191" s="230"/>
      <c r="J191" s="230">
        <f t="shared" si="20"/>
        <v>0</v>
      </c>
      <c r="K191" s="159"/>
      <c r="L191" s="31"/>
      <c r="M191" s="160" t="s">
        <v>1</v>
      </c>
      <c r="N191" s="161" t="s">
        <v>39</v>
      </c>
      <c r="O191" s="162">
        <v>0</v>
      </c>
      <c r="P191" s="162">
        <f t="shared" si="21"/>
        <v>0</v>
      </c>
      <c r="Q191" s="162">
        <v>0</v>
      </c>
      <c r="R191" s="162">
        <f t="shared" si="22"/>
        <v>0</v>
      </c>
      <c r="S191" s="162">
        <v>0</v>
      </c>
      <c r="T191" s="163">
        <f t="shared" si="23"/>
        <v>0</v>
      </c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R191" s="164" t="s">
        <v>558</v>
      </c>
      <c r="AT191" s="164" t="s">
        <v>447</v>
      </c>
      <c r="AU191" s="164" t="s">
        <v>469</v>
      </c>
      <c r="AY191" s="18" t="s">
        <v>445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8" t="s">
        <v>129</v>
      </c>
      <c r="BK191" s="165">
        <f t="shared" si="29"/>
        <v>0</v>
      </c>
      <c r="BL191" s="18" t="s">
        <v>558</v>
      </c>
      <c r="BM191" s="164" t="s">
        <v>6147</v>
      </c>
    </row>
    <row r="192" spans="1:65" s="2" customFormat="1" ht="16.5" customHeight="1">
      <c r="A192" s="228"/>
      <c r="B192" s="152"/>
      <c r="C192" s="153" t="s">
        <v>2877</v>
      </c>
      <c r="D192" s="153" t="s">
        <v>447</v>
      </c>
      <c r="E192" s="154" t="s">
        <v>6148</v>
      </c>
      <c r="F192" s="155" t="s">
        <v>6042</v>
      </c>
      <c r="G192" s="156" t="s">
        <v>5277</v>
      </c>
      <c r="H192" s="157">
        <v>10</v>
      </c>
      <c r="I192" s="230"/>
      <c r="J192" s="230">
        <f t="shared" si="20"/>
        <v>0</v>
      </c>
      <c r="K192" s="159"/>
      <c r="L192" s="31"/>
      <c r="M192" s="160" t="s">
        <v>1</v>
      </c>
      <c r="N192" s="161" t="s">
        <v>39</v>
      </c>
      <c r="O192" s="162">
        <v>0</v>
      </c>
      <c r="P192" s="162">
        <f t="shared" si="21"/>
        <v>0</v>
      </c>
      <c r="Q192" s="162">
        <v>0</v>
      </c>
      <c r="R192" s="162">
        <f t="shared" si="22"/>
        <v>0</v>
      </c>
      <c r="S192" s="162">
        <v>0</v>
      </c>
      <c r="T192" s="163">
        <f t="shared" si="23"/>
        <v>0</v>
      </c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R192" s="164" t="s">
        <v>558</v>
      </c>
      <c r="AT192" s="164" t="s">
        <v>447</v>
      </c>
      <c r="AU192" s="164" t="s">
        <v>469</v>
      </c>
      <c r="AY192" s="18" t="s">
        <v>445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8" t="s">
        <v>129</v>
      </c>
      <c r="BK192" s="165">
        <f t="shared" si="29"/>
        <v>0</v>
      </c>
      <c r="BL192" s="18" t="s">
        <v>558</v>
      </c>
      <c r="BM192" s="164" t="s">
        <v>6149</v>
      </c>
    </row>
    <row r="193" spans="1:65" s="2" customFormat="1" ht="16.5" customHeight="1">
      <c r="A193" s="228"/>
      <c r="B193" s="152"/>
      <c r="C193" s="153" t="s">
        <v>2881</v>
      </c>
      <c r="D193" s="153" t="s">
        <v>447</v>
      </c>
      <c r="E193" s="154" t="s">
        <v>6150</v>
      </c>
      <c r="F193" s="155" t="s">
        <v>6045</v>
      </c>
      <c r="G193" s="156" t="s">
        <v>5277</v>
      </c>
      <c r="H193" s="157">
        <v>3</v>
      </c>
      <c r="I193" s="230"/>
      <c r="J193" s="230">
        <f t="shared" si="20"/>
        <v>0</v>
      </c>
      <c r="K193" s="159"/>
      <c r="L193" s="31"/>
      <c r="M193" s="160" t="s">
        <v>1</v>
      </c>
      <c r="N193" s="161" t="s">
        <v>39</v>
      </c>
      <c r="O193" s="162">
        <v>0</v>
      </c>
      <c r="P193" s="162">
        <f t="shared" si="21"/>
        <v>0</v>
      </c>
      <c r="Q193" s="162">
        <v>0</v>
      </c>
      <c r="R193" s="162">
        <f t="shared" si="22"/>
        <v>0</v>
      </c>
      <c r="S193" s="162">
        <v>0</v>
      </c>
      <c r="T193" s="163">
        <f t="shared" si="23"/>
        <v>0</v>
      </c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R193" s="164" t="s">
        <v>558</v>
      </c>
      <c r="AT193" s="164" t="s">
        <v>447</v>
      </c>
      <c r="AU193" s="164" t="s">
        <v>469</v>
      </c>
      <c r="AY193" s="18" t="s">
        <v>445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8" t="s">
        <v>129</v>
      </c>
      <c r="BK193" s="165">
        <f t="shared" si="29"/>
        <v>0</v>
      </c>
      <c r="BL193" s="18" t="s">
        <v>558</v>
      </c>
      <c r="BM193" s="164" t="s">
        <v>6151</v>
      </c>
    </row>
    <row r="194" spans="1:65" s="229" customFormat="1" ht="20.85" customHeight="1">
      <c r="B194" s="140"/>
      <c r="D194" s="141" t="s">
        <v>72</v>
      </c>
      <c r="E194" s="150" t="s">
        <v>6336</v>
      </c>
      <c r="F194" s="150" t="s">
        <v>6337</v>
      </c>
      <c r="J194" s="151">
        <f>BK194</f>
        <v>0</v>
      </c>
      <c r="L194" s="140"/>
      <c r="M194" s="144"/>
      <c r="N194" s="145"/>
      <c r="O194" s="145"/>
      <c r="P194" s="146">
        <f>SUM(P195:P195)</f>
        <v>0</v>
      </c>
      <c r="Q194" s="145"/>
      <c r="R194" s="146">
        <f>SUM(R195:R195)</f>
        <v>0</v>
      </c>
      <c r="S194" s="145"/>
      <c r="T194" s="147">
        <f>SUM(T195:T195)</f>
        <v>0</v>
      </c>
      <c r="AR194" s="141" t="s">
        <v>129</v>
      </c>
      <c r="AT194" s="148" t="s">
        <v>72</v>
      </c>
      <c r="AU194" s="148" t="s">
        <v>129</v>
      </c>
      <c r="AY194" s="141" t="s">
        <v>445</v>
      </c>
      <c r="BK194" s="149">
        <f>SUM(BK195:BK195)</f>
        <v>0</v>
      </c>
    </row>
    <row r="195" spans="1:65" s="2" customFormat="1" ht="16.5" customHeight="1">
      <c r="A195" s="228"/>
      <c r="B195" s="152"/>
      <c r="C195" s="153" t="s">
        <v>3201</v>
      </c>
      <c r="D195" s="153" t="s">
        <v>447</v>
      </c>
      <c r="E195" s="154" t="s">
        <v>6347</v>
      </c>
      <c r="F195" s="155" t="s">
        <v>6348</v>
      </c>
      <c r="G195" s="156" t="s">
        <v>1813</v>
      </c>
      <c r="H195" s="157">
        <v>61</v>
      </c>
      <c r="I195" s="230"/>
      <c r="J195" s="230">
        <f>ROUND(I195*H195,2)</f>
        <v>0</v>
      </c>
      <c r="K195" s="159"/>
      <c r="L195" s="31"/>
      <c r="M195" s="160" t="s">
        <v>1</v>
      </c>
      <c r="N195" s="161" t="s">
        <v>39</v>
      </c>
      <c r="O195" s="162">
        <v>0</v>
      </c>
      <c r="P195" s="162">
        <f>O195*H195</f>
        <v>0</v>
      </c>
      <c r="Q195" s="162">
        <v>0</v>
      </c>
      <c r="R195" s="162">
        <f>Q195*H195</f>
        <v>0</v>
      </c>
      <c r="S195" s="162">
        <v>0</v>
      </c>
      <c r="T195" s="163">
        <f>S195*H195</f>
        <v>0</v>
      </c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R195" s="164" t="s">
        <v>558</v>
      </c>
      <c r="AT195" s="164" t="s">
        <v>447</v>
      </c>
      <c r="AU195" s="164" t="s">
        <v>469</v>
      </c>
      <c r="AY195" s="18" t="s">
        <v>445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129</v>
      </c>
      <c r="BK195" s="165">
        <f>ROUND(I195*H195,2)</f>
        <v>0</v>
      </c>
      <c r="BL195" s="18" t="s">
        <v>558</v>
      </c>
      <c r="BM195" s="164" t="s">
        <v>6349</v>
      </c>
    </row>
    <row r="196" spans="1:65" s="229" customFormat="1" ht="20.85" customHeight="1">
      <c r="B196" s="140"/>
      <c r="D196" s="141" t="s">
        <v>72</v>
      </c>
      <c r="E196" s="150" t="s">
        <v>6353</v>
      </c>
      <c r="F196" s="150" t="s">
        <v>6354</v>
      </c>
      <c r="J196" s="151">
        <f>BK196</f>
        <v>0</v>
      </c>
      <c r="L196" s="140"/>
      <c r="M196" s="144"/>
      <c r="N196" s="145"/>
      <c r="O196" s="145"/>
      <c r="P196" s="146">
        <f>SUM(P197:P199)</f>
        <v>0</v>
      </c>
      <c r="Q196" s="145"/>
      <c r="R196" s="146">
        <f>SUM(R197:R199)</f>
        <v>0</v>
      </c>
      <c r="S196" s="145"/>
      <c r="T196" s="147">
        <f>SUM(T197:T199)</f>
        <v>0</v>
      </c>
      <c r="AR196" s="141" t="s">
        <v>129</v>
      </c>
      <c r="AT196" s="148" t="s">
        <v>72</v>
      </c>
      <c r="AU196" s="148" t="s">
        <v>129</v>
      </c>
      <c r="AY196" s="141" t="s">
        <v>445</v>
      </c>
      <c r="BK196" s="149">
        <f>SUM(BK197:BK199)</f>
        <v>0</v>
      </c>
    </row>
    <row r="197" spans="1:65" s="2" customFormat="1" ht="16.5" customHeight="1">
      <c r="A197" s="228"/>
      <c r="B197" s="152"/>
      <c r="C197" s="153" t="s">
        <v>3209</v>
      </c>
      <c r="D197" s="153" t="s">
        <v>447</v>
      </c>
      <c r="E197" s="154" t="s">
        <v>6355</v>
      </c>
      <c r="F197" s="155" t="s">
        <v>6356</v>
      </c>
      <c r="G197" s="156" t="s">
        <v>651</v>
      </c>
      <c r="H197" s="157">
        <v>1</v>
      </c>
      <c r="I197" s="230"/>
      <c r="J197" s="230">
        <f>ROUND(I197*H197,2)</f>
        <v>0</v>
      </c>
      <c r="K197" s="159"/>
      <c r="L197" s="31"/>
      <c r="M197" s="160" t="s">
        <v>1</v>
      </c>
      <c r="N197" s="161" t="s">
        <v>39</v>
      </c>
      <c r="O197" s="162">
        <v>0</v>
      </c>
      <c r="P197" s="162">
        <f>O197*H197</f>
        <v>0</v>
      </c>
      <c r="Q197" s="162">
        <v>0</v>
      </c>
      <c r="R197" s="162">
        <f>Q197*H197</f>
        <v>0</v>
      </c>
      <c r="S197" s="162">
        <v>0</v>
      </c>
      <c r="T197" s="163">
        <f>S197*H197</f>
        <v>0</v>
      </c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R197" s="164" t="s">
        <v>558</v>
      </c>
      <c r="AT197" s="164" t="s">
        <v>447</v>
      </c>
      <c r="AU197" s="164" t="s">
        <v>469</v>
      </c>
      <c r="AY197" s="18" t="s">
        <v>445</v>
      </c>
      <c r="BE197" s="165">
        <f>IF(N197="základná",J197,0)</f>
        <v>0</v>
      </c>
      <c r="BF197" s="165">
        <f>IF(N197="znížená",J197,0)</f>
        <v>0</v>
      </c>
      <c r="BG197" s="165">
        <f>IF(N197="zákl. prenesená",J197,0)</f>
        <v>0</v>
      </c>
      <c r="BH197" s="165">
        <f>IF(N197="zníž. prenesená",J197,0)</f>
        <v>0</v>
      </c>
      <c r="BI197" s="165">
        <f>IF(N197="nulová",J197,0)</f>
        <v>0</v>
      </c>
      <c r="BJ197" s="18" t="s">
        <v>129</v>
      </c>
      <c r="BK197" s="165">
        <f>ROUND(I197*H197,2)</f>
        <v>0</v>
      </c>
      <c r="BL197" s="18" t="s">
        <v>558</v>
      </c>
      <c r="BM197" s="164" t="s">
        <v>6357</v>
      </c>
    </row>
    <row r="198" spans="1:65" s="2" customFormat="1" ht="16.5" customHeight="1">
      <c r="A198" s="228"/>
      <c r="B198" s="152"/>
      <c r="C198" s="153" t="s">
        <v>3213</v>
      </c>
      <c r="D198" s="153" t="s">
        <v>447</v>
      </c>
      <c r="E198" s="154" t="s">
        <v>6358</v>
      </c>
      <c r="F198" s="155" t="s">
        <v>6359</v>
      </c>
      <c r="G198" s="156" t="s">
        <v>651</v>
      </c>
      <c r="H198" s="157">
        <v>1</v>
      </c>
      <c r="I198" s="230"/>
      <c r="J198" s="230">
        <f>ROUND(I198*H198,2)</f>
        <v>0</v>
      </c>
      <c r="K198" s="159"/>
      <c r="L198" s="31"/>
      <c r="M198" s="160" t="s">
        <v>1</v>
      </c>
      <c r="N198" s="161" t="s">
        <v>39</v>
      </c>
      <c r="O198" s="162">
        <v>0</v>
      </c>
      <c r="P198" s="162">
        <f>O198*H198</f>
        <v>0</v>
      </c>
      <c r="Q198" s="162">
        <v>0</v>
      </c>
      <c r="R198" s="162">
        <f>Q198*H198</f>
        <v>0</v>
      </c>
      <c r="S198" s="162">
        <v>0</v>
      </c>
      <c r="T198" s="163">
        <f>S198*H198</f>
        <v>0</v>
      </c>
      <c r="U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R198" s="164" t="s">
        <v>558</v>
      </c>
      <c r="AT198" s="164" t="s">
        <v>447</v>
      </c>
      <c r="AU198" s="164" t="s">
        <v>469</v>
      </c>
      <c r="AY198" s="18" t="s">
        <v>445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8" t="s">
        <v>129</v>
      </c>
      <c r="BK198" s="165">
        <f>ROUND(I198*H198,2)</f>
        <v>0</v>
      </c>
      <c r="BL198" s="18" t="s">
        <v>558</v>
      </c>
      <c r="BM198" s="164" t="s">
        <v>6360</v>
      </c>
    </row>
    <row r="199" spans="1:65" s="2" customFormat="1" ht="21.75" customHeight="1">
      <c r="A199" s="228"/>
      <c r="B199" s="152"/>
      <c r="C199" s="153" t="s">
        <v>3225</v>
      </c>
      <c r="D199" s="153" t="s">
        <v>447</v>
      </c>
      <c r="E199" s="154" t="s">
        <v>6367</v>
      </c>
      <c r="F199" s="155" t="s">
        <v>6368</v>
      </c>
      <c r="G199" s="156" t="s">
        <v>651</v>
      </c>
      <c r="H199" s="157">
        <v>1</v>
      </c>
      <c r="I199" s="230"/>
      <c r="J199" s="230">
        <f>ROUND(I199*H199,2)</f>
        <v>0</v>
      </c>
      <c r="K199" s="159"/>
      <c r="L199" s="31"/>
      <c r="M199" s="204" t="s">
        <v>1</v>
      </c>
      <c r="N199" s="205" t="s">
        <v>39</v>
      </c>
      <c r="O199" s="206">
        <v>0</v>
      </c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228"/>
      <c r="V199" s="228"/>
      <c r="W199" s="228"/>
      <c r="X199" s="228"/>
      <c r="Y199" s="228"/>
      <c r="Z199" s="228"/>
      <c r="AA199" s="228"/>
      <c r="AB199" s="228"/>
      <c r="AC199" s="228"/>
      <c r="AD199" s="228"/>
      <c r="AE199" s="228"/>
      <c r="AR199" s="164" t="s">
        <v>558</v>
      </c>
      <c r="AT199" s="164" t="s">
        <v>447</v>
      </c>
      <c r="AU199" s="164" t="s">
        <v>469</v>
      </c>
      <c r="AY199" s="18" t="s">
        <v>445</v>
      </c>
      <c r="BE199" s="165">
        <f>IF(N199="základná",J199,0)</f>
        <v>0</v>
      </c>
      <c r="BF199" s="165">
        <f>IF(N199="znížená",J199,0)</f>
        <v>0</v>
      </c>
      <c r="BG199" s="165">
        <f>IF(N199="zákl. prenesená",J199,0)</f>
        <v>0</v>
      </c>
      <c r="BH199" s="165">
        <f>IF(N199="zníž. prenesená",J199,0)</f>
        <v>0</v>
      </c>
      <c r="BI199" s="165">
        <f>IF(N199="nulová",J199,0)</f>
        <v>0</v>
      </c>
      <c r="BJ199" s="18" t="s">
        <v>129</v>
      </c>
      <c r="BK199" s="165">
        <f>ROUND(I199*H199,2)</f>
        <v>0</v>
      </c>
      <c r="BL199" s="18" t="s">
        <v>558</v>
      </c>
      <c r="BM199" s="164" t="s">
        <v>6369</v>
      </c>
    </row>
    <row r="200" spans="1:65" s="2" customFormat="1" ht="6.95" customHeight="1">
      <c r="A200" s="228"/>
      <c r="B200" s="48"/>
      <c r="C200" s="49"/>
      <c r="D200" s="49"/>
      <c r="E200" s="49"/>
      <c r="F200" s="49"/>
      <c r="G200" s="49"/>
      <c r="H200" s="49"/>
      <c r="I200" s="49"/>
      <c r="J200" s="49"/>
      <c r="K200" s="49"/>
      <c r="L200" s="31"/>
      <c r="M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</row>
  </sheetData>
  <autoFilter ref="C122:K199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2"/>
  <sheetViews>
    <sheetView showGridLines="0" workbookViewId="0">
      <selection activeCell="I67" sqref="I6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114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6370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6371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ROUND(J121,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ROUND((SUM(BE121:BE161)),  2)</f>
        <v>0</v>
      </c>
      <c r="G33" s="104"/>
      <c r="H33" s="104"/>
      <c r="I33" s="105">
        <v>0.2</v>
      </c>
      <c r="J33" s="103">
        <f>ROUND(((SUM(BE121:BE161))*I33),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ROUND((SUM(BF121:BF161)),  2)</f>
        <v>0</v>
      </c>
      <c r="G34" s="30"/>
      <c r="H34" s="30"/>
      <c r="I34" s="107">
        <v>0.2</v>
      </c>
      <c r="J34" s="106">
        <f>ROUND(((SUM(BF121:BF161))*I34),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ROUND((SUM(BG121:BG161)),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ROUND((SUM(BH121:BH161)),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ROUND((SUM(BI121:BI161)),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SO01k - Rekonštrukcia objektu II. Psychiatrickej kliniky - EPS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>Ing Michal Martinák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J121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403</v>
      </c>
      <c r="E97" s="121"/>
      <c r="F97" s="121"/>
      <c r="G97" s="121"/>
      <c r="H97" s="121"/>
      <c r="I97" s="121"/>
      <c r="J97" s="122">
        <f>J122</f>
        <v>0</v>
      </c>
      <c r="L97" s="119"/>
    </row>
    <row r="98" spans="1:31" s="10" customFormat="1" ht="19.899999999999999" customHeight="1">
      <c r="B98" s="124"/>
      <c r="D98" s="125" t="s">
        <v>4442</v>
      </c>
      <c r="E98" s="126"/>
      <c r="F98" s="126"/>
      <c r="G98" s="126"/>
      <c r="H98" s="126"/>
      <c r="I98" s="126"/>
      <c r="J98" s="127">
        <f>J123</f>
        <v>0</v>
      </c>
      <c r="L98" s="124"/>
    </row>
    <row r="99" spans="1:31" s="10" customFormat="1" ht="14.85" customHeight="1">
      <c r="B99" s="124"/>
      <c r="D99" s="125" t="s">
        <v>6372</v>
      </c>
      <c r="E99" s="126"/>
      <c r="F99" s="126"/>
      <c r="G99" s="126"/>
      <c r="H99" s="126"/>
      <c r="I99" s="126"/>
      <c r="J99" s="127">
        <f>J124</f>
        <v>0</v>
      </c>
      <c r="L99" s="124"/>
    </row>
    <row r="100" spans="1:31" s="10" customFormat="1" ht="14.85" customHeight="1">
      <c r="B100" s="124"/>
      <c r="D100" s="125" t="s">
        <v>4562</v>
      </c>
      <c r="E100" s="126"/>
      <c r="F100" s="126"/>
      <c r="G100" s="126"/>
      <c r="H100" s="126"/>
      <c r="I100" s="126"/>
      <c r="J100" s="127">
        <f>J136</f>
        <v>0</v>
      </c>
      <c r="L100" s="124"/>
    </row>
    <row r="101" spans="1:31" s="10" customFormat="1" ht="14.85" customHeight="1">
      <c r="B101" s="124"/>
      <c r="D101" s="125" t="s">
        <v>4640</v>
      </c>
      <c r="E101" s="126"/>
      <c r="F101" s="126"/>
      <c r="G101" s="126"/>
      <c r="H101" s="126"/>
      <c r="I101" s="126"/>
      <c r="J101" s="127">
        <f>J143</f>
        <v>0</v>
      </c>
      <c r="L101" s="124"/>
    </row>
    <row r="102" spans="1:31" s="2" customFormat="1" ht="21.75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4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s="2" customFormat="1" ht="6.95" customHeight="1">
      <c r="A103" s="30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7" spans="1:31" s="2" customFormat="1" ht="6.95" customHeight="1">
      <c r="A107" s="30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4.95" customHeight="1">
      <c r="A108" s="30"/>
      <c r="B108" s="31"/>
      <c r="C108" s="22" t="s">
        <v>427</v>
      </c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6.95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7" t="s">
        <v>13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6.25" customHeight="1">
      <c r="A111" s="30"/>
      <c r="B111" s="31"/>
      <c r="C111" s="30"/>
      <c r="D111" s="30"/>
      <c r="E111" s="278" t="str">
        <f>E7</f>
        <v>Rekonštrukcia objektu - II. Psychiatrická klinika SZU Cesta k nemocnici</v>
      </c>
      <c r="F111" s="279"/>
      <c r="G111" s="279"/>
      <c r="H111" s="279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141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30" customHeight="1">
      <c r="A113" s="30"/>
      <c r="B113" s="31"/>
      <c r="C113" s="30"/>
      <c r="D113" s="30"/>
      <c r="E113" s="274" t="str">
        <f>E9</f>
        <v>SO01k - Rekonštrukcia objektu II. Psychiatrickej kliniky - EPS</v>
      </c>
      <c r="F113" s="280"/>
      <c r="G113" s="280"/>
      <c r="H113" s="28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7" t="s">
        <v>17</v>
      </c>
      <c r="D115" s="30"/>
      <c r="E115" s="30"/>
      <c r="F115" s="25" t="str">
        <f>F12</f>
        <v>Banská Bystrica</v>
      </c>
      <c r="G115" s="30"/>
      <c r="H115" s="30"/>
      <c r="I115" s="27" t="s">
        <v>19</v>
      </c>
      <c r="J115" s="56" t="str">
        <f>IF(J12="","",J12)</f>
        <v>17. 6. 2023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25.7" customHeight="1">
      <c r="A117" s="30"/>
      <c r="B117" s="31"/>
      <c r="C117" s="27" t="s">
        <v>21</v>
      </c>
      <c r="D117" s="30"/>
      <c r="E117" s="30"/>
      <c r="F117" s="25" t="str">
        <f>E15</f>
        <v>Fakultná nemocnica s poliklinikou F.D.Roosevelta</v>
      </c>
      <c r="G117" s="30"/>
      <c r="H117" s="30"/>
      <c r="I117" s="27" t="s">
        <v>27</v>
      </c>
      <c r="J117" s="28" t="str">
        <f>E21</f>
        <v>Ing.Arch. Peter Žalman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7" t="s">
        <v>25</v>
      </c>
      <c r="D118" s="30"/>
      <c r="E118" s="30"/>
      <c r="F118" s="25" t="str">
        <f>IF(E18="","",E18)</f>
        <v>určený výberom</v>
      </c>
      <c r="G118" s="30"/>
      <c r="H118" s="30"/>
      <c r="I118" s="27" t="s">
        <v>30</v>
      </c>
      <c r="J118" s="28" t="str">
        <f>E24</f>
        <v>Ing Michal Martinák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0.3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11" customFormat="1" ht="29.25" customHeight="1">
      <c r="A120" s="129"/>
      <c r="B120" s="130"/>
      <c r="C120" s="131" t="s">
        <v>432</v>
      </c>
      <c r="D120" s="132" t="s">
        <v>58</v>
      </c>
      <c r="E120" s="132" t="s">
        <v>54</v>
      </c>
      <c r="F120" s="132" t="s">
        <v>55</v>
      </c>
      <c r="G120" s="132" t="s">
        <v>433</v>
      </c>
      <c r="H120" s="132" t="s">
        <v>434</v>
      </c>
      <c r="I120" s="132" t="s">
        <v>435</v>
      </c>
      <c r="J120" s="133" t="s">
        <v>318</v>
      </c>
      <c r="K120" s="134" t="s">
        <v>436</v>
      </c>
      <c r="L120" s="135"/>
      <c r="M120" s="63" t="s">
        <v>1</v>
      </c>
      <c r="N120" s="64" t="s">
        <v>37</v>
      </c>
      <c r="O120" s="64" t="s">
        <v>437</v>
      </c>
      <c r="P120" s="64" t="s">
        <v>438</v>
      </c>
      <c r="Q120" s="64" t="s">
        <v>439</v>
      </c>
      <c r="R120" s="64" t="s">
        <v>440</v>
      </c>
      <c r="S120" s="64" t="s">
        <v>441</v>
      </c>
      <c r="T120" s="65" t="s">
        <v>442</v>
      </c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</row>
    <row r="121" spans="1:65" s="2" customFormat="1" ht="22.9" customHeight="1">
      <c r="A121" s="30"/>
      <c r="B121" s="31"/>
      <c r="C121" s="70" t="s">
        <v>323</v>
      </c>
      <c r="D121" s="30"/>
      <c r="E121" s="30"/>
      <c r="F121" s="30"/>
      <c r="G121" s="30"/>
      <c r="H121" s="30"/>
      <c r="I121" s="30"/>
      <c r="J121" s="136">
        <f>BK121</f>
        <v>0</v>
      </c>
      <c r="K121" s="30"/>
      <c r="L121" s="31"/>
      <c r="M121" s="66"/>
      <c r="N121" s="57"/>
      <c r="O121" s="67"/>
      <c r="P121" s="137">
        <f>P122</f>
        <v>0</v>
      </c>
      <c r="Q121" s="67"/>
      <c r="R121" s="137">
        <f>R122</f>
        <v>0</v>
      </c>
      <c r="S121" s="67"/>
      <c r="T121" s="138">
        <f>T122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72</v>
      </c>
      <c r="AU121" s="18" t="s">
        <v>324</v>
      </c>
      <c r="BK121" s="139">
        <f>BK122</f>
        <v>0</v>
      </c>
    </row>
    <row r="122" spans="1:65" s="12" customFormat="1" ht="25.9" customHeight="1">
      <c r="B122" s="140"/>
      <c r="D122" s="141" t="s">
        <v>72</v>
      </c>
      <c r="E122" s="142" t="s">
        <v>534</v>
      </c>
      <c r="F122" s="142" t="s">
        <v>3779</v>
      </c>
      <c r="J122" s="143">
        <f>BK122</f>
        <v>0</v>
      </c>
      <c r="L122" s="140"/>
      <c r="M122" s="144"/>
      <c r="N122" s="145"/>
      <c r="O122" s="145"/>
      <c r="P122" s="146">
        <f>P123</f>
        <v>0</v>
      </c>
      <c r="Q122" s="145"/>
      <c r="R122" s="146">
        <f>R123</f>
        <v>0</v>
      </c>
      <c r="S122" s="145"/>
      <c r="T122" s="147">
        <f>T123</f>
        <v>0</v>
      </c>
      <c r="AR122" s="141" t="s">
        <v>469</v>
      </c>
      <c r="AT122" s="148" t="s">
        <v>72</v>
      </c>
      <c r="AU122" s="148" t="s">
        <v>73</v>
      </c>
      <c r="AY122" s="141" t="s">
        <v>445</v>
      </c>
      <c r="BK122" s="149">
        <f>BK123</f>
        <v>0</v>
      </c>
    </row>
    <row r="123" spans="1:65" s="12" customFormat="1" ht="22.9" customHeight="1">
      <c r="B123" s="140"/>
      <c r="D123" s="141" t="s">
        <v>72</v>
      </c>
      <c r="E123" s="150" t="s">
        <v>4447</v>
      </c>
      <c r="F123" s="150" t="s">
        <v>4448</v>
      </c>
      <c r="J123" s="151">
        <f>BK123</f>
        <v>0</v>
      </c>
      <c r="L123" s="140"/>
      <c r="M123" s="144"/>
      <c r="N123" s="145"/>
      <c r="O123" s="145"/>
      <c r="P123" s="146">
        <f>P124+P136+P143</f>
        <v>0</v>
      </c>
      <c r="Q123" s="145"/>
      <c r="R123" s="146">
        <f>R124+R136+R143</f>
        <v>0</v>
      </c>
      <c r="S123" s="145"/>
      <c r="T123" s="147">
        <f>T124+T136+T143</f>
        <v>0</v>
      </c>
      <c r="AR123" s="141" t="s">
        <v>469</v>
      </c>
      <c r="AT123" s="148" t="s">
        <v>72</v>
      </c>
      <c r="AU123" s="148" t="s">
        <v>81</v>
      </c>
      <c r="AY123" s="141" t="s">
        <v>445</v>
      </c>
      <c r="BK123" s="149">
        <f>BK124+BK136+BK143</f>
        <v>0</v>
      </c>
    </row>
    <row r="124" spans="1:65" s="12" customFormat="1" ht="20.85" customHeight="1">
      <c r="B124" s="140"/>
      <c r="D124" s="141" t="s">
        <v>72</v>
      </c>
      <c r="E124" s="150" t="s">
        <v>4565</v>
      </c>
      <c r="F124" s="150" t="s">
        <v>6373</v>
      </c>
      <c r="J124" s="151">
        <f>BK124</f>
        <v>0</v>
      </c>
      <c r="L124" s="140"/>
      <c r="M124" s="144"/>
      <c r="N124" s="145"/>
      <c r="O124" s="145"/>
      <c r="P124" s="146">
        <f>SUM(P125:P135)</f>
        <v>0</v>
      </c>
      <c r="Q124" s="145"/>
      <c r="R124" s="146">
        <f>SUM(R125:R135)</f>
        <v>0</v>
      </c>
      <c r="S124" s="145"/>
      <c r="T124" s="147">
        <f>SUM(T125:T135)</f>
        <v>0</v>
      </c>
      <c r="AR124" s="141" t="s">
        <v>469</v>
      </c>
      <c r="AT124" s="148" t="s">
        <v>72</v>
      </c>
      <c r="AU124" s="148" t="s">
        <v>129</v>
      </c>
      <c r="AY124" s="141" t="s">
        <v>445</v>
      </c>
      <c r="BK124" s="149">
        <f>SUM(BK125:BK135)</f>
        <v>0</v>
      </c>
    </row>
    <row r="125" spans="1:65" s="2" customFormat="1" ht="24.2" customHeight="1">
      <c r="A125" s="30"/>
      <c r="B125" s="152"/>
      <c r="C125" s="153" t="s">
        <v>81</v>
      </c>
      <c r="D125" s="153" t="s">
        <v>447</v>
      </c>
      <c r="E125" s="154" t="s">
        <v>6374</v>
      </c>
      <c r="F125" s="155" t="s">
        <v>6375</v>
      </c>
      <c r="G125" s="156" t="s">
        <v>651</v>
      </c>
      <c r="H125" s="157">
        <v>1</v>
      </c>
      <c r="I125" s="158"/>
      <c r="J125" s="158">
        <f t="shared" ref="J125:J135" si="0">ROUND(I125*H125,2)</f>
        <v>0</v>
      </c>
      <c r="K125" s="159"/>
      <c r="L125" s="31"/>
      <c r="M125" s="160" t="s">
        <v>1</v>
      </c>
      <c r="N125" s="161" t="s">
        <v>39</v>
      </c>
      <c r="O125" s="162">
        <v>0</v>
      </c>
      <c r="P125" s="162">
        <f t="shared" ref="P125:P135" si="1">O125*H125</f>
        <v>0</v>
      </c>
      <c r="Q125" s="162">
        <v>0</v>
      </c>
      <c r="R125" s="162">
        <f t="shared" ref="R125:R135" si="2">Q125*H125</f>
        <v>0</v>
      </c>
      <c r="S125" s="162">
        <v>0</v>
      </c>
      <c r="T125" s="163">
        <f t="shared" ref="T125:T135" si="3"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4" t="s">
        <v>948</v>
      </c>
      <c r="AT125" s="164" t="s">
        <v>447</v>
      </c>
      <c r="AU125" s="164" t="s">
        <v>469</v>
      </c>
      <c r="AY125" s="18" t="s">
        <v>445</v>
      </c>
      <c r="BE125" s="165">
        <f t="shared" ref="BE125:BE135" si="4">IF(N125="základná",J125,0)</f>
        <v>0</v>
      </c>
      <c r="BF125" s="165">
        <f t="shared" ref="BF125:BF135" si="5">IF(N125="znížená",J125,0)</f>
        <v>0</v>
      </c>
      <c r="BG125" s="165">
        <f t="shared" ref="BG125:BG135" si="6">IF(N125="zákl. prenesená",J125,0)</f>
        <v>0</v>
      </c>
      <c r="BH125" s="165">
        <f t="shared" ref="BH125:BH135" si="7">IF(N125="zníž. prenesená",J125,0)</f>
        <v>0</v>
      </c>
      <c r="BI125" s="165">
        <f t="shared" ref="BI125:BI135" si="8">IF(N125="nulová",J125,0)</f>
        <v>0</v>
      </c>
      <c r="BJ125" s="18" t="s">
        <v>129</v>
      </c>
      <c r="BK125" s="165">
        <f t="shared" ref="BK125:BK135" si="9">ROUND(I125*H125,2)</f>
        <v>0</v>
      </c>
      <c r="BL125" s="18" t="s">
        <v>948</v>
      </c>
      <c r="BM125" s="164" t="s">
        <v>6376</v>
      </c>
    </row>
    <row r="126" spans="1:65" s="2" customFormat="1" ht="16.5" customHeight="1">
      <c r="A126" s="30"/>
      <c r="B126" s="152"/>
      <c r="C126" s="153" t="s">
        <v>129</v>
      </c>
      <c r="D126" s="153" t="s">
        <v>447</v>
      </c>
      <c r="E126" s="154" t="s">
        <v>6377</v>
      </c>
      <c r="F126" s="155" t="s">
        <v>6378</v>
      </c>
      <c r="G126" s="156" t="s">
        <v>651</v>
      </c>
      <c r="H126" s="157">
        <v>1</v>
      </c>
      <c r="I126" s="158"/>
      <c r="J126" s="158">
        <f t="shared" si="0"/>
        <v>0</v>
      </c>
      <c r="K126" s="159"/>
      <c r="L126" s="31"/>
      <c r="M126" s="160" t="s">
        <v>1</v>
      </c>
      <c r="N126" s="161" t="s">
        <v>39</v>
      </c>
      <c r="O126" s="162">
        <v>0</v>
      </c>
      <c r="P126" s="162">
        <f t="shared" si="1"/>
        <v>0</v>
      </c>
      <c r="Q126" s="162">
        <v>0</v>
      </c>
      <c r="R126" s="162">
        <f t="shared" si="2"/>
        <v>0</v>
      </c>
      <c r="S126" s="162">
        <v>0</v>
      </c>
      <c r="T126" s="163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948</v>
      </c>
      <c r="AT126" s="164" t="s">
        <v>447</v>
      </c>
      <c r="AU126" s="164" t="s">
        <v>469</v>
      </c>
      <c r="AY126" s="18" t="s">
        <v>445</v>
      </c>
      <c r="BE126" s="165">
        <f t="shared" si="4"/>
        <v>0</v>
      </c>
      <c r="BF126" s="165">
        <f t="shared" si="5"/>
        <v>0</v>
      </c>
      <c r="BG126" s="165">
        <f t="shared" si="6"/>
        <v>0</v>
      </c>
      <c r="BH126" s="165">
        <f t="shared" si="7"/>
        <v>0</v>
      </c>
      <c r="BI126" s="165">
        <f t="shared" si="8"/>
        <v>0</v>
      </c>
      <c r="BJ126" s="18" t="s">
        <v>129</v>
      </c>
      <c r="BK126" s="165">
        <f t="shared" si="9"/>
        <v>0</v>
      </c>
      <c r="BL126" s="18" t="s">
        <v>948</v>
      </c>
      <c r="BM126" s="164" t="s">
        <v>6379</v>
      </c>
    </row>
    <row r="127" spans="1:65" s="2" customFormat="1" ht="16.5" customHeight="1">
      <c r="A127" s="30"/>
      <c r="B127" s="152"/>
      <c r="C127" s="153" t="s">
        <v>469</v>
      </c>
      <c r="D127" s="153" t="s">
        <v>447</v>
      </c>
      <c r="E127" s="154" t="s">
        <v>6380</v>
      </c>
      <c r="F127" s="155" t="s">
        <v>6381</v>
      </c>
      <c r="G127" s="156" t="s">
        <v>651</v>
      </c>
      <c r="H127" s="157">
        <v>1</v>
      </c>
      <c r="I127" s="158"/>
      <c r="J127" s="158">
        <f t="shared" si="0"/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948</v>
      </c>
      <c r="AT127" s="164" t="s">
        <v>447</v>
      </c>
      <c r="AU127" s="164" t="s">
        <v>469</v>
      </c>
      <c r="AY127" s="18" t="s">
        <v>445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129</v>
      </c>
      <c r="BK127" s="165">
        <f t="shared" si="9"/>
        <v>0</v>
      </c>
      <c r="BL127" s="18" t="s">
        <v>948</v>
      </c>
      <c r="BM127" s="164" t="s">
        <v>6382</v>
      </c>
    </row>
    <row r="128" spans="1:65" s="2" customFormat="1" ht="21.75" customHeight="1">
      <c r="A128" s="30"/>
      <c r="B128" s="152"/>
      <c r="C128" s="153" t="s">
        <v>451</v>
      </c>
      <c r="D128" s="153" t="s">
        <v>447</v>
      </c>
      <c r="E128" s="154" t="s">
        <v>6383</v>
      </c>
      <c r="F128" s="155" t="s">
        <v>6384</v>
      </c>
      <c r="G128" s="156" t="s">
        <v>651</v>
      </c>
      <c r="H128" s="157">
        <v>1</v>
      </c>
      <c r="I128" s="158"/>
      <c r="J128" s="158">
        <f t="shared" si="0"/>
        <v>0</v>
      </c>
      <c r="K128" s="159"/>
      <c r="L128" s="31"/>
      <c r="M128" s="160" t="s">
        <v>1</v>
      </c>
      <c r="N128" s="161" t="s">
        <v>39</v>
      </c>
      <c r="O128" s="162">
        <v>0</v>
      </c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948</v>
      </c>
      <c r="AT128" s="164" t="s">
        <v>447</v>
      </c>
      <c r="AU128" s="164" t="s">
        <v>469</v>
      </c>
      <c r="AY128" s="18" t="s">
        <v>445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129</v>
      </c>
      <c r="BK128" s="165">
        <f t="shared" si="9"/>
        <v>0</v>
      </c>
      <c r="BL128" s="18" t="s">
        <v>948</v>
      </c>
      <c r="BM128" s="164" t="s">
        <v>6385</v>
      </c>
    </row>
    <row r="129" spans="1:65" s="2" customFormat="1" ht="16.5" customHeight="1">
      <c r="A129" s="30"/>
      <c r="B129" s="152"/>
      <c r="C129" s="153" t="s">
        <v>490</v>
      </c>
      <c r="D129" s="153" t="s">
        <v>447</v>
      </c>
      <c r="E129" s="154" t="s">
        <v>6386</v>
      </c>
      <c r="F129" s="155" t="s">
        <v>6387</v>
      </c>
      <c r="G129" s="156" t="s">
        <v>651</v>
      </c>
      <c r="H129" s="157">
        <v>194</v>
      </c>
      <c r="I129" s="158"/>
      <c r="J129" s="158">
        <f t="shared" si="0"/>
        <v>0</v>
      </c>
      <c r="K129" s="159"/>
      <c r="L129" s="31"/>
      <c r="M129" s="160" t="s">
        <v>1</v>
      </c>
      <c r="N129" s="161" t="s">
        <v>39</v>
      </c>
      <c r="O129" s="162">
        <v>0</v>
      </c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948</v>
      </c>
      <c r="AT129" s="164" t="s">
        <v>447</v>
      </c>
      <c r="AU129" s="164" t="s">
        <v>469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948</v>
      </c>
      <c r="BM129" s="164" t="s">
        <v>6388</v>
      </c>
    </row>
    <row r="130" spans="1:65" s="2" customFormat="1" ht="16.5" customHeight="1">
      <c r="A130" s="30"/>
      <c r="B130" s="152"/>
      <c r="C130" s="153" t="s">
        <v>494</v>
      </c>
      <c r="D130" s="153" t="s">
        <v>447</v>
      </c>
      <c r="E130" s="154" t="s">
        <v>6389</v>
      </c>
      <c r="F130" s="155" t="s">
        <v>6390</v>
      </c>
      <c r="G130" s="156" t="s">
        <v>651</v>
      </c>
      <c r="H130" s="157">
        <v>194</v>
      </c>
      <c r="I130" s="158"/>
      <c r="J130" s="158">
        <f t="shared" si="0"/>
        <v>0</v>
      </c>
      <c r="K130" s="159"/>
      <c r="L130" s="31"/>
      <c r="M130" s="160" t="s">
        <v>1</v>
      </c>
      <c r="N130" s="161" t="s">
        <v>39</v>
      </c>
      <c r="O130" s="162">
        <v>0</v>
      </c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948</v>
      </c>
      <c r="AT130" s="164" t="s">
        <v>447</v>
      </c>
      <c r="AU130" s="164" t="s">
        <v>469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948</v>
      </c>
      <c r="BM130" s="164" t="s">
        <v>6391</v>
      </c>
    </row>
    <row r="131" spans="1:65" s="2" customFormat="1" ht="24.2" customHeight="1">
      <c r="A131" s="30"/>
      <c r="B131" s="152"/>
      <c r="C131" s="153" t="s">
        <v>499</v>
      </c>
      <c r="D131" s="153" t="s">
        <v>447</v>
      </c>
      <c r="E131" s="154" t="s">
        <v>6392</v>
      </c>
      <c r="F131" s="155" t="s">
        <v>6393</v>
      </c>
      <c r="G131" s="156" t="s">
        <v>651</v>
      </c>
      <c r="H131" s="157">
        <v>8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0</v>
      </c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948</v>
      </c>
      <c r="AT131" s="164" t="s">
        <v>447</v>
      </c>
      <c r="AU131" s="164" t="s">
        <v>469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948</v>
      </c>
      <c r="BM131" s="164" t="s">
        <v>6394</v>
      </c>
    </row>
    <row r="132" spans="1:65" s="2" customFormat="1" ht="16.5" customHeight="1">
      <c r="A132" s="30"/>
      <c r="B132" s="152"/>
      <c r="C132" s="153" t="s">
        <v>504</v>
      </c>
      <c r="D132" s="153" t="s">
        <v>447</v>
      </c>
      <c r="E132" s="154" t="s">
        <v>6395</v>
      </c>
      <c r="F132" s="155" t="s">
        <v>6396</v>
      </c>
      <c r="G132" s="156" t="s">
        <v>651</v>
      </c>
      <c r="H132" s="157">
        <v>1</v>
      </c>
      <c r="I132" s="158"/>
      <c r="J132" s="158">
        <f t="shared" si="0"/>
        <v>0</v>
      </c>
      <c r="K132" s="159"/>
      <c r="L132" s="31"/>
      <c r="M132" s="160" t="s">
        <v>1</v>
      </c>
      <c r="N132" s="161" t="s">
        <v>39</v>
      </c>
      <c r="O132" s="162">
        <v>0</v>
      </c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948</v>
      </c>
      <c r="AT132" s="164" t="s">
        <v>447</v>
      </c>
      <c r="AU132" s="164" t="s">
        <v>469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948</v>
      </c>
      <c r="BM132" s="164" t="s">
        <v>6397</v>
      </c>
    </row>
    <row r="133" spans="1:65" s="2" customFormat="1" ht="16.5" customHeight="1">
      <c r="A133" s="30"/>
      <c r="B133" s="152"/>
      <c r="C133" s="153" t="s">
        <v>510</v>
      </c>
      <c r="D133" s="153" t="s">
        <v>447</v>
      </c>
      <c r="E133" s="154" t="s">
        <v>6398</v>
      </c>
      <c r="F133" s="155" t="s">
        <v>6399</v>
      </c>
      <c r="G133" s="156" t="s">
        <v>651</v>
      </c>
      <c r="H133" s="157">
        <v>1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948</v>
      </c>
      <c r="AT133" s="164" t="s">
        <v>447</v>
      </c>
      <c r="AU133" s="164" t="s">
        <v>469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948</v>
      </c>
      <c r="BM133" s="164" t="s">
        <v>6400</v>
      </c>
    </row>
    <row r="134" spans="1:65" s="2" customFormat="1" ht="16.5" customHeight="1">
      <c r="A134" s="30"/>
      <c r="B134" s="152"/>
      <c r="C134" s="153" t="s">
        <v>518</v>
      </c>
      <c r="D134" s="153" t="s">
        <v>447</v>
      </c>
      <c r="E134" s="154" t="s">
        <v>6401</v>
      </c>
      <c r="F134" s="155" t="s">
        <v>6402</v>
      </c>
      <c r="G134" s="156" t="s">
        <v>651</v>
      </c>
      <c r="H134" s="157">
        <v>1</v>
      </c>
      <c r="I134" s="158"/>
      <c r="J134" s="158">
        <f t="shared" si="0"/>
        <v>0</v>
      </c>
      <c r="K134" s="159"/>
      <c r="L134" s="31"/>
      <c r="M134" s="160" t="s">
        <v>1</v>
      </c>
      <c r="N134" s="161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948</v>
      </c>
      <c r="AT134" s="164" t="s">
        <v>447</v>
      </c>
      <c r="AU134" s="164" t="s">
        <v>469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948</v>
      </c>
      <c r="BM134" s="164" t="s">
        <v>6403</v>
      </c>
    </row>
    <row r="135" spans="1:65" s="2" customFormat="1" ht="16.5" customHeight="1">
      <c r="A135" s="30"/>
      <c r="B135" s="152"/>
      <c r="C135" s="153" t="s">
        <v>526</v>
      </c>
      <c r="D135" s="153" t="s">
        <v>447</v>
      </c>
      <c r="E135" s="154" t="s">
        <v>6404</v>
      </c>
      <c r="F135" s="155" t="s">
        <v>6405</v>
      </c>
      <c r="G135" s="156" t="s">
        <v>4514</v>
      </c>
      <c r="H135" s="157">
        <v>1</v>
      </c>
      <c r="I135" s="158"/>
      <c r="J135" s="158">
        <f t="shared" si="0"/>
        <v>0</v>
      </c>
      <c r="K135" s="159"/>
      <c r="L135" s="31"/>
      <c r="M135" s="160" t="s">
        <v>1</v>
      </c>
      <c r="N135" s="161" t="s">
        <v>39</v>
      </c>
      <c r="O135" s="162">
        <v>0</v>
      </c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4" t="s">
        <v>948</v>
      </c>
      <c r="AT135" s="164" t="s">
        <v>447</v>
      </c>
      <c r="AU135" s="164" t="s">
        <v>469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948</v>
      </c>
      <c r="BM135" s="164" t="s">
        <v>6406</v>
      </c>
    </row>
    <row r="136" spans="1:65" s="12" customFormat="1" ht="20.85" customHeight="1">
      <c r="B136" s="140"/>
      <c r="D136" s="141" t="s">
        <v>72</v>
      </c>
      <c r="E136" s="150" t="s">
        <v>4577</v>
      </c>
      <c r="F136" s="150" t="s">
        <v>4493</v>
      </c>
      <c r="J136" s="151">
        <f>BK136</f>
        <v>0</v>
      </c>
      <c r="L136" s="140"/>
      <c r="M136" s="144"/>
      <c r="N136" s="145"/>
      <c r="O136" s="145"/>
      <c r="P136" s="146">
        <f>SUM(P137:P142)</f>
        <v>0</v>
      </c>
      <c r="Q136" s="145"/>
      <c r="R136" s="146">
        <f>SUM(R137:R142)</f>
        <v>0</v>
      </c>
      <c r="S136" s="145"/>
      <c r="T136" s="147">
        <f>SUM(T137:T142)</f>
        <v>0</v>
      </c>
      <c r="AR136" s="141" t="s">
        <v>469</v>
      </c>
      <c r="AT136" s="148" t="s">
        <v>72</v>
      </c>
      <c r="AU136" s="148" t="s">
        <v>129</v>
      </c>
      <c r="AY136" s="141" t="s">
        <v>445</v>
      </c>
      <c r="BK136" s="149">
        <f>SUM(BK137:BK142)</f>
        <v>0</v>
      </c>
    </row>
    <row r="137" spans="1:65" s="2" customFormat="1" ht="24.2" customHeight="1">
      <c r="A137" s="30"/>
      <c r="B137" s="152"/>
      <c r="C137" s="153" t="s">
        <v>533</v>
      </c>
      <c r="D137" s="153" t="s">
        <v>447</v>
      </c>
      <c r="E137" s="154" t="s">
        <v>6407</v>
      </c>
      <c r="F137" s="155" t="s">
        <v>6408</v>
      </c>
      <c r="G137" s="156" t="s">
        <v>542</v>
      </c>
      <c r="H137" s="157">
        <v>12</v>
      </c>
      <c r="I137" s="158"/>
      <c r="J137" s="158">
        <f t="shared" ref="J137:J142" si="10">ROUND(I137*H137,2)</f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 t="shared" ref="P137:P142" si="11">O137*H137</f>
        <v>0</v>
      </c>
      <c r="Q137" s="162">
        <v>0</v>
      </c>
      <c r="R137" s="162">
        <f t="shared" ref="R137:R142" si="12">Q137*H137</f>
        <v>0</v>
      </c>
      <c r="S137" s="162">
        <v>0</v>
      </c>
      <c r="T137" s="163">
        <f t="shared" ref="T137:T142" si="13"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948</v>
      </c>
      <c r="AT137" s="164" t="s">
        <v>447</v>
      </c>
      <c r="AU137" s="164" t="s">
        <v>469</v>
      </c>
      <c r="AY137" s="18" t="s">
        <v>445</v>
      </c>
      <c r="BE137" s="165">
        <f t="shared" ref="BE137:BE142" si="14">IF(N137="základná",J137,0)</f>
        <v>0</v>
      </c>
      <c r="BF137" s="165">
        <f t="shared" ref="BF137:BF142" si="15">IF(N137="znížená",J137,0)</f>
        <v>0</v>
      </c>
      <c r="BG137" s="165">
        <f t="shared" ref="BG137:BG142" si="16">IF(N137="zákl. prenesená",J137,0)</f>
        <v>0</v>
      </c>
      <c r="BH137" s="165">
        <f t="shared" ref="BH137:BH142" si="17">IF(N137="zníž. prenesená",J137,0)</f>
        <v>0</v>
      </c>
      <c r="BI137" s="165">
        <f t="shared" ref="BI137:BI142" si="18">IF(N137="nulová",J137,0)</f>
        <v>0</v>
      </c>
      <c r="BJ137" s="18" t="s">
        <v>129</v>
      </c>
      <c r="BK137" s="165">
        <f t="shared" ref="BK137:BK142" si="19">ROUND(I137*H137,2)</f>
        <v>0</v>
      </c>
      <c r="BL137" s="18" t="s">
        <v>948</v>
      </c>
      <c r="BM137" s="164" t="s">
        <v>6409</v>
      </c>
    </row>
    <row r="138" spans="1:65" s="2" customFormat="1" ht="21.75" customHeight="1">
      <c r="A138" s="30"/>
      <c r="B138" s="152"/>
      <c r="C138" s="153" t="s">
        <v>539</v>
      </c>
      <c r="D138" s="153" t="s">
        <v>447</v>
      </c>
      <c r="E138" s="154" t="s">
        <v>6410</v>
      </c>
      <c r="F138" s="155" t="s">
        <v>6411</v>
      </c>
      <c r="G138" s="156" t="s">
        <v>542</v>
      </c>
      <c r="H138" s="157">
        <v>1718</v>
      </c>
      <c r="I138" s="158"/>
      <c r="J138" s="158">
        <f t="shared" si="10"/>
        <v>0</v>
      </c>
      <c r="K138" s="159"/>
      <c r="L138" s="31"/>
      <c r="M138" s="160" t="s">
        <v>1</v>
      </c>
      <c r="N138" s="161" t="s">
        <v>39</v>
      </c>
      <c r="O138" s="162">
        <v>0</v>
      </c>
      <c r="P138" s="162">
        <f t="shared" si="11"/>
        <v>0</v>
      </c>
      <c r="Q138" s="162">
        <v>0</v>
      </c>
      <c r="R138" s="162">
        <f t="shared" si="12"/>
        <v>0</v>
      </c>
      <c r="S138" s="162">
        <v>0</v>
      </c>
      <c r="T138" s="163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948</v>
      </c>
      <c r="AT138" s="164" t="s">
        <v>447</v>
      </c>
      <c r="AU138" s="164" t="s">
        <v>469</v>
      </c>
      <c r="AY138" s="18" t="s">
        <v>445</v>
      </c>
      <c r="BE138" s="165">
        <f t="shared" si="14"/>
        <v>0</v>
      </c>
      <c r="BF138" s="165">
        <f t="shared" si="15"/>
        <v>0</v>
      </c>
      <c r="BG138" s="165">
        <f t="shared" si="16"/>
        <v>0</v>
      </c>
      <c r="BH138" s="165">
        <f t="shared" si="17"/>
        <v>0</v>
      </c>
      <c r="BI138" s="165">
        <f t="shared" si="18"/>
        <v>0</v>
      </c>
      <c r="BJ138" s="18" t="s">
        <v>129</v>
      </c>
      <c r="BK138" s="165">
        <f t="shared" si="19"/>
        <v>0</v>
      </c>
      <c r="BL138" s="18" t="s">
        <v>948</v>
      </c>
      <c r="BM138" s="164" t="s">
        <v>6412</v>
      </c>
    </row>
    <row r="139" spans="1:65" s="2" customFormat="1" ht="66.75" customHeight="1">
      <c r="A139" s="30"/>
      <c r="B139" s="152"/>
      <c r="C139" s="153" t="s">
        <v>546</v>
      </c>
      <c r="D139" s="153" t="s">
        <v>447</v>
      </c>
      <c r="E139" s="154" t="s">
        <v>6413</v>
      </c>
      <c r="F139" s="155" t="s">
        <v>6414</v>
      </c>
      <c r="G139" s="156" t="s">
        <v>542</v>
      </c>
      <c r="H139" s="157">
        <v>94</v>
      </c>
      <c r="I139" s="158"/>
      <c r="J139" s="158">
        <f t="shared" si="10"/>
        <v>0</v>
      </c>
      <c r="K139" s="159"/>
      <c r="L139" s="31"/>
      <c r="M139" s="160" t="s">
        <v>1</v>
      </c>
      <c r="N139" s="161" t="s">
        <v>39</v>
      </c>
      <c r="O139" s="162">
        <v>0</v>
      </c>
      <c r="P139" s="162">
        <f t="shared" si="11"/>
        <v>0</v>
      </c>
      <c r="Q139" s="162">
        <v>0</v>
      </c>
      <c r="R139" s="162">
        <f t="shared" si="12"/>
        <v>0</v>
      </c>
      <c r="S139" s="162">
        <v>0</v>
      </c>
      <c r="T139" s="163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948</v>
      </c>
      <c r="AT139" s="164" t="s">
        <v>447</v>
      </c>
      <c r="AU139" s="164" t="s">
        <v>469</v>
      </c>
      <c r="AY139" s="18" t="s">
        <v>445</v>
      </c>
      <c r="BE139" s="165">
        <f t="shared" si="14"/>
        <v>0</v>
      </c>
      <c r="BF139" s="165">
        <f t="shared" si="15"/>
        <v>0</v>
      </c>
      <c r="BG139" s="165">
        <f t="shared" si="16"/>
        <v>0</v>
      </c>
      <c r="BH139" s="165">
        <f t="shared" si="17"/>
        <v>0</v>
      </c>
      <c r="BI139" s="165">
        <f t="shared" si="18"/>
        <v>0</v>
      </c>
      <c r="BJ139" s="18" t="s">
        <v>129</v>
      </c>
      <c r="BK139" s="165">
        <f t="shared" si="19"/>
        <v>0</v>
      </c>
      <c r="BL139" s="18" t="s">
        <v>948</v>
      </c>
      <c r="BM139" s="164" t="s">
        <v>6415</v>
      </c>
    </row>
    <row r="140" spans="1:65" s="2" customFormat="1" ht="37.9" customHeight="1">
      <c r="A140" s="30"/>
      <c r="B140" s="152"/>
      <c r="C140" s="153" t="s">
        <v>552</v>
      </c>
      <c r="D140" s="153" t="s">
        <v>447</v>
      </c>
      <c r="E140" s="154" t="s">
        <v>4506</v>
      </c>
      <c r="F140" s="155" t="s">
        <v>4507</v>
      </c>
      <c r="G140" s="156" t="s">
        <v>542</v>
      </c>
      <c r="H140" s="157">
        <v>984</v>
      </c>
      <c r="I140" s="158"/>
      <c r="J140" s="158">
        <f t="shared" si="10"/>
        <v>0</v>
      </c>
      <c r="K140" s="159"/>
      <c r="L140" s="31"/>
      <c r="M140" s="160" t="s">
        <v>1</v>
      </c>
      <c r="N140" s="161" t="s">
        <v>39</v>
      </c>
      <c r="O140" s="162">
        <v>0</v>
      </c>
      <c r="P140" s="162">
        <f t="shared" si="11"/>
        <v>0</v>
      </c>
      <c r="Q140" s="162">
        <v>0</v>
      </c>
      <c r="R140" s="162">
        <f t="shared" si="12"/>
        <v>0</v>
      </c>
      <c r="S140" s="162">
        <v>0</v>
      </c>
      <c r="T140" s="163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948</v>
      </c>
      <c r="AT140" s="164" t="s">
        <v>447</v>
      </c>
      <c r="AU140" s="164" t="s">
        <v>469</v>
      </c>
      <c r="AY140" s="18" t="s">
        <v>445</v>
      </c>
      <c r="BE140" s="165">
        <f t="shared" si="14"/>
        <v>0</v>
      </c>
      <c r="BF140" s="165">
        <f t="shared" si="15"/>
        <v>0</v>
      </c>
      <c r="BG140" s="165">
        <f t="shared" si="16"/>
        <v>0</v>
      </c>
      <c r="BH140" s="165">
        <f t="shared" si="17"/>
        <v>0</v>
      </c>
      <c r="BI140" s="165">
        <f t="shared" si="18"/>
        <v>0</v>
      </c>
      <c r="BJ140" s="18" t="s">
        <v>129</v>
      </c>
      <c r="BK140" s="165">
        <f t="shared" si="19"/>
        <v>0</v>
      </c>
      <c r="BL140" s="18" t="s">
        <v>948</v>
      </c>
      <c r="BM140" s="164" t="s">
        <v>6416</v>
      </c>
    </row>
    <row r="141" spans="1:65" s="2" customFormat="1" ht="33" customHeight="1">
      <c r="A141" s="30"/>
      <c r="B141" s="152"/>
      <c r="C141" s="153" t="s">
        <v>558</v>
      </c>
      <c r="D141" s="153" t="s">
        <v>447</v>
      </c>
      <c r="E141" s="154" t="s">
        <v>6417</v>
      </c>
      <c r="F141" s="155" t="s">
        <v>6418</v>
      </c>
      <c r="G141" s="156" t="s">
        <v>542</v>
      </c>
      <c r="H141" s="157">
        <v>148</v>
      </c>
      <c r="I141" s="158"/>
      <c r="J141" s="158">
        <f t="shared" si="10"/>
        <v>0</v>
      </c>
      <c r="K141" s="159"/>
      <c r="L141" s="31"/>
      <c r="M141" s="160" t="s">
        <v>1</v>
      </c>
      <c r="N141" s="161" t="s">
        <v>39</v>
      </c>
      <c r="O141" s="162">
        <v>0</v>
      </c>
      <c r="P141" s="162">
        <f t="shared" si="11"/>
        <v>0</v>
      </c>
      <c r="Q141" s="162">
        <v>0</v>
      </c>
      <c r="R141" s="162">
        <f t="shared" si="12"/>
        <v>0</v>
      </c>
      <c r="S141" s="162">
        <v>0</v>
      </c>
      <c r="T141" s="163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948</v>
      </c>
      <c r="AT141" s="164" t="s">
        <v>447</v>
      </c>
      <c r="AU141" s="164" t="s">
        <v>469</v>
      </c>
      <c r="AY141" s="18" t="s">
        <v>445</v>
      </c>
      <c r="BE141" s="165">
        <f t="shared" si="14"/>
        <v>0</v>
      </c>
      <c r="BF141" s="165">
        <f t="shared" si="15"/>
        <v>0</v>
      </c>
      <c r="BG141" s="165">
        <f t="shared" si="16"/>
        <v>0</v>
      </c>
      <c r="BH141" s="165">
        <f t="shared" si="17"/>
        <v>0</v>
      </c>
      <c r="BI141" s="165">
        <f t="shared" si="18"/>
        <v>0</v>
      </c>
      <c r="BJ141" s="18" t="s">
        <v>129</v>
      </c>
      <c r="BK141" s="165">
        <f t="shared" si="19"/>
        <v>0</v>
      </c>
      <c r="BL141" s="18" t="s">
        <v>948</v>
      </c>
      <c r="BM141" s="164" t="s">
        <v>6419</v>
      </c>
    </row>
    <row r="142" spans="1:65" s="2" customFormat="1" ht="37.9" customHeight="1">
      <c r="A142" s="30"/>
      <c r="B142" s="152"/>
      <c r="C142" s="153" t="s">
        <v>390</v>
      </c>
      <c r="D142" s="153" t="s">
        <v>447</v>
      </c>
      <c r="E142" s="154" t="s">
        <v>6420</v>
      </c>
      <c r="F142" s="155" t="s">
        <v>4520</v>
      </c>
      <c r="G142" s="156" t="s">
        <v>4514</v>
      </c>
      <c r="H142" s="157">
        <v>1</v>
      </c>
      <c r="I142" s="158"/>
      <c r="J142" s="158">
        <f t="shared" si="10"/>
        <v>0</v>
      </c>
      <c r="K142" s="159"/>
      <c r="L142" s="31"/>
      <c r="M142" s="160" t="s">
        <v>1</v>
      </c>
      <c r="N142" s="161" t="s">
        <v>39</v>
      </c>
      <c r="O142" s="162">
        <v>0</v>
      </c>
      <c r="P142" s="162">
        <f t="shared" si="11"/>
        <v>0</v>
      </c>
      <c r="Q142" s="162">
        <v>0</v>
      </c>
      <c r="R142" s="162">
        <f t="shared" si="12"/>
        <v>0</v>
      </c>
      <c r="S142" s="162">
        <v>0</v>
      </c>
      <c r="T142" s="163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948</v>
      </c>
      <c r="AT142" s="164" t="s">
        <v>447</v>
      </c>
      <c r="AU142" s="164" t="s">
        <v>469</v>
      </c>
      <c r="AY142" s="18" t="s">
        <v>445</v>
      </c>
      <c r="BE142" s="165">
        <f t="shared" si="14"/>
        <v>0</v>
      </c>
      <c r="BF142" s="165">
        <f t="shared" si="15"/>
        <v>0</v>
      </c>
      <c r="BG142" s="165">
        <f t="shared" si="16"/>
        <v>0</v>
      </c>
      <c r="BH142" s="165">
        <f t="shared" si="17"/>
        <v>0</v>
      </c>
      <c r="BI142" s="165">
        <f t="shared" si="18"/>
        <v>0</v>
      </c>
      <c r="BJ142" s="18" t="s">
        <v>129</v>
      </c>
      <c r="BK142" s="165">
        <f t="shared" si="19"/>
        <v>0</v>
      </c>
      <c r="BL142" s="18" t="s">
        <v>948</v>
      </c>
      <c r="BM142" s="164" t="s">
        <v>6421</v>
      </c>
    </row>
    <row r="143" spans="1:65" s="12" customFormat="1" ht="20.85" customHeight="1">
      <c r="B143" s="140"/>
      <c r="D143" s="141" t="s">
        <v>72</v>
      </c>
      <c r="E143" s="150" t="s">
        <v>4591</v>
      </c>
      <c r="F143" s="150" t="s">
        <v>4523</v>
      </c>
      <c r="J143" s="151">
        <f>BK143</f>
        <v>0</v>
      </c>
      <c r="L143" s="140"/>
      <c r="M143" s="144"/>
      <c r="N143" s="145"/>
      <c r="O143" s="145"/>
      <c r="P143" s="146">
        <f>SUM(P144:P161)</f>
        <v>0</v>
      </c>
      <c r="Q143" s="145"/>
      <c r="R143" s="146">
        <f>SUM(R144:R161)</f>
        <v>0</v>
      </c>
      <c r="S143" s="145"/>
      <c r="T143" s="147">
        <f>SUM(T144:T161)</f>
        <v>0</v>
      </c>
      <c r="AR143" s="141" t="s">
        <v>469</v>
      </c>
      <c r="AT143" s="148" t="s">
        <v>72</v>
      </c>
      <c r="AU143" s="148" t="s">
        <v>129</v>
      </c>
      <c r="AY143" s="141" t="s">
        <v>445</v>
      </c>
      <c r="BK143" s="149">
        <f>SUM(BK144:BK161)</f>
        <v>0</v>
      </c>
    </row>
    <row r="144" spans="1:65" s="2" customFormat="1" ht="24.2" customHeight="1">
      <c r="A144" s="30"/>
      <c r="B144" s="152"/>
      <c r="C144" s="153" t="s">
        <v>567</v>
      </c>
      <c r="D144" s="153" t="s">
        <v>447</v>
      </c>
      <c r="E144" s="154" t="s">
        <v>4524</v>
      </c>
      <c r="F144" s="155" t="s">
        <v>4525</v>
      </c>
      <c r="G144" s="156" t="s">
        <v>542</v>
      </c>
      <c r="H144" s="157">
        <v>1718</v>
      </c>
      <c r="I144" s="158"/>
      <c r="J144" s="158">
        <f t="shared" ref="J144:J161" si="20">ROUND(I144*H144,2)</f>
        <v>0</v>
      </c>
      <c r="K144" s="159"/>
      <c r="L144" s="31"/>
      <c r="M144" s="160" t="s">
        <v>1</v>
      </c>
      <c r="N144" s="161" t="s">
        <v>39</v>
      </c>
      <c r="O144" s="162">
        <v>0</v>
      </c>
      <c r="P144" s="162">
        <f t="shared" ref="P144:P161" si="21">O144*H144</f>
        <v>0</v>
      </c>
      <c r="Q144" s="162">
        <v>0</v>
      </c>
      <c r="R144" s="162">
        <f t="shared" ref="R144:R161" si="22">Q144*H144</f>
        <v>0</v>
      </c>
      <c r="S144" s="162">
        <v>0</v>
      </c>
      <c r="T144" s="163">
        <f t="shared" ref="T144:T161" si="23"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948</v>
      </c>
      <c r="AT144" s="164" t="s">
        <v>447</v>
      </c>
      <c r="AU144" s="164" t="s">
        <v>469</v>
      </c>
      <c r="AY144" s="18" t="s">
        <v>445</v>
      </c>
      <c r="BE144" s="165">
        <f t="shared" ref="BE144:BE161" si="24">IF(N144="základná",J144,0)</f>
        <v>0</v>
      </c>
      <c r="BF144" s="165">
        <f t="shared" ref="BF144:BF161" si="25">IF(N144="znížená",J144,0)</f>
        <v>0</v>
      </c>
      <c r="BG144" s="165">
        <f t="shared" ref="BG144:BG161" si="26">IF(N144="zákl. prenesená",J144,0)</f>
        <v>0</v>
      </c>
      <c r="BH144" s="165">
        <f t="shared" ref="BH144:BH161" si="27">IF(N144="zníž. prenesená",J144,0)</f>
        <v>0</v>
      </c>
      <c r="BI144" s="165">
        <f t="shared" ref="BI144:BI161" si="28">IF(N144="nulová",J144,0)</f>
        <v>0</v>
      </c>
      <c r="BJ144" s="18" t="s">
        <v>129</v>
      </c>
      <c r="BK144" s="165">
        <f t="shared" ref="BK144:BK161" si="29">ROUND(I144*H144,2)</f>
        <v>0</v>
      </c>
      <c r="BL144" s="18" t="s">
        <v>948</v>
      </c>
      <c r="BM144" s="164" t="s">
        <v>6422</v>
      </c>
    </row>
    <row r="145" spans="1:65" s="2" customFormat="1" ht="33" customHeight="1">
      <c r="A145" s="30"/>
      <c r="B145" s="152"/>
      <c r="C145" s="153" t="s">
        <v>572</v>
      </c>
      <c r="D145" s="153" t="s">
        <v>447</v>
      </c>
      <c r="E145" s="154" t="s">
        <v>6423</v>
      </c>
      <c r="F145" s="155" t="s">
        <v>6424</v>
      </c>
      <c r="G145" s="156" t="s">
        <v>542</v>
      </c>
      <c r="H145" s="157">
        <v>350</v>
      </c>
      <c r="I145" s="158"/>
      <c r="J145" s="158">
        <f t="shared" si="20"/>
        <v>0</v>
      </c>
      <c r="K145" s="159"/>
      <c r="L145" s="31"/>
      <c r="M145" s="160" t="s">
        <v>1</v>
      </c>
      <c r="N145" s="161" t="s">
        <v>39</v>
      </c>
      <c r="O145" s="162">
        <v>0</v>
      </c>
      <c r="P145" s="162">
        <f t="shared" si="21"/>
        <v>0</v>
      </c>
      <c r="Q145" s="162">
        <v>0</v>
      </c>
      <c r="R145" s="162">
        <f t="shared" si="22"/>
        <v>0</v>
      </c>
      <c r="S145" s="162">
        <v>0</v>
      </c>
      <c r="T145" s="163">
        <f t="shared" si="2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948</v>
      </c>
      <c r="AT145" s="164" t="s">
        <v>447</v>
      </c>
      <c r="AU145" s="164" t="s">
        <v>469</v>
      </c>
      <c r="AY145" s="18" t="s">
        <v>445</v>
      </c>
      <c r="BE145" s="165">
        <f t="shared" si="24"/>
        <v>0</v>
      </c>
      <c r="BF145" s="165">
        <f t="shared" si="25"/>
        <v>0</v>
      </c>
      <c r="BG145" s="165">
        <f t="shared" si="26"/>
        <v>0</v>
      </c>
      <c r="BH145" s="165">
        <f t="shared" si="27"/>
        <v>0</v>
      </c>
      <c r="BI145" s="165">
        <f t="shared" si="28"/>
        <v>0</v>
      </c>
      <c r="BJ145" s="18" t="s">
        <v>129</v>
      </c>
      <c r="BK145" s="165">
        <f t="shared" si="29"/>
        <v>0</v>
      </c>
      <c r="BL145" s="18" t="s">
        <v>948</v>
      </c>
      <c r="BM145" s="164" t="s">
        <v>6425</v>
      </c>
    </row>
    <row r="146" spans="1:65" s="2" customFormat="1" ht="16.5" customHeight="1">
      <c r="A146" s="30"/>
      <c r="B146" s="152"/>
      <c r="C146" s="153" t="s">
        <v>7</v>
      </c>
      <c r="D146" s="153" t="s">
        <v>447</v>
      </c>
      <c r="E146" s="154" t="s">
        <v>6426</v>
      </c>
      <c r="F146" s="155" t="s">
        <v>6427</v>
      </c>
      <c r="G146" s="156" t="s">
        <v>651</v>
      </c>
      <c r="H146" s="157">
        <v>219</v>
      </c>
      <c r="I146" s="158"/>
      <c r="J146" s="158">
        <f t="shared" si="20"/>
        <v>0</v>
      </c>
      <c r="K146" s="159"/>
      <c r="L146" s="31"/>
      <c r="M146" s="160" t="s">
        <v>1</v>
      </c>
      <c r="N146" s="161" t="s">
        <v>39</v>
      </c>
      <c r="O146" s="162">
        <v>0</v>
      </c>
      <c r="P146" s="162">
        <f t="shared" si="21"/>
        <v>0</v>
      </c>
      <c r="Q146" s="162">
        <v>0</v>
      </c>
      <c r="R146" s="162">
        <f t="shared" si="22"/>
        <v>0</v>
      </c>
      <c r="S146" s="162">
        <v>0</v>
      </c>
      <c r="T146" s="163">
        <f t="shared" si="2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948</v>
      </c>
      <c r="AT146" s="164" t="s">
        <v>447</v>
      </c>
      <c r="AU146" s="164" t="s">
        <v>469</v>
      </c>
      <c r="AY146" s="18" t="s">
        <v>445</v>
      </c>
      <c r="BE146" s="165">
        <f t="shared" si="24"/>
        <v>0</v>
      </c>
      <c r="BF146" s="165">
        <f t="shared" si="25"/>
        <v>0</v>
      </c>
      <c r="BG146" s="165">
        <f t="shared" si="26"/>
        <v>0</v>
      </c>
      <c r="BH146" s="165">
        <f t="shared" si="27"/>
        <v>0</v>
      </c>
      <c r="BI146" s="165">
        <f t="shared" si="28"/>
        <v>0</v>
      </c>
      <c r="BJ146" s="18" t="s">
        <v>129</v>
      </c>
      <c r="BK146" s="165">
        <f t="shared" si="29"/>
        <v>0</v>
      </c>
      <c r="BL146" s="18" t="s">
        <v>948</v>
      </c>
      <c r="BM146" s="164" t="s">
        <v>6428</v>
      </c>
    </row>
    <row r="147" spans="1:65" s="2" customFormat="1" ht="21.75" customHeight="1">
      <c r="A147" s="30"/>
      <c r="B147" s="152"/>
      <c r="C147" s="153" t="s">
        <v>588</v>
      </c>
      <c r="D147" s="153" t="s">
        <v>447</v>
      </c>
      <c r="E147" s="154" t="s">
        <v>6429</v>
      </c>
      <c r="F147" s="155" t="s">
        <v>6430</v>
      </c>
      <c r="G147" s="156" t="s">
        <v>651</v>
      </c>
      <c r="H147" s="157">
        <v>12</v>
      </c>
      <c r="I147" s="158"/>
      <c r="J147" s="158">
        <f t="shared" si="20"/>
        <v>0</v>
      </c>
      <c r="K147" s="159"/>
      <c r="L147" s="31"/>
      <c r="M147" s="160" t="s">
        <v>1</v>
      </c>
      <c r="N147" s="161" t="s">
        <v>39</v>
      </c>
      <c r="O147" s="162">
        <v>0</v>
      </c>
      <c r="P147" s="162">
        <f t="shared" si="21"/>
        <v>0</v>
      </c>
      <c r="Q147" s="162">
        <v>0</v>
      </c>
      <c r="R147" s="162">
        <f t="shared" si="22"/>
        <v>0</v>
      </c>
      <c r="S147" s="162">
        <v>0</v>
      </c>
      <c r="T147" s="163">
        <f t="shared" si="2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948</v>
      </c>
      <c r="AT147" s="164" t="s">
        <v>447</v>
      </c>
      <c r="AU147" s="164" t="s">
        <v>469</v>
      </c>
      <c r="AY147" s="18" t="s">
        <v>445</v>
      </c>
      <c r="BE147" s="165">
        <f t="shared" si="24"/>
        <v>0</v>
      </c>
      <c r="BF147" s="165">
        <f t="shared" si="25"/>
        <v>0</v>
      </c>
      <c r="BG147" s="165">
        <f t="shared" si="26"/>
        <v>0</v>
      </c>
      <c r="BH147" s="165">
        <f t="shared" si="27"/>
        <v>0</v>
      </c>
      <c r="BI147" s="165">
        <f t="shared" si="28"/>
        <v>0</v>
      </c>
      <c r="BJ147" s="18" t="s">
        <v>129</v>
      </c>
      <c r="BK147" s="165">
        <f t="shared" si="29"/>
        <v>0</v>
      </c>
      <c r="BL147" s="18" t="s">
        <v>948</v>
      </c>
      <c r="BM147" s="164" t="s">
        <v>6431</v>
      </c>
    </row>
    <row r="148" spans="1:65" s="2" customFormat="1" ht="24.2" customHeight="1">
      <c r="A148" s="30"/>
      <c r="B148" s="152"/>
      <c r="C148" s="153" t="s">
        <v>597</v>
      </c>
      <c r="D148" s="153" t="s">
        <v>447</v>
      </c>
      <c r="E148" s="154" t="s">
        <v>6432</v>
      </c>
      <c r="F148" s="155" t="s">
        <v>6433</v>
      </c>
      <c r="G148" s="156" t="s">
        <v>651</v>
      </c>
      <c r="H148" s="157">
        <v>6</v>
      </c>
      <c r="I148" s="158"/>
      <c r="J148" s="158">
        <f t="shared" si="20"/>
        <v>0</v>
      </c>
      <c r="K148" s="159"/>
      <c r="L148" s="31"/>
      <c r="M148" s="160" t="s">
        <v>1</v>
      </c>
      <c r="N148" s="161" t="s">
        <v>39</v>
      </c>
      <c r="O148" s="162">
        <v>0</v>
      </c>
      <c r="P148" s="162">
        <f t="shared" si="21"/>
        <v>0</v>
      </c>
      <c r="Q148" s="162">
        <v>0</v>
      </c>
      <c r="R148" s="162">
        <f t="shared" si="22"/>
        <v>0</v>
      </c>
      <c r="S148" s="162">
        <v>0</v>
      </c>
      <c r="T148" s="163">
        <f t="shared" si="2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948</v>
      </c>
      <c r="AT148" s="164" t="s">
        <v>447</v>
      </c>
      <c r="AU148" s="164" t="s">
        <v>469</v>
      </c>
      <c r="AY148" s="18" t="s">
        <v>445</v>
      </c>
      <c r="BE148" s="165">
        <f t="shared" si="24"/>
        <v>0</v>
      </c>
      <c r="BF148" s="165">
        <f t="shared" si="25"/>
        <v>0</v>
      </c>
      <c r="BG148" s="165">
        <f t="shared" si="26"/>
        <v>0</v>
      </c>
      <c r="BH148" s="165">
        <f t="shared" si="27"/>
        <v>0</v>
      </c>
      <c r="BI148" s="165">
        <f t="shared" si="28"/>
        <v>0</v>
      </c>
      <c r="BJ148" s="18" t="s">
        <v>129</v>
      </c>
      <c r="BK148" s="165">
        <f t="shared" si="29"/>
        <v>0</v>
      </c>
      <c r="BL148" s="18" t="s">
        <v>948</v>
      </c>
      <c r="BM148" s="164" t="s">
        <v>6434</v>
      </c>
    </row>
    <row r="149" spans="1:65" s="2" customFormat="1" ht="24.2" customHeight="1">
      <c r="A149" s="30"/>
      <c r="B149" s="152"/>
      <c r="C149" s="153" t="s">
        <v>601</v>
      </c>
      <c r="D149" s="153" t="s">
        <v>447</v>
      </c>
      <c r="E149" s="154" t="s">
        <v>6435</v>
      </c>
      <c r="F149" s="155" t="s">
        <v>4728</v>
      </c>
      <c r="G149" s="156" t="s">
        <v>542</v>
      </c>
      <c r="H149" s="157">
        <v>414</v>
      </c>
      <c r="I149" s="158"/>
      <c r="J149" s="158">
        <f t="shared" si="20"/>
        <v>0</v>
      </c>
      <c r="K149" s="159"/>
      <c r="L149" s="31"/>
      <c r="M149" s="160" t="s">
        <v>1</v>
      </c>
      <c r="N149" s="161" t="s">
        <v>39</v>
      </c>
      <c r="O149" s="162">
        <v>0</v>
      </c>
      <c r="P149" s="162">
        <f t="shared" si="21"/>
        <v>0</v>
      </c>
      <c r="Q149" s="162">
        <v>0</v>
      </c>
      <c r="R149" s="162">
        <f t="shared" si="22"/>
        <v>0</v>
      </c>
      <c r="S149" s="162">
        <v>0</v>
      </c>
      <c r="T149" s="163">
        <f t="shared" si="2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948</v>
      </c>
      <c r="AT149" s="164" t="s">
        <v>447</v>
      </c>
      <c r="AU149" s="164" t="s">
        <v>469</v>
      </c>
      <c r="AY149" s="18" t="s">
        <v>445</v>
      </c>
      <c r="BE149" s="165">
        <f t="shared" si="24"/>
        <v>0</v>
      </c>
      <c r="BF149" s="165">
        <f t="shared" si="25"/>
        <v>0</v>
      </c>
      <c r="BG149" s="165">
        <f t="shared" si="26"/>
        <v>0</v>
      </c>
      <c r="BH149" s="165">
        <f t="shared" si="27"/>
        <v>0</v>
      </c>
      <c r="BI149" s="165">
        <f t="shared" si="28"/>
        <v>0</v>
      </c>
      <c r="BJ149" s="18" t="s">
        <v>129</v>
      </c>
      <c r="BK149" s="165">
        <f t="shared" si="29"/>
        <v>0</v>
      </c>
      <c r="BL149" s="18" t="s">
        <v>948</v>
      </c>
      <c r="BM149" s="164" t="s">
        <v>6436</v>
      </c>
    </row>
    <row r="150" spans="1:65" s="2" customFormat="1" ht="24.2" customHeight="1">
      <c r="A150" s="30"/>
      <c r="B150" s="152"/>
      <c r="C150" s="153" t="s">
        <v>606</v>
      </c>
      <c r="D150" s="153" t="s">
        <v>447</v>
      </c>
      <c r="E150" s="154" t="s">
        <v>6437</v>
      </c>
      <c r="F150" s="155" t="s">
        <v>4731</v>
      </c>
      <c r="G150" s="156" t="s">
        <v>542</v>
      </c>
      <c r="H150" s="157">
        <v>10</v>
      </c>
      <c r="I150" s="158"/>
      <c r="J150" s="158">
        <f t="shared" si="20"/>
        <v>0</v>
      </c>
      <c r="K150" s="159"/>
      <c r="L150" s="31"/>
      <c r="M150" s="160" t="s">
        <v>1</v>
      </c>
      <c r="N150" s="161" t="s">
        <v>39</v>
      </c>
      <c r="O150" s="162">
        <v>0</v>
      </c>
      <c r="P150" s="162">
        <f t="shared" si="21"/>
        <v>0</v>
      </c>
      <c r="Q150" s="162">
        <v>0</v>
      </c>
      <c r="R150" s="162">
        <f t="shared" si="22"/>
        <v>0</v>
      </c>
      <c r="S150" s="162">
        <v>0</v>
      </c>
      <c r="T150" s="163">
        <f t="shared" si="2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948</v>
      </c>
      <c r="AT150" s="164" t="s">
        <v>447</v>
      </c>
      <c r="AU150" s="164" t="s">
        <v>469</v>
      </c>
      <c r="AY150" s="18" t="s">
        <v>445</v>
      </c>
      <c r="BE150" s="165">
        <f t="shared" si="24"/>
        <v>0</v>
      </c>
      <c r="BF150" s="165">
        <f t="shared" si="25"/>
        <v>0</v>
      </c>
      <c r="BG150" s="165">
        <f t="shared" si="26"/>
        <v>0</v>
      </c>
      <c r="BH150" s="165">
        <f t="shared" si="27"/>
        <v>0</v>
      </c>
      <c r="BI150" s="165">
        <f t="shared" si="28"/>
        <v>0</v>
      </c>
      <c r="BJ150" s="18" t="s">
        <v>129</v>
      </c>
      <c r="BK150" s="165">
        <f t="shared" si="29"/>
        <v>0</v>
      </c>
      <c r="BL150" s="18" t="s">
        <v>948</v>
      </c>
      <c r="BM150" s="164" t="s">
        <v>6438</v>
      </c>
    </row>
    <row r="151" spans="1:65" s="2" customFormat="1" ht="24.2" customHeight="1">
      <c r="A151" s="30"/>
      <c r="B151" s="152"/>
      <c r="C151" s="153" t="s">
        <v>612</v>
      </c>
      <c r="D151" s="153" t="s">
        <v>447</v>
      </c>
      <c r="E151" s="154" t="s">
        <v>6439</v>
      </c>
      <c r="F151" s="155" t="s">
        <v>6440</v>
      </c>
      <c r="G151" s="156" t="s">
        <v>651</v>
      </c>
      <c r="H151" s="157">
        <v>202</v>
      </c>
      <c r="I151" s="158"/>
      <c r="J151" s="158">
        <f t="shared" si="20"/>
        <v>0</v>
      </c>
      <c r="K151" s="159"/>
      <c r="L151" s="31"/>
      <c r="M151" s="160" t="s">
        <v>1</v>
      </c>
      <c r="N151" s="161" t="s">
        <v>39</v>
      </c>
      <c r="O151" s="162">
        <v>0</v>
      </c>
      <c r="P151" s="162">
        <f t="shared" si="21"/>
        <v>0</v>
      </c>
      <c r="Q151" s="162">
        <v>0</v>
      </c>
      <c r="R151" s="162">
        <f t="shared" si="22"/>
        <v>0</v>
      </c>
      <c r="S151" s="162">
        <v>0</v>
      </c>
      <c r="T151" s="163">
        <f t="shared" si="2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948</v>
      </c>
      <c r="AT151" s="164" t="s">
        <v>447</v>
      </c>
      <c r="AU151" s="164" t="s">
        <v>469</v>
      </c>
      <c r="AY151" s="18" t="s">
        <v>445</v>
      </c>
      <c r="BE151" s="165">
        <f t="shared" si="24"/>
        <v>0</v>
      </c>
      <c r="BF151" s="165">
        <f t="shared" si="25"/>
        <v>0</v>
      </c>
      <c r="BG151" s="165">
        <f t="shared" si="26"/>
        <v>0</v>
      </c>
      <c r="BH151" s="165">
        <f t="shared" si="27"/>
        <v>0</v>
      </c>
      <c r="BI151" s="165">
        <f t="shared" si="28"/>
        <v>0</v>
      </c>
      <c r="BJ151" s="18" t="s">
        <v>129</v>
      </c>
      <c r="BK151" s="165">
        <f t="shared" si="29"/>
        <v>0</v>
      </c>
      <c r="BL151" s="18" t="s">
        <v>948</v>
      </c>
      <c r="BM151" s="164" t="s">
        <v>6441</v>
      </c>
    </row>
    <row r="152" spans="1:65" s="2" customFormat="1" ht="24.2" customHeight="1">
      <c r="A152" s="30"/>
      <c r="B152" s="152"/>
      <c r="C152" s="153" t="s">
        <v>617</v>
      </c>
      <c r="D152" s="153" t="s">
        <v>447</v>
      </c>
      <c r="E152" s="154" t="s">
        <v>4733</v>
      </c>
      <c r="F152" s="155" t="s">
        <v>4734</v>
      </c>
      <c r="G152" s="156" t="s">
        <v>651</v>
      </c>
      <c r="H152" s="157">
        <v>8</v>
      </c>
      <c r="I152" s="158"/>
      <c r="J152" s="158">
        <f t="shared" si="20"/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si="21"/>
        <v>0</v>
      </c>
      <c r="Q152" s="162">
        <v>0</v>
      </c>
      <c r="R152" s="162">
        <f t="shared" si="22"/>
        <v>0</v>
      </c>
      <c r="S152" s="162">
        <v>0</v>
      </c>
      <c r="T152" s="163">
        <f t="shared" si="2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948</v>
      </c>
      <c r="AT152" s="164" t="s">
        <v>447</v>
      </c>
      <c r="AU152" s="164" t="s">
        <v>469</v>
      </c>
      <c r="AY152" s="18" t="s">
        <v>445</v>
      </c>
      <c r="BE152" s="165">
        <f t="shared" si="24"/>
        <v>0</v>
      </c>
      <c r="BF152" s="165">
        <f t="shared" si="25"/>
        <v>0</v>
      </c>
      <c r="BG152" s="165">
        <f t="shared" si="26"/>
        <v>0</v>
      </c>
      <c r="BH152" s="165">
        <f t="shared" si="27"/>
        <v>0</v>
      </c>
      <c r="BI152" s="165">
        <f t="shared" si="28"/>
        <v>0</v>
      </c>
      <c r="BJ152" s="18" t="s">
        <v>129</v>
      </c>
      <c r="BK152" s="165">
        <f t="shared" si="29"/>
        <v>0</v>
      </c>
      <c r="BL152" s="18" t="s">
        <v>948</v>
      </c>
      <c r="BM152" s="164" t="s">
        <v>6442</v>
      </c>
    </row>
    <row r="153" spans="1:65" s="2" customFormat="1" ht="24.2" customHeight="1">
      <c r="A153" s="30"/>
      <c r="B153" s="152"/>
      <c r="C153" s="153" t="s">
        <v>621</v>
      </c>
      <c r="D153" s="153" t="s">
        <v>447</v>
      </c>
      <c r="E153" s="154" t="s">
        <v>6443</v>
      </c>
      <c r="F153" s="155" t="s">
        <v>6444</v>
      </c>
      <c r="G153" s="156" t="s">
        <v>651</v>
      </c>
      <c r="H153" s="157">
        <v>7</v>
      </c>
      <c r="I153" s="158"/>
      <c r="J153" s="158">
        <f t="shared" si="20"/>
        <v>0</v>
      </c>
      <c r="K153" s="159"/>
      <c r="L153" s="31"/>
      <c r="M153" s="160" t="s">
        <v>1</v>
      </c>
      <c r="N153" s="161" t="s">
        <v>39</v>
      </c>
      <c r="O153" s="162">
        <v>0</v>
      </c>
      <c r="P153" s="162">
        <f t="shared" si="21"/>
        <v>0</v>
      </c>
      <c r="Q153" s="162">
        <v>0</v>
      </c>
      <c r="R153" s="162">
        <f t="shared" si="22"/>
        <v>0</v>
      </c>
      <c r="S153" s="162">
        <v>0</v>
      </c>
      <c r="T153" s="163">
        <f t="shared" si="2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948</v>
      </c>
      <c r="AT153" s="164" t="s">
        <v>447</v>
      </c>
      <c r="AU153" s="164" t="s">
        <v>469</v>
      </c>
      <c r="AY153" s="18" t="s">
        <v>445</v>
      </c>
      <c r="BE153" s="165">
        <f t="shared" si="24"/>
        <v>0</v>
      </c>
      <c r="BF153" s="165">
        <f t="shared" si="25"/>
        <v>0</v>
      </c>
      <c r="BG153" s="165">
        <f t="shared" si="26"/>
        <v>0</v>
      </c>
      <c r="BH153" s="165">
        <f t="shared" si="27"/>
        <v>0</v>
      </c>
      <c r="BI153" s="165">
        <f t="shared" si="28"/>
        <v>0</v>
      </c>
      <c r="BJ153" s="18" t="s">
        <v>129</v>
      </c>
      <c r="BK153" s="165">
        <f t="shared" si="29"/>
        <v>0</v>
      </c>
      <c r="BL153" s="18" t="s">
        <v>948</v>
      </c>
      <c r="BM153" s="164" t="s">
        <v>6445</v>
      </c>
    </row>
    <row r="154" spans="1:65" s="2" customFormat="1" ht="24.2" customHeight="1">
      <c r="A154" s="30"/>
      <c r="B154" s="152"/>
      <c r="C154" s="153" t="s">
        <v>408</v>
      </c>
      <c r="D154" s="153" t="s">
        <v>447</v>
      </c>
      <c r="E154" s="154" t="s">
        <v>6446</v>
      </c>
      <c r="F154" s="155" t="s">
        <v>6447</v>
      </c>
      <c r="G154" s="156" t="s">
        <v>4514</v>
      </c>
      <c r="H154" s="157">
        <v>1</v>
      </c>
      <c r="I154" s="158"/>
      <c r="J154" s="158">
        <f t="shared" si="20"/>
        <v>0</v>
      </c>
      <c r="K154" s="159"/>
      <c r="L154" s="31"/>
      <c r="M154" s="160" t="s">
        <v>1</v>
      </c>
      <c r="N154" s="161" t="s">
        <v>39</v>
      </c>
      <c r="O154" s="162">
        <v>0</v>
      </c>
      <c r="P154" s="162">
        <f t="shared" si="21"/>
        <v>0</v>
      </c>
      <c r="Q154" s="162">
        <v>0</v>
      </c>
      <c r="R154" s="162">
        <f t="shared" si="22"/>
        <v>0</v>
      </c>
      <c r="S154" s="162">
        <v>0</v>
      </c>
      <c r="T154" s="163">
        <f t="shared" si="2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948</v>
      </c>
      <c r="AT154" s="164" t="s">
        <v>447</v>
      </c>
      <c r="AU154" s="164" t="s">
        <v>469</v>
      </c>
      <c r="AY154" s="18" t="s">
        <v>445</v>
      </c>
      <c r="BE154" s="165">
        <f t="shared" si="24"/>
        <v>0</v>
      </c>
      <c r="BF154" s="165">
        <f t="shared" si="25"/>
        <v>0</v>
      </c>
      <c r="BG154" s="165">
        <f t="shared" si="26"/>
        <v>0</v>
      </c>
      <c r="BH154" s="165">
        <f t="shared" si="27"/>
        <v>0</v>
      </c>
      <c r="BI154" s="165">
        <f t="shared" si="28"/>
        <v>0</v>
      </c>
      <c r="BJ154" s="18" t="s">
        <v>129</v>
      </c>
      <c r="BK154" s="165">
        <f t="shared" si="29"/>
        <v>0</v>
      </c>
      <c r="BL154" s="18" t="s">
        <v>948</v>
      </c>
      <c r="BM154" s="164" t="s">
        <v>6448</v>
      </c>
    </row>
    <row r="155" spans="1:65" s="2" customFormat="1" ht="16.5" customHeight="1">
      <c r="A155" s="30"/>
      <c r="B155" s="152"/>
      <c r="C155" s="153" t="s">
        <v>634</v>
      </c>
      <c r="D155" s="153" t="s">
        <v>447</v>
      </c>
      <c r="E155" s="154" t="s">
        <v>6449</v>
      </c>
      <c r="F155" s="155" t="s">
        <v>6450</v>
      </c>
      <c r="G155" s="156" t="s">
        <v>651</v>
      </c>
      <c r="H155" s="157">
        <v>1</v>
      </c>
      <c r="I155" s="158"/>
      <c r="J155" s="158">
        <f t="shared" si="20"/>
        <v>0</v>
      </c>
      <c r="K155" s="159"/>
      <c r="L155" s="31"/>
      <c r="M155" s="160" t="s">
        <v>1</v>
      </c>
      <c r="N155" s="161" t="s">
        <v>39</v>
      </c>
      <c r="O155" s="162">
        <v>0</v>
      </c>
      <c r="P155" s="162">
        <f t="shared" si="21"/>
        <v>0</v>
      </c>
      <c r="Q155" s="162">
        <v>0</v>
      </c>
      <c r="R155" s="162">
        <f t="shared" si="22"/>
        <v>0</v>
      </c>
      <c r="S155" s="162">
        <v>0</v>
      </c>
      <c r="T155" s="163">
        <f t="shared" si="2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948</v>
      </c>
      <c r="AT155" s="164" t="s">
        <v>447</v>
      </c>
      <c r="AU155" s="164" t="s">
        <v>469</v>
      </c>
      <c r="AY155" s="18" t="s">
        <v>445</v>
      </c>
      <c r="BE155" s="165">
        <f t="shared" si="24"/>
        <v>0</v>
      </c>
      <c r="BF155" s="165">
        <f t="shared" si="25"/>
        <v>0</v>
      </c>
      <c r="BG155" s="165">
        <f t="shared" si="26"/>
        <v>0</v>
      </c>
      <c r="BH155" s="165">
        <f t="shared" si="27"/>
        <v>0</v>
      </c>
      <c r="BI155" s="165">
        <f t="shared" si="28"/>
        <v>0</v>
      </c>
      <c r="BJ155" s="18" t="s">
        <v>129</v>
      </c>
      <c r="BK155" s="165">
        <f t="shared" si="29"/>
        <v>0</v>
      </c>
      <c r="BL155" s="18" t="s">
        <v>948</v>
      </c>
      <c r="BM155" s="164" t="s">
        <v>6451</v>
      </c>
    </row>
    <row r="156" spans="1:65" s="2" customFormat="1" ht="16.5" customHeight="1">
      <c r="A156" s="30"/>
      <c r="B156" s="152"/>
      <c r="C156" s="153" t="s">
        <v>643</v>
      </c>
      <c r="D156" s="153" t="s">
        <v>447</v>
      </c>
      <c r="E156" s="154" t="s">
        <v>6452</v>
      </c>
      <c r="F156" s="155" t="s">
        <v>6453</v>
      </c>
      <c r="G156" s="156" t="s">
        <v>651</v>
      </c>
      <c r="H156" s="157">
        <v>1</v>
      </c>
      <c r="I156" s="158"/>
      <c r="J156" s="158">
        <f t="shared" si="20"/>
        <v>0</v>
      </c>
      <c r="K156" s="159"/>
      <c r="L156" s="31"/>
      <c r="M156" s="160" t="s">
        <v>1</v>
      </c>
      <c r="N156" s="161" t="s">
        <v>39</v>
      </c>
      <c r="O156" s="162">
        <v>0</v>
      </c>
      <c r="P156" s="162">
        <f t="shared" si="21"/>
        <v>0</v>
      </c>
      <c r="Q156" s="162">
        <v>0</v>
      </c>
      <c r="R156" s="162">
        <f t="shared" si="22"/>
        <v>0</v>
      </c>
      <c r="S156" s="162">
        <v>0</v>
      </c>
      <c r="T156" s="163">
        <f t="shared" si="2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948</v>
      </c>
      <c r="AT156" s="164" t="s">
        <v>447</v>
      </c>
      <c r="AU156" s="164" t="s">
        <v>469</v>
      </c>
      <c r="AY156" s="18" t="s">
        <v>445</v>
      </c>
      <c r="BE156" s="165">
        <f t="shared" si="24"/>
        <v>0</v>
      </c>
      <c r="BF156" s="165">
        <f t="shared" si="25"/>
        <v>0</v>
      </c>
      <c r="BG156" s="165">
        <f t="shared" si="26"/>
        <v>0</v>
      </c>
      <c r="BH156" s="165">
        <f t="shared" si="27"/>
        <v>0</v>
      </c>
      <c r="BI156" s="165">
        <f t="shared" si="28"/>
        <v>0</v>
      </c>
      <c r="BJ156" s="18" t="s">
        <v>129</v>
      </c>
      <c r="BK156" s="165">
        <f t="shared" si="29"/>
        <v>0</v>
      </c>
      <c r="BL156" s="18" t="s">
        <v>948</v>
      </c>
      <c r="BM156" s="164" t="s">
        <v>6454</v>
      </c>
    </row>
    <row r="157" spans="1:65" s="2" customFormat="1" ht="16.5" customHeight="1">
      <c r="A157" s="30"/>
      <c r="B157" s="152"/>
      <c r="C157" s="153" t="s">
        <v>648</v>
      </c>
      <c r="D157" s="153" t="s">
        <v>447</v>
      </c>
      <c r="E157" s="154" t="s">
        <v>6455</v>
      </c>
      <c r="F157" s="155" t="s">
        <v>6456</v>
      </c>
      <c r="G157" s="156" t="s">
        <v>651</v>
      </c>
      <c r="H157" s="157">
        <v>1</v>
      </c>
      <c r="I157" s="158"/>
      <c r="J157" s="158">
        <f t="shared" si="20"/>
        <v>0</v>
      </c>
      <c r="K157" s="159"/>
      <c r="L157" s="31"/>
      <c r="M157" s="160" t="s">
        <v>1</v>
      </c>
      <c r="N157" s="161" t="s">
        <v>39</v>
      </c>
      <c r="O157" s="162">
        <v>0</v>
      </c>
      <c r="P157" s="162">
        <f t="shared" si="21"/>
        <v>0</v>
      </c>
      <c r="Q157" s="162">
        <v>0</v>
      </c>
      <c r="R157" s="162">
        <f t="shared" si="22"/>
        <v>0</v>
      </c>
      <c r="S157" s="162">
        <v>0</v>
      </c>
      <c r="T157" s="163">
        <f t="shared" si="2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948</v>
      </c>
      <c r="AT157" s="164" t="s">
        <v>447</v>
      </c>
      <c r="AU157" s="164" t="s">
        <v>469</v>
      </c>
      <c r="AY157" s="18" t="s">
        <v>445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8" t="s">
        <v>129</v>
      </c>
      <c r="BK157" s="165">
        <f t="shared" si="29"/>
        <v>0</v>
      </c>
      <c r="BL157" s="18" t="s">
        <v>948</v>
      </c>
      <c r="BM157" s="164" t="s">
        <v>6457</v>
      </c>
    </row>
    <row r="158" spans="1:65" s="2" customFormat="1" ht="16.5" customHeight="1">
      <c r="A158" s="30"/>
      <c r="B158" s="152"/>
      <c r="C158" s="153" t="s">
        <v>655</v>
      </c>
      <c r="D158" s="153" t="s">
        <v>447</v>
      </c>
      <c r="E158" s="154" t="s">
        <v>6458</v>
      </c>
      <c r="F158" s="155" t="s">
        <v>6459</v>
      </c>
      <c r="G158" s="156" t="s">
        <v>651</v>
      </c>
      <c r="H158" s="157">
        <v>1</v>
      </c>
      <c r="I158" s="158"/>
      <c r="J158" s="158">
        <f t="shared" si="20"/>
        <v>0</v>
      </c>
      <c r="K158" s="159"/>
      <c r="L158" s="31"/>
      <c r="M158" s="160" t="s">
        <v>1</v>
      </c>
      <c r="N158" s="161" t="s">
        <v>39</v>
      </c>
      <c r="O158" s="162">
        <v>0</v>
      </c>
      <c r="P158" s="162">
        <f t="shared" si="21"/>
        <v>0</v>
      </c>
      <c r="Q158" s="162">
        <v>0</v>
      </c>
      <c r="R158" s="162">
        <f t="shared" si="22"/>
        <v>0</v>
      </c>
      <c r="S158" s="162">
        <v>0</v>
      </c>
      <c r="T158" s="163">
        <f t="shared" si="2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4" t="s">
        <v>948</v>
      </c>
      <c r="AT158" s="164" t="s">
        <v>447</v>
      </c>
      <c r="AU158" s="164" t="s">
        <v>469</v>
      </c>
      <c r="AY158" s="18" t="s">
        <v>445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8" t="s">
        <v>129</v>
      </c>
      <c r="BK158" s="165">
        <f t="shared" si="29"/>
        <v>0</v>
      </c>
      <c r="BL158" s="18" t="s">
        <v>948</v>
      </c>
      <c r="BM158" s="164" t="s">
        <v>6460</v>
      </c>
    </row>
    <row r="159" spans="1:65" s="2" customFormat="1" ht="24.2" customHeight="1">
      <c r="A159" s="30"/>
      <c r="B159" s="152"/>
      <c r="C159" s="153" t="s">
        <v>659</v>
      </c>
      <c r="D159" s="153" t="s">
        <v>447</v>
      </c>
      <c r="E159" s="154" t="s">
        <v>6461</v>
      </c>
      <c r="F159" s="155" t="s">
        <v>4740</v>
      </c>
      <c r="G159" s="156" t="s">
        <v>651</v>
      </c>
      <c r="H159" s="157">
        <v>1</v>
      </c>
      <c r="I159" s="158"/>
      <c r="J159" s="158">
        <f t="shared" si="20"/>
        <v>0</v>
      </c>
      <c r="K159" s="159"/>
      <c r="L159" s="31"/>
      <c r="M159" s="160" t="s">
        <v>1</v>
      </c>
      <c r="N159" s="161" t="s">
        <v>39</v>
      </c>
      <c r="O159" s="162">
        <v>0</v>
      </c>
      <c r="P159" s="162">
        <f t="shared" si="21"/>
        <v>0</v>
      </c>
      <c r="Q159" s="162">
        <v>0</v>
      </c>
      <c r="R159" s="162">
        <f t="shared" si="22"/>
        <v>0</v>
      </c>
      <c r="S159" s="162">
        <v>0</v>
      </c>
      <c r="T159" s="163">
        <f t="shared" si="2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948</v>
      </c>
      <c r="AT159" s="164" t="s">
        <v>447</v>
      </c>
      <c r="AU159" s="164" t="s">
        <v>469</v>
      </c>
      <c r="AY159" s="18" t="s">
        <v>445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8" t="s">
        <v>129</v>
      </c>
      <c r="BK159" s="165">
        <f t="shared" si="29"/>
        <v>0</v>
      </c>
      <c r="BL159" s="18" t="s">
        <v>948</v>
      </c>
      <c r="BM159" s="164" t="s">
        <v>6462</v>
      </c>
    </row>
    <row r="160" spans="1:65" s="2" customFormat="1" ht="24.2" customHeight="1">
      <c r="A160" s="30"/>
      <c r="B160" s="152"/>
      <c r="C160" s="153" t="s">
        <v>675</v>
      </c>
      <c r="D160" s="153" t="s">
        <v>447</v>
      </c>
      <c r="E160" s="154" t="s">
        <v>4554</v>
      </c>
      <c r="F160" s="155" t="s">
        <v>4555</v>
      </c>
      <c r="G160" s="156" t="s">
        <v>651</v>
      </c>
      <c r="H160" s="157">
        <v>1</v>
      </c>
      <c r="I160" s="158"/>
      <c r="J160" s="158">
        <f t="shared" si="20"/>
        <v>0</v>
      </c>
      <c r="K160" s="159"/>
      <c r="L160" s="31"/>
      <c r="M160" s="160" t="s">
        <v>1</v>
      </c>
      <c r="N160" s="161" t="s">
        <v>39</v>
      </c>
      <c r="O160" s="162">
        <v>0</v>
      </c>
      <c r="P160" s="162">
        <f t="shared" si="21"/>
        <v>0</v>
      </c>
      <c r="Q160" s="162">
        <v>0</v>
      </c>
      <c r="R160" s="162">
        <f t="shared" si="22"/>
        <v>0</v>
      </c>
      <c r="S160" s="162">
        <v>0</v>
      </c>
      <c r="T160" s="163">
        <f t="shared" si="2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948</v>
      </c>
      <c r="AT160" s="164" t="s">
        <v>447</v>
      </c>
      <c r="AU160" s="164" t="s">
        <v>469</v>
      </c>
      <c r="AY160" s="18" t="s">
        <v>445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8" t="s">
        <v>129</v>
      </c>
      <c r="BK160" s="165">
        <f t="shared" si="29"/>
        <v>0</v>
      </c>
      <c r="BL160" s="18" t="s">
        <v>948</v>
      </c>
      <c r="BM160" s="164" t="s">
        <v>6463</v>
      </c>
    </row>
    <row r="161" spans="1:65" s="2" customFormat="1" ht="16.5" customHeight="1">
      <c r="A161" s="30"/>
      <c r="B161" s="152"/>
      <c r="C161" s="153" t="s">
        <v>684</v>
      </c>
      <c r="D161" s="153" t="s">
        <v>447</v>
      </c>
      <c r="E161" s="154" t="s">
        <v>6464</v>
      </c>
      <c r="F161" s="155" t="s">
        <v>4558</v>
      </c>
      <c r="G161" s="156" t="s">
        <v>4514</v>
      </c>
      <c r="H161" s="157">
        <v>1</v>
      </c>
      <c r="I161" s="158"/>
      <c r="J161" s="158">
        <f t="shared" si="20"/>
        <v>0</v>
      </c>
      <c r="K161" s="159"/>
      <c r="L161" s="31"/>
      <c r="M161" s="204" t="s">
        <v>1</v>
      </c>
      <c r="N161" s="205" t="s">
        <v>39</v>
      </c>
      <c r="O161" s="206">
        <v>0</v>
      </c>
      <c r="P161" s="206">
        <f t="shared" si="21"/>
        <v>0</v>
      </c>
      <c r="Q161" s="206">
        <v>0</v>
      </c>
      <c r="R161" s="206">
        <f t="shared" si="22"/>
        <v>0</v>
      </c>
      <c r="S161" s="206">
        <v>0</v>
      </c>
      <c r="T161" s="207">
        <f t="shared" si="2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4" t="s">
        <v>948</v>
      </c>
      <c r="AT161" s="164" t="s">
        <v>447</v>
      </c>
      <c r="AU161" s="164" t="s">
        <v>469</v>
      </c>
      <c r="AY161" s="18" t="s">
        <v>445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129</v>
      </c>
      <c r="BK161" s="165">
        <f t="shared" si="29"/>
        <v>0</v>
      </c>
      <c r="BL161" s="18" t="s">
        <v>948</v>
      </c>
      <c r="BM161" s="164" t="s">
        <v>6465</v>
      </c>
    </row>
    <row r="162" spans="1:65" s="2" customFormat="1" ht="6.95" customHeight="1">
      <c r="A162" s="30"/>
      <c r="B162" s="48"/>
      <c r="C162" s="49"/>
      <c r="D162" s="49"/>
      <c r="E162" s="49"/>
      <c r="F162" s="49"/>
      <c r="G162" s="49"/>
      <c r="H162" s="49"/>
      <c r="I162" s="49"/>
      <c r="J162" s="49"/>
      <c r="K162" s="49"/>
      <c r="L162" s="31"/>
      <c r="M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</row>
  </sheetData>
  <autoFilter ref="C120:K161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2"/>
  <sheetViews>
    <sheetView showGridLines="0" workbookViewId="0">
      <selection activeCell="I60" sqref="I6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94"/>
    </row>
    <row r="2" spans="1:5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117</v>
      </c>
      <c r="AZ2" s="95" t="s">
        <v>6466</v>
      </c>
      <c r="BA2" s="95" t="s">
        <v>1</v>
      </c>
      <c r="BB2" s="95" t="s">
        <v>1</v>
      </c>
      <c r="BC2" s="95" t="s">
        <v>6467</v>
      </c>
      <c r="BD2" s="95" t="s">
        <v>129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  <c r="AZ3" s="95" t="s">
        <v>6468</v>
      </c>
      <c r="BA3" s="95" t="s">
        <v>1</v>
      </c>
      <c r="BB3" s="95" t="s">
        <v>1</v>
      </c>
      <c r="BC3" s="95" t="s">
        <v>6469</v>
      </c>
      <c r="BD3" s="95" t="s">
        <v>129</v>
      </c>
    </row>
    <row r="4" spans="1:5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  <c r="AZ4" s="95" t="s">
        <v>6470</v>
      </c>
      <c r="BA4" s="95" t="s">
        <v>1</v>
      </c>
      <c r="BB4" s="95" t="s">
        <v>1</v>
      </c>
      <c r="BC4" s="95" t="s">
        <v>6471</v>
      </c>
      <c r="BD4" s="95" t="s">
        <v>129</v>
      </c>
    </row>
    <row r="5" spans="1:56" s="1" customFormat="1" ht="6.95" customHeight="1">
      <c r="B5" s="21"/>
      <c r="L5" s="21"/>
      <c r="AZ5" s="95" t="s">
        <v>6472</v>
      </c>
      <c r="BA5" s="95" t="s">
        <v>1</v>
      </c>
      <c r="BB5" s="95" t="s">
        <v>1</v>
      </c>
      <c r="BC5" s="95" t="s">
        <v>747</v>
      </c>
      <c r="BD5" s="95" t="s">
        <v>129</v>
      </c>
    </row>
    <row r="6" spans="1:56" s="1" customFormat="1" ht="12" customHeight="1">
      <c r="B6" s="21"/>
      <c r="D6" s="27" t="s">
        <v>13</v>
      </c>
      <c r="L6" s="21"/>
      <c r="AZ6" s="95" t="s">
        <v>6473</v>
      </c>
      <c r="BA6" s="95" t="s">
        <v>1</v>
      </c>
      <c r="BB6" s="95" t="s">
        <v>1</v>
      </c>
      <c r="BC6" s="95" t="s">
        <v>6474</v>
      </c>
      <c r="BD6" s="95" t="s">
        <v>129</v>
      </c>
    </row>
    <row r="7" spans="1:5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  <c r="AZ7" s="95" t="s">
        <v>6475</v>
      </c>
      <c r="BA7" s="95" t="s">
        <v>1</v>
      </c>
      <c r="BB7" s="95" t="s">
        <v>1</v>
      </c>
      <c r="BC7" s="95" t="s">
        <v>6476</v>
      </c>
      <c r="BD7" s="95" t="s">
        <v>129</v>
      </c>
    </row>
    <row r="8" spans="1:5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Z8" s="95" t="s">
        <v>6477</v>
      </c>
      <c r="BA8" s="95" t="s">
        <v>1</v>
      </c>
      <c r="BB8" s="95" t="s">
        <v>1</v>
      </c>
      <c r="BC8" s="95" t="s">
        <v>6478</v>
      </c>
      <c r="BD8" s="95" t="s">
        <v>129</v>
      </c>
    </row>
    <row r="9" spans="1:56" s="2" customFormat="1" ht="16.5" customHeight="1">
      <c r="A9" s="30"/>
      <c r="B9" s="31"/>
      <c r="C9" s="30"/>
      <c r="D9" s="30"/>
      <c r="E9" s="274" t="s">
        <v>6479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Z9" s="95" t="s">
        <v>6480</v>
      </c>
      <c r="BA9" s="95" t="s">
        <v>1</v>
      </c>
      <c r="BB9" s="95" t="s">
        <v>1</v>
      </c>
      <c r="BC9" s="95" t="s">
        <v>6481</v>
      </c>
      <c r="BD9" s="95" t="s">
        <v>129</v>
      </c>
    </row>
    <row r="10" spans="1:5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5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5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5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5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5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5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175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ROUND(J124,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ROUND((SUM(BE124:BE301)),  2)</f>
        <v>0</v>
      </c>
      <c r="G33" s="104"/>
      <c r="H33" s="104"/>
      <c r="I33" s="105">
        <v>0.2</v>
      </c>
      <c r="J33" s="103">
        <f>ROUND(((SUM(BE124:BE301))*I33),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ROUND((SUM(BF124:BF301)),  2)</f>
        <v>0</v>
      </c>
      <c r="G34" s="30"/>
      <c r="H34" s="30"/>
      <c r="I34" s="107">
        <v>0.2</v>
      </c>
      <c r="J34" s="106">
        <f>ROUND(((SUM(BF124:BF301))*I34),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ROUND((SUM(BG124:BG301)),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ROUND((SUM(BH124:BH301)),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ROUND((SUM(BI124:BI301)),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74" t="str">
        <f>E9</f>
        <v>IO01 - Príprava územia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>Ing Peter Lukačovič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J124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327</v>
      </c>
      <c r="E97" s="121"/>
      <c r="F97" s="121"/>
      <c r="G97" s="121"/>
      <c r="H97" s="121"/>
      <c r="I97" s="121"/>
      <c r="J97" s="122">
        <f>J125</f>
        <v>0</v>
      </c>
      <c r="L97" s="119"/>
    </row>
    <row r="98" spans="1:31" s="10" customFormat="1" ht="19.899999999999999" customHeight="1">
      <c r="B98" s="124"/>
      <c r="D98" s="125" t="s">
        <v>330</v>
      </c>
      <c r="E98" s="126"/>
      <c r="F98" s="126"/>
      <c r="G98" s="126"/>
      <c r="H98" s="126"/>
      <c r="I98" s="126"/>
      <c r="J98" s="127">
        <f>J126</f>
        <v>0</v>
      </c>
      <c r="L98" s="124"/>
    </row>
    <row r="99" spans="1:31" s="10" customFormat="1" ht="19.899999999999999" customHeight="1">
      <c r="B99" s="124"/>
      <c r="D99" s="125" t="s">
        <v>339</v>
      </c>
      <c r="E99" s="126"/>
      <c r="F99" s="126"/>
      <c r="G99" s="126"/>
      <c r="H99" s="126"/>
      <c r="I99" s="126"/>
      <c r="J99" s="127">
        <f>J204</f>
        <v>0</v>
      </c>
      <c r="L99" s="124"/>
    </row>
    <row r="100" spans="1:31" s="10" customFormat="1" ht="19.899999999999999" customHeight="1">
      <c r="B100" s="124"/>
      <c r="D100" s="125" t="s">
        <v>6482</v>
      </c>
      <c r="E100" s="126"/>
      <c r="F100" s="126"/>
      <c r="G100" s="126"/>
      <c r="H100" s="126"/>
      <c r="I100" s="126"/>
      <c r="J100" s="127">
        <f>J212</f>
        <v>0</v>
      </c>
      <c r="L100" s="124"/>
    </row>
    <row r="101" spans="1:31" s="10" customFormat="1" ht="19.899999999999999" customHeight="1">
      <c r="B101" s="124"/>
      <c r="D101" s="125" t="s">
        <v>345</v>
      </c>
      <c r="E101" s="126"/>
      <c r="F101" s="126"/>
      <c r="G101" s="126"/>
      <c r="H101" s="126"/>
      <c r="I101" s="126"/>
      <c r="J101" s="127">
        <f>J259</f>
        <v>0</v>
      </c>
      <c r="L101" s="124"/>
    </row>
    <row r="102" spans="1:31" s="10" customFormat="1" ht="19.899999999999999" customHeight="1">
      <c r="B102" s="124"/>
      <c r="D102" s="125" t="s">
        <v>348</v>
      </c>
      <c r="E102" s="126"/>
      <c r="F102" s="126"/>
      <c r="G102" s="126"/>
      <c r="H102" s="126"/>
      <c r="I102" s="126"/>
      <c r="J102" s="127">
        <f>J292</f>
        <v>0</v>
      </c>
      <c r="L102" s="124"/>
    </row>
    <row r="103" spans="1:31" s="9" customFormat="1" ht="24.95" customHeight="1">
      <c r="B103" s="119"/>
      <c r="D103" s="120" t="s">
        <v>403</v>
      </c>
      <c r="E103" s="121"/>
      <c r="F103" s="121"/>
      <c r="G103" s="121"/>
      <c r="H103" s="121"/>
      <c r="I103" s="121"/>
      <c r="J103" s="122">
        <f>J294</f>
        <v>0</v>
      </c>
      <c r="L103" s="119"/>
    </row>
    <row r="104" spans="1:31" s="10" customFormat="1" ht="19.899999999999999" customHeight="1">
      <c r="B104" s="124"/>
      <c r="D104" s="125" t="s">
        <v>406</v>
      </c>
      <c r="E104" s="126"/>
      <c r="F104" s="126"/>
      <c r="G104" s="126"/>
      <c r="H104" s="126"/>
      <c r="I104" s="126"/>
      <c r="J104" s="127">
        <f>J295</f>
        <v>0</v>
      </c>
      <c r="L104" s="124"/>
    </row>
    <row r="105" spans="1:31" s="2" customFormat="1" ht="21.75" customHeight="1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10" spans="1:31" s="2" customFormat="1" ht="6.95" customHeight="1">
      <c r="A110" s="30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4.95" customHeight="1">
      <c r="A111" s="30"/>
      <c r="B111" s="31"/>
      <c r="C111" s="22" t="s">
        <v>427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13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26.25" customHeight="1">
      <c r="A114" s="30"/>
      <c r="B114" s="31"/>
      <c r="C114" s="30"/>
      <c r="D114" s="30"/>
      <c r="E114" s="278" t="str">
        <f>E7</f>
        <v>Rekonštrukcia objektu - II. Psychiatrická klinika SZU Cesta k nemocnici</v>
      </c>
      <c r="F114" s="279"/>
      <c r="G114" s="279"/>
      <c r="H114" s="279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7" t="s">
        <v>141</v>
      </c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0"/>
      <c r="D116" s="30"/>
      <c r="E116" s="274" t="str">
        <f>E9</f>
        <v>IO01 - Príprava územia</v>
      </c>
      <c r="F116" s="280"/>
      <c r="G116" s="280"/>
      <c r="H116" s="28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2" customHeight="1">
      <c r="A118" s="30"/>
      <c r="B118" s="31"/>
      <c r="C118" s="27" t="s">
        <v>17</v>
      </c>
      <c r="D118" s="30"/>
      <c r="E118" s="30"/>
      <c r="F118" s="25" t="str">
        <f>F12</f>
        <v>Banská Bystrica</v>
      </c>
      <c r="G118" s="30"/>
      <c r="H118" s="30"/>
      <c r="I118" s="27" t="s">
        <v>19</v>
      </c>
      <c r="J118" s="56" t="str">
        <f>IF(J12="","",J12)</f>
        <v>17. 6. 2023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25.7" customHeight="1">
      <c r="A120" s="30"/>
      <c r="B120" s="31"/>
      <c r="C120" s="27" t="s">
        <v>21</v>
      </c>
      <c r="D120" s="30"/>
      <c r="E120" s="30"/>
      <c r="F120" s="25" t="str">
        <f>E15</f>
        <v>Fakultná nemocnica s poliklinikou F.D.Roosevelta</v>
      </c>
      <c r="G120" s="30"/>
      <c r="H120" s="30"/>
      <c r="I120" s="27" t="s">
        <v>27</v>
      </c>
      <c r="J120" s="28" t="str">
        <f>E21</f>
        <v>Ing.Arch. Peter Žalman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>
      <c r="A121" s="30"/>
      <c r="B121" s="31"/>
      <c r="C121" s="27" t="s">
        <v>25</v>
      </c>
      <c r="D121" s="30"/>
      <c r="E121" s="30"/>
      <c r="F121" s="25" t="str">
        <f>IF(E18="","",E18)</f>
        <v>určený výberom</v>
      </c>
      <c r="G121" s="30"/>
      <c r="H121" s="30"/>
      <c r="I121" s="27" t="s">
        <v>30</v>
      </c>
      <c r="J121" s="28" t="str">
        <f>E24</f>
        <v>Ing Peter Lukačovič</v>
      </c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0.35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11" customFormat="1" ht="29.25" customHeight="1">
      <c r="A123" s="129"/>
      <c r="B123" s="130"/>
      <c r="C123" s="131" t="s">
        <v>432</v>
      </c>
      <c r="D123" s="132" t="s">
        <v>58</v>
      </c>
      <c r="E123" s="132" t="s">
        <v>54</v>
      </c>
      <c r="F123" s="132" t="s">
        <v>55</v>
      </c>
      <c r="G123" s="132" t="s">
        <v>433</v>
      </c>
      <c r="H123" s="132" t="s">
        <v>434</v>
      </c>
      <c r="I123" s="132" t="s">
        <v>435</v>
      </c>
      <c r="J123" s="133" t="s">
        <v>318</v>
      </c>
      <c r="K123" s="134" t="s">
        <v>436</v>
      </c>
      <c r="L123" s="135"/>
      <c r="M123" s="63" t="s">
        <v>1</v>
      </c>
      <c r="N123" s="64" t="s">
        <v>37</v>
      </c>
      <c r="O123" s="64" t="s">
        <v>437</v>
      </c>
      <c r="P123" s="64" t="s">
        <v>438</v>
      </c>
      <c r="Q123" s="64" t="s">
        <v>439</v>
      </c>
      <c r="R123" s="64" t="s">
        <v>440</v>
      </c>
      <c r="S123" s="64" t="s">
        <v>441</v>
      </c>
      <c r="T123" s="65" t="s">
        <v>442</v>
      </c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</row>
    <row r="124" spans="1:65" s="2" customFormat="1" ht="22.9" customHeight="1">
      <c r="A124" s="30"/>
      <c r="B124" s="31"/>
      <c r="C124" s="70" t="s">
        <v>323</v>
      </c>
      <c r="D124" s="30"/>
      <c r="E124" s="30"/>
      <c r="F124" s="30"/>
      <c r="G124" s="30"/>
      <c r="H124" s="30"/>
      <c r="I124" s="30"/>
      <c r="J124" s="136">
        <f>BK124</f>
        <v>0</v>
      </c>
      <c r="K124" s="30"/>
      <c r="L124" s="31"/>
      <c r="M124" s="66"/>
      <c r="N124" s="57"/>
      <c r="O124" s="67"/>
      <c r="P124" s="137">
        <f>P125+P294</f>
        <v>969.77559399999996</v>
      </c>
      <c r="Q124" s="67"/>
      <c r="R124" s="137">
        <f>R125+R294</f>
        <v>42.499829554000002</v>
      </c>
      <c r="S124" s="67"/>
      <c r="T124" s="138">
        <f>T125+T294</f>
        <v>49.057699999999997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8" t="s">
        <v>72</v>
      </c>
      <c r="AU124" s="18" t="s">
        <v>324</v>
      </c>
      <c r="BK124" s="139">
        <f>BK125+BK294</f>
        <v>0</v>
      </c>
    </row>
    <row r="125" spans="1:65" s="12" customFormat="1" ht="25.9" customHeight="1">
      <c r="B125" s="140"/>
      <c r="D125" s="141" t="s">
        <v>72</v>
      </c>
      <c r="E125" s="142" t="s">
        <v>443</v>
      </c>
      <c r="F125" s="142" t="s">
        <v>444</v>
      </c>
      <c r="J125" s="143">
        <f>BK125</f>
        <v>0</v>
      </c>
      <c r="L125" s="140"/>
      <c r="M125" s="144"/>
      <c r="N125" s="145"/>
      <c r="O125" s="145"/>
      <c r="P125" s="146">
        <f>P126+P204+P212+P259+P292</f>
        <v>964.97659399999998</v>
      </c>
      <c r="Q125" s="145"/>
      <c r="R125" s="146">
        <f>R126+R204+R212+R259+R292</f>
        <v>42.499829554000002</v>
      </c>
      <c r="S125" s="145"/>
      <c r="T125" s="147">
        <f>T126+T204+T212+T259+T292</f>
        <v>49.052699999999994</v>
      </c>
      <c r="AR125" s="141" t="s">
        <v>81</v>
      </c>
      <c r="AT125" s="148" t="s">
        <v>72</v>
      </c>
      <c r="AU125" s="148" t="s">
        <v>73</v>
      </c>
      <c r="AY125" s="141" t="s">
        <v>445</v>
      </c>
      <c r="BK125" s="149">
        <f>BK126+BK204+BK212+BK259+BK292</f>
        <v>0</v>
      </c>
    </row>
    <row r="126" spans="1:65" s="12" customFormat="1" ht="22.9" customHeight="1">
      <c r="B126" s="140"/>
      <c r="D126" s="141" t="s">
        <v>72</v>
      </c>
      <c r="E126" s="150" t="s">
        <v>81</v>
      </c>
      <c r="F126" s="150" t="s">
        <v>446</v>
      </c>
      <c r="J126" s="151">
        <f>BK126</f>
        <v>0</v>
      </c>
      <c r="L126" s="140"/>
      <c r="M126" s="144"/>
      <c r="N126" s="145"/>
      <c r="O126" s="145"/>
      <c r="P126" s="146">
        <f>SUM(P127:P203)</f>
        <v>623.20133400000009</v>
      </c>
      <c r="Q126" s="145"/>
      <c r="R126" s="146">
        <f>SUM(R127:R203)</f>
        <v>28.823997003999999</v>
      </c>
      <c r="S126" s="145"/>
      <c r="T126" s="147">
        <f>SUM(T127:T203)</f>
        <v>26.259499999999996</v>
      </c>
      <c r="AR126" s="141" t="s">
        <v>81</v>
      </c>
      <c r="AT126" s="148" t="s">
        <v>72</v>
      </c>
      <c r="AU126" s="148" t="s">
        <v>81</v>
      </c>
      <c r="AY126" s="141" t="s">
        <v>445</v>
      </c>
      <c r="BK126" s="149">
        <f>SUM(BK127:BK203)</f>
        <v>0</v>
      </c>
    </row>
    <row r="127" spans="1:65" s="2" customFormat="1" ht="24.2" customHeight="1">
      <c r="A127" s="30"/>
      <c r="B127" s="152"/>
      <c r="C127" s="153" t="s">
        <v>81</v>
      </c>
      <c r="D127" s="153" t="s">
        <v>447</v>
      </c>
      <c r="E127" s="154" t="s">
        <v>6483</v>
      </c>
      <c r="F127" s="155" t="s">
        <v>6484</v>
      </c>
      <c r="G127" s="156" t="s">
        <v>542</v>
      </c>
      <c r="H127" s="157">
        <v>181.1</v>
      </c>
      <c r="I127" s="158"/>
      <c r="J127" s="158">
        <f>ROUND(I127*H127,2)</f>
        <v>0</v>
      </c>
      <c r="K127" s="159"/>
      <c r="L127" s="31"/>
      <c r="M127" s="160" t="s">
        <v>1</v>
      </c>
      <c r="N127" s="161" t="s">
        <v>39</v>
      </c>
      <c r="O127" s="162">
        <v>0.127</v>
      </c>
      <c r="P127" s="162">
        <f>O127*H127</f>
        <v>22.999700000000001</v>
      </c>
      <c r="Q127" s="162">
        <v>0</v>
      </c>
      <c r="R127" s="162">
        <f>Q127*H127</f>
        <v>0</v>
      </c>
      <c r="S127" s="162">
        <v>0.14499999999999999</v>
      </c>
      <c r="T127" s="163">
        <f>S127*H127</f>
        <v>26.259499999999996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451</v>
      </c>
      <c r="AT127" s="164" t="s">
        <v>447</v>
      </c>
      <c r="AU127" s="164" t="s">
        <v>129</v>
      </c>
      <c r="AY127" s="18" t="s">
        <v>445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129</v>
      </c>
      <c r="BK127" s="165">
        <f>ROUND(I127*H127,2)</f>
        <v>0</v>
      </c>
      <c r="BL127" s="18" t="s">
        <v>451</v>
      </c>
      <c r="BM127" s="164" t="s">
        <v>6485</v>
      </c>
    </row>
    <row r="128" spans="1:65" s="14" customFormat="1">
      <c r="B128" s="173"/>
      <c r="D128" s="167" t="s">
        <v>453</v>
      </c>
      <c r="E128" s="174" t="s">
        <v>1</v>
      </c>
      <c r="F128" s="175" t="s">
        <v>6486</v>
      </c>
      <c r="H128" s="176">
        <v>181.1</v>
      </c>
      <c r="L128" s="173"/>
      <c r="M128" s="177"/>
      <c r="N128" s="178"/>
      <c r="O128" s="178"/>
      <c r="P128" s="178"/>
      <c r="Q128" s="178"/>
      <c r="R128" s="178"/>
      <c r="S128" s="178"/>
      <c r="T128" s="179"/>
      <c r="AT128" s="174" t="s">
        <v>453</v>
      </c>
      <c r="AU128" s="174" t="s">
        <v>129</v>
      </c>
      <c r="AV128" s="14" t="s">
        <v>129</v>
      </c>
      <c r="AW128" s="14" t="s">
        <v>29</v>
      </c>
      <c r="AX128" s="14" t="s">
        <v>73</v>
      </c>
      <c r="AY128" s="174" t="s">
        <v>445</v>
      </c>
    </row>
    <row r="129" spans="1:65" s="16" customFormat="1">
      <c r="B129" s="187"/>
      <c r="D129" s="167" t="s">
        <v>453</v>
      </c>
      <c r="E129" s="188" t="s">
        <v>1</v>
      </c>
      <c r="F129" s="189" t="s">
        <v>470</v>
      </c>
      <c r="H129" s="190">
        <v>181.1</v>
      </c>
      <c r="L129" s="187"/>
      <c r="M129" s="191"/>
      <c r="N129" s="192"/>
      <c r="O129" s="192"/>
      <c r="P129" s="192"/>
      <c r="Q129" s="192"/>
      <c r="R129" s="192"/>
      <c r="S129" s="192"/>
      <c r="T129" s="193"/>
      <c r="AT129" s="188" t="s">
        <v>453</v>
      </c>
      <c r="AU129" s="188" t="s">
        <v>129</v>
      </c>
      <c r="AV129" s="16" t="s">
        <v>451</v>
      </c>
      <c r="AW129" s="16" t="s">
        <v>29</v>
      </c>
      <c r="AX129" s="16" t="s">
        <v>81</v>
      </c>
      <c r="AY129" s="188" t="s">
        <v>445</v>
      </c>
    </row>
    <row r="130" spans="1:65" s="2" customFormat="1" ht="21.75" customHeight="1">
      <c r="A130" s="30"/>
      <c r="B130" s="152"/>
      <c r="C130" s="153" t="s">
        <v>129</v>
      </c>
      <c r="D130" s="153" t="s">
        <v>447</v>
      </c>
      <c r="E130" s="154" t="s">
        <v>6487</v>
      </c>
      <c r="F130" s="155" t="s">
        <v>6488</v>
      </c>
      <c r="G130" s="156" t="s">
        <v>542</v>
      </c>
      <c r="H130" s="157">
        <v>3</v>
      </c>
      <c r="I130" s="158"/>
      <c r="J130" s="158">
        <f>ROUND(I130*H130,2)</f>
        <v>0</v>
      </c>
      <c r="K130" s="159"/>
      <c r="L130" s="31"/>
      <c r="M130" s="160" t="s">
        <v>1</v>
      </c>
      <c r="N130" s="161" t="s">
        <v>39</v>
      </c>
      <c r="O130" s="162">
        <v>0.85799999999999998</v>
      </c>
      <c r="P130" s="162">
        <f>O130*H130</f>
        <v>2.5739999999999998</v>
      </c>
      <c r="Q130" s="162">
        <v>1.0121E-2</v>
      </c>
      <c r="R130" s="162">
        <f>Q130*H130</f>
        <v>3.0363000000000001E-2</v>
      </c>
      <c r="S130" s="162">
        <v>0</v>
      </c>
      <c r="T130" s="163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451</v>
      </c>
      <c r="AT130" s="164" t="s">
        <v>447</v>
      </c>
      <c r="AU130" s="164" t="s">
        <v>129</v>
      </c>
      <c r="AY130" s="18" t="s">
        <v>445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129</v>
      </c>
      <c r="BK130" s="165">
        <f>ROUND(I130*H130,2)</f>
        <v>0</v>
      </c>
      <c r="BL130" s="18" t="s">
        <v>451</v>
      </c>
      <c r="BM130" s="164" t="s">
        <v>6489</v>
      </c>
    </row>
    <row r="131" spans="1:65" s="14" customFormat="1">
      <c r="B131" s="173"/>
      <c r="D131" s="167" t="s">
        <v>453</v>
      </c>
      <c r="E131" s="174" t="s">
        <v>1</v>
      </c>
      <c r="F131" s="175" t="s">
        <v>6490</v>
      </c>
      <c r="H131" s="176">
        <v>3</v>
      </c>
      <c r="L131" s="173"/>
      <c r="M131" s="177"/>
      <c r="N131" s="178"/>
      <c r="O131" s="178"/>
      <c r="P131" s="178"/>
      <c r="Q131" s="178"/>
      <c r="R131" s="178"/>
      <c r="S131" s="178"/>
      <c r="T131" s="179"/>
      <c r="AT131" s="174" t="s">
        <v>453</v>
      </c>
      <c r="AU131" s="174" t="s">
        <v>129</v>
      </c>
      <c r="AV131" s="14" t="s">
        <v>129</v>
      </c>
      <c r="AW131" s="14" t="s">
        <v>29</v>
      </c>
      <c r="AX131" s="14" t="s">
        <v>73</v>
      </c>
      <c r="AY131" s="174" t="s">
        <v>445</v>
      </c>
    </row>
    <row r="132" spans="1:65" s="16" customFormat="1">
      <c r="B132" s="187"/>
      <c r="D132" s="167" t="s">
        <v>453</v>
      </c>
      <c r="E132" s="188" t="s">
        <v>1</v>
      </c>
      <c r="F132" s="189" t="s">
        <v>470</v>
      </c>
      <c r="H132" s="190">
        <v>3</v>
      </c>
      <c r="L132" s="187"/>
      <c r="M132" s="191"/>
      <c r="N132" s="192"/>
      <c r="O132" s="192"/>
      <c r="P132" s="192"/>
      <c r="Q132" s="192"/>
      <c r="R132" s="192"/>
      <c r="S132" s="192"/>
      <c r="T132" s="193"/>
      <c r="AT132" s="188" t="s">
        <v>453</v>
      </c>
      <c r="AU132" s="188" t="s">
        <v>129</v>
      </c>
      <c r="AV132" s="16" t="s">
        <v>451</v>
      </c>
      <c r="AW132" s="16" t="s">
        <v>29</v>
      </c>
      <c r="AX132" s="16" t="s">
        <v>81</v>
      </c>
      <c r="AY132" s="188" t="s">
        <v>445</v>
      </c>
    </row>
    <row r="133" spans="1:65" s="2" customFormat="1" ht="21.75" customHeight="1">
      <c r="A133" s="30"/>
      <c r="B133" s="152"/>
      <c r="C133" s="153" t="s">
        <v>469</v>
      </c>
      <c r="D133" s="153" t="s">
        <v>447</v>
      </c>
      <c r="E133" s="154" t="s">
        <v>6491</v>
      </c>
      <c r="F133" s="155" t="s">
        <v>6492</v>
      </c>
      <c r="G133" s="156" t="s">
        <v>542</v>
      </c>
      <c r="H133" s="157">
        <v>8</v>
      </c>
      <c r="I133" s="158"/>
      <c r="J133" s="158">
        <f>ROUND(I133*H133,2)</f>
        <v>0</v>
      </c>
      <c r="K133" s="159"/>
      <c r="L133" s="31"/>
      <c r="M133" s="160" t="s">
        <v>1</v>
      </c>
      <c r="N133" s="161" t="s">
        <v>39</v>
      </c>
      <c r="O133" s="162">
        <v>0.61499999999999999</v>
      </c>
      <c r="P133" s="162">
        <f>O133*H133</f>
        <v>4.92</v>
      </c>
      <c r="Q133" s="162">
        <v>5.9157750000000002E-2</v>
      </c>
      <c r="R133" s="162">
        <f>Q133*H133</f>
        <v>0.47326200000000002</v>
      </c>
      <c r="S133" s="162">
        <v>0</v>
      </c>
      <c r="T133" s="163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451</v>
      </c>
      <c r="AT133" s="164" t="s">
        <v>447</v>
      </c>
      <c r="AU133" s="164" t="s">
        <v>129</v>
      </c>
      <c r="AY133" s="18" t="s">
        <v>445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8" t="s">
        <v>129</v>
      </c>
      <c r="BK133" s="165">
        <f>ROUND(I133*H133,2)</f>
        <v>0</v>
      </c>
      <c r="BL133" s="18" t="s">
        <v>451</v>
      </c>
      <c r="BM133" s="164" t="s">
        <v>6493</v>
      </c>
    </row>
    <row r="134" spans="1:65" s="14" customFormat="1">
      <c r="B134" s="173"/>
      <c r="D134" s="167" t="s">
        <v>453</v>
      </c>
      <c r="E134" s="174" t="s">
        <v>1</v>
      </c>
      <c r="F134" s="175" t="s">
        <v>6494</v>
      </c>
      <c r="H134" s="176">
        <v>8</v>
      </c>
      <c r="L134" s="173"/>
      <c r="M134" s="177"/>
      <c r="N134" s="178"/>
      <c r="O134" s="178"/>
      <c r="P134" s="178"/>
      <c r="Q134" s="178"/>
      <c r="R134" s="178"/>
      <c r="S134" s="178"/>
      <c r="T134" s="179"/>
      <c r="AT134" s="174" t="s">
        <v>453</v>
      </c>
      <c r="AU134" s="174" t="s">
        <v>129</v>
      </c>
      <c r="AV134" s="14" t="s">
        <v>129</v>
      </c>
      <c r="AW134" s="14" t="s">
        <v>29</v>
      </c>
      <c r="AX134" s="14" t="s">
        <v>73</v>
      </c>
      <c r="AY134" s="174" t="s">
        <v>445</v>
      </c>
    </row>
    <row r="135" spans="1:65" s="16" customFormat="1">
      <c r="B135" s="187"/>
      <c r="D135" s="167" t="s">
        <v>453</v>
      </c>
      <c r="E135" s="188" t="s">
        <v>1</v>
      </c>
      <c r="F135" s="189" t="s">
        <v>470</v>
      </c>
      <c r="H135" s="190">
        <v>8</v>
      </c>
      <c r="L135" s="187"/>
      <c r="M135" s="191"/>
      <c r="N135" s="192"/>
      <c r="O135" s="192"/>
      <c r="P135" s="192"/>
      <c r="Q135" s="192"/>
      <c r="R135" s="192"/>
      <c r="S135" s="192"/>
      <c r="T135" s="193"/>
      <c r="AT135" s="188" t="s">
        <v>453</v>
      </c>
      <c r="AU135" s="188" t="s">
        <v>129</v>
      </c>
      <c r="AV135" s="16" t="s">
        <v>451</v>
      </c>
      <c r="AW135" s="16" t="s">
        <v>29</v>
      </c>
      <c r="AX135" s="16" t="s">
        <v>81</v>
      </c>
      <c r="AY135" s="188" t="s">
        <v>445</v>
      </c>
    </row>
    <row r="136" spans="1:65" s="2" customFormat="1" ht="24.2" customHeight="1">
      <c r="A136" s="30"/>
      <c r="B136" s="152"/>
      <c r="C136" s="153" t="s">
        <v>451</v>
      </c>
      <c r="D136" s="153" t="s">
        <v>447</v>
      </c>
      <c r="E136" s="154" t="s">
        <v>6495</v>
      </c>
      <c r="F136" s="155" t="s">
        <v>6496</v>
      </c>
      <c r="G136" s="156" t="s">
        <v>542</v>
      </c>
      <c r="H136" s="157">
        <v>100.2</v>
      </c>
      <c r="I136" s="158"/>
      <c r="J136" s="158">
        <f>ROUND(I136*H136,2)</f>
        <v>0</v>
      </c>
      <c r="K136" s="159"/>
      <c r="L136" s="31"/>
      <c r="M136" s="160" t="s">
        <v>1</v>
      </c>
      <c r="N136" s="161" t="s">
        <v>39</v>
      </c>
      <c r="O136" s="162">
        <v>0.27</v>
      </c>
      <c r="P136" s="162">
        <f>O136*H136</f>
        <v>27.054000000000002</v>
      </c>
      <c r="Q136" s="162">
        <v>3.5950000000000001E-3</v>
      </c>
      <c r="R136" s="162">
        <f>Q136*H136</f>
        <v>0.36021900000000001</v>
      </c>
      <c r="S136" s="162">
        <v>0</v>
      </c>
      <c r="T136" s="163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451</v>
      </c>
      <c r="AT136" s="164" t="s">
        <v>447</v>
      </c>
      <c r="AU136" s="164" t="s">
        <v>129</v>
      </c>
      <c r="AY136" s="18" t="s">
        <v>445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129</v>
      </c>
      <c r="BK136" s="165">
        <f>ROUND(I136*H136,2)</f>
        <v>0</v>
      </c>
      <c r="BL136" s="18" t="s">
        <v>451</v>
      </c>
      <c r="BM136" s="164" t="s">
        <v>6497</v>
      </c>
    </row>
    <row r="137" spans="1:65" s="14" customFormat="1">
      <c r="B137" s="173"/>
      <c r="D137" s="167" t="s">
        <v>453</v>
      </c>
      <c r="E137" s="174" t="s">
        <v>1</v>
      </c>
      <c r="F137" s="175" t="s">
        <v>6498</v>
      </c>
      <c r="H137" s="176">
        <v>100.2</v>
      </c>
      <c r="L137" s="173"/>
      <c r="M137" s="177"/>
      <c r="N137" s="178"/>
      <c r="O137" s="178"/>
      <c r="P137" s="178"/>
      <c r="Q137" s="178"/>
      <c r="R137" s="178"/>
      <c r="S137" s="178"/>
      <c r="T137" s="179"/>
      <c r="AT137" s="174" t="s">
        <v>453</v>
      </c>
      <c r="AU137" s="174" t="s">
        <v>129</v>
      </c>
      <c r="AV137" s="14" t="s">
        <v>129</v>
      </c>
      <c r="AW137" s="14" t="s">
        <v>29</v>
      </c>
      <c r="AX137" s="14" t="s">
        <v>73</v>
      </c>
      <c r="AY137" s="174" t="s">
        <v>445</v>
      </c>
    </row>
    <row r="138" spans="1:65" s="16" customFormat="1">
      <c r="B138" s="187"/>
      <c r="D138" s="167" t="s">
        <v>453</v>
      </c>
      <c r="E138" s="188" t="s">
        <v>1</v>
      </c>
      <c r="F138" s="189" t="s">
        <v>470</v>
      </c>
      <c r="H138" s="190">
        <v>100.2</v>
      </c>
      <c r="L138" s="187"/>
      <c r="M138" s="191"/>
      <c r="N138" s="192"/>
      <c r="O138" s="192"/>
      <c r="P138" s="192"/>
      <c r="Q138" s="192"/>
      <c r="R138" s="192"/>
      <c r="S138" s="192"/>
      <c r="T138" s="193"/>
      <c r="AT138" s="188" t="s">
        <v>453</v>
      </c>
      <c r="AU138" s="188" t="s">
        <v>129</v>
      </c>
      <c r="AV138" s="16" t="s">
        <v>451</v>
      </c>
      <c r="AW138" s="16" t="s">
        <v>29</v>
      </c>
      <c r="AX138" s="16" t="s">
        <v>81</v>
      </c>
      <c r="AY138" s="188" t="s">
        <v>445</v>
      </c>
    </row>
    <row r="139" spans="1:65" s="2" customFormat="1" ht="24.2" customHeight="1">
      <c r="A139" s="30"/>
      <c r="B139" s="152"/>
      <c r="C139" s="153" t="s">
        <v>490</v>
      </c>
      <c r="D139" s="153" t="s">
        <v>447</v>
      </c>
      <c r="E139" s="154" t="s">
        <v>6499</v>
      </c>
      <c r="F139" s="155" t="s">
        <v>6500</v>
      </c>
      <c r="G139" s="156" t="s">
        <v>450</v>
      </c>
      <c r="H139" s="157">
        <v>58.418999999999997</v>
      </c>
      <c r="I139" s="158"/>
      <c r="J139" s="158">
        <f>ROUND(I139*H139,2)</f>
        <v>0</v>
      </c>
      <c r="K139" s="159"/>
      <c r="L139" s="31"/>
      <c r="M139" s="160" t="s">
        <v>1</v>
      </c>
      <c r="N139" s="161" t="s">
        <v>39</v>
      </c>
      <c r="O139" s="162">
        <v>1.667</v>
      </c>
      <c r="P139" s="162">
        <f>O139*H139</f>
        <v>97.384473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451</v>
      </c>
      <c r="AT139" s="164" t="s">
        <v>447</v>
      </c>
      <c r="AU139" s="164" t="s">
        <v>129</v>
      </c>
      <c r="AY139" s="18" t="s">
        <v>445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129</v>
      </c>
      <c r="BK139" s="165">
        <f>ROUND(I139*H139,2)</f>
        <v>0</v>
      </c>
      <c r="BL139" s="18" t="s">
        <v>451</v>
      </c>
      <c r="BM139" s="164" t="s">
        <v>6501</v>
      </c>
    </row>
    <row r="140" spans="1:65" s="14" customFormat="1">
      <c r="B140" s="173"/>
      <c r="D140" s="167" t="s">
        <v>453</v>
      </c>
      <c r="E140" s="174" t="s">
        <v>1</v>
      </c>
      <c r="F140" s="175" t="s">
        <v>6502</v>
      </c>
      <c r="H140" s="176">
        <v>58.418999999999997</v>
      </c>
      <c r="L140" s="173"/>
      <c r="M140" s="177"/>
      <c r="N140" s="178"/>
      <c r="O140" s="178"/>
      <c r="P140" s="178"/>
      <c r="Q140" s="178"/>
      <c r="R140" s="178"/>
      <c r="S140" s="178"/>
      <c r="T140" s="179"/>
      <c r="AT140" s="174" t="s">
        <v>453</v>
      </c>
      <c r="AU140" s="174" t="s">
        <v>129</v>
      </c>
      <c r="AV140" s="14" t="s">
        <v>129</v>
      </c>
      <c r="AW140" s="14" t="s">
        <v>29</v>
      </c>
      <c r="AX140" s="14" t="s">
        <v>73</v>
      </c>
      <c r="AY140" s="174" t="s">
        <v>445</v>
      </c>
    </row>
    <row r="141" spans="1:65" s="16" customFormat="1">
      <c r="B141" s="187"/>
      <c r="D141" s="167" t="s">
        <v>453</v>
      </c>
      <c r="E141" s="188" t="s">
        <v>1</v>
      </c>
      <c r="F141" s="189" t="s">
        <v>470</v>
      </c>
      <c r="H141" s="190">
        <v>58.418999999999997</v>
      </c>
      <c r="L141" s="187"/>
      <c r="M141" s="191"/>
      <c r="N141" s="192"/>
      <c r="O141" s="192"/>
      <c r="P141" s="192"/>
      <c r="Q141" s="192"/>
      <c r="R141" s="192"/>
      <c r="S141" s="192"/>
      <c r="T141" s="193"/>
      <c r="AT141" s="188" t="s">
        <v>453</v>
      </c>
      <c r="AU141" s="188" t="s">
        <v>129</v>
      </c>
      <c r="AV141" s="16" t="s">
        <v>451</v>
      </c>
      <c r="AW141" s="16" t="s">
        <v>29</v>
      </c>
      <c r="AX141" s="16" t="s">
        <v>81</v>
      </c>
      <c r="AY141" s="188" t="s">
        <v>445</v>
      </c>
    </row>
    <row r="142" spans="1:65" s="2" customFormat="1" ht="24.2" customHeight="1">
      <c r="A142" s="30"/>
      <c r="B142" s="152"/>
      <c r="C142" s="153" t="s">
        <v>494</v>
      </c>
      <c r="D142" s="153" t="s">
        <v>447</v>
      </c>
      <c r="E142" s="154" t="s">
        <v>448</v>
      </c>
      <c r="F142" s="155" t="s">
        <v>449</v>
      </c>
      <c r="G142" s="156" t="s">
        <v>450</v>
      </c>
      <c r="H142" s="157">
        <v>37.090000000000003</v>
      </c>
      <c r="I142" s="158"/>
      <c r="J142" s="158">
        <f>ROUND(I142*H142,2)</f>
        <v>0</v>
      </c>
      <c r="K142" s="159"/>
      <c r="L142" s="31"/>
      <c r="M142" s="160" t="s">
        <v>1</v>
      </c>
      <c r="N142" s="161" t="s">
        <v>39</v>
      </c>
      <c r="O142" s="162">
        <v>3.1739999999999999</v>
      </c>
      <c r="P142" s="162">
        <f>O142*H142</f>
        <v>117.72366000000001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451</v>
      </c>
      <c r="AT142" s="164" t="s">
        <v>447</v>
      </c>
      <c r="AU142" s="164" t="s">
        <v>129</v>
      </c>
      <c r="AY142" s="18" t="s">
        <v>445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129</v>
      </c>
      <c r="BK142" s="165">
        <f>ROUND(I142*H142,2)</f>
        <v>0</v>
      </c>
      <c r="BL142" s="18" t="s">
        <v>451</v>
      </c>
      <c r="BM142" s="164" t="s">
        <v>6503</v>
      </c>
    </row>
    <row r="143" spans="1:65" s="13" customFormat="1">
      <c r="B143" s="166"/>
      <c r="D143" s="167" t="s">
        <v>453</v>
      </c>
      <c r="E143" s="168" t="s">
        <v>1</v>
      </c>
      <c r="F143" s="169" t="s">
        <v>6504</v>
      </c>
      <c r="H143" s="168" t="s">
        <v>1</v>
      </c>
      <c r="L143" s="166"/>
      <c r="M143" s="170"/>
      <c r="N143" s="171"/>
      <c r="O143" s="171"/>
      <c r="P143" s="171"/>
      <c r="Q143" s="171"/>
      <c r="R143" s="171"/>
      <c r="S143" s="171"/>
      <c r="T143" s="172"/>
      <c r="AT143" s="168" t="s">
        <v>453</v>
      </c>
      <c r="AU143" s="168" t="s">
        <v>129</v>
      </c>
      <c r="AV143" s="13" t="s">
        <v>81</v>
      </c>
      <c r="AW143" s="13" t="s">
        <v>29</v>
      </c>
      <c r="AX143" s="13" t="s">
        <v>73</v>
      </c>
      <c r="AY143" s="168" t="s">
        <v>445</v>
      </c>
    </row>
    <row r="144" spans="1:65" s="14" customFormat="1">
      <c r="B144" s="173"/>
      <c r="D144" s="167" t="s">
        <v>453</v>
      </c>
      <c r="E144" s="174" t="s">
        <v>1</v>
      </c>
      <c r="F144" s="175" t="s">
        <v>6505</v>
      </c>
      <c r="H144" s="176">
        <v>37.090000000000003</v>
      </c>
      <c r="L144" s="173"/>
      <c r="M144" s="177"/>
      <c r="N144" s="178"/>
      <c r="O144" s="178"/>
      <c r="P144" s="178"/>
      <c r="Q144" s="178"/>
      <c r="R144" s="178"/>
      <c r="S144" s="178"/>
      <c r="T144" s="179"/>
      <c r="AT144" s="174" t="s">
        <v>453</v>
      </c>
      <c r="AU144" s="174" t="s">
        <v>129</v>
      </c>
      <c r="AV144" s="14" t="s">
        <v>129</v>
      </c>
      <c r="AW144" s="14" t="s">
        <v>29</v>
      </c>
      <c r="AX144" s="14" t="s">
        <v>73</v>
      </c>
      <c r="AY144" s="174" t="s">
        <v>445</v>
      </c>
    </row>
    <row r="145" spans="1:65" s="15" customFormat="1">
      <c r="B145" s="180"/>
      <c r="D145" s="167" t="s">
        <v>453</v>
      </c>
      <c r="E145" s="181" t="s">
        <v>6468</v>
      </c>
      <c r="F145" s="182" t="s">
        <v>468</v>
      </c>
      <c r="H145" s="183">
        <v>37.090000000000003</v>
      </c>
      <c r="L145" s="180"/>
      <c r="M145" s="184"/>
      <c r="N145" s="185"/>
      <c r="O145" s="185"/>
      <c r="P145" s="185"/>
      <c r="Q145" s="185"/>
      <c r="R145" s="185"/>
      <c r="S145" s="185"/>
      <c r="T145" s="186"/>
      <c r="AT145" s="181" t="s">
        <v>453</v>
      </c>
      <c r="AU145" s="181" t="s">
        <v>129</v>
      </c>
      <c r="AV145" s="15" t="s">
        <v>469</v>
      </c>
      <c r="AW145" s="15" t="s">
        <v>29</v>
      </c>
      <c r="AX145" s="15" t="s">
        <v>73</v>
      </c>
      <c r="AY145" s="181" t="s">
        <v>445</v>
      </c>
    </row>
    <row r="146" spans="1:65" s="16" customFormat="1">
      <c r="B146" s="187"/>
      <c r="D146" s="167" t="s">
        <v>453</v>
      </c>
      <c r="E146" s="188" t="s">
        <v>1</v>
      </c>
      <c r="F146" s="189" t="s">
        <v>470</v>
      </c>
      <c r="H146" s="190">
        <v>37.090000000000003</v>
      </c>
      <c r="L146" s="187"/>
      <c r="M146" s="191"/>
      <c r="N146" s="192"/>
      <c r="O146" s="192"/>
      <c r="P146" s="192"/>
      <c r="Q146" s="192"/>
      <c r="R146" s="192"/>
      <c r="S146" s="192"/>
      <c r="T146" s="193"/>
      <c r="AT146" s="188" t="s">
        <v>453</v>
      </c>
      <c r="AU146" s="188" t="s">
        <v>129</v>
      </c>
      <c r="AV146" s="16" t="s">
        <v>451</v>
      </c>
      <c r="AW146" s="16" t="s">
        <v>29</v>
      </c>
      <c r="AX146" s="16" t="s">
        <v>81</v>
      </c>
      <c r="AY146" s="188" t="s">
        <v>445</v>
      </c>
    </row>
    <row r="147" spans="1:65" s="2" customFormat="1" ht="21.75" customHeight="1">
      <c r="A147" s="30"/>
      <c r="B147" s="152"/>
      <c r="C147" s="153" t="s">
        <v>499</v>
      </c>
      <c r="D147" s="153" t="s">
        <v>447</v>
      </c>
      <c r="E147" s="154" t="s">
        <v>6506</v>
      </c>
      <c r="F147" s="155" t="s">
        <v>6507</v>
      </c>
      <c r="G147" s="156" t="s">
        <v>450</v>
      </c>
      <c r="H147" s="157">
        <v>90.58</v>
      </c>
      <c r="I147" s="158"/>
      <c r="J147" s="158">
        <f>ROUND(I147*H147,2)</f>
        <v>0</v>
      </c>
      <c r="K147" s="159"/>
      <c r="L147" s="31"/>
      <c r="M147" s="160" t="s">
        <v>1</v>
      </c>
      <c r="N147" s="161" t="s">
        <v>39</v>
      </c>
      <c r="O147" s="162">
        <v>0.45</v>
      </c>
      <c r="P147" s="162">
        <f>O147*H147</f>
        <v>40.761000000000003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451</v>
      </c>
      <c r="AT147" s="164" t="s">
        <v>447</v>
      </c>
      <c r="AU147" s="164" t="s">
        <v>129</v>
      </c>
      <c r="AY147" s="18" t="s">
        <v>445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129</v>
      </c>
      <c r="BK147" s="165">
        <f>ROUND(I147*H147,2)</f>
        <v>0</v>
      </c>
      <c r="BL147" s="18" t="s">
        <v>451</v>
      </c>
      <c r="BM147" s="164" t="s">
        <v>6508</v>
      </c>
    </row>
    <row r="148" spans="1:65" s="13" customFormat="1">
      <c r="B148" s="166"/>
      <c r="D148" s="167" t="s">
        <v>453</v>
      </c>
      <c r="E148" s="168" t="s">
        <v>1</v>
      </c>
      <c r="F148" s="169" t="s">
        <v>6509</v>
      </c>
      <c r="H148" s="168" t="s">
        <v>1</v>
      </c>
      <c r="L148" s="166"/>
      <c r="M148" s="170"/>
      <c r="N148" s="171"/>
      <c r="O148" s="171"/>
      <c r="P148" s="171"/>
      <c r="Q148" s="171"/>
      <c r="R148" s="171"/>
      <c r="S148" s="171"/>
      <c r="T148" s="172"/>
      <c r="AT148" s="168" t="s">
        <v>453</v>
      </c>
      <c r="AU148" s="168" t="s">
        <v>129</v>
      </c>
      <c r="AV148" s="13" t="s">
        <v>81</v>
      </c>
      <c r="AW148" s="13" t="s">
        <v>29</v>
      </c>
      <c r="AX148" s="13" t="s">
        <v>73</v>
      </c>
      <c r="AY148" s="168" t="s">
        <v>445</v>
      </c>
    </row>
    <row r="149" spans="1:65" s="14" customFormat="1">
      <c r="B149" s="173"/>
      <c r="D149" s="167" t="s">
        <v>453</v>
      </c>
      <c r="E149" s="174" t="s">
        <v>1</v>
      </c>
      <c r="F149" s="175" t="s">
        <v>6510</v>
      </c>
      <c r="H149" s="176">
        <v>90.58</v>
      </c>
      <c r="L149" s="173"/>
      <c r="M149" s="177"/>
      <c r="N149" s="178"/>
      <c r="O149" s="178"/>
      <c r="P149" s="178"/>
      <c r="Q149" s="178"/>
      <c r="R149" s="178"/>
      <c r="S149" s="178"/>
      <c r="T149" s="179"/>
      <c r="AT149" s="174" t="s">
        <v>453</v>
      </c>
      <c r="AU149" s="174" t="s">
        <v>129</v>
      </c>
      <c r="AV149" s="14" t="s">
        <v>129</v>
      </c>
      <c r="AW149" s="14" t="s">
        <v>29</v>
      </c>
      <c r="AX149" s="14" t="s">
        <v>73</v>
      </c>
      <c r="AY149" s="174" t="s">
        <v>445</v>
      </c>
    </row>
    <row r="150" spans="1:65" s="15" customFormat="1">
      <c r="B150" s="180"/>
      <c r="D150" s="167" t="s">
        <v>453</v>
      </c>
      <c r="E150" s="181" t="s">
        <v>6466</v>
      </c>
      <c r="F150" s="182" t="s">
        <v>468</v>
      </c>
      <c r="H150" s="183">
        <v>90.58</v>
      </c>
      <c r="L150" s="180"/>
      <c r="M150" s="184"/>
      <c r="N150" s="185"/>
      <c r="O150" s="185"/>
      <c r="P150" s="185"/>
      <c r="Q150" s="185"/>
      <c r="R150" s="185"/>
      <c r="S150" s="185"/>
      <c r="T150" s="186"/>
      <c r="AT150" s="181" t="s">
        <v>453</v>
      </c>
      <c r="AU150" s="181" t="s">
        <v>129</v>
      </c>
      <c r="AV150" s="15" t="s">
        <v>469</v>
      </c>
      <c r="AW150" s="15" t="s">
        <v>29</v>
      </c>
      <c r="AX150" s="15" t="s">
        <v>73</v>
      </c>
      <c r="AY150" s="181" t="s">
        <v>445</v>
      </c>
    </row>
    <row r="151" spans="1:65" s="16" customFormat="1">
      <c r="B151" s="187"/>
      <c r="D151" s="167" t="s">
        <v>453</v>
      </c>
      <c r="E151" s="188" t="s">
        <v>1</v>
      </c>
      <c r="F151" s="189" t="s">
        <v>470</v>
      </c>
      <c r="H151" s="190">
        <v>90.58</v>
      </c>
      <c r="L151" s="187"/>
      <c r="M151" s="191"/>
      <c r="N151" s="192"/>
      <c r="O151" s="192"/>
      <c r="P151" s="192"/>
      <c r="Q151" s="192"/>
      <c r="R151" s="192"/>
      <c r="S151" s="192"/>
      <c r="T151" s="193"/>
      <c r="AT151" s="188" t="s">
        <v>453</v>
      </c>
      <c r="AU151" s="188" t="s">
        <v>129</v>
      </c>
      <c r="AV151" s="16" t="s">
        <v>451</v>
      </c>
      <c r="AW151" s="16" t="s">
        <v>29</v>
      </c>
      <c r="AX151" s="16" t="s">
        <v>81</v>
      </c>
      <c r="AY151" s="188" t="s">
        <v>445</v>
      </c>
    </row>
    <row r="152" spans="1:65" s="2" customFormat="1" ht="16.5" customHeight="1">
      <c r="A152" s="30"/>
      <c r="B152" s="152"/>
      <c r="C152" s="153" t="s">
        <v>504</v>
      </c>
      <c r="D152" s="153" t="s">
        <v>447</v>
      </c>
      <c r="E152" s="154" t="s">
        <v>6511</v>
      </c>
      <c r="F152" s="155" t="s">
        <v>6512</v>
      </c>
      <c r="G152" s="156" t="s">
        <v>450</v>
      </c>
      <c r="H152" s="157">
        <v>97.364999999999995</v>
      </c>
      <c r="I152" s="158"/>
      <c r="J152" s="158">
        <f>ROUND(I152*H152,2)</f>
        <v>0</v>
      </c>
      <c r="K152" s="159"/>
      <c r="L152" s="31"/>
      <c r="M152" s="160" t="s">
        <v>1</v>
      </c>
      <c r="N152" s="161" t="s">
        <v>39</v>
      </c>
      <c r="O152" s="162">
        <v>1.5089999999999999</v>
      </c>
      <c r="P152" s="162">
        <f>O152*H152</f>
        <v>146.92378499999998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451</v>
      </c>
      <c r="AT152" s="164" t="s">
        <v>447</v>
      </c>
      <c r="AU152" s="164" t="s">
        <v>129</v>
      </c>
      <c r="AY152" s="18" t="s">
        <v>445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129</v>
      </c>
      <c r="BK152" s="165">
        <f>ROUND(I152*H152,2)</f>
        <v>0</v>
      </c>
      <c r="BL152" s="18" t="s">
        <v>451</v>
      </c>
      <c r="BM152" s="164" t="s">
        <v>6513</v>
      </c>
    </row>
    <row r="153" spans="1:65" s="13" customFormat="1">
      <c r="B153" s="166"/>
      <c r="D153" s="167" t="s">
        <v>453</v>
      </c>
      <c r="E153" s="168" t="s">
        <v>1</v>
      </c>
      <c r="F153" s="169" t="s">
        <v>6514</v>
      </c>
      <c r="H153" s="168" t="s">
        <v>1</v>
      </c>
      <c r="L153" s="166"/>
      <c r="M153" s="170"/>
      <c r="N153" s="171"/>
      <c r="O153" s="171"/>
      <c r="P153" s="171"/>
      <c r="Q153" s="171"/>
      <c r="R153" s="171"/>
      <c r="S153" s="171"/>
      <c r="T153" s="172"/>
      <c r="AT153" s="168" t="s">
        <v>453</v>
      </c>
      <c r="AU153" s="168" t="s">
        <v>129</v>
      </c>
      <c r="AV153" s="13" t="s">
        <v>81</v>
      </c>
      <c r="AW153" s="13" t="s">
        <v>29</v>
      </c>
      <c r="AX153" s="13" t="s">
        <v>73</v>
      </c>
      <c r="AY153" s="168" t="s">
        <v>445</v>
      </c>
    </row>
    <row r="154" spans="1:65" s="14" customFormat="1">
      <c r="B154" s="173"/>
      <c r="D154" s="167" t="s">
        <v>453</v>
      </c>
      <c r="E154" s="174" t="s">
        <v>1</v>
      </c>
      <c r="F154" s="175" t="s">
        <v>6515</v>
      </c>
      <c r="H154" s="176">
        <v>62.4</v>
      </c>
      <c r="L154" s="173"/>
      <c r="M154" s="177"/>
      <c r="N154" s="178"/>
      <c r="O154" s="178"/>
      <c r="P154" s="178"/>
      <c r="Q154" s="178"/>
      <c r="R154" s="178"/>
      <c r="S154" s="178"/>
      <c r="T154" s="179"/>
      <c r="AT154" s="174" t="s">
        <v>453</v>
      </c>
      <c r="AU154" s="174" t="s">
        <v>129</v>
      </c>
      <c r="AV154" s="14" t="s">
        <v>129</v>
      </c>
      <c r="AW154" s="14" t="s">
        <v>29</v>
      </c>
      <c r="AX154" s="14" t="s">
        <v>73</v>
      </c>
      <c r="AY154" s="174" t="s">
        <v>445</v>
      </c>
    </row>
    <row r="155" spans="1:65" s="13" customFormat="1">
      <c r="B155" s="166"/>
      <c r="D155" s="167" t="s">
        <v>453</v>
      </c>
      <c r="E155" s="168" t="s">
        <v>1</v>
      </c>
      <c r="F155" s="169" t="s">
        <v>6516</v>
      </c>
      <c r="H155" s="168" t="s">
        <v>1</v>
      </c>
      <c r="L155" s="166"/>
      <c r="M155" s="170"/>
      <c r="N155" s="171"/>
      <c r="O155" s="171"/>
      <c r="P155" s="171"/>
      <c r="Q155" s="171"/>
      <c r="R155" s="171"/>
      <c r="S155" s="171"/>
      <c r="T155" s="172"/>
      <c r="AT155" s="168" t="s">
        <v>453</v>
      </c>
      <c r="AU155" s="168" t="s">
        <v>129</v>
      </c>
      <c r="AV155" s="13" t="s">
        <v>81</v>
      </c>
      <c r="AW155" s="13" t="s">
        <v>29</v>
      </c>
      <c r="AX155" s="13" t="s">
        <v>73</v>
      </c>
      <c r="AY155" s="168" t="s">
        <v>445</v>
      </c>
    </row>
    <row r="156" spans="1:65" s="14" customFormat="1">
      <c r="B156" s="173"/>
      <c r="D156" s="167" t="s">
        <v>453</v>
      </c>
      <c r="E156" s="174" t="s">
        <v>1</v>
      </c>
      <c r="F156" s="175" t="s">
        <v>6517</v>
      </c>
      <c r="H156" s="176">
        <v>34.965000000000003</v>
      </c>
      <c r="L156" s="173"/>
      <c r="M156" s="177"/>
      <c r="N156" s="178"/>
      <c r="O156" s="178"/>
      <c r="P156" s="178"/>
      <c r="Q156" s="178"/>
      <c r="R156" s="178"/>
      <c r="S156" s="178"/>
      <c r="T156" s="179"/>
      <c r="AT156" s="174" t="s">
        <v>453</v>
      </c>
      <c r="AU156" s="174" t="s">
        <v>129</v>
      </c>
      <c r="AV156" s="14" t="s">
        <v>129</v>
      </c>
      <c r="AW156" s="14" t="s">
        <v>29</v>
      </c>
      <c r="AX156" s="14" t="s">
        <v>73</v>
      </c>
      <c r="AY156" s="174" t="s">
        <v>445</v>
      </c>
    </row>
    <row r="157" spans="1:65" s="15" customFormat="1">
      <c r="B157" s="180"/>
      <c r="D157" s="167" t="s">
        <v>453</v>
      </c>
      <c r="E157" s="181" t="s">
        <v>6473</v>
      </c>
      <c r="F157" s="182" t="s">
        <v>468</v>
      </c>
      <c r="H157" s="183">
        <v>97.364999999999995</v>
      </c>
      <c r="L157" s="180"/>
      <c r="M157" s="184"/>
      <c r="N157" s="185"/>
      <c r="O157" s="185"/>
      <c r="P157" s="185"/>
      <c r="Q157" s="185"/>
      <c r="R157" s="185"/>
      <c r="S157" s="185"/>
      <c r="T157" s="186"/>
      <c r="AT157" s="181" t="s">
        <v>453</v>
      </c>
      <c r="AU157" s="181" t="s">
        <v>129</v>
      </c>
      <c r="AV157" s="15" t="s">
        <v>469</v>
      </c>
      <c r="AW157" s="15" t="s">
        <v>29</v>
      </c>
      <c r="AX157" s="15" t="s">
        <v>73</v>
      </c>
      <c r="AY157" s="181" t="s">
        <v>445</v>
      </c>
    </row>
    <row r="158" spans="1:65" s="16" customFormat="1">
      <c r="B158" s="187"/>
      <c r="D158" s="167" t="s">
        <v>453</v>
      </c>
      <c r="E158" s="188" t="s">
        <v>1</v>
      </c>
      <c r="F158" s="189" t="s">
        <v>470</v>
      </c>
      <c r="H158" s="190">
        <v>97.364999999999995</v>
      </c>
      <c r="L158" s="187"/>
      <c r="M158" s="191"/>
      <c r="N158" s="192"/>
      <c r="O158" s="192"/>
      <c r="P158" s="192"/>
      <c r="Q158" s="192"/>
      <c r="R158" s="192"/>
      <c r="S158" s="192"/>
      <c r="T158" s="193"/>
      <c r="AT158" s="188" t="s">
        <v>453</v>
      </c>
      <c r="AU158" s="188" t="s">
        <v>129</v>
      </c>
      <c r="AV158" s="16" t="s">
        <v>451</v>
      </c>
      <c r="AW158" s="16" t="s">
        <v>29</v>
      </c>
      <c r="AX158" s="16" t="s">
        <v>81</v>
      </c>
      <c r="AY158" s="188" t="s">
        <v>445</v>
      </c>
    </row>
    <row r="159" spans="1:65" s="2" customFormat="1" ht="37.9" customHeight="1">
      <c r="A159" s="30"/>
      <c r="B159" s="152"/>
      <c r="C159" s="153" t="s">
        <v>510</v>
      </c>
      <c r="D159" s="153" t="s">
        <v>447</v>
      </c>
      <c r="E159" s="154" t="s">
        <v>6518</v>
      </c>
      <c r="F159" s="155" t="s">
        <v>6519</v>
      </c>
      <c r="G159" s="156" t="s">
        <v>450</v>
      </c>
      <c r="H159" s="157">
        <v>58.418999999999997</v>
      </c>
      <c r="I159" s="158"/>
      <c r="J159" s="158">
        <f>ROUND(I159*H159,2)</f>
        <v>0</v>
      </c>
      <c r="K159" s="159"/>
      <c r="L159" s="31"/>
      <c r="M159" s="160" t="s">
        <v>1</v>
      </c>
      <c r="N159" s="161" t="s">
        <v>39</v>
      </c>
      <c r="O159" s="162">
        <v>0.08</v>
      </c>
      <c r="P159" s="162">
        <f>O159*H159</f>
        <v>4.6735199999999999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451</v>
      </c>
      <c r="AT159" s="164" t="s">
        <v>447</v>
      </c>
      <c r="AU159" s="164" t="s">
        <v>129</v>
      </c>
      <c r="AY159" s="18" t="s">
        <v>445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129</v>
      </c>
      <c r="BK159" s="165">
        <f>ROUND(I159*H159,2)</f>
        <v>0</v>
      </c>
      <c r="BL159" s="18" t="s">
        <v>451</v>
      </c>
      <c r="BM159" s="164" t="s">
        <v>6520</v>
      </c>
    </row>
    <row r="160" spans="1:65" s="14" customFormat="1">
      <c r="B160" s="173"/>
      <c r="D160" s="167" t="s">
        <v>453</v>
      </c>
      <c r="E160" s="174" t="s">
        <v>1</v>
      </c>
      <c r="F160" s="175" t="s">
        <v>6502</v>
      </c>
      <c r="H160" s="176">
        <v>58.418999999999997</v>
      </c>
      <c r="L160" s="173"/>
      <c r="M160" s="177"/>
      <c r="N160" s="178"/>
      <c r="O160" s="178"/>
      <c r="P160" s="178"/>
      <c r="Q160" s="178"/>
      <c r="R160" s="178"/>
      <c r="S160" s="178"/>
      <c r="T160" s="179"/>
      <c r="AT160" s="174" t="s">
        <v>453</v>
      </c>
      <c r="AU160" s="174" t="s">
        <v>129</v>
      </c>
      <c r="AV160" s="14" t="s">
        <v>129</v>
      </c>
      <c r="AW160" s="14" t="s">
        <v>29</v>
      </c>
      <c r="AX160" s="14" t="s">
        <v>73</v>
      </c>
      <c r="AY160" s="174" t="s">
        <v>445</v>
      </c>
    </row>
    <row r="161" spans="1:65" s="16" customFormat="1">
      <c r="B161" s="187"/>
      <c r="D161" s="167" t="s">
        <v>453</v>
      </c>
      <c r="E161" s="188" t="s">
        <v>1</v>
      </c>
      <c r="F161" s="189" t="s">
        <v>470</v>
      </c>
      <c r="H161" s="190">
        <v>58.418999999999997</v>
      </c>
      <c r="L161" s="187"/>
      <c r="M161" s="191"/>
      <c r="N161" s="192"/>
      <c r="O161" s="192"/>
      <c r="P161" s="192"/>
      <c r="Q161" s="192"/>
      <c r="R161" s="192"/>
      <c r="S161" s="192"/>
      <c r="T161" s="193"/>
      <c r="AT161" s="188" t="s">
        <v>453</v>
      </c>
      <c r="AU161" s="188" t="s">
        <v>129</v>
      </c>
      <c r="AV161" s="16" t="s">
        <v>451</v>
      </c>
      <c r="AW161" s="16" t="s">
        <v>29</v>
      </c>
      <c r="AX161" s="16" t="s">
        <v>81</v>
      </c>
      <c r="AY161" s="188" t="s">
        <v>445</v>
      </c>
    </row>
    <row r="162" spans="1:65" s="2" customFormat="1" ht="37.9" customHeight="1">
      <c r="A162" s="30"/>
      <c r="B162" s="152"/>
      <c r="C162" s="153" t="s">
        <v>518</v>
      </c>
      <c r="D162" s="153" t="s">
        <v>447</v>
      </c>
      <c r="E162" s="154" t="s">
        <v>6521</v>
      </c>
      <c r="F162" s="155" t="s">
        <v>6522</v>
      </c>
      <c r="G162" s="156" t="s">
        <v>529</v>
      </c>
      <c r="H162" s="157">
        <v>233.7</v>
      </c>
      <c r="I162" s="158"/>
      <c r="J162" s="158">
        <f>ROUND(I162*H162,2)</f>
        <v>0</v>
      </c>
      <c r="K162" s="159"/>
      <c r="L162" s="31"/>
      <c r="M162" s="160" t="s">
        <v>1</v>
      </c>
      <c r="N162" s="161" t="s">
        <v>39</v>
      </c>
      <c r="O162" s="162">
        <v>5.2999999999999999E-2</v>
      </c>
      <c r="P162" s="162">
        <f>O162*H162</f>
        <v>12.386099999999999</v>
      </c>
      <c r="Q162" s="162">
        <v>7.4091999999999995E-4</v>
      </c>
      <c r="R162" s="162">
        <f>Q162*H162</f>
        <v>0.17315300399999997</v>
      </c>
      <c r="S162" s="162">
        <v>0</v>
      </c>
      <c r="T162" s="163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4" t="s">
        <v>451</v>
      </c>
      <c r="AT162" s="164" t="s">
        <v>447</v>
      </c>
      <c r="AU162" s="164" t="s">
        <v>129</v>
      </c>
      <c r="AY162" s="18" t="s">
        <v>445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8" t="s">
        <v>129</v>
      </c>
      <c r="BK162" s="165">
        <f>ROUND(I162*H162,2)</f>
        <v>0</v>
      </c>
      <c r="BL162" s="18" t="s">
        <v>451</v>
      </c>
      <c r="BM162" s="164" t="s">
        <v>6523</v>
      </c>
    </row>
    <row r="163" spans="1:65" s="13" customFormat="1">
      <c r="B163" s="166"/>
      <c r="D163" s="167" t="s">
        <v>453</v>
      </c>
      <c r="E163" s="168" t="s">
        <v>1</v>
      </c>
      <c r="F163" s="169" t="s">
        <v>6514</v>
      </c>
      <c r="H163" s="168" t="s">
        <v>1</v>
      </c>
      <c r="L163" s="166"/>
      <c r="M163" s="170"/>
      <c r="N163" s="171"/>
      <c r="O163" s="171"/>
      <c r="P163" s="171"/>
      <c r="Q163" s="171"/>
      <c r="R163" s="171"/>
      <c r="S163" s="171"/>
      <c r="T163" s="172"/>
      <c r="AT163" s="168" t="s">
        <v>453</v>
      </c>
      <c r="AU163" s="168" t="s">
        <v>129</v>
      </c>
      <c r="AV163" s="13" t="s">
        <v>81</v>
      </c>
      <c r="AW163" s="13" t="s">
        <v>29</v>
      </c>
      <c r="AX163" s="13" t="s">
        <v>73</v>
      </c>
      <c r="AY163" s="168" t="s">
        <v>445</v>
      </c>
    </row>
    <row r="164" spans="1:65" s="14" customFormat="1">
      <c r="B164" s="173"/>
      <c r="D164" s="167" t="s">
        <v>453</v>
      </c>
      <c r="E164" s="174" t="s">
        <v>1</v>
      </c>
      <c r="F164" s="175" t="s">
        <v>6524</v>
      </c>
      <c r="H164" s="176">
        <v>156</v>
      </c>
      <c r="L164" s="173"/>
      <c r="M164" s="177"/>
      <c r="N164" s="178"/>
      <c r="O164" s="178"/>
      <c r="P164" s="178"/>
      <c r="Q164" s="178"/>
      <c r="R164" s="178"/>
      <c r="S164" s="178"/>
      <c r="T164" s="179"/>
      <c r="AT164" s="174" t="s">
        <v>453</v>
      </c>
      <c r="AU164" s="174" t="s">
        <v>129</v>
      </c>
      <c r="AV164" s="14" t="s">
        <v>129</v>
      </c>
      <c r="AW164" s="14" t="s">
        <v>29</v>
      </c>
      <c r="AX164" s="14" t="s">
        <v>73</v>
      </c>
      <c r="AY164" s="174" t="s">
        <v>445</v>
      </c>
    </row>
    <row r="165" spans="1:65" s="13" customFormat="1">
      <c r="B165" s="166"/>
      <c r="D165" s="167" t="s">
        <v>453</v>
      </c>
      <c r="E165" s="168" t="s">
        <v>1</v>
      </c>
      <c r="F165" s="169" t="s">
        <v>6516</v>
      </c>
      <c r="H165" s="168" t="s">
        <v>1</v>
      </c>
      <c r="L165" s="166"/>
      <c r="M165" s="170"/>
      <c r="N165" s="171"/>
      <c r="O165" s="171"/>
      <c r="P165" s="171"/>
      <c r="Q165" s="171"/>
      <c r="R165" s="171"/>
      <c r="S165" s="171"/>
      <c r="T165" s="172"/>
      <c r="AT165" s="168" t="s">
        <v>453</v>
      </c>
      <c r="AU165" s="168" t="s">
        <v>129</v>
      </c>
      <c r="AV165" s="13" t="s">
        <v>81</v>
      </c>
      <c r="AW165" s="13" t="s">
        <v>29</v>
      </c>
      <c r="AX165" s="13" t="s">
        <v>73</v>
      </c>
      <c r="AY165" s="168" t="s">
        <v>445</v>
      </c>
    </row>
    <row r="166" spans="1:65" s="14" customFormat="1">
      <c r="B166" s="173"/>
      <c r="D166" s="167" t="s">
        <v>453</v>
      </c>
      <c r="E166" s="174" t="s">
        <v>1</v>
      </c>
      <c r="F166" s="175" t="s">
        <v>6525</v>
      </c>
      <c r="H166" s="176">
        <v>77.7</v>
      </c>
      <c r="L166" s="173"/>
      <c r="M166" s="177"/>
      <c r="N166" s="178"/>
      <c r="O166" s="178"/>
      <c r="P166" s="178"/>
      <c r="Q166" s="178"/>
      <c r="R166" s="178"/>
      <c r="S166" s="178"/>
      <c r="T166" s="179"/>
      <c r="AT166" s="174" t="s">
        <v>453</v>
      </c>
      <c r="AU166" s="174" t="s">
        <v>129</v>
      </c>
      <c r="AV166" s="14" t="s">
        <v>129</v>
      </c>
      <c r="AW166" s="14" t="s">
        <v>29</v>
      </c>
      <c r="AX166" s="14" t="s">
        <v>73</v>
      </c>
      <c r="AY166" s="174" t="s">
        <v>445</v>
      </c>
    </row>
    <row r="167" spans="1:65" s="15" customFormat="1">
      <c r="B167" s="180"/>
      <c r="D167" s="167" t="s">
        <v>453</v>
      </c>
      <c r="E167" s="181" t="s">
        <v>6480</v>
      </c>
      <c r="F167" s="182" t="s">
        <v>468</v>
      </c>
      <c r="H167" s="183">
        <v>233.7</v>
      </c>
      <c r="L167" s="180"/>
      <c r="M167" s="184"/>
      <c r="N167" s="185"/>
      <c r="O167" s="185"/>
      <c r="P167" s="185"/>
      <c r="Q167" s="185"/>
      <c r="R167" s="185"/>
      <c r="S167" s="185"/>
      <c r="T167" s="186"/>
      <c r="AT167" s="181" t="s">
        <v>453</v>
      </c>
      <c r="AU167" s="181" t="s">
        <v>129</v>
      </c>
      <c r="AV167" s="15" t="s">
        <v>469</v>
      </c>
      <c r="AW167" s="15" t="s">
        <v>29</v>
      </c>
      <c r="AX167" s="15" t="s">
        <v>73</v>
      </c>
      <c r="AY167" s="181" t="s">
        <v>445</v>
      </c>
    </row>
    <row r="168" spans="1:65" s="16" customFormat="1">
      <c r="B168" s="187"/>
      <c r="D168" s="167" t="s">
        <v>453</v>
      </c>
      <c r="E168" s="188" t="s">
        <v>1</v>
      </c>
      <c r="F168" s="189" t="s">
        <v>470</v>
      </c>
      <c r="H168" s="190">
        <v>233.7</v>
      </c>
      <c r="L168" s="187"/>
      <c r="M168" s="191"/>
      <c r="N168" s="192"/>
      <c r="O168" s="192"/>
      <c r="P168" s="192"/>
      <c r="Q168" s="192"/>
      <c r="R168" s="192"/>
      <c r="S168" s="192"/>
      <c r="T168" s="193"/>
      <c r="AT168" s="188" t="s">
        <v>453</v>
      </c>
      <c r="AU168" s="188" t="s">
        <v>129</v>
      </c>
      <c r="AV168" s="16" t="s">
        <v>451</v>
      </c>
      <c r="AW168" s="16" t="s">
        <v>29</v>
      </c>
      <c r="AX168" s="16" t="s">
        <v>81</v>
      </c>
      <c r="AY168" s="188" t="s">
        <v>445</v>
      </c>
    </row>
    <row r="169" spans="1:65" s="2" customFormat="1" ht="44.25" customHeight="1">
      <c r="A169" s="30"/>
      <c r="B169" s="152"/>
      <c r="C169" s="153" t="s">
        <v>526</v>
      </c>
      <c r="D169" s="153" t="s">
        <v>447</v>
      </c>
      <c r="E169" s="154" t="s">
        <v>6526</v>
      </c>
      <c r="F169" s="155" t="s">
        <v>6527</v>
      </c>
      <c r="G169" s="156" t="s">
        <v>529</v>
      </c>
      <c r="H169" s="157">
        <v>233.7</v>
      </c>
      <c r="I169" s="158"/>
      <c r="J169" s="158">
        <f>ROUND(I169*H169,2)</f>
        <v>0</v>
      </c>
      <c r="K169" s="159"/>
      <c r="L169" s="31"/>
      <c r="M169" s="160" t="s">
        <v>1</v>
      </c>
      <c r="N169" s="161" t="s">
        <v>39</v>
      </c>
      <c r="O169" s="162">
        <v>0.16900000000000001</v>
      </c>
      <c r="P169" s="162">
        <f>O169*H169</f>
        <v>39.4953</v>
      </c>
      <c r="Q169" s="162">
        <v>0</v>
      </c>
      <c r="R169" s="162">
        <f>Q169*H169</f>
        <v>0</v>
      </c>
      <c r="S169" s="162">
        <v>0</v>
      </c>
      <c r="T169" s="163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4" t="s">
        <v>451</v>
      </c>
      <c r="AT169" s="164" t="s">
        <v>447</v>
      </c>
      <c r="AU169" s="164" t="s">
        <v>129</v>
      </c>
      <c r="AY169" s="18" t="s">
        <v>445</v>
      </c>
      <c r="BE169" s="165">
        <f>IF(N169="základná",J169,0)</f>
        <v>0</v>
      </c>
      <c r="BF169" s="165">
        <f>IF(N169="znížená",J169,0)</f>
        <v>0</v>
      </c>
      <c r="BG169" s="165">
        <f>IF(N169="zákl. prenesená",J169,0)</f>
        <v>0</v>
      </c>
      <c r="BH169" s="165">
        <f>IF(N169="zníž. prenesená",J169,0)</f>
        <v>0</v>
      </c>
      <c r="BI169" s="165">
        <f>IF(N169="nulová",J169,0)</f>
        <v>0</v>
      </c>
      <c r="BJ169" s="18" t="s">
        <v>129</v>
      </c>
      <c r="BK169" s="165">
        <f>ROUND(I169*H169,2)</f>
        <v>0</v>
      </c>
      <c r="BL169" s="18" t="s">
        <v>451</v>
      </c>
      <c r="BM169" s="164" t="s">
        <v>6528</v>
      </c>
    </row>
    <row r="170" spans="1:65" s="14" customFormat="1">
      <c r="B170" s="173"/>
      <c r="D170" s="167" t="s">
        <v>453</v>
      </c>
      <c r="E170" s="174" t="s">
        <v>1</v>
      </c>
      <c r="F170" s="175" t="s">
        <v>6480</v>
      </c>
      <c r="H170" s="176">
        <v>233.7</v>
      </c>
      <c r="L170" s="173"/>
      <c r="M170" s="177"/>
      <c r="N170" s="178"/>
      <c r="O170" s="178"/>
      <c r="P170" s="178"/>
      <c r="Q170" s="178"/>
      <c r="R170" s="178"/>
      <c r="S170" s="178"/>
      <c r="T170" s="179"/>
      <c r="AT170" s="174" t="s">
        <v>453</v>
      </c>
      <c r="AU170" s="174" t="s">
        <v>129</v>
      </c>
      <c r="AV170" s="14" t="s">
        <v>129</v>
      </c>
      <c r="AW170" s="14" t="s">
        <v>29</v>
      </c>
      <c r="AX170" s="14" t="s">
        <v>81</v>
      </c>
      <c r="AY170" s="174" t="s">
        <v>445</v>
      </c>
    </row>
    <row r="171" spans="1:65" s="2" customFormat="1" ht="37.9" customHeight="1">
      <c r="A171" s="30"/>
      <c r="B171" s="152"/>
      <c r="C171" s="153" t="s">
        <v>533</v>
      </c>
      <c r="D171" s="153" t="s">
        <v>447</v>
      </c>
      <c r="E171" s="154" t="s">
        <v>480</v>
      </c>
      <c r="F171" s="155" t="s">
        <v>481</v>
      </c>
      <c r="G171" s="156" t="s">
        <v>450</v>
      </c>
      <c r="H171" s="157">
        <v>264.77600000000001</v>
      </c>
      <c r="I171" s="158"/>
      <c r="J171" s="158">
        <f>ROUND(I171*H171,2)</f>
        <v>0</v>
      </c>
      <c r="K171" s="159"/>
      <c r="L171" s="31"/>
      <c r="M171" s="160" t="s">
        <v>1</v>
      </c>
      <c r="N171" s="161" t="s">
        <v>39</v>
      </c>
      <c r="O171" s="162">
        <v>2.2499999999999999E-2</v>
      </c>
      <c r="P171" s="162">
        <f>O171*H171</f>
        <v>5.9574600000000002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4" t="s">
        <v>451</v>
      </c>
      <c r="AT171" s="164" t="s">
        <v>447</v>
      </c>
      <c r="AU171" s="164" t="s">
        <v>129</v>
      </c>
      <c r="AY171" s="18" t="s">
        <v>445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8" t="s">
        <v>129</v>
      </c>
      <c r="BK171" s="165">
        <f>ROUND(I171*H171,2)</f>
        <v>0</v>
      </c>
      <c r="BL171" s="18" t="s">
        <v>451</v>
      </c>
      <c r="BM171" s="164" t="s">
        <v>6529</v>
      </c>
    </row>
    <row r="172" spans="1:65" s="13" customFormat="1">
      <c r="B172" s="166"/>
      <c r="D172" s="167" t="s">
        <v>453</v>
      </c>
      <c r="E172" s="168" t="s">
        <v>1</v>
      </c>
      <c r="F172" s="169" t="s">
        <v>483</v>
      </c>
      <c r="H172" s="168" t="s">
        <v>1</v>
      </c>
      <c r="L172" s="166"/>
      <c r="M172" s="170"/>
      <c r="N172" s="171"/>
      <c r="O172" s="171"/>
      <c r="P172" s="171"/>
      <c r="Q172" s="171"/>
      <c r="R172" s="171"/>
      <c r="S172" s="171"/>
      <c r="T172" s="172"/>
      <c r="AT172" s="168" t="s">
        <v>453</v>
      </c>
      <c r="AU172" s="168" t="s">
        <v>129</v>
      </c>
      <c r="AV172" s="13" t="s">
        <v>81</v>
      </c>
      <c r="AW172" s="13" t="s">
        <v>29</v>
      </c>
      <c r="AX172" s="13" t="s">
        <v>73</v>
      </c>
      <c r="AY172" s="168" t="s">
        <v>445</v>
      </c>
    </row>
    <row r="173" spans="1:65" s="14" customFormat="1">
      <c r="B173" s="173"/>
      <c r="D173" s="167" t="s">
        <v>453</v>
      </c>
      <c r="E173" s="174" t="s">
        <v>1</v>
      </c>
      <c r="F173" s="175" t="s">
        <v>6466</v>
      </c>
      <c r="H173" s="176">
        <v>90.58</v>
      </c>
      <c r="L173" s="173"/>
      <c r="M173" s="177"/>
      <c r="N173" s="178"/>
      <c r="O173" s="178"/>
      <c r="P173" s="178"/>
      <c r="Q173" s="178"/>
      <c r="R173" s="178"/>
      <c r="S173" s="178"/>
      <c r="T173" s="179"/>
      <c r="AT173" s="174" t="s">
        <v>453</v>
      </c>
      <c r="AU173" s="174" t="s">
        <v>129</v>
      </c>
      <c r="AV173" s="14" t="s">
        <v>129</v>
      </c>
      <c r="AW173" s="14" t="s">
        <v>29</v>
      </c>
      <c r="AX173" s="14" t="s">
        <v>73</v>
      </c>
      <c r="AY173" s="174" t="s">
        <v>445</v>
      </c>
    </row>
    <row r="174" spans="1:65" s="14" customFormat="1">
      <c r="B174" s="173"/>
      <c r="D174" s="167" t="s">
        <v>453</v>
      </c>
      <c r="E174" s="174" t="s">
        <v>1</v>
      </c>
      <c r="F174" s="175" t="s">
        <v>6473</v>
      </c>
      <c r="H174" s="176">
        <v>97.364999999999995</v>
      </c>
      <c r="L174" s="173"/>
      <c r="M174" s="177"/>
      <c r="N174" s="178"/>
      <c r="O174" s="178"/>
      <c r="P174" s="178"/>
      <c r="Q174" s="178"/>
      <c r="R174" s="178"/>
      <c r="S174" s="178"/>
      <c r="T174" s="179"/>
      <c r="AT174" s="174" t="s">
        <v>453</v>
      </c>
      <c r="AU174" s="174" t="s">
        <v>129</v>
      </c>
      <c r="AV174" s="14" t="s">
        <v>129</v>
      </c>
      <c r="AW174" s="14" t="s">
        <v>29</v>
      </c>
      <c r="AX174" s="14" t="s">
        <v>73</v>
      </c>
      <c r="AY174" s="174" t="s">
        <v>445</v>
      </c>
    </row>
    <row r="175" spans="1:65" s="13" customFormat="1">
      <c r="B175" s="166"/>
      <c r="D175" s="167" t="s">
        <v>453</v>
      </c>
      <c r="E175" s="168" t="s">
        <v>1</v>
      </c>
      <c r="F175" s="169" t="s">
        <v>484</v>
      </c>
      <c r="H175" s="168" t="s">
        <v>1</v>
      </c>
      <c r="L175" s="166"/>
      <c r="M175" s="170"/>
      <c r="N175" s="171"/>
      <c r="O175" s="171"/>
      <c r="P175" s="171"/>
      <c r="Q175" s="171"/>
      <c r="R175" s="171"/>
      <c r="S175" s="171"/>
      <c r="T175" s="172"/>
      <c r="AT175" s="168" t="s">
        <v>453</v>
      </c>
      <c r="AU175" s="168" t="s">
        <v>129</v>
      </c>
      <c r="AV175" s="13" t="s">
        <v>81</v>
      </c>
      <c r="AW175" s="13" t="s">
        <v>29</v>
      </c>
      <c r="AX175" s="13" t="s">
        <v>73</v>
      </c>
      <c r="AY175" s="168" t="s">
        <v>445</v>
      </c>
    </row>
    <row r="176" spans="1:65" s="14" customFormat="1">
      <c r="B176" s="173"/>
      <c r="D176" s="167" t="s">
        <v>453</v>
      </c>
      <c r="E176" s="174" t="s">
        <v>1</v>
      </c>
      <c r="F176" s="175" t="s">
        <v>6477</v>
      </c>
      <c r="H176" s="176">
        <v>76.831000000000003</v>
      </c>
      <c r="L176" s="173"/>
      <c r="M176" s="177"/>
      <c r="N176" s="178"/>
      <c r="O176" s="178"/>
      <c r="P176" s="178"/>
      <c r="Q176" s="178"/>
      <c r="R176" s="178"/>
      <c r="S176" s="178"/>
      <c r="T176" s="179"/>
      <c r="AT176" s="174" t="s">
        <v>453</v>
      </c>
      <c r="AU176" s="174" t="s">
        <v>129</v>
      </c>
      <c r="AV176" s="14" t="s">
        <v>129</v>
      </c>
      <c r="AW176" s="14" t="s">
        <v>29</v>
      </c>
      <c r="AX176" s="14" t="s">
        <v>73</v>
      </c>
      <c r="AY176" s="174" t="s">
        <v>445</v>
      </c>
    </row>
    <row r="177" spans="1:65" s="16" customFormat="1">
      <c r="B177" s="187"/>
      <c r="D177" s="167" t="s">
        <v>453</v>
      </c>
      <c r="E177" s="188" t="s">
        <v>1</v>
      </c>
      <c r="F177" s="189" t="s">
        <v>470</v>
      </c>
      <c r="H177" s="190">
        <v>264.77600000000001</v>
      </c>
      <c r="L177" s="187"/>
      <c r="M177" s="191"/>
      <c r="N177" s="192"/>
      <c r="O177" s="192"/>
      <c r="P177" s="192"/>
      <c r="Q177" s="192"/>
      <c r="R177" s="192"/>
      <c r="S177" s="192"/>
      <c r="T177" s="193"/>
      <c r="AT177" s="188" t="s">
        <v>453</v>
      </c>
      <c r="AU177" s="188" t="s">
        <v>129</v>
      </c>
      <c r="AV177" s="16" t="s">
        <v>451</v>
      </c>
      <c r="AW177" s="16" t="s">
        <v>29</v>
      </c>
      <c r="AX177" s="16" t="s">
        <v>81</v>
      </c>
      <c r="AY177" s="188" t="s">
        <v>445</v>
      </c>
    </row>
    <row r="178" spans="1:65" s="2" customFormat="1" ht="24.2" customHeight="1">
      <c r="A178" s="30"/>
      <c r="B178" s="152"/>
      <c r="C178" s="153" t="s">
        <v>539</v>
      </c>
      <c r="D178" s="153" t="s">
        <v>447</v>
      </c>
      <c r="E178" s="154" t="s">
        <v>6530</v>
      </c>
      <c r="F178" s="155" t="s">
        <v>6531</v>
      </c>
      <c r="G178" s="156" t="s">
        <v>450</v>
      </c>
      <c r="H178" s="157">
        <v>76.831000000000003</v>
      </c>
      <c r="I178" s="158"/>
      <c r="J178" s="158">
        <f>ROUND(I178*H178,2)</f>
        <v>0</v>
      </c>
      <c r="K178" s="159"/>
      <c r="L178" s="31"/>
      <c r="M178" s="160" t="s">
        <v>1</v>
      </c>
      <c r="N178" s="161" t="s">
        <v>39</v>
      </c>
      <c r="O178" s="162">
        <v>0.61699999999999999</v>
      </c>
      <c r="P178" s="162">
        <f>O178*H178</f>
        <v>47.404727000000001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4" t="s">
        <v>451</v>
      </c>
      <c r="AT178" s="164" t="s">
        <v>447</v>
      </c>
      <c r="AU178" s="164" t="s">
        <v>129</v>
      </c>
      <c r="AY178" s="18" t="s">
        <v>445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129</v>
      </c>
      <c r="BK178" s="165">
        <f>ROUND(I178*H178,2)</f>
        <v>0</v>
      </c>
      <c r="BL178" s="18" t="s">
        <v>451</v>
      </c>
      <c r="BM178" s="164" t="s">
        <v>6532</v>
      </c>
    </row>
    <row r="179" spans="1:65" s="14" customFormat="1">
      <c r="B179" s="173"/>
      <c r="D179" s="167" t="s">
        <v>453</v>
      </c>
      <c r="E179" s="174" t="s">
        <v>1</v>
      </c>
      <c r="F179" s="175" t="s">
        <v>6477</v>
      </c>
      <c r="H179" s="176">
        <v>76.831000000000003</v>
      </c>
      <c r="L179" s="173"/>
      <c r="M179" s="177"/>
      <c r="N179" s="178"/>
      <c r="O179" s="178"/>
      <c r="P179" s="178"/>
      <c r="Q179" s="178"/>
      <c r="R179" s="178"/>
      <c r="S179" s="178"/>
      <c r="T179" s="179"/>
      <c r="AT179" s="174" t="s">
        <v>453</v>
      </c>
      <c r="AU179" s="174" t="s">
        <v>129</v>
      </c>
      <c r="AV179" s="14" t="s">
        <v>129</v>
      </c>
      <c r="AW179" s="14" t="s">
        <v>29</v>
      </c>
      <c r="AX179" s="14" t="s">
        <v>73</v>
      </c>
      <c r="AY179" s="174" t="s">
        <v>445</v>
      </c>
    </row>
    <row r="180" spans="1:65" s="16" customFormat="1">
      <c r="B180" s="187"/>
      <c r="D180" s="167" t="s">
        <v>453</v>
      </c>
      <c r="E180" s="188" t="s">
        <v>1</v>
      </c>
      <c r="F180" s="189" t="s">
        <v>470</v>
      </c>
      <c r="H180" s="190">
        <v>76.831000000000003</v>
      </c>
      <c r="L180" s="187"/>
      <c r="M180" s="191"/>
      <c r="N180" s="192"/>
      <c r="O180" s="192"/>
      <c r="P180" s="192"/>
      <c r="Q180" s="192"/>
      <c r="R180" s="192"/>
      <c r="S180" s="192"/>
      <c r="T180" s="193"/>
      <c r="AT180" s="188" t="s">
        <v>453</v>
      </c>
      <c r="AU180" s="188" t="s">
        <v>129</v>
      </c>
      <c r="AV180" s="16" t="s">
        <v>451</v>
      </c>
      <c r="AW180" s="16" t="s">
        <v>29</v>
      </c>
      <c r="AX180" s="16" t="s">
        <v>81</v>
      </c>
      <c r="AY180" s="188" t="s">
        <v>445</v>
      </c>
    </row>
    <row r="181" spans="1:65" s="2" customFormat="1" ht="21.75" customHeight="1">
      <c r="A181" s="30"/>
      <c r="B181" s="152"/>
      <c r="C181" s="153" t="s">
        <v>546</v>
      </c>
      <c r="D181" s="153" t="s">
        <v>447</v>
      </c>
      <c r="E181" s="154" t="s">
        <v>500</v>
      </c>
      <c r="F181" s="155" t="s">
        <v>501</v>
      </c>
      <c r="G181" s="156" t="s">
        <v>450</v>
      </c>
      <c r="H181" s="157">
        <v>187.94499999999999</v>
      </c>
      <c r="I181" s="158"/>
      <c r="J181" s="158">
        <f>ROUND(I181*H181,2)</f>
        <v>0</v>
      </c>
      <c r="K181" s="159"/>
      <c r="L181" s="31"/>
      <c r="M181" s="160" t="s">
        <v>1</v>
      </c>
      <c r="N181" s="161" t="s">
        <v>39</v>
      </c>
      <c r="O181" s="162">
        <v>8.0000000000000002E-3</v>
      </c>
      <c r="P181" s="162">
        <f>O181*H181</f>
        <v>1.50356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4" t="s">
        <v>451</v>
      </c>
      <c r="AT181" s="164" t="s">
        <v>447</v>
      </c>
      <c r="AU181" s="164" t="s">
        <v>129</v>
      </c>
      <c r="AY181" s="18" t="s">
        <v>445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129</v>
      </c>
      <c r="BK181" s="165">
        <f>ROUND(I181*H181,2)</f>
        <v>0</v>
      </c>
      <c r="BL181" s="18" t="s">
        <v>451</v>
      </c>
      <c r="BM181" s="164" t="s">
        <v>6533</v>
      </c>
    </row>
    <row r="182" spans="1:65" s="14" customFormat="1">
      <c r="B182" s="173"/>
      <c r="D182" s="167" t="s">
        <v>453</v>
      </c>
      <c r="E182" s="174" t="s">
        <v>1</v>
      </c>
      <c r="F182" s="175" t="s">
        <v>6466</v>
      </c>
      <c r="H182" s="176">
        <v>90.58</v>
      </c>
      <c r="L182" s="173"/>
      <c r="M182" s="177"/>
      <c r="N182" s="178"/>
      <c r="O182" s="178"/>
      <c r="P182" s="178"/>
      <c r="Q182" s="178"/>
      <c r="R182" s="178"/>
      <c r="S182" s="178"/>
      <c r="T182" s="179"/>
      <c r="AT182" s="174" t="s">
        <v>453</v>
      </c>
      <c r="AU182" s="174" t="s">
        <v>129</v>
      </c>
      <c r="AV182" s="14" t="s">
        <v>129</v>
      </c>
      <c r="AW182" s="14" t="s">
        <v>29</v>
      </c>
      <c r="AX182" s="14" t="s">
        <v>73</v>
      </c>
      <c r="AY182" s="174" t="s">
        <v>445</v>
      </c>
    </row>
    <row r="183" spans="1:65" s="14" customFormat="1">
      <c r="B183" s="173"/>
      <c r="D183" s="167" t="s">
        <v>453</v>
      </c>
      <c r="E183" s="174" t="s">
        <v>1</v>
      </c>
      <c r="F183" s="175" t="s">
        <v>6473</v>
      </c>
      <c r="H183" s="176">
        <v>97.364999999999995</v>
      </c>
      <c r="L183" s="173"/>
      <c r="M183" s="177"/>
      <c r="N183" s="178"/>
      <c r="O183" s="178"/>
      <c r="P183" s="178"/>
      <c r="Q183" s="178"/>
      <c r="R183" s="178"/>
      <c r="S183" s="178"/>
      <c r="T183" s="179"/>
      <c r="AT183" s="174" t="s">
        <v>453</v>
      </c>
      <c r="AU183" s="174" t="s">
        <v>129</v>
      </c>
      <c r="AV183" s="14" t="s">
        <v>129</v>
      </c>
      <c r="AW183" s="14" t="s">
        <v>29</v>
      </c>
      <c r="AX183" s="14" t="s">
        <v>73</v>
      </c>
      <c r="AY183" s="174" t="s">
        <v>445</v>
      </c>
    </row>
    <row r="184" spans="1:65" s="16" customFormat="1">
      <c r="B184" s="187"/>
      <c r="D184" s="167" t="s">
        <v>453</v>
      </c>
      <c r="E184" s="188" t="s">
        <v>1</v>
      </c>
      <c r="F184" s="189" t="s">
        <v>470</v>
      </c>
      <c r="H184" s="190">
        <v>187.94499999999999</v>
      </c>
      <c r="L184" s="187"/>
      <c r="M184" s="191"/>
      <c r="N184" s="192"/>
      <c r="O184" s="192"/>
      <c r="P184" s="192"/>
      <c r="Q184" s="192"/>
      <c r="R184" s="192"/>
      <c r="S184" s="192"/>
      <c r="T184" s="193"/>
      <c r="AT184" s="188" t="s">
        <v>453</v>
      </c>
      <c r="AU184" s="188" t="s">
        <v>129</v>
      </c>
      <c r="AV184" s="16" t="s">
        <v>451</v>
      </c>
      <c r="AW184" s="16" t="s">
        <v>29</v>
      </c>
      <c r="AX184" s="16" t="s">
        <v>81</v>
      </c>
      <c r="AY184" s="188" t="s">
        <v>445</v>
      </c>
    </row>
    <row r="185" spans="1:65" s="2" customFormat="1" ht="24.2" customHeight="1">
      <c r="A185" s="30"/>
      <c r="B185" s="152"/>
      <c r="C185" s="153" t="s">
        <v>552</v>
      </c>
      <c r="D185" s="153" t="s">
        <v>447</v>
      </c>
      <c r="E185" s="154" t="s">
        <v>6534</v>
      </c>
      <c r="F185" s="155" t="s">
        <v>6535</v>
      </c>
      <c r="G185" s="156" t="s">
        <v>450</v>
      </c>
      <c r="H185" s="157">
        <v>113.92100000000001</v>
      </c>
      <c r="I185" s="158"/>
      <c r="J185" s="158">
        <f>ROUND(I185*H185,2)</f>
        <v>0</v>
      </c>
      <c r="K185" s="159"/>
      <c r="L185" s="31"/>
      <c r="M185" s="160" t="s">
        <v>1</v>
      </c>
      <c r="N185" s="161" t="s">
        <v>39</v>
      </c>
      <c r="O185" s="162">
        <v>0.24199999999999999</v>
      </c>
      <c r="P185" s="162">
        <f>O185*H185</f>
        <v>27.568882000000002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4" t="s">
        <v>451</v>
      </c>
      <c r="AT185" s="164" t="s">
        <v>447</v>
      </c>
      <c r="AU185" s="164" t="s">
        <v>129</v>
      </c>
      <c r="AY185" s="18" t="s">
        <v>445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8" t="s">
        <v>129</v>
      </c>
      <c r="BK185" s="165">
        <f>ROUND(I185*H185,2)</f>
        <v>0</v>
      </c>
      <c r="BL185" s="18" t="s">
        <v>451</v>
      </c>
      <c r="BM185" s="164" t="s">
        <v>6536</v>
      </c>
    </row>
    <row r="186" spans="1:65" s="14" customFormat="1">
      <c r="B186" s="173"/>
      <c r="D186" s="167" t="s">
        <v>453</v>
      </c>
      <c r="E186" s="174" t="s">
        <v>1</v>
      </c>
      <c r="F186" s="175" t="s">
        <v>6468</v>
      </c>
      <c r="H186" s="176">
        <v>37.090000000000003</v>
      </c>
      <c r="L186" s="173"/>
      <c r="M186" s="177"/>
      <c r="N186" s="178"/>
      <c r="O186" s="178"/>
      <c r="P186" s="178"/>
      <c r="Q186" s="178"/>
      <c r="R186" s="178"/>
      <c r="S186" s="178"/>
      <c r="T186" s="179"/>
      <c r="AT186" s="174" t="s">
        <v>453</v>
      </c>
      <c r="AU186" s="174" t="s">
        <v>129</v>
      </c>
      <c r="AV186" s="14" t="s">
        <v>129</v>
      </c>
      <c r="AW186" s="14" t="s">
        <v>29</v>
      </c>
      <c r="AX186" s="14" t="s">
        <v>73</v>
      </c>
      <c r="AY186" s="174" t="s">
        <v>445</v>
      </c>
    </row>
    <row r="187" spans="1:65" s="15" customFormat="1">
      <c r="B187" s="180"/>
      <c r="D187" s="167" t="s">
        <v>453</v>
      </c>
      <c r="E187" s="181" t="s">
        <v>1</v>
      </c>
      <c r="F187" s="182" t="s">
        <v>468</v>
      </c>
      <c r="H187" s="183">
        <v>37.090000000000003</v>
      </c>
      <c r="L187" s="180"/>
      <c r="M187" s="184"/>
      <c r="N187" s="185"/>
      <c r="O187" s="185"/>
      <c r="P187" s="185"/>
      <c r="Q187" s="185"/>
      <c r="R187" s="185"/>
      <c r="S187" s="185"/>
      <c r="T187" s="186"/>
      <c r="AT187" s="181" t="s">
        <v>453</v>
      </c>
      <c r="AU187" s="181" t="s">
        <v>129</v>
      </c>
      <c r="AV187" s="15" t="s">
        <v>469</v>
      </c>
      <c r="AW187" s="15" t="s">
        <v>29</v>
      </c>
      <c r="AX187" s="15" t="s">
        <v>73</v>
      </c>
      <c r="AY187" s="181" t="s">
        <v>445</v>
      </c>
    </row>
    <row r="188" spans="1:65" s="14" customFormat="1">
      <c r="B188" s="173"/>
      <c r="D188" s="167" t="s">
        <v>453</v>
      </c>
      <c r="E188" s="174" t="s">
        <v>1</v>
      </c>
      <c r="F188" s="175" t="s">
        <v>6473</v>
      </c>
      <c r="H188" s="176">
        <v>97.364999999999995</v>
      </c>
      <c r="L188" s="173"/>
      <c r="M188" s="177"/>
      <c r="N188" s="178"/>
      <c r="O188" s="178"/>
      <c r="P188" s="178"/>
      <c r="Q188" s="178"/>
      <c r="R188" s="178"/>
      <c r="S188" s="178"/>
      <c r="T188" s="179"/>
      <c r="AT188" s="174" t="s">
        <v>453</v>
      </c>
      <c r="AU188" s="174" t="s">
        <v>129</v>
      </c>
      <c r="AV188" s="14" t="s">
        <v>129</v>
      </c>
      <c r="AW188" s="14" t="s">
        <v>29</v>
      </c>
      <c r="AX188" s="14" t="s">
        <v>73</v>
      </c>
      <c r="AY188" s="174" t="s">
        <v>445</v>
      </c>
    </row>
    <row r="189" spans="1:65" s="14" customFormat="1">
      <c r="B189" s="173"/>
      <c r="D189" s="167" t="s">
        <v>453</v>
      </c>
      <c r="E189" s="174" t="s">
        <v>1</v>
      </c>
      <c r="F189" s="175" t="s">
        <v>6537</v>
      </c>
      <c r="H189" s="176">
        <v>-14.04</v>
      </c>
      <c r="L189" s="173"/>
      <c r="M189" s="177"/>
      <c r="N189" s="178"/>
      <c r="O189" s="178"/>
      <c r="P189" s="178"/>
      <c r="Q189" s="178"/>
      <c r="R189" s="178"/>
      <c r="S189" s="178"/>
      <c r="T189" s="179"/>
      <c r="AT189" s="174" t="s">
        <v>453</v>
      </c>
      <c r="AU189" s="174" t="s">
        <v>129</v>
      </c>
      <c r="AV189" s="14" t="s">
        <v>129</v>
      </c>
      <c r="AW189" s="14" t="s">
        <v>29</v>
      </c>
      <c r="AX189" s="14" t="s">
        <v>73</v>
      </c>
      <c r="AY189" s="174" t="s">
        <v>445</v>
      </c>
    </row>
    <row r="190" spans="1:65" s="14" customFormat="1">
      <c r="B190" s="173"/>
      <c r="D190" s="167" t="s">
        <v>453</v>
      </c>
      <c r="E190" s="174" t="s">
        <v>1</v>
      </c>
      <c r="F190" s="175" t="s">
        <v>6538</v>
      </c>
      <c r="H190" s="176">
        <v>-6.4939999999999998</v>
      </c>
      <c r="L190" s="173"/>
      <c r="M190" s="177"/>
      <c r="N190" s="178"/>
      <c r="O190" s="178"/>
      <c r="P190" s="178"/>
      <c r="Q190" s="178"/>
      <c r="R190" s="178"/>
      <c r="S190" s="178"/>
      <c r="T190" s="179"/>
      <c r="AT190" s="174" t="s">
        <v>453</v>
      </c>
      <c r="AU190" s="174" t="s">
        <v>129</v>
      </c>
      <c r="AV190" s="14" t="s">
        <v>129</v>
      </c>
      <c r="AW190" s="14" t="s">
        <v>29</v>
      </c>
      <c r="AX190" s="14" t="s">
        <v>73</v>
      </c>
      <c r="AY190" s="174" t="s">
        <v>445</v>
      </c>
    </row>
    <row r="191" spans="1:65" s="15" customFormat="1">
      <c r="B191" s="180"/>
      <c r="D191" s="167" t="s">
        <v>453</v>
      </c>
      <c r="E191" s="181" t="s">
        <v>6477</v>
      </c>
      <c r="F191" s="182" t="s">
        <v>468</v>
      </c>
      <c r="H191" s="183">
        <v>76.831000000000003</v>
      </c>
      <c r="L191" s="180"/>
      <c r="M191" s="184"/>
      <c r="N191" s="185"/>
      <c r="O191" s="185"/>
      <c r="P191" s="185"/>
      <c r="Q191" s="185"/>
      <c r="R191" s="185"/>
      <c r="S191" s="185"/>
      <c r="T191" s="186"/>
      <c r="AT191" s="181" t="s">
        <v>453</v>
      </c>
      <c r="AU191" s="181" t="s">
        <v>129</v>
      </c>
      <c r="AV191" s="15" t="s">
        <v>469</v>
      </c>
      <c r="AW191" s="15" t="s">
        <v>29</v>
      </c>
      <c r="AX191" s="15" t="s">
        <v>73</v>
      </c>
      <c r="AY191" s="181" t="s">
        <v>445</v>
      </c>
    </row>
    <row r="192" spans="1:65" s="16" customFormat="1">
      <c r="B192" s="187"/>
      <c r="D192" s="167" t="s">
        <v>453</v>
      </c>
      <c r="E192" s="188" t="s">
        <v>1</v>
      </c>
      <c r="F192" s="189" t="s">
        <v>470</v>
      </c>
      <c r="H192" s="190">
        <v>113.92100000000001</v>
      </c>
      <c r="L192" s="187"/>
      <c r="M192" s="191"/>
      <c r="N192" s="192"/>
      <c r="O192" s="192"/>
      <c r="P192" s="192"/>
      <c r="Q192" s="192"/>
      <c r="R192" s="192"/>
      <c r="S192" s="192"/>
      <c r="T192" s="193"/>
      <c r="AT192" s="188" t="s">
        <v>453</v>
      </c>
      <c r="AU192" s="188" t="s">
        <v>129</v>
      </c>
      <c r="AV192" s="16" t="s">
        <v>451</v>
      </c>
      <c r="AW192" s="16" t="s">
        <v>29</v>
      </c>
      <c r="AX192" s="16" t="s">
        <v>81</v>
      </c>
      <c r="AY192" s="188" t="s">
        <v>445</v>
      </c>
    </row>
    <row r="193" spans="1:65" s="2" customFormat="1" ht="24.2" customHeight="1">
      <c r="A193" s="30"/>
      <c r="B193" s="152"/>
      <c r="C193" s="153" t="s">
        <v>558</v>
      </c>
      <c r="D193" s="153" t="s">
        <v>447</v>
      </c>
      <c r="E193" s="154" t="s">
        <v>6539</v>
      </c>
      <c r="F193" s="155" t="s">
        <v>6540</v>
      </c>
      <c r="G193" s="156" t="s">
        <v>450</v>
      </c>
      <c r="H193" s="157">
        <v>15.436999999999999</v>
      </c>
      <c r="I193" s="158"/>
      <c r="J193" s="158">
        <f>ROUND(I193*H193,2)</f>
        <v>0</v>
      </c>
      <c r="K193" s="159"/>
      <c r="L193" s="31"/>
      <c r="M193" s="160" t="s">
        <v>1</v>
      </c>
      <c r="N193" s="161" t="s">
        <v>39</v>
      </c>
      <c r="O193" s="162">
        <v>1.5009999999999999</v>
      </c>
      <c r="P193" s="162">
        <f>O193*H193</f>
        <v>23.170936999999999</v>
      </c>
      <c r="Q193" s="162">
        <v>0</v>
      </c>
      <c r="R193" s="162">
        <f>Q193*H193</f>
        <v>0</v>
      </c>
      <c r="S193" s="162">
        <v>0</v>
      </c>
      <c r="T193" s="163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4" t="s">
        <v>451</v>
      </c>
      <c r="AT193" s="164" t="s">
        <v>447</v>
      </c>
      <c r="AU193" s="164" t="s">
        <v>129</v>
      </c>
      <c r="AY193" s="18" t="s">
        <v>445</v>
      </c>
      <c r="BE193" s="165">
        <f>IF(N193="základná",J193,0)</f>
        <v>0</v>
      </c>
      <c r="BF193" s="165">
        <f>IF(N193="znížená",J193,0)</f>
        <v>0</v>
      </c>
      <c r="BG193" s="165">
        <f>IF(N193="zákl. prenesená",J193,0)</f>
        <v>0</v>
      </c>
      <c r="BH193" s="165">
        <f>IF(N193="zníž. prenesená",J193,0)</f>
        <v>0</v>
      </c>
      <c r="BI193" s="165">
        <f>IF(N193="nulová",J193,0)</f>
        <v>0</v>
      </c>
      <c r="BJ193" s="18" t="s">
        <v>129</v>
      </c>
      <c r="BK193" s="165">
        <f>ROUND(I193*H193,2)</f>
        <v>0</v>
      </c>
      <c r="BL193" s="18" t="s">
        <v>451</v>
      </c>
      <c r="BM193" s="164" t="s">
        <v>6541</v>
      </c>
    </row>
    <row r="194" spans="1:65" s="14" customFormat="1">
      <c r="B194" s="173"/>
      <c r="D194" s="167" t="s">
        <v>453</v>
      </c>
      <c r="E194" s="174" t="s">
        <v>1</v>
      </c>
      <c r="F194" s="175" t="s">
        <v>6542</v>
      </c>
      <c r="H194" s="176">
        <v>10.791</v>
      </c>
      <c r="L194" s="173"/>
      <c r="M194" s="177"/>
      <c r="N194" s="178"/>
      <c r="O194" s="178"/>
      <c r="P194" s="178"/>
      <c r="Q194" s="178"/>
      <c r="R194" s="178"/>
      <c r="S194" s="178"/>
      <c r="T194" s="179"/>
      <c r="AT194" s="174" t="s">
        <v>453</v>
      </c>
      <c r="AU194" s="174" t="s">
        <v>129</v>
      </c>
      <c r="AV194" s="14" t="s">
        <v>129</v>
      </c>
      <c r="AW194" s="14" t="s">
        <v>29</v>
      </c>
      <c r="AX194" s="14" t="s">
        <v>73</v>
      </c>
      <c r="AY194" s="174" t="s">
        <v>445</v>
      </c>
    </row>
    <row r="195" spans="1:65" s="14" customFormat="1">
      <c r="B195" s="173"/>
      <c r="D195" s="167" t="s">
        <v>453</v>
      </c>
      <c r="E195" s="174" t="s">
        <v>1</v>
      </c>
      <c r="F195" s="175" t="s">
        <v>6543</v>
      </c>
      <c r="H195" s="176">
        <v>4.6459999999999999</v>
      </c>
      <c r="L195" s="173"/>
      <c r="M195" s="177"/>
      <c r="N195" s="178"/>
      <c r="O195" s="178"/>
      <c r="P195" s="178"/>
      <c r="Q195" s="178"/>
      <c r="R195" s="178"/>
      <c r="S195" s="178"/>
      <c r="T195" s="179"/>
      <c r="AT195" s="174" t="s">
        <v>453</v>
      </c>
      <c r="AU195" s="174" t="s">
        <v>129</v>
      </c>
      <c r="AV195" s="14" t="s">
        <v>129</v>
      </c>
      <c r="AW195" s="14" t="s">
        <v>29</v>
      </c>
      <c r="AX195" s="14" t="s">
        <v>73</v>
      </c>
      <c r="AY195" s="174" t="s">
        <v>445</v>
      </c>
    </row>
    <row r="196" spans="1:65" s="16" customFormat="1">
      <c r="B196" s="187"/>
      <c r="D196" s="167" t="s">
        <v>453</v>
      </c>
      <c r="E196" s="188" t="s">
        <v>6475</v>
      </c>
      <c r="F196" s="189" t="s">
        <v>470</v>
      </c>
      <c r="H196" s="190">
        <v>15.436999999999999</v>
      </c>
      <c r="L196" s="187"/>
      <c r="M196" s="191"/>
      <c r="N196" s="192"/>
      <c r="O196" s="192"/>
      <c r="P196" s="192"/>
      <c r="Q196" s="192"/>
      <c r="R196" s="192"/>
      <c r="S196" s="192"/>
      <c r="T196" s="193"/>
      <c r="AT196" s="188" t="s">
        <v>453</v>
      </c>
      <c r="AU196" s="188" t="s">
        <v>129</v>
      </c>
      <c r="AV196" s="16" t="s">
        <v>451</v>
      </c>
      <c r="AW196" s="16" t="s">
        <v>29</v>
      </c>
      <c r="AX196" s="16" t="s">
        <v>81</v>
      </c>
      <c r="AY196" s="188" t="s">
        <v>445</v>
      </c>
    </row>
    <row r="197" spans="1:65" s="2" customFormat="1" ht="16.5" customHeight="1">
      <c r="A197" s="30"/>
      <c r="B197" s="152"/>
      <c r="C197" s="194" t="s">
        <v>390</v>
      </c>
      <c r="D197" s="194" t="s">
        <v>534</v>
      </c>
      <c r="E197" s="195" t="s">
        <v>6544</v>
      </c>
      <c r="F197" s="196" t="s">
        <v>6545</v>
      </c>
      <c r="G197" s="197" t="s">
        <v>507</v>
      </c>
      <c r="H197" s="198">
        <v>27.786999999999999</v>
      </c>
      <c r="I197" s="199"/>
      <c r="J197" s="199">
        <f>ROUND(I197*H197,2)</f>
        <v>0</v>
      </c>
      <c r="K197" s="200"/>
      <c r="L197" s="201"/>
      <c r="M197" s="202" t="s">
        <v>1</v>
      </c>
      <c r="N197" s="203" t="s">
        <v>39</v>
      </c>
      <c r="O197" s="162">
        <v>0</v>
      </c>
      <c r="P197" s="162">
        <f>O197*H197</f>
        <v>0</v>
      </c>
      <c r="Q197" s="162">
        <v>1</v>
      </c>
      <c r="R197" s="162">
        <f>Q197*H197</f>
        <v>27.786999999999999</v>
      </c>
      <c r="S197" s="162">
        <v>0</v>
      </c>
      <c r="T197" s="163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64" t="s">
        <v>504</v>
      </c>
      <c r="AT197" s="164" t="s">
        <v>534</v>
      </c>
      <c r="AU197" s="164" t="s">
        <v>129</v>
      </c>
      <c r="AY197" s="18" t="s">
        <v>445</v>
      </c>
      <c r="BE197" s="165">
        <f>IF(N197="základná",J197,0)</f>
        <v>0</v>
      </c>
      <c r="BF197" s="165">
        <f>IF(N197="znížená",J197,0)</f>
        <v>0</v>
      </c>
      <c r="BG197" s="165">
        <f>IF(N197="zákl. prenesená",J197,0)</f>
        <v>0</v>
      </c>
      <c r="BH197" s="165">
        <f>IF(N197="zníž. prenesená",J197,0)</f>
        <v>0</v>
      </c>
      <c r="BI197" s="165">
        <f>IF(N197="nulová",J197,0)</f>
        <v>0</v>
      </c>
      <c r="BJ197" s="18" t="s">
        <v>129</v>
      </c>
      <c r="BK197" s="165">
        <f>ROUND(I197*H197,2)</f>
        <v>0</v>
      </c>
      <c r="BL197" s="18" t="s">
        <v>451</v>
      </c>
      <c r="BM197" s="164" t="s">
        <v>6546</v>
      </c>
    </row>
    <row r="198" spans="1:65" s="14" customFormat="1">
      <c r="B198" s="173"/>
      <c r="D198" s="167" t="s">
        <v>453</v>
      </c>
      <c r="E198" s="174" t="s">
        <v>1</v>
      </c>
      <c r="F198" s="175" t="s">
        <v>6547</v>
      </c>
      <c r="H198" s="176">
        <v>27.786999999999999</v>
      </c>
      <c r="L198" s="173"/>
      <c r="M198" s="177"/>
      <c r="N198" s="178"/>
      <c r="O198" s="178"/>
      <c r="P198" s="178"/>
      <c r="Q198" s="178"/>
      <c r="R198" s="178"/>
      <c r="S198" s="178"/>
      <c r="T198" s="179"/>
      <c r="AT198" s="174" t="s">
        <v>453</v>
      </c>
      <c r="AU198" s="174" t="s">
        <v>129</v>
      </c>
      <c r="AV198" s="14" t="s">
        <v>129</v>
      </c>
      <c r="AW198" s="14" t="s">
        <v>29</v>
      </c>
      <c r="AX198" s="14" t="s">
        <v>73</v>
      </c>
      <c r="AY198" s="174" t="s">
        <v>445</v>
      </c>
    </row>
    <row r="199" spans="1:65" s="16" customFormat="1">
      <c r="B199" s="187"/>
      <c r="D199" s="167" t="s">
        <v>453</v>
      </c>
      <c r="E199" s="188" t="s">
        <v>1</v>
      </c>
      <c r="F199" s="189" t="s">
        <v>470</v>
      </c>
      <c r="H199" s="190">
        <v>27.786999999999999</v>
      </c>
      <c r="L199" s="187"/>
      <c r="M199" s="191"/>
      <c r="N199" s="192"/>
      <c r="O199" s="192"/>
      <c r="P199" s="192"/>
      <c r="Q199" s="192"/>
      <c r="R199" s="192"/>
      <c r="S199" s="192"/>
      <c r="T199" s="193"/>
      <c r="AT199" s="188" t="s">
        <v>453</v>
      </c>
      <c r="AU199" s="188" t="s">
        <v>129</v>
      </c>
      <c r="AV199" s="16" t="s">
        <v>451</v>
      </c>
      <c r="AW199" s="16" t="s">
        <v>29</v>
      </c>
      <c r="AX199" s="16" t="s">
        <v>81</v>
      </c>
      <c r="AY199" s="188" t="s">
        <v>445</v>
      </c>
    </row>
    <row r="200" spans="1:65" s="2" customFormat="1" ht="21.75" customHeight="1">
      <c r="A200" s="30"/>
      <c r="B200" s="152"/>
      <c r="C200" s="153" t="s">
        <v>567</v>
      </c>
      <c r="D200" s="153" t="s">
        <v>447</v>
      </c>
      <c r="E200" s="154" t="s">
        <v>6548</v>
      </c>
      <c r="F200" s="155" t="s">
        <v>6549</v>
      </c>
      <c r="G200" s="156" t="s">
        <v>529</v>
      </c>
      <c r="H200" s="157">
        <v>41.19</v>
      </c>
      <c r="I200" s="158"/>
      <c r="J200" s="158">
        <f>ROUND(I200*H200,2)</f>
        <v>0</v>
      </c>
      <c r="K200" s="159"/>
      <c r="L200" s="31"/>
      <c r="M200" s="160" t="s">
        <v>1</v>
      </c>
      <c r="N200" s="161" t="s">
        <v>39</v>
      </c>
      <c r="O200" s="162">
        <v>1.7000000000000001E-2</v>
      </c>
      <c r="P200" s="162">
        <f>O200*H200</f>
        <v>0.70023000000000002</v>
      </c>
      <c r="Q200" s="162">
        <v>0</v>
      </c>
      <c r="R200" s="162">
        <f>Q200*H200</f>
        <v>0</v>
      </c>
      <c r="S200" s="162">
        <v>0</v>
      </c>
      <c r="T200" s="163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4" t="s">
        <v>451</v>
      </c>
      <c r="AT200" s="164" t="s">
        <v>447</v>
      </c>
      <c r="AU200" s="164" t="s">
        <v>129</v>
      </c>
      <c r="AY200" s="18" t="s">
        <v>445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129</v>
      </c>
      <c r="BK200" s="165">
        <f>ROUND(I200*H200,2)</f>
        <v>0</v>
      </c>
      <c r="BL200" s="18" t="s">
        <v>451</v>
      </c>
      <c r="BM200" s="164" t="s">
        <v>6550</v>
      </c>
    </row>
    <row r="201" spans="1:65" s="14" customFormat="1">
      <c r="B201" s="173"/>
      <c r="D201" s="167" t="s">
        <v>453</v>
      </c>
      <c r="E201" s="174" t="s">
        <v>1</v>
      </c>
      <c r="F201" s="175" t="s">
        <v>6551</v>
      </c>
      <c r="H201" s="176">
        <v>31.2</v>
      </c>
      <c r="L201" s="173"/>
      <c r="M201" s="177"/>
      <c r="N201" s="178"/>
      <c r="O201" s="178"/>
      <c r="P201" s="178"/>
      <c r="Q201" s="178"/>
      <c r="R201" s="178"/>
      <c r="S201" s="178"/>
      <c r="T201" s="179"/>
      <c r="AT201" s="174" t="s">
        <v>453</v>
      </c>
      <c r="AU201" s="174" t="s">
        <v>129</v>
      </c>
      <c r="AV201" s="14" t="s">
        <v>129</v>
      </c>
      <c r="AW201" s="14" t="s">
        <v>29</v>
      </c>
      <c r="AX201" s="14" t="s">
        <v>73</v>
      </c>
      <c r="AY201" s="174" t="s">
        <v>445</v>
      </c>
    </row>
    <row r="202" spans="1:65" s="14" customFormat="1">
      <c r="B202" s="173"/>
      <c r="D202" s="167" t="s">
        <v>453</v>
      </c>
      <c r="E202" s="174" t="s">
        <v>1</v>
      </c>
      <c r="F202" s="175" t="s">
        <v>6552</v>
      </c>
      <c r="H202" s="176">
        <v>9.99</v>
      </c>
      <c r="L202" s="173"/>
      <c r="M202" s="177"/>
      <c r="N202" s="178"/>
      <c r="O202" s="178"/>
      <c r="P202" s="178"/>
      <c r="Q202" s="178"/>
      <c r="R202" s="178"/>
      <c r="S202" s="178"/>
      <c r="T202" s="179"/>
      <c r="AT202" s="174" t="s">
        <v>453</v>
      </c>
      <c r="AU202" s="174" t="s">
        <v>129</v>
      </c>
      <c r="AV202" s="14" t="s">
        <v>129</v>
      </c>
      <c r="AW202" s="14" t="s">
        <v>29</v>
      </c>
      <c r="AX202" s="14" t="s">
        <v>73</v>
      </c>
      <c r="AY202" s="174" t="s">
        <v>445</v>
      </c>
    </row>
    <row r="203" spans="1:65" s="16" customFormat="1">
      <c r="B203" s="187"/>
      <c r="D203" s="167" t="s">
        <v>453</v>
      </c>
      <c r="E203" s="188" t="s">
        <v>1</v>
      </c>
      <c r="F203" s="189" t="s">
        <v>470</v>
      </c>
      <c r="H203" s="190">
        <v>41.19</v>
      </c>
      <c r="L203" s="187"/>
      <c r="M203" s="191"/>
      <c r="N203" s="192"/>
      <c r="O203" s="192"/>
      <c r="P203" s="192"/>
      <c r="Q203" s="192"/>
      <c r="R203" s="192"/>
      <c r="S203" s="192"/>
      <c r="T203" s="193"/>
      <c r="AT203" s="188" t="s">
        <v>453</v>
      </c>
      <c r="AU203" s="188" t="s">
        <v>129</v>
      </c>
      <c r="AV203" s="16" t="s">
        <v>451</v>
      </c>
      <c r="AW203" s="16" t="s">
        <v>29</v>
      </c>
      <c r="AX203" s="16" t="s">
        <v>81</v>
      </c>
      <c r="AY203" s="188" t="s">
        <v>445</v>
      </c>
    </row>
    <row r="204" spans="1:65" s="12" customFormat="1" ht="22.9" customHeight="1">
      <c r="B204" s="140"/>
      <c r="D204" s="141" t="s">
        <v>72</v>
      </c>
      <c r="E204" s="150" t="s">
        <v>451</v>
      </c>
      <c r="F204" s="150" t="s">
        <v>822</v>
      </c>
      <c r="J204" s="151">
        <f>BK204</f>
        <v>0</v>
      </c>
      <c r="L204" s="140"/>
      <c r="M204" s="144"/>
      <c r="N204" s="145"/>
      <c r="O204" s="145"/>
      <c r="P204" s="146">
        <f>SUM(P205:P211)</f>
        <v>13.173594000000001</v>
      </c>
      <c r="Q204" s="145"/>
      <c r="R204" s="146">
        <f>SUM(R205:R211)</f>
        <v>8.8259128199999992</v>
      </c>
      <c r="S204" s="145"/>
      <c r="T204" s="147">
        <f>SUM(T205:T211)</f>
        <v>0</v>
      </c>
      <c r="AR204" s="141" t="s">
        <v>81</v>
      </c>
      <c r="AT204" s="148" t="s">
        <v>72</v>
      </c>
      <c r="AU204" s="148" t="s">
        <v>81</v>
      </c>
      <c r="AY204" s="141" t="s">
        <v>445</v>
      </c>
      <c r="BK204" s="149">
        <f>SUM(BK205:BK211)</f>
        <v>0</v>
      </c>
    </row>
    <row r="205" spans="1:65" s="2" customFormat="1" ht="24.2" customHeight="1">
      <c r="A205" s="30"/>
      <c r="B205" s="152"/>
      <c r="C205" s="153" t="s">
        <v>572</v>
      </c>
      <c r="D205" s="153" t="s">
        <v>447</v>
      </c>
      <c r="E205" s="154" t="s">
        <v>6553</v>
      </c>
      <c r="F205" s="155" t="s">
        <v>6554</v>
      </c>
      <c r="G205" s="156" t="s">
        <v>450</v>
      </c>
      <c r="H205" s="157">
        <v>4.6189999999999998</v>
      </c>
      <c r="I205" s="158"/>
      <c r="J205" s="158">
        <f>ROUND(I205*H205,2)</f>
        <v>0</v>
      </c>
      <c r="K205" s="159"/>
      <c r="L205" s="31"/>
      <c r="M205" s="160" t="s">
        <v>1</v>
      </c>
      <c r="N205" s="161" t="s">
        <v>39</v>
      </c>
      <c r="O205" s="162">
        <v>1.246</v>
      </c>
      <c r="P205" s="162">
        <f>O205*H205</f>
        <v>5.755274</v>
      </c>
      <c r="Q205" s="162">
        <v>1.8907799999999999</v>
      </c>
      <c r="R205" s="162">
        <f>Q205*H205</f>
        <v>8.7335128199999996</v>
      </c>
      <c r="S205" s="162">
        <v>0</v>
      </c>
      <c r="T205" s="163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64" t="s">
        <v>451</v>
      </c>
      <c r="AT205" s="164" t="s">
        <v>447</v>
      </c>
      <c r="AU205" s="164" t="s">
        <v>129</v>
      </c>
      <c r="AY205" s="18" t="s">
        <v>445</v>
      </c>
      <c r="BE205" s="165">
        <f>IF(N205="základná",J205,0)</f>
        <v>0</v>
      </c>
      <c r="BF205" s="165">
        <f>IF(N205="znížená",J205,0)</f>
        <v>0</v>
      </c>
      <c r="BG205" s="165">
        <f>IF(N205="zákl. prenesená",J205,0)</f>
        <v>0</v>
      </c>
      <c r="BH205" s="165">
        <f>IF(N205="zníž. prenesená",J205,0)</f>
        <v>0</v>
      </c>
      <c r="BI205" s="165">
        <f>IF(N205="nulová",J205,0)</f>
        <v>0</v>
      </c>
      <c r="BJ205" s="18" t="s">
        <v>129</v>
      </c>
      <c r="BK205" s="165">
        <f>ROUND(I205*H205,2)</f>
        <v>0</v>
      </c>
      <c r="BL205" s="18" t="s">
        <v>451</v>
      </c>
      <c r="BM205" s="164" t="s">
        <v>6555</v>
      </c>
    </row>
    <row r="206" spans="1:65" s="14" customFormat="1">
      <c r="B206" s="173"/>
      <c r="D206" s="167" t="s">
        <v>453</v>
      </c>
      <c r="E206" s="174" t="s">
        <v>1</v>
      </c>
      <c r="F206" s="175" t="s">
        <v>6556</v>
      </c>
      <c r="H206" s="176">
        <v>3.12</v>
      </c>
      <c r="L206" s="173"/>
      <c r="M206" s="177"/>
      <c r="N206" s="178"/>
      <c r="O206" s="178"/>
      <c r="P206" s="178"/>
      <c r="Q206" s="178"/>
      <c r="R206" s="178"/>
      <c r="S206" s="178"/>
      <c r="T206" s="179"/>
      <c r="AT206" s="174" t="s">
        <v>453</v>
      </c>
      <c r="AU206" s="174" t="s">
        <v>129</v>
      </c>
      <c r="AV206" s="14" t="s">
        <v>129</v>
      </c>
      <c r="AW206" s="14" t="s">
        <v>29</v>
      </c>
      <c r="AX206" s="14" t="s">
        <v>73</v>
      </c>
      <c r="AY206" s="174" t="s">
        <v>445</v>
      </c>
    </row>
    <row r="207" spans="1:65" s="14" customFormat="1">
      <c r="B207" s="173"/>
      <c r="D207" s="167" t="s">
        <v>453</v>
      </c>
      <c r="E207" s="174" t="s">
        <v>1</v>
      </c>
      <c r="F207" s="175" t="s">
        <v>6557</v>
      </c>
      <c r="H207" s="176">
        <v>1.4990000000000001</v>
      </c>
      <c r="L207" s="173"/>
      <c r="M207" s="177"/>
      <c r="N207" s="178"/>
      <c r="O207" s="178"/>
      <c r="P207" s="178"/>
      <c r="Q207" s="178"/>
      <c r="R207" s="178"/>
      <c r="S207" s="178"/>
      <c r="T207" s="179"/>
      <c r="AT207" s="174" t="s">
        <v>453</v>
      </c>
      <c r="AU207" s="174" t="s">
        <v>129</v>
      </c>
      <c r="AV207" s="14" t="s">
        <v>129</v>
      </c>
      <c r="AW207" s="14" t="s">
        <v>29</v>
      </c>
      <c r="AX207" s="14" t="s">
        <v>73</v>
      </c>
      <c r="AY207" s="174" t="s">
        <v>445</v>
      </c>
    </row>
    <row r="208" spans="1:65" s="16" customFormat="1">
      <c r="B208" s="187"/>
      <c r="D208" s="167" t="s">
        <v>453</v>
      </c>
      <c r="E208" s="188" t="s">
        <v>1</v>
      </c>
      <c r="F208" s="189" t="s">
        <v>470</v>
      </c>
      <c r="H208" s="190">
        <v>4.6189999999999998</v>
      </c>
      <c r="L208" s="187"/>
      <c r="M208" s="191"/>
      <c r="N208" s="192"/>
      <c r="O208" s="192"/>
      <c r="P208" s="192"/>
      <c r="Q208" s="192"/>
      <c r="R208" s="192"/>
      <c r="S208" s="192"/>
      <c r="T208" s="193"/>
      <c r="AT208" s="188" t="s">
        <v>453</v>
      </c>
      <c r="AU208" s="188" t="s">
        <v>129</v>
      </c>
      <c r="AV208" s="16" t="s">
        <v>451</v>
      </c>
      <c r="AW208" s="16" t="s">
        <v>29</v>
      </c>
      <c r="AX208" s="16" t="s">
        <v>81</v>
      </c>
      <c r="AY208" s="188" t="s">
        <v>445</v>
      </c>
    </row>
    <row r="209" spans="1:65" s="2" customFormat="1" ht="24.2" customHeight="1">
      <c r="A209" s="30"/>
      <c r="B209" s="152"/>
      <c r="C209" s="153" t="s">
        <v>7</v>
      </c>
      <c r="D209" s="153" t="s">
        <v>447</v>
      </c>
      <c r="E209" s="154" t="s">
        <v>6558</v>
      </c>
      <c r="F209" s="155" t="s">
        <v>6559</v>
      </c>
      <c r="G209" s="156" t="s">
        <v>651</v>
      </c>
      <c r="H209" s="157">
        <v>14</v>
      </c>
      <c r="I209" s="158"/>
      <c r="J209" s="158">
        <f>ROUND(I209*H209,2)</f>
        <v>0</v>
      </c>
      <c r="K209" s="159"/>
      <c r="L209" s="31"/>
      <c r="M209" s="160" t="s">
        <v>1</v>
      </c>
      <c r="N209" s="161" t="s">
        <v>39</v>
      </c>
      <c r="O209" s="162">
        <v>0.52988000000000002</v>
      </c>
      <c r="P209" s="162">
        <f>O209*H209</f>
        <v>7.4183200000000005</v>
      </c>
      <c r="Q209" s="162">
        <v>6.6E-3</v>
      </c>
      <c r="R209" s="162">
        <f>Q209*H209</f>
        <v>9.2399999999999996E-2</v>
      </c>
      <c r="S209" s="162">
        <v>0</v>
      </c>
      <c r="T209" s="163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64" t="s">
        <v>451</v>
      </c>
      <c r="AT209" s="164" t="s">
        <v>447</v>
      </c>
      <c r="AU209" s="164" t="s">
        <v>129</v>
      </c>
      <c r="AY209" s="18" t="s">
        <v>445</v>
      </c>
      <c r="BE209" s="165">
        <f>IF(N209="základná",J209,0)</f>
        <v>0</v>
      </c>
      <c r="BF209" s="165">
        <f>IF(N209="znížená",J209,0)</f>
        <v>0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8" t="s">
        <v>129</v>
      </c>
      <c r="BK209" s="165">
        <f>ROUND(I209*H209,2)</f>
        <v>0</v>
      </c>
      <c r="BL209" s="18" t="s">
        <v>451</v>
      </c>
      <c r="BM209" s="164" t="s">
        <v>6560</v>
      </c>
    </row>
    <row r="210" spans="1:65" s="14" customFormat="1">
      <c r="B210" s="173"/>
      <c r="D210" s="167" t="s">
        <v>453</v>
      </c>
      <c r="E210" s="174" t="s">
        <v>1</v>
      </c>
      <c r="F210" s="175" t="s">
        <v>546</v>
      </c>
      <c r="H210" s="176">
        <v>14</v>
      </c>
      <c r="L210" s="173"/>
      <c r="M210" s="177"/>
      <c r="N210" s="178"/>
      <c r="O210" s="178"/>
      <c r="P210" s="178"/>
      <c r="Q210" s="178"/>
      <c r="R210" s="178"/>
      <c r="S210" s="178"/>
      <c r="T210" s="179"/>
      <c r="AT210" s="174" t="s">
        <v>453</v>
      </c>
      <c r="AU210" s="174" t="s">
        <v>129</v>
      </c>
      <c r="AV210" s="14" t="s">
        <v>129</v>
      </c>
      <c r="AW210" s="14" t="s">
        <v>29</v>
      </c>
      <c r="AX210" s="14" t="s">
        <v>81</v>
      </c>
      <c r="AY210" s="174" t="s">
        <v>445</v>
      </c>
    </row>
    <row r="211" spans="1:65" s="2" customFormat="1" ht="16.5" customHeight="1">
      <c r="A211" s="30"/>
      <c r="B211" s="152"/>
      <c r="C211" s="194" t="s">
        <v>588</v>
      </c>
      <c r="D211" s="194" t="s">
        <v>534</v>
      </c>
      <c r="E211" s="195" t="s">
        <v>6561</v>
      </c>
      <c r="F211" s="196" t="s">
        <v>6562</v>
      </c>
      <c r="G211" s="197" t="s">
        <v>651</v>
      </c>
      <c r="H211" s="198">
        <v>14</v>
      </c>
      <c r="I211" s="199"/>
      <c r="J211" s="199">
        <f>ROUND(I211*H211,2)</f>
        <v>0</v>
      </c>
      <c r="K211" s="200"/>
      <c r="L211" s="201"/>
      <c r="M211" s="202" t="s">
        <v>1</v>
      </c>
      <c r="N211" s="203" t="s">
        <v>39</v>
      </c>
      <c r="O211" s="162">
        <v>0</v>
      </c>
      <c r="P211" s="162">
        <f>O211*H211</f>
        <v>0</v>
      </c>
      <c r="Q211" s="162">
        <v>0</v>
      </c>
      <c r="R211" s="162">
        <f>Q211*H211</f>
        <v>0</v>
      </c>
      <c r="S211" s="162">
        <v>0</v>
      </c>
      <c r="T211" s="163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64" t="s">
        <v>504</v>
      </c>
      <c r="AT211" s="164" t="s">
        <v>534</v>
      </c>
      <c r="AU211" s="164" t="s">
        <v>129</v>
      </c>
      <c r="AY211" s="18" t="s">
        <v>445</v>
      </c>
      <c r="BE211" s="165">
        <f>IF(N211="základná",J211,0)</f>
        <v>0</v>
      </c>
      <c r="BF211" s="165">
        <f>IF(N211="znížená",J211,0)</f>
        <v>0</v>
      </c>
      <c r="BG211" s="165">
        <f>IF(N211="zákl. prenesená",J211,0)</f>
        <v>0</v>
      </c>
      <c r="BH211" s="165">
        <f>IF(N211="zníž. prenesená",J211,0)</f>
        <v>0</v>
      </c>
      <c r="BI211" s="165">
        <f>IF(N211="nulová",J211,0)</f>
        <v>0</v>
      </c>
      <c r="BJ211" s="18" t="s">
        <v>129</v>
      </c>
      <c r="BK211" s="165">
        <f>ROUND(I211*H211,2)</f>
        <v>0</v>
      </c>
      <c r="BL211" s="18" t="s">
        <v>451</v>
      </c>
      <c r="BM211" s="164" t="s">
        <v>6563</v>
      </c>
    </row>
    <row r="212" spans="1:65" s="12" customFormat="1" ht="22.9" customHeight="1">
      <c r="B212" s="140"/>
      <c r="D212" s="141" t="s">
        <v>72</v>
      </c>
      <c r="E212" s="150" t="s">
        <v>504</v>
      </c>
      <c r="F212" s="150" t="s">
        <v>6564</v>
      </c>
      <c r="J212" s="151">
        <f>BK212</f>
        <v>0</v>
      </c>
      <c r="L212" s="140"/>
      <c r="M212" s="144"/>
      <c r="N212" s="145"/>
      <c r="O212" s="145"/>
      <c r="P212" s="146">
        <f>SUM(P213:P258)</f>
        <v>56.304271000000007</v>
      </c>
      <c r="Q212" s="145"/>
      <c r="R212" s="146">
        <f>SUM(R213:R258)</f>
        <v>4.8499197300000008</v>
      </c>
      <c r="S212" s="145"/>
      <c r="T212" s="147">
        <f>SUM(T213:T258)</f>
        <v>0.879</v>
      </c>
      <c r="AR212" s="141" t="s">
        <v>81</v>
      </c>
      <c r="AT212" s="148" t="s">
        <v>72</v>
      </c>
      <c r="AU212" s="148" t="s">
        <v>81</v>
      </c>
      <c r="AY212" s="141" t="s">
        <v>445</v>
      </c>
      <c r="BK212" s="149">
        <f>SUM(BK213:BK258)</f>
        <v>0</v>
      </c>
    </row>
    <row r="213" spans="1:65" s="2" customFormat="1" ht="24.2" customHeight="1">
      <c r="A213" s="30"/>
      <c r="B213" s="152"/>
      <c r="C213" s="153" t="s">
        <v>597</v>
      </c>
      <c r="D213" s="153" t="s">
        <v>447</v>
      </c>
      <c r="E213" s="154" t="s">
        <v>6565</v>
      </c>
      <c r="F213" s="155" t="s">
        <v>6566</v>
      </c>
      <c r="G213" s="156" t="s">
        <v>542</v>
      </c>
      <c r="H213" s="157">
        <v>39</v>
      </c>
      <c r="I213" s="158"/>
      <c r="J213" s="158">
        <f>ROUND(I213*H213,2)</f>
        <v>0</v>
      </c>
      <c r="K213" s="159"/>
      <c r="L213" s="31"/>
      <c r="M213" s="160" t="s">
        <v>1</v>
      </c>
      <c r="N213" s="161" t="s">
        <v>39</v>
      </c>
      <c r="O213" s="162">
        <v>3.5999999999999997E-2</v>
      </c>
      <c r="P213" s="162">
        <f>O213*H213</f>
        <v>1.4039999999999999</v>
      </c>
      <c r="Q213" s="162">
        <v>1.0733100000000001E-3</v>
      </c>
      <c r="R213" s="162">
        <f>Q213*H213</f>
        <v>4.1859090000000002E-2</v>
      </c>
      <c r="S213" s="162">
        <v>0</v>
      </c>
      <c r="T213" s="163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64" t="s">
        <v>451</v>
      </c>
      <c r="AT213" s="164" t="s">
        <v>447</v>
      </c>
      <c r="AU213" s="164" t="s">
        <v>129</v>
      </c>
      <c r="AY213" s="18" t="s">
        <v>445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8" t="s">
        <v>129</v>
      </c>
      <c r="BK213" s="165">
        <f>ROUND(I213*H213,2)</f>
        <v>0</v>
      </c>
      <c r="BL213" s="18" t="s">
        <v>451</v>
      </c>
      <c r="BM213" s="164" t="s">
        <v>6567</v>
      </c>
    </row>
    <row r="214" spans="1:65" s="14" customFormat="1">
      <c r="B214" s="173"/>
      <c r="D214" s="167" t="s">
        <v>453</v>
      </c>
      <c r="E214" s="174" t="s">
        <v>1</v>
      </c>
      <c r="F214" s="175" t="s">
        <v>747</v>
      </c>
      <c r="H214" s="176">
        <v>39</v>
      </c>
      <c r="L214" s="173"/>
      <c r="M214" s="177"/>
      <c r="N214" s="178"/>
      <c r="O214" s="178"/>
      <c r="P214" s="178"/>
      <c r="Q214" s="178"/>
      <c r="R214" s="178"/>
      <c r="S214" s="178"/>
      <c r="T214" s="179"/>
      <c r="AT214" s="174" t="s">
        <v>453</v>
      </c>
      <c r="AU214" s="174" t="s">
        <v>129</v>
      </c>
      <c r="AV214" s="14" t="s">
        <v>129</v>
      </c>
      <c r="AW214" s="14" t="s">
        <v>29</v>
      </c>
      <c r="AX214" s="14" t="s">
        <v>73</v>
      </c>
      <c r="AY214" s="174" t="s">
        <v>445</v>
      </c>
    </row>
    <row r="215" spans="1:65" s="15" customFormat="1">
      <c r="B215" s="180"/>
      <c r="D215" s="167" t="s">
        <v>453</v>
      </c>
      <c r="E215" s="181" t="s">
        <v>6472</v>
      </c>
      <c r="F215" s="182" t="s">
        <v>468</v>
      </c>
      <c r="H215" s="183">
        <v>39</v>
      </c>
      <c r="L215" s="180"/>
      <c r="M215" s="184"/>
      <c r="N215" s="185"/>
      <c r="O215" s="185"/>
      <c r="P215" s="185"/>
      <c r="Q215" s="185"/>
      <c r="R215" s="185"/>
      <c r="S215" s="185"/>
      <c r="T215" s="186"/>
      <c r="AT215" s="181" t="s">
        <v>453</v>
      </c>
      <c r="AU215" s="181" t="s">
        <v>129</v>
      </c>
      <c r="AV215" s="15" t="s">
        <v>469</v>
      </c>
      <c r="AW215" s="15" t="s">
        <v>29</v>
      </c>
      <c r="AX215" s="15" t="s">
        <v>73</v>
      </c>
      <c r="AY215" s="181" t="s">
        <v>445</v>
      </c>
    </row>
    <row r="216" spans="1:65" s="16" customFormat="1">
      <c r="B216" s="187"/>
      <c r="D216" s="167" t="s">
        <v>453</v>
      </c>
      <c r="E216" s="188" t="s">
        <v>1</v>
      </c>
      <c r="F216" s="189" t="s">
        <v>470</v>
      </c>
      <c r="H216" s="190">
        <v>39</v>
      </c>
      <c r="L216" s="187"/>
      <c r="M216" s="191"/>
      <c r="N216" s="192"/>
      <c r="O216" s="192"/>
      <c r="P216" s="192"/>
      <c r="Q216" s="192"/>
      <c r="R216" s="192"/>
      <c r="S216" s="192"/>
      <c r="T216" s="193"/>
      <c r="AT216" s="188" t="s">
        <v>453</v>
      </c>
      <c r="AU216" s="188" t="s">
        <v>129</v>
      </c>
      <c r="AV216" s="16" t="s">
        <v>451</v>
      </c>
      <c r="AW216" s="16" t="s">
        <v>29</v>
      </c>
      <c r="AX216" s="16" t="s">
        <v>81</v>
      </c>
      <c r="AY216" s="188" t="s">
        <v>445</v>
      </c>
    </row>
    <row r="217" spans="1:65" s="2" customFormat="1" ht="24.2" customHeight="1">
      <c r="A217" s="30"/>
      <c r="B217" s="152"/>
      <c r="C217" s="153" t="s">
        <v>601</v>
      </c>
      <c r="D217" s="153" t="s">
        <v>447</v>
      </c>
      <c r="E217" s="154" t="s">
        <v>6568</v>
      </c>
      <c r="F217" s="155" t="s">
        <v>6569</v>
      </c>
      <c r="G217" s="156" t="s">
        <v>542</v>
      </c>
      <c r="H217" s="157">
        <v>39</v>
      </c>
      <c r="I217" s="158"/>
      <c r="J217" s="158">
        <f>ROUND(I217*H217,2)</f>
        <v>0</v>
      </c>
      <c r="K217" s="159"/>
      <c r="L217" s="31"/>
      <c r="M217" s="160" t="s">
        <v>1</v>
      </c>
      <c r="N217" s="161" t="s">
        <v>39</v>
      </c>
      <c r="O217" s="162">
        <v>0.29571999999999998</v>
      </c>
      <c r="P217" s="162">
        <f>O217*H217</f>
        <v>11.53308</v>
      </c>
      <c r="Q217" s="162">
        <v>0</v>
      </c>
      <c r="R217" s="162">
        <f>Q217*H217</f>
        <v>0</v>
      </c>
      <c r="S217" s="162">
        <v>1.77E-2</v>
      </c>
      <c r="T217" s="163">
        <f>S217*H217</f>
        <v>0.69030000000000002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64" t="s">
        <v>451</v>
      </c>
      <c r="AT217" s="164" t="s">
        <v>447</v>
      </c>
      <c r="AU217" s="164" t="s">
        <v>129</v>
      </c>
      <c r="AY217" s="18" t="s">
        <v>445</v>
      </c>
      <c r="BE217" s="165">
        <f>IF(N217="základná",J217,0)</f>
        <v>0</v>
      </c>
      <c r="BF217" s="165">
        <f>IF(N217="znížená",J217,0)</f>
        <v>0</v>
      </c>
      <c r="BG217" s="165">
        <f>IF(N217="zákl. prenesená",J217,0)</f>
        <v>0</v>
      </c>
      <c r="BH217" s="165">
        <f>IF(N217="zníž. prenesená",J217,0)</f>
        <v>0</v>
      </c>
      <c r="BI217" s="165">
        <f>IF(N217="nulová",J217,0)</f>
        <v>0</v>
      </c>
      <c r="BJ217" s="18" t="s">
        <v>129</v>
      </c>
      <c r="BK217" s="165">
        <f>ROUND(I217*H217,2)</f>
        <v>0</v>
      </c>
      <c r="BL217" s="18" t="s">
        <v>451</v>
      </c>
      <c r="BM217" s="164" t="s">
        <v>6570</v>
      </c>
    </row>
    <row r="218" spans="1:65" s="14" customFormat="1">
      <c r="B218" s="173"/>
      <c r="D218" s="167" t="s">
        <v>453</v>
      </c>
      <c r="E218" s="174" t="s">
        <v>1</v>
      </c>
      <c r="F218" s="175" t="s">
        <v>6472</v>
      </c>
      <c r="H218" s="176">
        <v>39</v>
      </c>
      <c r="L218" s="173"/>
      <c r="M218" s="177"/>
      <c r="N218" s="178"/>
      <c r="O218" s="178"/>
      <c r="P218" s="178"/>
      <c r="Q218" s="178"/>
      <c r="R218" s="178"/>
      <c r="S218" s="178"/>
      <c r="T218" s="179"/>
      <c r="AT218" s="174" t="s">
        <v>453</v>
      </c>
      <c r="AU218" s="174" t="s">
        <v>129</v>
      </c>
      <c r="AV218" s="14" t="s">
        <v>129</v>
      </c>
      <c r="AW218" s="14" t="s">
        <v>29</v>
      </c>
      <c r="AX218" s="14" t="s">
        <v>73</v>
      </c>
      <c r="AY218" s="174" t="s">
        <v>445</v>
      </c>
    </row>
    <row r="219" spans="1:65" s="16" customFormat="1">
      <c r="B219" s="187"/>
      <c r="D219" s="167" t="s">
        <v>453</v>
      </c>
      <c r="E219" s="188" t="s">
        <v>1</v>
      </c>
      <c r="F219" s="189" t="s">
        <v>470</v>
      </c>
      <c r="H219" s="190">
        <v>39</v>
      </c>
      <c r="L219" s="187"/>
      <c r="M219" s="191"/>
      <c r="N219" s="192"/>
      <c r="O219" s="192"/>
      <c r="P219" s="192"/>
      <c r="Q219" s="192"/>
      <c r="R219" s="192"/>
      <c r="S219" s="192"/>
      <c r="T219" s="193"/>
      <c r="AT219" s="188" t="s">
        <v>453</v>
      </c>
      <c r="AU219" s="188" t="s">
        <v>129</v>
      </c>
      <c r="AV219" s="16" t="s">
        <v>451</v>
      </c>
      <c r="AW219" s="16" t="s">
        <v>29</v>
      </c>
      <c r="AX219" s="16" t="s">
        <v>81</v>
      </c>
      <c r="AY219" s="188" t="s">
        <v>445</v>
      </c>
    </row>
    <row r="220" spans="1:65" s="2" customFormat="1" ht="24.2" customHeight="1">
      <c r="A220" s="30"/>
      <c r="B220" s="152"/>
      <c r="C220" s="153" t="s">
        <v>606</v>
      </c>
      <c r="D220" s="153" t="s">
        <v>447</v>
      </c>
      <c r="E220" s="154" t="s">
        <v>6571</v>
      </c>
      <c r="F220" s="155" t="s">
        <v>6572</v>
      </c>
      <c r="G220" s="156" t="s">
        <v>542</v>
      </c>
      <c r="H220" s="157">
        <v>11.1</v>
      </c>
      <c r="I220" s="158"/>
      <c r="J220" s="158">
        <f>ROUND(I220*H220,2)</f>
        <v>0</v>
      </c>
      <c r="K220" s="159"/>
      <c r="L220" s="31"/>
      <c r="M220" s="160" t="s">
        <v>1</v>
      </c>
      <c r="N220" s="161" t="s">
        <v>39</v>
      </c>
      <c r="O220" s="162">
        <v>0.31556000000000001</v>
      </c>
      <c r="P220" s="162">
        <f>O220*H220</f>
        <v>3.5027159999999999</v>
      </c>
      <c r="Q220" s="162">
        <v>0</v>
      </c>
      <c r="R220" s="162">
        <f>Q220*H220</f>
        <v>0</v>
      </c>
      <c r="S220" s="162">
        <v>1.7000000000000001E-2</v>
      </c>
      <c r="T220" s="163">
        <f>S220*H220</f>
        <v>0.18870000000000001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64" t="s">
        <v>451</v>
      </c>
      <c r="AT220" s="164" t="s">
        <v>447</v>
      </c>
      <c r="AU220" s="164" t="s">
        <v>129</v>
      </c>
      <c r="AY220" s="18" t="s">
        <v>445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8" t="s">
        <v>129</v>
      </c>
      <c r="BK220" s="165">
        <f>ROUND(I220*H220,2)</f>
        <v>0</v>
      </c>
      <c r="BL220" s="18" t="s">
        <v>451</v>
      </c>
      <c r="BM220" s="164" t="s">
        <v>6573</v>
      </c>
    </row>
    <row r="221" spans="1:65" s="14" customFormat="1">
      <c r="B221" s="173"/>
      <c r="D221" s="167" t="s">
        <v>453</v>
      </c>
      <c r="E221" s="174" t="s">
        <v>1</v>
      </c>
      <c r="F221" s="175" t="s">
        <v>6470</v>
      </c>
      <c r="H221" s="176">
        <v>11.1</v>
      </c>
      <c r="L221" s="173"/>
      <c r="M221" s="177"/>
      <c r="N221" s="178"/>
      <c r="O221" s="178"/>
      <c r="P221" s="178"/>
      <c r="Q221" s="178"/>
      <c r="R221" s="178"/>
      <c r="S221" s="178"/>
      <c r="T221" s="179"/>
      <c r="AT221" s="174" t="s">
        <v>453</v>
      </c>
      <c r="AU221" s="174" t="s">
        <v>129</v>
      </c>
      <c r="AV221" s="14" t="s">
        <v>129</v>
      </c>
      <c r="AW221" s="14" t="s">
        <v>29</v>
      </c>
      <c r="AX221" s="14" t="s">
        <v>73</v>
      </c>
      <c r="AY221" s="174" t="s">
        <v>445</v>
      </c>
    </row>
    <row r="222" spans="1:65" s="16" customFormat="1">
      <c r="B222" s="187"/>
      <c r="D222" s="167" t="s">
        <v>453</v>
      </c>
      <c r="E222" s="188" t="s">
        <v>1</v>
      </c>
      <c r="F222" s="189" t="s">
        <v>470</v>
      </c>
      <c r="H222" s="190">
        <v>11.1</v>
      </c>
      <c r="L222" s="187"/>
      <c r="M222" s="191"/>
      <c r="N222" s="192"/>
      <c r="O222" s="192"/>
      <c r="P222" s="192"/>
      <c r="Q222" s="192"/>
      <c r="R222" s="192"/>
      <c r="S222" s="192"/>
      <c r="T222" s="193"/>
      <c r="AT222" s="188" t="s">
        <v>453</v>
      </c>
      <c r="AU222" s="188" t="s">
        <v>129</v>
      </c>
      <c r="AV222" s="16" t="s">
        <v>451</v>
      </c>
      <c r="AW222" s="16" t="s">
        <v>29</v>
      </c>
      <c r="AX222" s="16" t="s">
        <v>81</v>
      </c>
      <c r="AY222" s="188" t="s">
        <v>445</v>
      </c>
    </row>
    <row r="223" spans="1:65" s="2" customFormat="1" ht="24.2" customHeight="1">
      <c r="A223" s="30"/>
      <c r="B223" s="152"/>
      <c r="C223" s="153" t="s">
        <v>612</v>
      </c>
      <c r="D223" s="153" t="s">
        <v>447</v>
      </c>
      <c r="E223" s="154" t="s">
        <v>6574</v>
      </c>
      <c r="F223" s="155" t="s">
        <v>6575</v>
      </c>
      <c r="G223" s="156" t="s">
        <v>542</v>
      </c>
      <c r="H223" s="157">
        <v>11.1</v>
      </c>
      <c r="I223" s="158"/>
      <c r="J223" s="158">
        <f>ROUND(I223*H223,2)</f>
        <v>0</v>
      </c>
      <c r="K223" s="159"/>
      <c r="L223" s="31"/>
      <c r="M223" s="160" t="s">
        <v>1</v>
      </c>
      <c r="N223" s="161" t="s">
        <v>39</v>
      </c>
      <c r="O223" s="162">
        <v>5.5E-2</v>
      </c>
      <c r="P223" s="162">
        <f>O223*H223</f>
        <v>0.61049999999999993</v>
      </c>
      <c r="Q223" s="162">
        <v>1.2E-5</v>
      </c>
      <c r="R223" s="162">
        <f>Q223*H223</f>
        <v>1.3320000000000001E-4</v>
      </c>
      <c r="S223" s="162">
        <v>0</v>
      </c>
      <c r="T223" s="163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64" t="s">
        <v>451</v>
      </c>
      <c r="AT223" s="164" t="s">
        <v>447</v>
      </c>
      <c r="AU223" s="164" t="s">
        <v>129</v>
      </c>
      <c r="AY223" s="18" t="s">
        <v>445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8" t="s">
        <v>129</v>
      </c>
      <c r="BK223" s="165">
        <f>ROUND(I223*H223,2)</f>
        <v>0</v>
      </c>
      <c r="BL223" s="18" t="s">
        <v>451</v>
      </c>
      <c r="BM223" s="164" t="s">
        <v>6576</v>
      </c>
    </row>
    <row r="224" spans="1:65" s="14" customFormat="1">
      <c r="B224" s="173"/>
      <c r="D224" s="167" t="s">
        <v>453</v>
      </c>
      <c r="E224" s="174" t="s">
        <v>1</v>
      </c>
      <c r="F224" s="175" t="s">
        <v>6577</v>
      </c>
      <c r="H224" s="176">
        <v>11.1</v>
      </c>
      <c r="L224" s="173"/>
      <c r="M224" s="177"/>
      <c r="N224" s="178"/>
      <c r="O224" s="178"/>
      <c r="P224" s="178"/>
      <c r="Q224" s="178"/>
      <c r="R224" s="178"/>
      <c r="S224" s="178"/>
      <c r="T224" s="179"/>
      <c r="AT224" s="174" t="s">
        <v>453</v>
      </c>
      <c r="AU224" s="174" t="s">
        <v>129</v>
      </c>
      <c r="AV224" s="14" t="s">
        <v>129</v>
      </c>
      <c r="AW224" s="14" t="s">
        <v>29</v>
      </c>
      <c r="AX224" s="14" t="s">
        <v>73</v>
      </c>
      <c r="AY224" s="174" t="s">
        <v>445</v>
      </c>
    </row>
    <row r="225" spans="1:65" s="15" customFormat="1">
      <c r="B225" s="180"/>
      <c r="D225" s="167" t="s">
        <v>453</v>
      </c>
      <c r="E225" s="181" t="s">
        <v>6470</v>
      </c>
      <c r="F225" s="182" t="s">
        <v>468</v>
      </c>
      <c r="H225" s="183">
        <v>11.1</v>
      </c>
      <c r="L225" s="180"/>
      <c r="M225" s="184"/>
      <c r="N225" s="185"/>
      <c r="O225" s="185"/>
      <c r="P225" s="185"/>
      <c r="Q225" s="185"/>
      <c r="R225" s="185"/>
      <c r="S225" s="185"/>
      <c r="T225" s="186"/>
      <c r="AT225" s="181" t="s">
        <v>453</v>
      </c>
      <c r="AU225" s="181" t="s">
        <v>129</v>
      </c>
      <c r="AV225" s="15" t="s">
        <v>469</v>
      </c>
      <c r="AW225" s="15" t="s">
        <v>29</v>
      </c>
      <c r="AX225" s="15" t="s">
        <v>73</v>
      </c>
      <c r="AY225" s="181" t="s">
        <v>445</v>
      </c>
    </row>
    <row r="226" spans="1:65" s="16" customFormat="1">
      <c r="B226" s="187"/>
      <c r="D226" s="167" t="s">
        <v>453</v>
      </c>
      <c r="E226" s="188" t="s">
        <v>1</v>
      </c>
      <c r="F226" s="189" t="s">
        <v>470</v>
      </c>
      <c r="H226" s="190">
        <v>11.1</v>
      </c>
      <c r="L226" s="187"/>
      <c r="M226" s="191"/>
      <c r="N226" s="192"/>
      <c r="O226" s="192"/>
      <c r="P226" s="192"/>
      <c r="Q226" s="192"/>
      <c r="R226" s="192"/>
      <c r="S226" s="192"/>
      <c r="T226" s="193"/>
      <c r="AT226" s="188" t="s">
        <v>453</v>
      </c>
      <c r="AU226" s="188" t="s">
        <v>129</v>
      </c>
      <c r="AV226" s="16" t="s">
        <v>451</v>
      </c>
      <c r="AW226" s="16" t="s">
        <v>29</v>
      </c>
      <c r="AX226" s="16" t="s">
        <v>81</v>
      </c>
      <c r="AY226" s="188" t="s">
        <v>445</v>
      </c>
    </row>
    <row r="227" spans="1:65" s="2" customFormat="1" ht="24.2" customHeight="1">
      <c r="A227" s="30"/>
      <c r="B227" s="152"/>
      <c r="C227" s="194" t="s">
        <v>617</v>
      </c>
      <c r="D227" s="194" t="s">
        <v>534</v>
      </c>
      <c r="E227" s="195" t="s">
        <v>6578</v>
      </c>
      <c r="F227" s="196" t="s">
        <v>6579</v>
      </c>
      <c r="G227" s="197" t="s">
        <v>651</v>
      </c>
      <c r="H227" s="198">
        <v>1.8540000000000001</v>
      </c>
      <c r="I227" s="199"/>
      <c r="J227" s="199">
        <f>ROUND(I227*H227,2)</f>
        <v>0</v>
      </c>
      <c r="K227" s="200"/>
      <c r="L227" s="201"/>
      <c r="M227" s="202" t="s">
        <v>1</v>
      </c>
      <c r="N227" s="203" t="s">
        <v>39</v>
      </c>
      <c r="O227" s="162">
        <v>0</v>
      </c>
      <c r="P227" s="162">
        <f>O227*H227</f>
        <v>0</v>
      </c>
      <c r="Q227" s="162">
        <v>2.7709999999999999E-2</v>
      </c>
      <c r="R227" s="162">
        <f>Q227*H227</f>
        <v>5.1374339999999998E-2</v>
      </c>
      <c r="S227" s="162">
        <v>0</v>
      </c>
      <c r="T227" s="163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64" t="s">
        <v>504</v>
      </c>
      <c r="AT227" s="164" t="s">
        <v>534</v>
      </c>
      <c r="AU227" s="164" t="s">
        <v>129</v>
      </c>
      <c r="AY227" s="18" t="s">
        <v>445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8" t="s">
        <v>129</v>
      </c>
      <c r="BK227" s="165">
        <f>ROUND(I227*H227,2)</f>
        <v>0</v>
      </c>
      <c r="BL227" s="18" t="s">
        <v>451</v>
      </c>
      <c r="BM227" s="164" t="s">
        <v>6580</v>
      </c>
    </row>
    <row r="228" spans="1:65" s="2" customFormat="1" ht="24.2" customHeight="1">
      <c r="A228" s="30"/>
      <c r="B228" s="152"/>
      <c r="C228" s="153" t="s">
        <v>621</v>
      </c>
      <c r="D228" s="153" t="s">
        <v>447</v>
      </c>
      <c r="E228" s="154" t="s">
        <v>6581</v>
      </c>
      <c r="F228" s="155" t="s">
        <v>6582</v>
      </c>
      <c r="G228" s="156" t="s">
        <v>651</v>
      </c>
      <c r="H228" s="157">
        <v>3</v>
      </c>
      <c r="I228" s="158"/>
      <c r="J228" s="158">
        <f>ROUND(I228*H228,2)</f>
        <v>0</v>
      </c>
      <c r="K228" s="159"/>
      <c r="L228" s="31"/>
      <c r="M228" s="160" t="s">
        <v>1</v>
      </c>
      <c r="N228" s="161" t="s">
        <v>39</v>
      </c>
      <c r="O228" s="162">
        <v>0.54</v>
      </c>
      <c r="P228" s="162">
        <f>O228*H228</f>
        <v>1.62</v>
      </c>
      <c r="Q228" s="162">
        <v>0</v>
      </c>
      <c r="R228" s="162">
        <f>Q228*H228</f>
        <v>0</v>
      </c>
      <c r="S228" s="162">
        <v>0</v>
      </c>
      <c r="T228" s="163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64" t="s">
        <v>451</v>
      </c>
      <c r="AT228" s="164" t="s">
        <v>447</v>
      </c>
      <c r="AU228" s="164" t="s">
        <v>129</v>
      </c>
      <c r="AY228" s="18" t="s">
        <v>445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129</v>
      </c>
      <c r="BK228" s="165">
        <f>ROUND(I228*H228,2)</f>
        <v>0</v>
      </c>
      <c r="BL228" s="18" t="s">
        <v>451</v>
      </c>
      <c r="BM228" s="164" t="s">
        <v>6583</v>
      </c>
    </row>
    <row r="229" spans="1:65" s="14" customFormat="1">
      <c r="B229" s="173"/>
      <c r="D229" s="167" t="s">
        <v>453</v>
      </c>
      <c r="E229" s="174" t="s">
        <v>1</v>
      </c>
      <c r="F229" s="175" t="s">
        <v>469</v>
      </c>
      <c r="H229" s="176">
        <v>3</v>
      </c>
      <c r="L229" s="173"/>
      <c r="M229" s="177"/>
      <c r="N229" s="178"/>
      <c r="O229" s="178"/>
      <c r="P229" s="178"/>
      <c r="Q229" s="178"/>
      <c r="R229" s="178"/>
      <c r="S229" s="178"/>
      <c r="T229" s="179"/>
      <c r="AT229" s="174" t="s">
        <v>453</v>
      </c>
      <c r="AU229" s="174" t="s">
        <v>129</v>
      </c>
      <c r="AV229" s="14" t="s">
        <v>129</v>
      </c>
      <c r="AW229" s="14" t="s">
        <v>29</v>
      </c>
      <c r="AX229" s="14" t="s">
        <v>73</v>
      </c>
      <c r="AY229" s="174" t="s">
        <v>445</v>
      </c>
    </row>
    <row r="230" spans="1:65" s="16" customFormat="1">
      <c r="B230" s="187"/>
      <c r="D230" s="167" t="s">
        <v>453</v>
      </c>
      <c r="E230" s="188" t="s">
        <v>1</v>
      </c>
      <c r="F230" s="189" t="s">
        <v>470</v>
      </c>
      <c r="H230" s="190">
        <v>3</v>
      </c>
      <c r="L230" s="187"/>
      <c r="M230" s="191"/>
      <c r="N230" s="192"/>
      <c r="O230" s="192"/>
      <c r="P230" s="192"/>
      <c r="Q230" s="192"/>
      <c r="R230" s="192"/>
      <c r="S230" s="192"/>
      <c r="T230" s="193"/>
      <c r="AT230" s="188" t="s">
        <v>453</v>
      </c>
      <c r="AU230" s="188" t="s">
        <v>129</v>
      </c>
      <c r="AV230" s="16" t="s">
        <v>451</v>
      </c>
      <c r="AW230" s="16" t="s">
        <v>29</v>
      </c>
      <c r="AX230" s="16" t="s">
        <v>81</v>
      </c>
      <c r="AY230" s="188" t="s">
        <v>445</v>
      </c>
    </row>
    <row r="231" spans="1:65" s="2" customFormat="1" ht="24.2" customHeight="1">
      <c r="A231" s="30"/>
      <c r="B231" s="152"/>
      <c r="C231" s="194" t="s">
        <v>408</v>
      </c>
      <c r="D231" s="194" t="s">
        <v>534</v>
      </c>
      <c r="E231" s="195" t="s">
        <v>6584</v>
      </c>
      <c r="F231" s="196" t="s">
        <v>6585</v>
      </c>
      <c r="G231" s="197" t="s">
        <v>651</v>
      </c>
      <c r="H231" s="198">
        <v>1</v>
      </c>
      <c r="I231" s="199"/>
      <c r="J231" s="199">
        <f>ROUND(I231*H231,2)</f>
        <v>0</v>
      </c>
      <c r="K231" s="200"/>
      <c r="L231" s="201"/>
      <c r="M231" s="202" t="s">
        <v>1</v>
      </c>
      <c r="N231" s="203" t="s">
        <v>39</v>
      </c>
      <c r="O231" s="162">
        <v>0</v>
      </c>
      <c r="P231" s="162">
        <f>O231*H231</f>
        <v>0</v>
      </c>
      <c r="Q231" s="162">
        <v>2.7999999999999998E-4</v>
      </c>
      <c r="R231" s="162">
        <f>Q231*H231</f>
        <v>2.7999999999999998E-4</v>
      </c>
      <c r="S231" s="162">
        <v>0</v>
      </c>
      <c r="T231" s="163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64" t="s">
        <v>504</v>
      </c>
      <c r="AT231" s="164" t="s">
        <v>534</v>
      </c>
      <c r="AU231" s="164" t="s">
        <v>129</v>
      </c>
      <c r="AY231" s="18" t="s">
        <v>445</v>
      </c>
      <c r="BE231" s="165">
        <f>IF(N231="základná",J231,0)</f>
        <v>0</v>
      </c>
      <c r="BF231" s="165">
        <f>IF(N231="znížená",J231,0)</f>
        <v>0</v>
      </c>
      <c r="BG231" s="165">
        <f>IF(N231="zákl. prenesená",J231,0)</f>
        <v>0</v>
      </c>
      <c r="BH231" s="165">
        <f>IF(N231="zníž. prenesená",J231,0)</f>
        <v>0</v>
      </c>
      <c r="BI231" s="165">
        <f>IF(N231="nulová",J231,0)</f>
        <v>0</v>
      </c>
      <c r="BJ231" s="18" t="s">
        <v>129</v>
      </c>
      <c r="BK231" s="165">
        <f>ROUND(I231*H231,2)</f>
        <v>0</v>
      </c>
      <c r="BL231" s="18" t="s">
        <v>451</v>
      </c>
      <c r="BM231" s="164" t="s">
        <v>6586</v>
      </c>
    </row>
    <row r="232" spans="1:65" s="2" customFormat="1" ht="24.2" customHeight="1">
      <c r="A232" s="30"/>
      <c r="B232" s="152"/>
      <c r="C232" s="194" t="s">
        <v>634</v>
      </c>
      <c r="D232" s="194" t="s">
        <v>534</v>
      </c>
      <c r="E232" s="195" t="s">
        <v>6587</v>
      </c>
      <c r="F232" s="196" t="s">
        <v>6588</v>
      </c>
      <c r="G232" s="197" t="s">
        <v>651</v>
      </c>
      <c r="H232" s="198">
        <v>2</v>
      </c>
      <c r="I232" s="199"/>
      <c r="J232" s="199">
        <f>ROUND(I232*H232,2)</f>
        <v>0</v>
      </c>
      <c r="K232" s="200"/>
      <c r="L232" s="201"/>
      <c r="M232" s="202" t="s">
        <v>1</v>
      </c>
      <c r="N232" s="203" t="s">
        <v>39</v>
      </c>
      <c r="O232" s="162">
        <v>0</v>
      </c>
      <c r="P232" s="162">
        <f>O232*H232</f>
        <v>0</v>
      </c>
      <c r="Q232" s="162">
        <v>1.5E-3</v>
      </c>
      <c r="R232" s="162">
        <f>Q232*H232</f>
        <v>3.0000000000000001E-3</v>
      </c>
      <c r="S232" s="162">
        <v>0</v>
      </c>
      <c r="T232" s="163">
        <f>S232*H232</f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64" t="s">
        <v>504</v>
      </c>
      <c r="AT232" s="164" t="s">
        <v>534</v>
      </c>
      <c r="AU232" s="164" t="s">
        <v>129</v>
      </c>
      <c r="AY232" s="18" t="s">
        <v>445</v>
      </c>
      <c r="BE232" s="165">
        <f>IF(N232="základná",J232,0)</f>
        <v>0</v>
      </c>
      <c r="BF232" s="165">
        <f>IF(N232="znížená",J232,0)</f>
        <v>0</v>
      </c>
      <c r="BG232" s="165">
        <f>IF(N232="zákl. prenesená",J232,0)</f>
        <v>0</v>
      </c>
      <c r="BH232" s="165">
        <f>IF(N232="zníž. prenesená",J232,0)</f>
        <v>0</v>
      </c>
      <c r="BI232" s="165">
        <f>IF(N232="nulová",J232,0)</f>
        <v>0</v>
      </c>
      <c r="BJ232" s="18" t="s">
        <v>129</v>
      </c>
      <c r="BK232" s="165">
        <f>ROUND(I232*H232,2)</f>
        <v>0</v>
      </c>
      <c r="BL232" s="18" t="s">
        <v>451</v>
      </c>
      <c r="BM232" s="164" t="s">
        <v>6589</v>
      </c>
    </row>
    <row r="233" spans="1:65" s="2" customFormat="1" ht="16.5" customHeight="1">
      <c r="A233" s="30"/>
      <c r="B233" s="152"/>
      <c r="C233" s="153" t="s">
        <v>643</v>
      </c>
      <c r="D233" s="153" t="s">
        <v>447</v>
      </c>
      <c r="E233" s="154" t="s">
        <v>6590</v>
      </c>
      <c r="F233" s="155" t="s">
        <v>6591</v>
      </c>
      <c r="G233" s="156" t="s">
        <v>651</v>
      </c>
      <c r="H233" s="157">
        <v>2</v>
      </c>
      <c r="I233" s="158"/>
      <c r="J233" s="158">
        <f>ROUND(I233*H233,2)</f>
        <v>0</v>
      </c>
      <c r="K233" s="159"/>
      <c r="L233" s="31"/>
      <c r="M233" s="160" t="s">
        <v>1</v>
      </c>
      <c r="N233" s="161" t="s">
        <v>39</v>
      </c>
      <c r="O233" s="162">
        <v>0.255</v>
      </c>
      <c r="P233" s="162">
        <f>O233*H233</f>
        <v>0.51</v>
      </c>
      <c r="Q233" s="162">
        <v>6.9999999999999994E-5</v>
      </c>
      <c r="R233" s="162">
        <f>Q233*H233</f>
        <v>1.3999999999999999E-4</v>
      </c>
      <c r="S233" s="162">
        <v>0</v>
      </c>
      <c r="T233" s="163">
        <f>S233*H233</f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64" t="s">
        <v>451</v>
      </c>
      <c r="AT233" s="164" t="s">
        <v>447</v>
      </c>
      <c r="AU233" s="164" t="s">
        <v>129</v>
      </c>
      <c r="AY233" s="18" t="s">
        <v>445</v>
      </c>
      <c r="BE233" s="165">
        <f>IF(N233="základná",J233,0)</f>
        <v>0</v>
      </c>
      <c r="BF233" s="165">
        <f>IF(N233="znížená",J233,0)</f>
        <v>0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8" t="s">
        <v>129</v>
      </c>
      <c r="BK233" s="165">
        <f>ROUND(I233*H233,2)</f>
        <v>0</v>
      </c>
      <c r="BL233" s="18" t="s">
        <v>451</v>
      </c>
      <c r="BM233" s="164" t="s">
        <v>6592</v>
      </c>
    </row>
    <row r="234" spans="1:65" s="2" customFormat="1" ht="24.2" customHeight="1">
      <c r="A234" s="30"/>
      <c r="B234" s="152"/>
      <c r="C234" s="194" t="s">
        <v>648</v>
      </c>
      <c r="D234" s="194" t="s">
        <v>534</v>
      </c>
      <c r="E234" s="195" t="s">
        <v>6593</v>
      </c>
      <c r="F234" s="196" t="s">
        <v>6594</v>
      </c>
      <c r="G234" s="197" t="s">
        <v>651</v>
      </c>
      <c r="H234" s="198">
        <v>2</v>
      </c>
      <c r="I234" s="199"/>
      <c r="J234" s="199">
        <f>ROUND(I234*H234,2)</f>
        <v>0</v>
      </c>
      <c r="K234" s="200"/>
      <c r="L234" s="201"/>
      <c r="M234" s="202" t="s">
        <v>1</v>
      </c>
      <c r="N234" s="203" t="s">
        <v>39</v>
      </c>
      <c r="O234" s="162">
        <v>0</v>
      </c>
      <c r="P234" s="162">
        <f>O234*H234</f>
        <v>0</v>
      </c>
      <c r="Q234" s="162">
        <v>1.2999999999999999E-3</v>
      </c>
      <c r="R234" s="162">
        <f>Q234*H234</f>
        <v>2.5999999999999999E-3</v>
      </c>
      <c r="S234" s="162">
        <v>0</v>
      </c>
      <c r="T234" s="163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64" t="s">
        <v>504</v>
      </c>
      <c r="AT234" s="164" t="s">
        <v>534</v>
      </c>
      <c r="AU234" s="164" t="s">
        <v>129</v>
      </c>
      <c r="AY234" s="18" t="s">
        <v>445</v>
      </c>
      <c r="BE234" s="165">
        <f>IF(N234="základná",J234,0)</f>
        <v>0</v>
      </c>
      <c r="BF234" s="165">
        <f>IF(N234="znížená",J234,0)</f>
        <v>0</v>
      </c>
      <c r="BG234" s="165">
        <f>IF(N234="zákl. prenesená",J234,0)</f>
        <v>0</v>
      </c>
      <c r="BH234" s="165">
        <f>IF(N234="zníž. prenesená",J234,0)</f>
        <v>0</v>
      </c>
      <c r="BI234" s="165">
        <f>IF(N234="nulová",J234,0)</f>
        <v>0</v>
      </c>
      <c r="BJ234" s="18" t="s">
        <v>129</v>
      </c>
      <c r="BK234" s="165">
        <f>ROUND(I234*H234,2)</f>
        <v>0</v>
      </c>
      <c r="BL234" s="18" t="s">
        <v>451</v>
      </c>
      <c r="BM234" s="164" t="s">
        <v>6595</v>
      </c>
    </row>
    <row r="235" spans="1:65" s="2" customFormat="1" ht="24.2" customHeight="1">
      <c r="A235" s="30"/>
      <c r="B235" s="152"/>
      <c r="C235" s="153" t="s">
        <v>655</v>
      </c>
      <c r="D235" s="153" t="s">
        <v>447</v>
      </c>
      <c r="E235" s="154" t="s">
        <v>6596</v>
      </c>
      <c r="F235" s="155" t="s">
        <v>6597</v>
      </c>
      <c r="G235" s="156" t="s">
        <v>542</v>
      </c>
      <c r="H235" s="157">
        <v>39</v>
      </c>
      <c r="I235" s="158"/>
      <c r="J235" s="158">
        <f>ROUND(I235*H235,2)</f>
        <v>0</v>
      </c>
      <c r="K235" s="159"/>
      <c r="L235" s="31"/>
      <c r="M235" s="160" t="s">
        <v>1</v>
      </c>
      <c r="N235" s="161" t="s">
        <v>39</v>
      </c>
      <c r="O235" s="162">
        <v>0.19</v>
      </c>
      <c r="P235" s="162">
        <f>O235*H235</f>
        <v>7.41</v>
      </c>
      <c r="Q235" s="162">
        <v>0</v>
      </c>
      <c r="R235" s="162">
        <f>Q235*H235</f>
        <v>0</v>
      </c>
      <c r="S235" s="162">
        <v>0</v>
      </c>
      <c r="T235" s="163">
        <f>S235*H235</f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64" t="s">
        <v>451</v>
      </c>
      <c r="AT235" s="164" t="s">
        <v>447</v>
      </c>
      <c r="AU235" s="164" t="s">
        <v>129</v>
      </c>
      <c r="AY235" s="18" t="s">
        <v>445</v>
      </c>
      <c r="BE235" s="165">
        <f>IF(N235="základná",J235,0)</f>
        <v>0</v>
      </c>
      <c r="BF235" s="165">
        <f>IF(N235="znížená",J235,0)</f>
        <v>0</v>
      </c>
      <c r="BG235" s="165">
        <f>IF(N235="zákl. prenesená",J235,0)</f>
        <v>0</v>
      </c>
      <c r="BH235" s="165">
        <f>IF(N235="zníž. prenesená",J235,0)</f>
        <v>0</v>
      </c>
      <c r="BI235" s="165">
        <f>IF(N235="nulová",J235,0)</f>
        <v>0</v>
      </c>
      <c r="BJ235" s="18" t="s">
        <v>129</v>
      </c>
      <c r="BK235" s="165">
        <f>ROUND(I235*H235,2)</f>
        <v>0</v>
      </c>
      <c r="BL235" s="18" t="s">
        <v>451</v>
      </c>
      <c r="BM235" s="164" t="s">
        <v>6598</v>
      </c>
    </row>
    <row r="236" spans="1:65" s="14" customFormat="1">
      <c r="B236" s="173"/>
      <c r="D236" s="167" t="s">
        <v>453</v>
      </c>
      <c r="E236" s="174" t="s">
        <v>1</v>
      </c>
      <c r="F236" s="175" t="s">
        <v>6472</v>
      </c>
      <c r="H236" s="176">
        <v>39</v>
      </c>
      <c r="L236" s="173"/>
      <c r="M236" s="177"/>
      <c r="N236" s="178"/>
      <c r="O236" s="178"/>
      <c r="P236" s="178"/>
      <c r="Q236" s="178"/>
      <c r="R236" s="178"/>
      <c r="S236" s="178"/>
      <c r="T236" s="179"/>
      <c r="AT236" s="174" t="s">
        <v>453</v>
      </c>
      <c r="AU236" s="174" t="s">
        <v>129</v>
      </c>
      <c r="AV236" s="14" t="s">
        <v>129</v>
      </c>
      <c r="AW236" s="14" t="s">
        <v>29</v>
      </c>
      <c r="AX236" s="14" t="s">
        <v>81</v>
      </c>
      <c r="AY236" s="174" t="s">
        <v>445</v>
      </c>
    </row>
    <row r="237" spans="1:65" s="2" customFormat="1" ht="24.2" customHeight="1">
      <c r="A237" s="30"/>
      <c r="B237" s="152"/>
      <c r="C237" s="153" t="s">
        <v>659</v>
      </c>
      <c r="D237" s="153" t="s">
        <v>447</v>
      </c>
      <c r="E237" s="154" t="s">
        <v>6599</v>
      </c>
      <c r="F237" s="155" t="s">
        <v>6600</v>
      </c>
      <c r="G237" s="156" t="s">
        <v>542</v>
      </c>
      <c r="H237" s="157">
        <v>39</v>
      </c>
      <c r="I237" s="158"/>
      <c r="J237" s="158">
        <f>ROUND(I237*H237,2)</f>
        <v>0</v>
      </c>
      <c r="K237" s="159"/>
      <c r="L237" s="31"/>
      <c r="M237" s="160" t="s">
        <v>1</v>
      </c>
      <c r="N237" s="161" t="s">
        <v>39</v>
      </c>
      <c r="O237" s="162">
        <v>4.1000000000000002E-2</v>
      </c>
      <c r="P237" s="162">
        <f>O237*H237</f>
        <v>1.599</v>
      </c>
      <c r="Q237" s="162">
        <v>0</v>
      </c>
      <c r="R237" s="162">
        <f>Q237*H237</f>
        <v>0</v>
      </c>
      <c r="S237" s="162">
        <v>0</v>
      </c>
      <c r="T237" s="163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64" t="s">
        <v>451</v>
      </c>
      <c r="AT237" s="164" t="s">
        <v>447</v>
      </c>
      <c r="AU237" s="164" t="s">
        <v>129</v>
      </c>
      <c r="AY237" s="18" t="s">
        <v>445</v>
      </c>
      <c r="BE237" s="165">
        <f>IF(N237="základná",J237,0)</f>
        <v>0</v>
      </c>
      <c r="BF237" s="165">
        <f>IF(N237="znížená",J237,0)</f>
        <v>0</v>
      </c>
      <c r="BG237" s="165">
        <f>IF(N237="zákl. prenesená",J237,0)</f>
        <v>0</v>
      </c>
      <c r="BH237" s="165">
        <f>IF(N237="zníž. prenesená",J237,0)</f>
        <v>0</v>
      </c>
      <c r="BI237" s="165">
        <f>IF(N237="nulová",J237,0)</f>
        <v>0</v>
      </c>
      <c r="BJ237" s="18" t="s">
        <v>129</v>
      </c>
      <c r="BK237" s="165">
        <f>ROUND(I237*H237,2)</f>
        <v>0</v>
      </c>
      <c r="BL237" s="18" t="s">
        <v>451</v>
      </c>
      <c r="BM237" s="164" t="s">
        <v>6601</v>
      </c>
    </row>
    <row r="238" spans="1:65" s="14" customFormat="1">
      <c r="B238" s="173"/>
      <c r="D238" s="167" t="s">
        <v>453</v>
      </c>
      <c r="E238" s="174" t="s">
        <v>1</v>
      </c>
      <c r="F238" s="175" t="s">
        <v>6472</v>
      </c>
      <c r="H238" s="176">
        <v>39</v>
      </c>
      <c r="L238" s="173"/>
      <c r="M238" s="177"/>
      <c r="N238" s="178"/>
      <c r="O238" s="178"/>
      <c r="P238" s="178"/>
      <c r="Q238" s="178"/>
      <c r="R238" s="178"/>
      <c r="S238" s="178"/>
      <c r="T238" s="179"/>
      <c r="AT238" s="174" t="s">
        <v>453</v>
      </c>
      <c r="AU238" s="174" t="s">
        <v>129</v>
      </c>
      <c r="AV238" s="14" t="s">
        <v>129</v>
      </c>
      <c r="AW238" s="14" t="s">
        <v>29</v>
      </c>
      <c r="AX238" s="14" t="s">
        <v>81</v>
      </c>
      <c r="AY238" s="174" t="s">
        <v>445</v>
      </c>
    </row>
    <row r="239" spans="1:65" s="2" customFormat="1" ht="16.5" customHeight="1">
      <c r="A239" s="30"/>
      <c r="B239" s="152"/>
      <c r="C239" s="153" t="s">
        <v>675</v>
      </c>
      <c r="D239" s="153" t="s">
        <v>447</v>
      </c>
      <c r="E239" s="154" t="s">
        <v>6602</v>
      </c>
      <c r="F239" s="155" t="s">
        <v>6603</v>
      </c>
      <c r="G239" s="156" t="s">
        <v>542</v>
      </c>
      <c r="H239" s="157">
        <v>11.1</v>
      </c>
      <c r="I239" s="158"/>
      <c r="J239" s="158">
        <f>ROUND(I239*H239,2)</f>
        <v>0</v>
      </c>
      <c r="K239" s="159"/>
      <c r="L239" s="31"/>
      <c r="M239" s="160" t="s">
        <v>1</v>
      </c>
      <c r="N239" s="161" t="s">
        <v>39</v>
      </c>
      <c r="O239" s="162">
        <v>7.0999999999999994E-2</v>
      </c>
      <c r="P239" s="162">
        <f>O239*H239</f>
        <v>0.78809999999999991</v>
      </c>
      <c r="Q239" s="162">
        <v>0</v>
      </c>
      <c r="R239" s="162">
        <f>Q239*H239</f>
        <v>0</v>
      </c>
      <c r="S239" s="162">
        <v>0</v>
      </c>
      <c r="T239" s="163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64" t="s">
        <v>451</v>
      </c>
      <c r="AT239" s="164" t="s">
        <v>447</v>
      </c>
      <c r="AU239" s="164" t="s">
        <v>129</v>
      </c>
      <c r="AY239" s="18" t="s">
        <v>445</v>
      </c>
      <c r="BE239" s="165">
        <f>IF(N239="základná",J239,0)</f>
        <v>0</v>
      </c>
      <c r="BF239" s="165">
        <f>IF(N239="znížená",J239,0)</f>
        <v>0</v>
      </c>
      <c r="BG239" s="165">
        <f>IF(N239="zákl. prenesená",J239,0)</f>
        <v>0</v>
      </c>
      <c r="BH239" s="165">
        <f>IF(N239="zníž. prenesená",J239,0)</f>
        <v>0</v>
      </c>
      <c r="BI239" s="165">
        <f>IF(N239="nulová",J239,0)</f>
        <v>0</v>
      </c>
      <c r="BJ239" s="18" t="s">
        <v>129</v>
      </c>
      <c r="BK239" s="165">
        <f>ROUND(I239*H239,2)</f>
        <v>0</v>
      </c>
      <c r="BL239" s="18" t="s">
        <v>451</v>
      </c>
      <c r="BM239" s="164" t="s">
        <v>6604</v>
      </c>
    </row>
    <row r="240" spans="1:65" s="14" customFormat="1">
      <c r="B240" s="173"/>
      <c r="D240" s="167" t="s">
        <v>453</v>
      </c>
      <c r="E240" s="174" t="s">
        <v>1</v>
      </c>
      <c r="F240" s="175" t="s">
        <v>6470</v>
      </c>
      <c r="H240" s="176">
        <v>11.1</v>
      </c>
      <c r="L240" s="173"/>
      <c r="M240" s="177"/>
      <c r="N240" s="178"/>
      <c r="O240" s="178"/>
      <c r="P240" s="178"/>
      <c r="Q240" s="178"/>
      <c r="R240" s="178"/>
      <c r="S240" s="178"/>
      <c r="T240" s="179"/>
      <c r="AT240" s="174" t="s">
        <v>453</v>
      </c>
      <c r="AU240" s="174" t="s">
        <v>129</v>
      </c>
      <c r="AV240" s="14" t="s">
        <v>129</v>
      </c>
      <c r="AW240" s="14" t="s">
        <v>29</v>
      </c>
      <c r="AX240" s="14" t="s">
        <v>73</v>
      </c>
      <c r="AY240" s="174" t="s">
        <v>445</v>
      </c>
    </row>
    <row r="241" spans="1:65" s="16" customFormat="1">
      <c r="B241" s="187"/>
      <c r="D241" s="167" t="s">
        <v>453</v>
      </c>
      <c r="E241" s="188" t="s">
        <v>1</v>
      </c>
      <c r="F241" s="189" t="s">
        <v>470</v>
      </c>
      <c r="H241" s="190">
        <v>11.1</v>
      </c>
      <c r="L241" s="187"/>
      <c r="M241" s="191"/>
      <c r="N241" s="192"/>
      <c r="O241" s="192"/>
      <c r="P241" s="192"/>
      <c r="Q241" s="192"/>
      <c r="R241" s="192"/>
      <c r="S241" s="192"/>
      <c r="T241" s="193"/>
      <c r="AT241" s="188" t="s">
        <v>453</v>
      </c>
      <c r="AU241" s="188" t="s">
        <v>129</v>
      </c>
      <c r="AV241" s="16" t="s">
        <v>451</v>
      </c>
      <c r="AW241" s="16" t="s">
        <v>29</v>
      </c>
      <c r="AX241" s="16" t="s">
        <v>81</v>
      </c>
      <c r="AY241" s="188" t="s">
        <v>445</v>
      </c>
    </row>
    <row r="242" spans="1:65" s="2" customFormat="1" ht="24.2" customHeight="1">
      <c r="A242" s="30"/>
      <c r="B242" s="152"/>
      <c r="C242" s="153" t="s">
        <v>684</v>
      </c>
      <c r="D242" s="153" t="s">
        <v>447</v>
      </c>
      <c r="E242" s="154" t="s">
        <v>6605</v>
      </c>
      <c r="F242" s="155" t="s">
        <v>6606</v>
      </c>
      <c r="G242" s="156" t="s">
        <v>651</v>
      </c>
      <c r="H242" s="157">
        <v>10</v>
      </c>
      <c r="I242" s="158"/>
      <c r="J242" s="158">
        <f>ROUND(I242*H242,2)</f>
        <v>0</v>
      </c>
      <c r="K242" s="159"/>
      <c r="L242" s="31"/>
      <c r="M242" s="160" t="s">
        <v>1</v>
      </c>
      <c r="N242" s="161" t="s">
        <v>39</v>
      </c>
      <c r="O242" s="162">
        <v>1.179</v>
      </c>
      <c r="P242" s="162">
        <f>O242*H242</f>
        <v>11.790000000000001</v>
      </c>
      <c r="Q242" s="162">
        <v>1.6562E-2</v>
      </c>
      <c r="R242" s="162">
        <f>Q242*H242</f>
        <v>0.16561999999999999</v>
      </c>
      <c r="S242" s="162">
        <v>0</v>
      </c>
      <c r="T242" s="163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64" t="s">
        <v>451</v>
      </c>
      <c r="AT242" s="164" t="s">
        <v>447</v>
      </c>
      <c r="AU242" s="164" t="s">
        <v>129</v>
      </c>
      <c r="AY242" s="18" t="s">
        <v>445</v>
      </c>
      <c r="BE242" s="165">
        <f>IF(N242="základná",J242,0)</f>
        <v>0</v>
      </c>
      <c r="BF242" s="165">
        <f>IF(N242="znížená",J242,0)</f>
        <v>0</v>
      </c>
      <c r="BG242" s="165">
        <f>IF(N242="zákl. prenesená",J242,0)</f>
        <v>0</v>
      </c>
      <c r="BH242" s="165">
        <f>IF(N242="zníž. prenesená",J242,0)</f>
        <v>0</v>
      </c>
      <c r="BI242" s="165">
        <f>IF(N242="nulová",J242,0)</f>
        <v>0</v>
      </c>
      <c r="BJ242" s="18" t="s">
        <v>129</v>
      </c>
      <c r="BK242" s="165">
        <f>ROUND(I242*H242,2)</f>
        <v>0</v>
      </c>
      <c r="BL242" s="18" t="s">
        <v>451</v>
      </c>
      <c r="BM242" s="164" t="s">
        <v>6607</v>
      </c>
    </row>
    <row r="243" spans="1:65" s="14" customFormat="1">
      <c r="B243" s="173"/>
      <c r="D243" s="167" t="s">
        <v>453</v>
      </c>
      <c r="E243" s="174" t="s">
        <v>1</v>
      </c>
      <c r="F243" s="175" t="s">
        <v>518</v>
      </c>
      <c r="H243" s="176">
        <v>10</v>
      </c>
      <c r="L243" s="173"/>
      <c r="M243" s="177"/>
      <c r="N243" s="178"/>
      <c r="O243" s="178"/>
      <c r="P243" s="178"/>
      <c r="Q243" s="178"/>
      <c r="R243" s="178"/>
      <c r="S243" s="178"/>
      <c r="T243" s="179"/>
      <c r="AT243" s="174" t="s">
        <v>453</v>
      </c>
      <c r="AU243" s="174" t="s">
        <v>129</v>
      </c>
      <c r="AV243" s="14" t="s">
        <v>129</v>
      </c>
      <c r="AW243" s="14" t="s">
        <v>29</v>
      </c>
      <c r="AX243" s="14" t="s">
        <v>73</v>
      </c>
      <c r="AY243" s="174" t="s">
        <v>445</v>
      </c>
    </row>
    <row r="244" spans="1:65" s="16" customFormat="1">
      <c r="B244" s="187"/>
      <c r="D244" s="167" t="s">
        <v>453</v>
      </c>
      <c r="E244" s="188" t="s">
        <v>1</v>
      </c>
      <c r="F244" s="189" t="s">
        <v>470</v>
      </c>
      <c r="H244" s="190">
        <v>10</v>
      </c>
      <c r="L244" s="187"/>
      <c r="M244" s="191"/>
      <c r="N244" s="192"/>
      <c r="O244" s="192"/>
      <c r="P244" s="192"/>
      <c r="Q244" s="192"/>
      <c r="R244" s="192"/>
      <c r="S244" s="192"/>
      <c r="T244" s="193"/>
      <c r="AT244" s="188" t="s">
        <v>453</v>
      </c>
      <c r="AU244" s="188" t="s">
        <v>129</v>
      </c>
      <c r="AV244" s="16" t="s">
        <v>451</v>
      </c>
      <c r="AW244" s="16" t="s">
        <v>29</v>
      </c>
      <c r="AX244" s="16" t="s">
        <v>81</v>
      </c>
      <c r="AY244" s="188" t="s">
        <v>445</v>
      </c>
    </row>
    <row r="245" spans="1:65" s="2" customFormat="1" ht="24.2" customHeight="1">
      <c r="A245" s="30"/>
      <c r="B245" s="152"/>
      <c r="C245" s="194" t="s">
        <v>690</v>
      </c>
      <c r="D245" s="194" t="s">
        <v>534</v>
      </c>
      <c r="E245" s="195" t="s">
        <v>6608</v>
      </c>
      <c r="F245" s="196" t="s">
        <v>6609</v>
      </c>
      <c r="G245" s="197" t="s">
        <v>651</v>
      </c>
      <c r="H245" s="198">
        <v>10</v>
      </c>
      <c r="I245" s="199"/>
      <c r="J245" s="199">
        <f>ROUND(I245*H245,2)</f>
        <v>0</v>
      </c>
      <c r="K245" s="200"/>
      <c r="L245" s="201"/>
      <c r="M245" s="202" t="s">
        <v>1</v>
      </c>
      <c r="N245" s="203" t="s">
        <v>39</v>
      </c>
      <c r="O245" s="162">
        <v>0</v>
      </c>
      <c r="P245" s="162">
        <f>O245*H245</f>
        <v>0</v>
      </c>
      <c r="Q245" s="162">
        <v>0.36499999999999999</v>
      </c>
      <c r="R245" s="162">
        <f>Q245*H245</f>
        <v>3.65</v>
      </c>
      <c r="S245" s="162">
        <v>0</v>
      </c>
      <c r="T245" s="163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64" t="s">
        <v>504</v>
      </c>
      <c r="AT245" s="164" t="s">
        <v>534</v>
      </c>
      <c r="AU245" s="164" t="s">
        <v>129</v>
      </c>
      <c r="AY245" s="18" t="s">
        <v>445</v>
      </c>
      <c r="BE245" s="165">
        <f>IF(N245="základná",J245,0)</f>
        <v>0</v>
      </c>
      <c r="BF245" s="165">
        <f>IF(N245="znížená",J245,0)</f>
        <v>0</v>
      </c>
      <c r="BG245" s="165">
        <f>IF(N245="zákl. prenesená",J245,0)</f>
        <v>0</v>
      </c>
      <c r="BH245" s="165">
        <f>IF(N245="zníž. prenesená",J245,0)</f>
        <v>0</v>
      </c>
      <c r="BI245" s="165">
        <f>IF(N245="nulová",J245,0)</f>
        <v>0</v>
      </c>
      <c r="BJ245" s="18" t="s">
        <v>129</v>
      </c>
      <c r="BK245" s="165">
        <f>ROUND(I245*H245,2)</f>
        <v>0</v>
      </c>
      <c r="BL245" s="18" t="s">
        <v>451</v>
      </c>
      <c r="BM245" s="164" t="s">
        <v>6610</v>
      </c>
    </row>
    <row r="246" spans="1:65" s="2" customFormat="1" ht="24.2" customHeight="1">
      <c r="A246" s="30"/>
      <c r="B246" s="152"/>
      <c r="C246" s="153" t="s">
        <v>736</v>
      </c>
      <c r="D246" s="153" t="s">
        <v>447</v>
      </c>
      <c r="E246" s="154" t="s">
        <v>6611</v>
      </c>
      <c r="F246" s="155" t="s">
        <v>6612</v>
      </c>
      <c r="G246" s="156" t="s">
        <v>651</v>
      </c>
      <c r="H246" s="157">
        <v>10</v>
      </c>
      <c r="I246" s="158"/>
      <c r="J246" s="158">
        <f>ROUND(I246*H246,2)</f>
        <v>0</v>
      </c>
      <c r="K246" s="159"/>
      <c r="L246" s="31"/>
      <c r="M246" s="160" t="s">
        <v>1</v>
      </c>
      <c r="N246" s="161" t="s">
        <v>39</v>
      </c>
      <c r="O246" s="162">
        <v>1.21</v>
      </c>
      <c r="P246" s="162">
        <f>O246*H246</f>
        <v>12.1</v>
      </c>
      <c r="Q246" s="162">
        <v>6.3E-3</v>
      </c>
      <c r="R246" s="162">
        <f>Q246*H246</f>
        <v>6.3E-2</v>
      </c>
      <c r="S246" s="162">
        <v>0</v>
      </c>
      <c r="T246" s="163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64" t="s">
        <v>451</v>
      </c>
      <c r="AT246" s="164" t="s">
        <v>447</v>
      </c>
      <c r="AU246" s="164" t="s">
        <v>129</v>
      </c>
      <c r="AY246" s="18" t="s">
        <v>445</v>
      </c>
      <c r="BE246" s="165">
        <f>IF(N246="základná",J246,0)</f>
        <v>0</v>
      </c>
      <c r="BF246" s="165">
        <f>IF(N246="znížená",J246,0)</f>
        <v>0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8" t="s">
        <v>129</v>
      </c>
      <c r="BK246" s="165">
        <f>ROUND(I246*H246,2)</f>
        <v>0</v>
      </c>
      <c r="BL246" s="18" t="s">
        <v>451</v>
      </c>
      <c r="BM246" s="164" t="s">
        <v>6613</v>
      </c>
    </row>
    <row r="247" spans="1:65" s="13" customFormat="1">
      <c r="B247" s="166"/>
      <c r="D247" s="167" t="s">
        <v>453</v>
      </c>
      <c r="E247" s="168" t="s">
        <v>1</v>
      </c>
      <c r="F247" s="169" t="s">
        <v>6614</v>
      </c>
      <c r="H247" s="168" t="s">
        <v>1</v>
      </c>
      <c r="L247" s="166"/>
      <c r="M247" s="170"/>
      <c r="N247" s="171"/>
      <c r="O247" s="171"/>
      <c r="P247" s="171"/>
      <c r="Q247" s="171"/>
      <c r="R247" s="171"/>
      <c r="S247" s="171"/>
      <c r="T247" s="172"/>
      <c r="AT247" s="168" t="s">
        <v>453</v>
      </c>
      <c r="AU247" s="168" t="s">
        <v>129</v>
      </c>
      <c r="AV247" s="13" t="s">
        <v>81</v>
      </c>
      <c r="AW247" s="13" t="s">
        <v>29</v>
      </c>
      <c r="AX247" s="13" t="s">
        <v>73</v>
      </c>
      <c r="AY247" s="168" t="s">
        <v>445</v>
      </c>
    </row>
    <row r="248" spans="1:65" s="14" customFormat="1">
      <c r="B248" s="173"/>
      <c r="D248" s="167" t="s">
        <v>453</v>
      </c>
      <c r="E248" s="174" t="s">
        <v>1</v>
      </c>
      <c r="F248" s="175" t="s">
        <v>518</v>
      </c>
      <c r="H248" s="176">
        <v>10</v>
      </c>
      <c r="L248" s="173"/>
      <c r="M248" s="177"/>
      <c r="N248" s="178"/>
      <c r="O248" s="178"/>
      <c r="P248" s="178"/>
      <c r="Q248" s="178"/>
      <c r="R248" s="178"/>
      <c r="S248" s="178"/>
      <c r="T248" s="179"/>
      <c r="AT248" s="174" t="s">
        <v>453</v>
      </c>
      <c r="AU248" s="174" t="s">
        <v>129</v>
      </c>
      <c r="AV248" s="14" t="s">
        <v>129</v>
      </c>
      <c r="AW248" s="14" t="s">
        <v>29</v>
      </c>
      <c r="AX248" s="14" t="s">
        <v>73</v>
      </c>
      <c r="AY248" s="174" t="s">
        <v>445</v>
      </c>
    </row>
    <row r="249" spans="1:65" s="16" customFormat="1">
      <c r="B249" s="187"/>
      <c r="D249" s="167" t="s">
        <v>453</v>
      </c>
      <c r="E249" s="188" t="s">
        <v>1</v>
      </c>
      <c r="F249" s="189" t="s">
        <v>470</v>
      </c>
      <c r="H249" s="190">
        <v>10</v>
      </c>
      <c r="L249" s="187"/>
      <c r="M249" s="191"/>
      <c r="N249" s="192"/>
      <c r="O249" s="192"/>
      <c r="P249" s="192"/>
      <c r="Q249" s="192"/>
      <c r="R249" s="192"/>
      <c r="S249" s="192"/>
      <c r="T249" s="193"/>
      <c r="AT249" s="188" t="s">
        <v>453</v>
      </c>
      <c r="AU249" s="188" t="s">
        <v>129</v>
      </c>
      <c r="AV249" s="16" t="s">
        <v>451</v>
      </c>
      <c r="AW249" s="16" t="s">
        <v>29</v>
      </c>
      <c r="AX249" s="16" t="s">
        <v>81</v>
      </c>
      <c r="AY249" s="188" t="s">
        <v>445</v>
      </c>
    </row>
    <row r="250" spans="1:65" s="2" customFormat="1" ht="16.5" customHeight="1">
      <c r="A250" s="30"/>
      <c r="B250" s="152"/>
      <c r="C250" s="194" t="s">
        <v>741</v>
      </c>
      <c r="D250" s="194" t="s">
        <v>534</v>
      </c>
      <c r="E250" s="195" t="s">
        <v>6615</v>
      </c>
      <c r="F250" s="196" t="s">
        <v>6616</v>
      </c>
      <c r="G250" s="197" t="s">
        <v>651</v>
      </c>
      <c r="H250" s="198">
        <v>10</v>
      </c>
      <c r="I250" s="199"/>
      <c r="J250" s="199">
        <f>ROUND(I250*H250,2)</f>
        <v>0</v>
      </c>
      <c r="K250" s="200"/>
      <c r="L250" s="201"/>
      <c r="M250" s="202" t="s">
        <v>1</v>
      </c>
      <c r="N250" s="203" t="s">
        <v>39</v>
      </c>
      <c r="O250" s="162">
        <v>0</v>
      </c>
      <c r="P250" s="162">
        <f>O250*H250</f>
        <v>0</v>
      </c>
      <c r="Q250" s="162">
        <v>8.6400000000000005E-2</v>
      </c>
      <c r="R250" s="162">
        <f>Q250*H250</f>
        <v>0.8640000000000001</v>
      </c>
      <c r="S250" s="162">
        <v>0</v>
      </c>
      <c r="T250" s="163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64" t="s">
        <v>504</v>
      </c>
      <c r="AT250" s="164" t="s">
        <v>534</v>
      </c>
      <c r="AU250" s="164" t="s">
        <v>129</v>
      </c>
      <c r="AY250" s="18" t="s">
        <v>445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129</v>
      </c>
      <c r="BK250" s="165">
        <f>ROUND(I250*H250,2)</f>
        <v>0</v>
      </c>
      <c r="BL250" s="18" t="s">
        <v>451</v>
      </c>
      <c r="BM250" s="164" t="s">
        <v>6617</v>
      </c>
    </row>
    <row r="251" spans="1:65" s="14" customFormat="1">
      <c r="B251" s="173"/>
      <c r="D251" s="167" t="s">
        <v>453</v>
      </c>
      <c r="E251" s="174" t="s">
        <v>1</v>
      </c>
      <c r="F251" s="175" t="s">
        <v>518</v>
      </c>
      <c r="H251" s="176">
        <v>10</v>
      </c>
      <c r="L251" s="173"/>
      <c r="M251" s="177"/>
      <c r="N251" s="178"/>
      <c r="O251" s="178"/>
      <c r="P251" s="178"/>
      <c r="Q251" s="178"/>
      <c r="R251" s="178"/>
      <c r="S251" s="178"/>
      <c r="T251" s="179"/>
      <c r="AT251" s="174" t="s">
        <v>453</v>
      </c>
      <c r="AU251" s="174" t="s">
        <v>129</v>
      </c>
      <c r="AV251" s="14" t="s">
        <v>129</v>
      </c>
      <c r="AW251" s="14" t="s">
        <v>29</v>
      </c>
      <c r="AX251" s="14" t="s">
        <v>73</v>
      </c>
      <c r="AY251" s="174" t="s">
        <v>445</v>
      </c>
    </row>
    <row r="252" spans="1:65" s="16" customFormat="1">
      <c r="B252" s="187"/>
      <c r="D252" s="167" t="s">
        <v>453</v>
      </c>
      <c r="E252" s="188" t="s">
        <v>1</v>
      </c>
      <c r="F252" s="189" t="s">
        <v>470</v>
      </c>
      <c r="H252" s="190">
        <v>10</v>
      </c>
      <c r="L252" s="187"/>
      <c r="M252" s="191"/>
      <c r="N252" s="192"/>
      <c r="O252" s="192"/>
      <c r="P252" s="192"/>
      <c r="Q252" s="192"/>
      <c r="R252" s="192"/>
      <c r="S252" s="192"/>
      <c r="T252" s="193"/>
      <c r="AT252" s="188" t="s">
        <v>453</v>
      </c>
      <c r="AU252" s="188" t="s">
        <v>129</v>
      </c>
      <c r="AV252" s="16" t="s">
        <v>451</v>
      </c>
      <c r="AW252" s="16" t="s">
        <v>29</v>
      </c>
      <c r="AX252" s="16" t="s">
        <v>81</v>
      </c>
      <c r="AY252" s="188" t="s">
        <v>445</v>
      </c>
    </row>
    <row r="253" spans="1:65" s="2" customFormat="1" ht="16.5" customHeight="1">
      <c r="A253" s="30"/>
      <c r="B253" s="152"/>
      <c r="C253" s="153" t="s">
        <v>747</v>
      </c>
      <c r="D253" s="153" t="s">
        <v>447</v>
      </c>
      <c r="E253" s="154" t="s">
        <v>6618</v>
      </c>
      <c r="F253" s="155" t="s">
        <v>6619</v>
      </c>
      <c r="G253" s="156" t="s">
        <v>542</v>
      </c>
      <c r="H253" s="157">
        <v>42.9</v>
      </c>
      <c r="I253" s="158"/>
      <c r="J253" s="158">
        <f>ROUND(I253*H253,2)</f>
        <v>0</v>
      </c>
      <c r="K253" s="159"/>
      <c r="L253" s="31"/>
      <c r="M253" s="160" t="s">
        <v>1</v>
      </c>
      <c r="N253" s="161" t="s">
        <v>39</v>
      </c>
      <c r="O253" s="162">
        <v>0.03</v>
      </c>
      <c r="P253" s="162">
        <f>O253*H253</f>
        <v>1.2869999999999999</v>
      </c>
      <c r="Q253" s="162">
        <v>8.8999999999999995E-5</v>
      </c>
      <c r="R253" s="162">
        <f>Q253*H253</f>
        <v>3.8180999999999996E-3</v>
      </c>
      <c r="S253" s="162">
        <v>0</v>
      </c>
      <c r="T253" s="163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64" t="s">
        <v>451</v>
      </c>
      <c r="AT253" s="164" t="s">
        <v>447</v>
      </c>
      <c r="AU253" s="164" t="s">
        <v>129</v>
      </c>
      <c r="AY253" s="18" t="s">
        <v>445</v>
      </c>
      <c r="BE253" s="165">
        <f>IF(N253="základná",J253,0)</f>
        <v>0</v>
      </c>
      <c r="BF253" s="165">
        <f>IF(N253="znížená",J253,0)</f>
        <v>0</v>
      </c>
      <c r="BG253" s="165">
        <f>IF(N253="zákl. prenesená",J253,0)</f>
        <v>0</v>
      </c>
      <c r="BH253" s="165">
        <f>IF(N253="zníž. prenesená",J253,0)</f>
        <v>0</v>
      </c>
      <c r="BI253" s="165">
        <f>IF(N253="nulová",J253,0)</f>
        <v>0</v>
      </c>
      <c r="BJ253" s="18" t="s">
        <v>129</v>
      </c>
      <c r="BK253" s="165">
        <f>ROUND(I253*H253,2)</f>
        <v>0</v>
      </c>
      <c r="BL253" s="18" t="s">
        <v>451</v>
      </c>
      <c r="BM253" s="164" t="s">
        <v>6620</v>
      </c>
    </row>
    <row r="254" spans="1:65" s="14" customFormat="1">
      <c r="B254" s="173"/>
      <c r="D254" s="167" t="s">
        <v>453</v>
      </c>
      <c r="E254" s="174" t="s">
        <v>1</v>
      </c>
      <c r="F254" s="175" t="s">
        <v>6621</v>
      </c>
      <c r="H254" s="176">
        <v>42.9</v>
      </c>
      <c r="L254" s="173"/>
      <c r="M254" s="177"/>
      <c r="N254" s="178"/>
      <c r="O254" s="178"/>
      <c r="P254" s="178"/>
      <c r="Q254" s="178"/>
      <c r="R254" s="178"/>
      <c r="S254" s="178"/>
      <c r="T254" s="179"/>
      <c r="AT254" s="174" t="s">
        <v>453</v>
      </c>
      <c r="AU254" s="174" t="s">
        <v>129</v>
      </c>
      <c r="AV254" s="14" t="s">
        <v>129</v>
      </c>
      <c r="AW254" s="14" t="s">
        <v>29</v>
      </c>
      <c r="AX254" s="14" t="s">
        <v>73</v>
      </c>
      <c r="AY254" s="174" t="s">
        <v>445</v>
      </c>
    </row>
    <row r="255" spans="1:65" s="16" customFormat="1">
      <c r="B255" s="187"/>
      <c r="D255" s="167" t="s">
        <v>453</v>
      </c>
      <c r="E255" s="188" t="s">
        <v>1</v>
      </c>
      <c r="F255" s="189" t="s">
        <v>470</v>
      </c>
      <c r="H255" s="190">
        <v>42.9</v>
      </c>
      <c r="L255" s="187"/>
      <c r="M255" s="191"/>
      <c r="N255" s="192"/>
      <c r="O255" s="192"/>
      <c r="P255" s="192"/>
      <c r="Q255" s="192"/>
      <c r="R255" s="192"/>
      <c r="S255" s="192"/>
      <c r="T255" s="193"/>
      <c r="AT255" s="188" t="s">
        <v>453</v>
      </c>
      <c r="AU255" s="188" t="s">
        <v>129</v>
      </c>
      <c r="AV255" s="16" t="s">
        <v>451</v>
      </c>
      <c r="AW255" s="16" t="s">
        <v>29</v>
      </c>
      <c r="AX255" s="16" t="s">
        <v>81</v>
      </c>
      <c r="AY255" s="188" t="s">
        <v>445</v>
      </c>
    </row>
    <row r="256" spans="1:65" s="2" customFormat="1" ht="24.2" customHeight="1">
      <c r="A256" s="30"/>
      <c r="B256" s="152"/>
      <c r="C256" s="153" t="s">
        <v>753</v>
      </c>
      <c r="D256" s="153" t="s">
        <v>447</v>
      </c>
      <c r="E256" s="154" t="s">
        <v>6622</v>
      </c>
      <c r="F256" s="155" t="s">
        <v>6623</v>
      </c>
      <c r="G256" s="156" t="s">
        <v>542</v>
      </c>
      <c r="H256" s="157">
        <v>40.950000000000003</v>
      </c>
      <c r="I256" s="158"/>
      <c r="J256" s="158">
        <f>ROUND(I256*H256,2)</f>
        <v>0</v>
      </c>
      <c r="K256" s="159"/>
      <c r="L256" s="31"/>
      <c r="M256" s="160" t="s">
        <v>1</v>
      </c>
      <c r="N256" s="161" t="s">
        <v>39</v>
      </c>
      <c r="O256" s="162">
        <v>5.2499999999999998E-2</v>
      </c>
      <c r="P256" s="162">
        <f>O256*H256</f>
        <v>2.1498750000000002</v>
      </c>
      <c r="Q256" s="162">
        <v>1E-4</v>
      </c>
      <c r="R256" s="162">
        <f>Q256*H256</f>
        <v>4.0950000000000005E-3</v>
      </c>
      <c r="S256" s="162">
        <v>0</v>
      </c>
      <c r="T256" s="163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64" t="s">
        <v>451</v>
      </c>
      <c r="AT256" s="164" t="s">
        <v>447</v>
      </c>
      <c r="AU256" s="164" t="s">
        <v>129</v>
      </c>
      <c r="AY256" s="18" t="s">
        <v>445</v>
      </c>
      <c r="BE256" s="165">
        <f>IF(N256="základná",J256,0)</f>
        <v>0</v>
      </c>
      <c r="BF256" s="165">
        <f>IF(N256="znížená",J256,0)</f>
        <v>0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8" t="s">
        <v>129</v>
      </c>
      <c r="BK256" s="165">
        <f>ROUND(I256*H256,2)</f>
        <v>0</v>
      </c>
      <c r="BL256" s="18" t="s">
        <v>451</v>
      </c>
      <c r="BM256" s="164" t="s">
        <v>6624</v>
      </c>
    </row>
    <row r="257" spans="1:65" s="14" customFormat="1">
      <c r="B257" s="173"/>
      <c r="D257" s="167" t="s">
        <v>453</v>
      </c>
      <c r="E257" s="174" t="s">
        <v>1</v>
      </c>
      <c r="F257" s="175" t="s">
        <v>6625</v>
      </c>
      <c r="H257" s="176">
        <v>40.950000000000003</v>
      </c>
      <c r="L257" s="173"/>
      <c r="M257" s="177"/>
      <c r="N257" s="178"/>
      <c r="O257" s="178"/>
      <c r="P257" s="178"/>
      <c r="Q257" s="178"/>
      <c r="R257" s="178"/>
      <c r="S257" s="178"/>
      <c r="T257" s="179"/>
      <c r="AT257" s="174" t="s">
        <v>453</v>
      </c>
      <c r="AU257" s="174" t="s">
        <v>129</v>
      </c>
      <c r="AV257" s="14" t="s">
        <v>129</v>
      </c>
      <c r="AW257" s="14" t="s">
        <v>29</v>
      </c>
      <c r="AX257" s="14" t="s">
        <v>73</v>
      </c>
      <c r="AY257" s="174" t="s">
        <v>445</v>
      </c>
    </row>
    <row r="258" spans="1:65" s="16" customFormat="1">
      <c r="B258" s="187"/>
      <c r="D258" s="167" t="s">
        <v>453</v>
      </c>
      <c r="E258" s="188" t="s">
        <v>1</v>
      </c>
      <c r="F258" s="189" t="s">
        <v>470</v>
      </c>
      <c r="H258" s="190">
        <v>40.950000000000003</v>
      </c>
      <c r="L258" s="187"/>
      <c r="M258" s="191"/>
      <c r="N258" s="192"/>
      <c r="O258" s="192"/>
      <c r="P258" s="192"/>
      <c r="Q258" s="192"/>
      <c r="R258" s="192"/>
      <c r="S258" s="192"/>
      <c r="T258" s="193"/>
      <c r="AT258" s="188" t="s">
        <v>453</v>
      </c>
      <c r="AU258" s="188" t="s">
        <v>129</v>
      </c>
      <c r="AV258" s="16" t="s">
        <v>451</v>
      </c>
      <c r="AW258" s="16" t="s">
        <v>29</v>
      </c>
      <c r="AX258" s="16" t="s">
        <v>81</v>
      </c>
      <c r="AY258" s="188" t="s">
        <v>445</v>
      </c>
    </row>
    <row r="259" spans="1:65" s="12" customFormat="1" ht="22.9" customHeight="1">
      <c r="B259" s="140"/>
      <c r="D259" s="141" t="s">
        <v>72</v>
      </c>
      <c r="E259" s="150" t="s">
        <v>510</v>
      </c>
      <c r="F259" s="150" t="s">
        <v>1201</v>
      </c>
      <c r="J259" s="151">
        <f>BK259</f>
        <v>0</v>
      </c>
      <c r="L259" s="140"/>
      <c r="M259" s="144"/>
      <c r="N259" s="145"/>
      <c r="O259" s="145"/>
      <c r="P259" s="146">
        <f>SUM(P260:P291)</f>
        <v>167.61989499999999</v>
      </c>
      <c r="Q259" s="145"/>
      <c r="R259" s="146">
        <f>SUM(R260:R291)</f>
        <v>0</v>
      </c>
      <c r="S259" s="145"/>
      <c r="T259" s="147">
        <f>SUM(T260:T291)</f>
        <v>21.914199999999997</v>
      </c>
      <c r="AR259" s="141" t="s">
        <v>81</v>
      </c>
      <c r="AT259" s="148" t="s">
        <v>72</v>
      </c>
      <c r="AU259" s="148" t="s">
        <v>81</v>
      </c>
      <c r="AY259" s="141" t="s">
        <v>445</v>
      </c>
      <c r="BK259" s="149">
        <f>SUM(BK260:BK291)</f>
        <v>0</v>
      </c>
    </row>
    <row r="260" spans="1:65" s="2" customFormat="1" ht="33" customHeight="1">
      <c r="A260" s="30"/>
      <c r="B260" s="152"/>
      <c r="C260" s="153" t="s">
        <v>760</v>
      </c>
      <c r="D260" s="153" t="s">
        <v>447</v>
      </c>
      <c r="E260" s="154" t="s">
        <v>1269</v>
      </c>
      <c r="F260" s="155" t="s">
        <v>1270</v>
      </c>
      <c r="G260" s="156" t="s">
        <v>450</v>
      </c>
      <c r="H260" s="157">
        <v>4.7160000000000002</v>
      </c>
      <c r="I260" s="158"/>
      <c r="J260" s="158">
        <f>ROUND(I260*H260,2)</f>
        <v>0</v>
      </c>
      <c r="K260" s="159"/>
      <c r="L260" s="31"/>
      <c r="M260" s="160" t="s">
        <v>1</v>
      </c>
      <c r="N260" s="161" t="s">
        <v>39</v>
      </c>
      <c r="O260" s="162">
        <v>12.606</v>
      </c>
      <c r="P260" s="162">
        <f>O260*H260</f>
        <v>59.449896000000003</v>
      </c>
      <c r="Q260" s="162">
        <v>0</v>
      </c>
      <c r="R260" s="162">
        <f>Q260*H260</f>
        <v>0</v>
      </c>
      <c r="S260" s="162">
        <v>2.4</v>
      </c>
      <c r="T260" s="163">
        <f>S260*H260</f>
        <v>11.3184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64" t="s">
        <v>451</v>
      </c>
      <c r="AT260" s="164" t="s">
        <v>447</v>
      </c>
      <c r="AU260" s="164" t="s">
        <v>129</v>
      </c>
      <c r="AY260" s="18" t="s">
        <v>445</v>
      </c>
      <c r="BE260" s="165">
        <f>IF(N260="základná",J260,0)</f>
        <v>0</v>
      </c>
      <c r="BF260" s="165">
        <f>IF(N260="znížená",J260,0)</f>
        <v>0</v>
      </c>
      <c r="BG260" s="165">
        <f>IF(N260="zákl. prenesená",J260,0)</f>
        <v>0</v>
      </c>
      <c r="BH260" s="165">
        <f>IF(N260="zníž. prenesená",J260,0)</f>
        <v>0</v>
      </c>
      <c r="BI260" s="165">
        <f>IF(N260="nulová",J260,0)</f>
        <v>0</v>
      </c>
      <c r="BJ260" s="18" t="s">
        <v>129</v>
      </c>
      <c r="BK260" s="165">
        <f>ROUND(I260*H260,2)</f>
        <v>0</v>
      </c>
      <c r="BL260" s="18" t="s">
        <v>451</v>
      </c>
      <c r="BM260" s="164" t="s">
        <v>6626</v>
      </c>
    </row>
    <row r="261" spans="1:65" s="13" customFormat="1">
      <c r="B261" s="166"/>
      <c r="D261" s="167" t="s">
        <v>453</v>
      </c>
      <c r="E261" s="168" t="s">
        <v>1</v>
      </c>
      <c r="F261" s="169" t="s">
        <v>6627</v>
      </c>
      <c r="H261" s="168" t="s">
        <v>1</v>
      </c>
      <c r="L261" s="166"/>
      <c r="M261" s="170"/>
      <c r="N261" s="171"/>
      <c r="O261" s="171"/>
      <c r="P261" s="171"/>
      <c r="Q261" s="171"/>
      <c r="R261" s="171"/>
      <c r="S261" s="171"/>
      <c r="T261" s="172"/>
      <c r="AT261" s="168" t="s">
        <v>453</v>
      </c>
      <c r="AU261" s="168" t="s">
        <v>129</v>
      </c>
      <c r="AV261" s="13" t="s">
        <v>81</v>
      </c>
      <c r="AW261" s="13" t="s">
        <v>29</v>
      </c>
      <c r="AX261" s="13" t="s">
        <v>73</v>
      </c>
      <c r="AY261" s="168" t="s">
        <v>445</v>
      </c>
    </row>
    <row r="262" spans="1:65" s="14" customFormat="1">
      <c r="B262" s="173"/>
      <c r="D262" s="167" t="s">
        <v>453</v>
      </c>
      <c r="E262" s="174" t="s">
        <v>1</v>
      </c>
      <c r="F262" s="175" t="s">
        <v>6628</v>
      </c>
      <c r="H262" s="176">
        <v>4.7160000000000002</v>
      </c>
      <c r="L262" s="173"/>
      <c r="M262" s="177"/>
      <c r="N262" s="178"/>
      <c r="O262" s="178"/>
      <c r="P262" s="178"/>
      <c r="Q262" s="178"/>
      <c r="R262" s="178"/>
      <c r="S262" s="178"/>
      <c r="T262" s="179"/>
      <c r="AT262" s="174" t="s">
        <v>453</v>
      </c>
      <c r="AU262" s="174" t="s">
        <v>129</v>
      </c>
      <c r="AV262" s="14" t="s">
        <v>129</v>
      </c>
      <c r="AW262" s="14" t="s">
        <v>29</v>
      </c>
      <c r="AX262" s="14" t="s">
        <v>73</v>
      </c>
      <c r="AY262" s="174" t="s">
        <v>445</v>
      </c>
    </row>
    <row r="263" spans="1:65" s="16" customFormat="1">
      <c r="B263" s="187"/>
      <c r="D263" s="167" t="s">
        <v>453</v>
      </c>
      <c r="E263" s="188" t="s">
        <v>1</v>
      </c>
      <c r="F263" s="189" t="s">
        <v>470</v>
      </c>
      <c r="H263" s="190">
        <v>4.7160000000000002</v>
      </c>
      <c r="L263" s="187"/>
      <c r="M263" s="191"/>
      <c r="N263" s="192"/>
      <c r="O263" s="192"/>
      <c r="P263" s="192"/>
      <c r="Q263" s="192"/>
      <c r="R263" s="192"/>
      <c r="S263" s="192"/>
      <c r="T263" s="193"/>
      <c r="AT263" s="188" t="s">
        <v>453</v>
      </c>
      <c r="AU263" s="188" t="s">
        <v>129</v>
      </c>
      <c r="AV263" s="16" t="s">
        <v>451</v>
      </c>
      <c r="AW263" s="16" t="s">
        <v>29</v>
      </c>
      <c r="AX263" s="16" t="s">
        <v>81</v>
      </c>
      <c r="AY263" s="188" t="s">
        <v>445</v>
      </c>
    </row>
    <row r="264" spans="1:65" s="2" customFormat="1" ht="33" customHeight="1">
      <c r="A264" s="30"/>
      <c r="B264" s="152"/>
      <c r="C264" s="153" t="s">
        <v>767</v>
      </c>
      <c r="D264" s="153" t="s">
        <v>447</v>
      </c>
      <c r="E264" s="154" t="s">
        <v>6629</v>
      </c>
      <c r="F264" s="155" t="s">
        <v>6630</v>
      </c>
      <c r="G264" s="156" t="s">
        <v>529</v>
      </c>
      <c r="H264" s="157">
        <v>22.619</v>
      </c>
      <c r="I264" s="158"/>
      <c r="J264" s="158">
        <f>ROUND(I264*H264,2)</f>
        <v>0</v>
      </c>
      <c r="K264" s="159"/>
      <c r="L264" s="31"/>
      <c r="M264" s="160" t="s">
        <v>1</v>
      </c>
      <c r="N264" s="161" t="s">
        <v>39</v>
      </c>
      <c r="O264" s="162">
        <v>0.33900000000000002</v>
      </c>
      <c r="P264" s="162">
        <f>O264*H264</f>
        <v>7.6678410000000001</v>
      </c>
      <c r="Q264" s="162">
        <v>0</v>
      </c>
      <c r="R264" s="162">
        <f>Q264*H264</f>
        <v>0</v>
      </c>
      <c r="S264" s="162">
        <v>0.2</v>
      </c>
      <c r="T264" s="163">
        <f>S264*H264</f>
        <v>4.5238000000000005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64" t="s">
        <v>451</v>
      </c>
      <c r="AT264" s="164" t="s">
        <v>447</v>
      </c>
      <c r="AU264" s="164" t="s">
        <v>129</v>
      </c>
      <c r="AY264" s="18" t="s">
        <v>445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8" t="s">
        <v>129</v>
      </c>
      <c r="BK264" s="165">
        <f>ROUND(I264*H264,2)</f>
        <v>0</v>
      </c>
      <c r="BL264" s="18" t="s">
        <v>451</v>
      </c>
      <c r="BM264" s="164" t="s">
        <v>6631</v>
      </c>
    </row>
    <row r="265" spans="1:65" s="13" customFormat="1">
      <c r="B265" s="166"/>
      <c r="D265" s="167" t="s">
        <v>453</v>
      </c>
      <c r="E265" s="168" t="s">
        <v>1</v>
      </c>
      <c r="F265" s="169" t="s">
        <v>6632</v>
      </c>
      <c r="H265" s="168" t="s">
        <v>1</v>
      </c>
      <c r="L265" s="166"/>
      <c r="M265" s="170"/>
      <c r="N265" s="171"/>
      <c r="O265" s="171"/>
      <c r="P265" s="171"/>
      <c r="Q265" s="171"/>
      <c r="R265" s="171"/>
      <c r="S265" s="171"/>
      <c r="T265" s="172"/>
      <c r="AT265" s="168" t="s">
        <v>453</v>
      </c>
      <c r="AU265" s="168" t="s">
        <v>129</v>
      </c>
      <c r="AV265" s="13" t="s">
        <v>81</v>
      </c>
      <c r="AW265" s="13" t="s">
        <v>29</v>
      </c>
      <c r="AX265" s="13" t="s">
        <v>73</v>
      </c>
      <c r="AY265" s="168" t="s">
        <v>445</v>
      </c>
    </row>
    <row r="266" spans="1:65" s="14" customFormat="1">
      <c r="B266" s="173"/>
      <c r="D266" s="167" t="s">
        <v>453</v>
      </c>
      <c r="E266" s="174" t="s">
        <v>1</v>
      </c>
      <c r="F266" s="175" t="s">
        <v>6633</v>
      </c>
      <c r="H266" s="176">
        <v>22.619</v>
      </c>
      <c r="L266" s="173"/>
      <c r="M266" s="177"/>
      <c r="N266" s="178"/>
      <c r="O266" s="178"/>
      <c r="P266" s="178"/>
      <c r="Q266" s="178"/>
      <c r="R266" s="178"/>
      <c r="S266" s="178"/>
      <c r="T266" s="179"/>
      <c r="AT266" s="174" t="s">
        <v>453</v>
      </c>
      <c r="AU266" s="174" t="s">
        <v>129</v>
      </c>
      <c r="AV266" s="14" t="s">
        <v>129</v>
      </c>
      <c r="AW266" s="14" t="s">
        <v>29</v>
      </c>
      <c r="AX266" s="14" t="s">
        <v>73</v>
      </c>
      <c r="AY266" s="174" t="s">
        <v>445</v>
      </c>
    </row>
    <row r="267" spans="1:65" s="16" customFormat="1">
      <c r="B267" s="187"/>
      <c r="D267" s="167" t="s">
        <v>453</v>
      </c>
      <c r="E267" s="188" t="s">
        <v>1</v>
      </c>
      <c r="F267" s="189" t="s">
        <v>470</v>
      </c>
      <c r="H267" s="190">
        <v>22.619</v>
      </c>
      <c r="L267" s="187"/>
      <c r="M267" s="191"/>
      <c r="N267" s="192"/>
      <c r="O267" s="192"/>
      <c r="P267" s="192"/>
      <c r="Q267" s="192"/>
      <c r="R267" s="192"/>
      <c r="S267" s="192"/>
      <c r="T267" s="193"/>
      <c r="AT267" s="188" t="s">
        <v>453</v>
      </c>
      <c r="AU267" s="188" t="s">
        <v>129</v>
      </c>
      <c r="AV267" s="16" t="s">
        <v>451</v>
      </c>
      <c r="AW267" s="16" t="s">
        <v>29</v>
      </c>
      <c r="AX267" s="16" t="s">
        <v>81</v>
      </c>
      <c r="AY267" s="188" t="s">
        <v>445</v>
      </c>
    </row>
    <row r="268" spans="1:65" s="2" customFormat="1" ht="24.2" customHeight="1">
      <c r="A268" s="30"/>
      <c r="B268" s="152"/>
      <c r="C268" s="153" t="s">
        <v>771</v>
      </c>
      <c r="D268" s="153" t="s">
        <v>447</v>
      </c>
      <c r="E268" s="154" t="s">
        <v>1413</v>
      </c>
      <c r="F268" s="155" t="s">
        <v>1414</v>
      </c>
      <c r="G268" s="156" t="s">
        <v>450</v>
      </c>
      <c r="H268" s="157">
        <v>2.13</v>
      </c>
      <c r="I268" s="158"/>
      <c r="J268" s="158">
        <f>ROUND(I268*H268,2)</f>
        <v>0</v>
      </c>
      <c r="K268" s="159"/>
      <c r="L268" s="31"/>
      <c r="M268" s="160" t="s">
        <v>1</v>
      </c>
      <c r="N268" s="161" t="s">
        <v>39</v>
      </c>
      <c r="O268" s="162">
        <v>5.7830000000000004</v>
      </c>
      <c r="P268" s="162">
        <f>O268*H268</f>
        <v>12.31779</v>
      </c>
      <c r="Q268" s="162">
        <v>0</v>
      </c>
      <c r="R268" s="162">
        <f>Q268*H268</f>
        <v>0</v>
      </c>
      <c r="S268" s="162">
        <v>2.4</v>
      </c>
      <c r="T268" s="163">
        <f>S268*H268</f>
        <v>5.1119999999999992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64" t="s">
        <v>451</v>
      </c>
      <c r="AT268" s="164" t="s">
        <v>447</v>
      </c>
      <c r="AU268" s="164" t="s">
        <v>129</v>
      </c>
      <c r="AY268" s="18" t="s">
        <v>445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8" t="s">
        <v>129</v>
      </c>
      <c r="BK268" s="165">
        <f>ROUND(I268*H268,2)</f>
        <v>0</v>
      </c>
      <c r="BL268" s="18" t="s">
        <v>451</v>
      </c>
      <c r="BM268" s="164" t="s">
        <v>6634</v>
      </c>
    </row>
    <row r="269" spans="1:65" s="13" customFormat="1">
      <c r="B269" s="166"/>
      <c r="D269" s="167" t="s">
        <v>453</v>
      </c>
      <c r="E269" s="168" t="s">
        <v>1</v>
      </c>
      <c r="F269" s="169" t="s">
        <v>6635</v>
      </c>
      <c r="H269" s="168" t="s">
        <v>1</v>
      </c>
      <c r="L269" s="166"/>
      <c r="M269" s="170"/>
      <c r="N269" s="171"/>
      <c r="O269" s="171"/>
      <c r="P269" s="171"/>
      <c r="Q269" s="171"/>
      <c r="R269" s="171"/>
      <c r="S269" s="171"/>
      <c r="T269" s="172"/>
      <c r="AT269" s="168" t="s">
        <v>453</v>
      </c>
      <c r="AU269" s="168" t="s">
        <v>129</v>
      </c>
      <c r="AV269" s="13" t="s">
        <v>81</v>
      </c>
      <c r="AW269" s="13" t="s">
        <v>29</v>
      </c>
      <c r="AX269" s="13" t="s">
        <v>73</v>
      </c>
      <c r="AY269" s="168" t="s">
        <v>445</v>
      </c>
    </row>
    <row r="270" spans="1:65" s="14" customFormat="1">
      <c r="B270" s="173"/>
      <c r="D270" s="167" t="s">
        <v>453</v>
      </c>
      <c r="E270" s="174" t="s">
        <v>1</v>
      </c>
      <c r="F270" s="175" t="s">
        <v>6636</v>
      </c>
      <c r="H270" s="176">
        <v>2.13</v>
      </c>
      <c r="L270" s="173"/>
      <c r="M270" s="177"/>
      <c r="N270" s="178"/>
      <c r="O270" s="178"/>
      <c r="P270" s="178"/>
      <c r="Q270" s="178"/>
      <c r="R270" s="178"/>
      <c r="S270" s="178"/>
      <c r="T270" s="179"/>
      <c r="AT270" s="174" t="s">
        <v>453</v>
      </c>
      <c r="AU270" s="174" t="s">
        <v>129</v>
      </c>
      <c r="AV270" s="14" t="s">
        <v>129</v>
      </c>
      <c r="AW270" s="14" t="s">
        <v>29</v>
      </c>
      <c r="AX270" s="14" t="s">
        <v>73</v>
      </c>
      <c r="AY270" s="174" t="s">
        <v>445</v>
      </c>
    </row>
    <row r="271" spans="1:65" s="16" customFormat="1">
      <c r="B271" s="187"/>
      <c r="D271" s="167" t="s">
        <v>453</v>
      </c>
      <c r="E271" s="188" t="s">
        <v>1</v>
      </c>
      <c r="F271" s="189" t="s">
        <v>470</v>
      </c>
      <c r="H271" s="190">
        <v>2.13</v>
      </c>
      <c r="L271" s="187"/>
      <c r="M271" s="191"/>
      <c r="N271" s="192"/>
      <c r="O271" s="192"/>
      <c r="P271" s="192"/>
      <c r="Q271" s="192"/>
      <c r="R271" s="192"/>
      <c r="S271" s="192"/>
      <c r="T271" s="193"/>
      <c r="AT271" s="188" t="s">
        <v>453</v>
      </c>
      <c r="AU271" s="188" t="s">
        <v>129</v>
      </c>
      <c r="AV271" s="16" t="s">
        <v>451</v>
      </c>
      <c r="AW271" s="16" t="s">
        <v>29</v>
      </c>
      <c r="AX271" s="16" t="s">
        <v>81</v>
      </c>
      <c r="AY271" s="188" t="s">
        <v>445</v>
      </c>
    </row>
    <row r="272" spans="1:65" s="2" customFormat="1" ht="24.2" customHeight="1">
      <c r="A272" s="30"/>
      <c r="B272" s="152"/>
      <c r="C272" s="153" t="s">
        <v>777</v>
      </c>
      <c r="D272" s="153" t="s">
        <v>447</v>
      </c>
      <c r="E272" s="154" t="s">
        <v>1458</v>
      </c>
      <c r="F272" s="155" t="s">
        <v>6637</v>
      </c>
      <c r="G272" s="156" t="s">
        <v>529</v>
      </c>
      <c r="H272" s="157">
        <v>7.1</v>
      </c>
      <c r="I272" s="158"/>
      <c r="J272" s="158">
        <f>ROUND(I272*H272,2)</f>
        <v>0</v>
      </c>
      <c r="K272" s="159"/>
      <c r="L272" s="31"/>
      <c r="M272" s="160" t="s">
        <v>1</v>
      </c>
      <c r="N272" s="161" t="s">
        <v>39</v>
      </c>
      <c r="O272" s="162">
        <v>0.16600000000000001</v>
      </c>
      <c r="P272" s="162">
        <f>O272*H272</f>
        <v>1.1786000000000001</v>
      </c>
      <c r="Q272" s="162">
        <v>0</v>
      </c>
      <c r="R272" s="162">
        <f>Q272*H272</f>
        <v>0</v>
      </c>
      <c r="S272" s="162">
        <v>0.02</v>
      </c>
      <c r="T272" s="163">
        <f>S272*H272</f>
        <v>0.14199999999999999</v>
      </c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R272" s="164" t="s">
        <v>451</v>
      </c>
      <c r="AT272" s="164" t="s">
        <v>447</v>
      </c>
      <c r="AU272" s="164" t="s">
        <v>129</v>
      </c>
      <c r="AY272" s="18" t="s">
        <v>445</v>
      </c>
      <c r="BE272" s="165">
        <f>IF(N272="základná",J272,0)</f>
        <v>0</v>
      </c>
      <c r="BF272" s="165">
        <f>IF(N272="znížená",J272,0)</f>
        <v>0</v>
      </c>
      <c r="BG272" s="165">
        <f>IF(N272="zákl. prenesená",J272,0)</f>
        <v>0</v>
      </c>
      <c r="BH272" s="165">
        <f>IF(N272="zníž. prenesená",J272,0)</f>
        <v>0</v>
      </c>
      <c r="BI272" s="165">
        <f>IF(N272="nulová",J272,0)</f>
        <v>0</v>
      </c>
      <c r="BJ272" s="18" t="s">
        <v>129</v>
      </c>
      <c r="BK272" s="165">
        <f>ROUND(I272*H272,2)</f>
        <v>0</v>
      </c>
      <c r="BL272" s="18" t="s">
        <v>451</v>
      </c>
      <c r="BM272" s="164" t="s">
        <v>6638</v>
      </c>
    </row>
    <row r="273" spans="1:65" s="13" customFormat="1">
      <c r="B273" s="166"/>
      <c r="D273" s="167" t="s">
        <v>453</v>
      </c>
      <c r="E273" s="168" t="s">
        <v>1</v>
      </c>
      <c r="F273" s="169" t="s">
        <v>610</v>
      </c>
      <c r="H273" s="168" t="s">
        <v>1</v>
      </c>
      <c r="L273" s="166"/>
      <c r="M273" s="170"/>
      <c r="N273" s="171"/>
      <c r="O273" s="171"/>
      <c r="P273" s="171"/>
      <c r="Q273" s="171"/>
      <c r="R273" s="171"/>
      <c r="S273" s="171"/>
      <c r="T273" s="172"/>
      <c r="AT273" s="168" t="s">
        <v>453</v>
      </c>
      <c r="AU273" s="168" t="s">
        <v>129</v>
      </c>
      <c r="AV273" s="13" t="s">
        <v>81</v>
      </c>
      <c r="AW273" s="13" t="s">
        <v>29</v>
      </c>
      <c r="AX273" s="13" t="s">
        <v>73</v>
      </c>
      <c r="AY273" s="168" t="s">
        <v>445</v>
      </c>
    </row>
    <row r="274" spans="1:65" s="14" customFormat="1">
      <c r="B274" s="173"/>
      <c r="D274" s="167" t="s">
        <v>453</v>
      </c>
      <c r="E274" s="174" t="s">
        <v>1</v>
      </c>
      <c r="F274" s="175" t="s">
        <v>6639</v>
      </c>
      <c r="H274" s="176">
        <v>7.1</v>
      </c>
      <c r="L274" s="173"/>
      <c r="M274" s="177"/>
      <c r="N274" s="178"/>
      <c r="O274" s="178"/>
      <c r="P274" s="178"/>
      <c r="Q274" s="178"/>
      <c r="R274" s="178"/>
      <c r="S274" s="178"/>
      <c r="T274" s="179"/>
      <c r="AT274" s="174" t="s">
        <v>453</v>
      </c>
      <c r="AU274" s="174" t="s">
        <v>129</v>
      </c>
      <c r="AV274" s="14" t="s">
        <v>129</v>
      </c>
      <c r="AW274" s="14" t="s">
        <v>29</v>
      </c>
      <c r="AX274" s="14" t="s">
        <v>73</v>
      </c>
      <c r="AY274" s="174" t="s">
        <v>445</v>
      </c>
    </row>
    <row r="275" spans="1:65" s="16" customFormat="1">
      <c r="B275" s="187"/>
      <c r="D275" s="167" t="s">
        <v>453</v>
      </c>
      <c r="E275" s="188" t="s">
        <v>1</v>
      </c>
      <c r="F275" s="189" t="s">
        <v>470</v>
      </c>
      <c r="H275" s="190">
        <v>7.1</v>
      </c>
      <c r="L275" s="187"/>
      <c r="M275" s="191"/>
      <c r="N275" s="192"/>
      <c r="O275" s="192"/>
      <c r="P275" s="192"/>
      <c r="Q275" s="192"/>
      <c r="R275" s="192"/>
      <c r="S275" s="192"/>
      <c r="T275" s="193"/>
      <c r="AT275" s="188" t="s">
        <v>453</v>
      </c>
      <c r="AU275" s="188" t="s">
        <v>129</v>
      </c>
      <c r="AV275" s="16" t="s">
        <v>451</v>
      </c>
      <c r="AW275" s="16" t="s">
        <v>29</v>
      </c>
      <c r="AX275" s="16" t="s">
        <v>81</v>
      </c>
      <c r="AY275" s="188" t="s">
        <v>445</v>
      </c>
    </row>
    <row r="276" spans="1:65" s="2" customFormat="1" ht="24.2" customHeight="1">
      <c r="A276" s="30"/>
      <c r="B276" s="152"/>
      <c r="C276" s="153" t="s">
        <v>784</v>
      </c>
      <c r="D276" s="153" t="s">
        <v>447</v>
      </c>
      <c r="E276" s="154" t="s">
        <v>6640</v>
      </c>
      <c r="F276" s="155" t="s">
        <v>6641</v>
      </c>
      <c r="G276" s="156" t="s">
        <v>651</v>
      </c>
      <c r="H276" s="157">
        <v>1</v>
      </c>
      <c r="I276" s="158"/>
      <c r="J276" s="158">
        <f>ROUND(I276*H276,2)</f>
        <v>0</v>
      </c>
      <c r="K276" s="159"/>
      <c r="L276" s="31"/>
      <c r="M276" s="160" t="s">
        <v>1</v>
      </c>
      <c r="N276" s="161" t="s">
        <v>39</v>
      </c>
      <c r="O276" s="162">
        <v>0.49</v>
      </c>
      <c r="P276" s="162">
        <f>O276*H276</f>
        <v>0.49</v>
      </c>
      <c r="Q276" s="162">
        <v>0</v>
      </c>
      <c r="R276" s="162">
        <f>Q276*H276</f>
        <v>0</v>
      </c>
      <c r="S276" s="162">
        <v>3.4000000000000002E-2</v>
      </c>
      <c r="T276" s="163">
        <f>S276*H276</f>
        <v>3.4000000000000002E-2</v>
      </c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R276" s="164" t="s">
        <v>451</v>
      </c>
      <c r="AT276" s="164" t="s">
        <v>447</v>
      </c>
      <c r="AU276" s="164" t="s">
        <v>129</v>
      </c>
      <c r="AY276" s="18" t="s">
        <v>445</v>
      </c>
      <c r="BE276" s="165">
        <f>IF(N276="základná",J276,0)</f>
        <v>0</v>
      </c>
      <c r="BF276" s="165">
        <f>IF(N276="znížená",J276,0)</f>
        <v>0</v>
      </c>
      <c r="BG276" s="165">
        <f>IF(N276="zákl. prenesená",J276,0)</f>
        <v>0</v>
      </c>
      <c r="BH276" s="165">
        <f>IF(N276="zníž. prenesená",J276,0)</f>
        <v>0</v>
      </c>
      <c r="BI276" s="165">
        <f>IF(N276="nulová",J276,0)</f>
        <v>0</v>
      </c>
      <c r="BJ276" s="18" t="s">
        <v>129</v>
      </c>
      <c r="BK276" s="165">
        <f>ROUND(I276*H276,2)</f>
        <v>0</v>
      </c>
      <c r="BL276" s="18" t="s">
        <v>451</v>
      </c>
      <c r="BM276" s="164" t="s">
        <v>6642</v>
      </c>
    </row>
    <row r="277" spans="1:65" s="14" customFormat="1">
      <c r="B277" s="173"/>
      <c r="D277" s="167" t="s">
        <v>453</v>
      </c>
      <c r="E277" s="174" t="s">
        <v>1</v>
      </c>
      <c r="F277" s="175" t="s">
        <v>81</v>
      </c>
      <c r="H277" s="176">
        <v>1</v>
      </c>
      <c r="L277" s="173"/>
      <c r="M277" s="177"/>
      <c r="N277" s="178"/>
      <c r="O277" s="178"/>
      <c r="P277" s="178"/>
      <c r="Q277" s="178"/>
      <c r="R277" s="178"/>
      <c r="S277" s="178"/>
      <c r="T277" s="179"/>
      <c r="AT277" s="174" t="s">
        <v>453</v>
      </c>
      <c r="AU277" s="174" t="s">
        <v>129</v>
      </c>
      <c r="AV277" s="14" t="s">
        <v>129</v>
      </c>
      <c r="AW277" s="14" t="s">
        <v>29</v>
      </c>
      <c r="AX277" s="14" t="s">
        <v>73</v>
      </c>
      <c r="AY277" s="174" t="s">
        <v>445</v>
      </c>
    </row>
    <row r="278" spans="1:65" s="16" customFormat="1">
      <c r="B278" s="187"/>
      <c r="D278" s="167" t="s">
        <v>453</v>
      </c>
      <c r="E278" s="188" t="s">
        <v>1</v>
      </c>
      <c r="F278" s="189" t="s">
        <v>470</v>
      </c>
      <c r="H278" s="190">
        <v>1</v>
      </c>
      <c r="L278" s="187"/>
      <c r="M278" s="191"/>
      <c r="N278" s="192"/>
      <c r="O278" s="192"/>
      <c r="P278" s="192"/>
      <c r="Q278" s="192"/>
      <c r="R278" s="192"/>
      <c r="S278" s="192"/>
      <c r="T278" s="193"/>
      <c r="AT278" s="188" t="s">
        <v>453</v>
      </c>
      <c r="AU278" s="188" t="s">
        <v>129</v>
      </c>
      <c r="AV278" s="16" t="s">
        <v>451</v>
      </c>
      <c r="AW278" s="16" t="s">
        <v>29</v>
      </c>
      <c r="AX278" s="16" t="s">
        <v>81</v>
      </c>
      <c r="AY278" s="188" t="s">
        <v>445</v>
      </c>
    </row>
    <row r="279" spans="1:65" s="2" customFormat="1" ht="24.2" customHeight="1">
      <c r="A279" s="30"/>
      <c r="B279" s="152"/>
      <c r="C279" s="153" t="s">
        <v>799</v>
      </c>
      <c r="D279" s="153" t="s">
        <v>447</v>
      </c>
      <c r="E279" s="154" t="s">
        <v>6643</v>
      </c>
      <c r="F279" s="155" t="s">
        <v>6644</v>
      </c>
      <c r="G279" s="156" t="s">
        <v>651</v>
      </c>
      <c r="H279" s="157">
        <v>4</v>
      </c>
      <c r="I279" s="158"/>
      <c r="J279" s="158">
        <f>ROUND(I279*H279,2)</f>
        <v>0</v>
      </c>
      <c r="K279" s="159"/>
      <c r="L279" s="31"/>
      <c r="M279" s="160" t="s">
        <v>1</v>
      </c>
      <c r="N279" s="161" t="s">
        <v>39</v>
      </c>
      <c r="O279" s="162">
        <v>0.53100000000000003</v>
      </c>
      <c r="P279" s="162">
        <f>O279*H279</f>
        <v>2.1240000000000001</v>
      </c>
      <c r="Q279" s="162">
        <v>0</v>
      </c>
      <c r="R279" s="162">
        <f>Q279*H279</f>
        <v>0</v>
      </c>
      <c r="S279" s="162">
        <v>8.2000000000000003E-2</v>
      </c>
      <c r="T279" s="163">
        <f>S279*H279</f>
        <v>0.32800000000000001</v>
      </c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R279" s="164" t="s">
        <v>451</v>
      </c>
      <c r="AT279" s="164" t="s">
        <v>447</v>
      </c>
      <c r="AU279" s="164" t="s">
        <v>129</v>
      </c>
      <c r="AY279" s="18" t="s">
        <v>445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129</v>
      </c>
      <c r="BK279" s="165">
        <f>ROUND(I279*H279,2)</f>
        <v>0</v>
      </c>
      <c r="BL279" s="18" t="s">
        <v>451</v>
      </c>
      <c r="BM279" s="164" t="s">
        <v>6645</v>
      </c>
    </row>
    <row r="280" spans="1:65" s="2" customFormat="1" ht="24.2" customHeight="1">
      <c r="A280" s="30"/>
      <c r="B280" s="152"/>
      <c r="C280" s="153" t="s">
        <v>810</v>
      </c>
      <c r="D280" s="153" t="s">
        <v>447</v>
      </c>
      <c r="E280" s="154" t="s">
        <v>6646</v>
      </c>
      <c r="F280" s="155" t="s">
        <v>6647</v>
      </c>
      <c r="G280" s="156" t="s">
        <v>651</v>
      </c>
      <c r="H280" s="157">
        <v>4</v>
      </c>
      <c r="I280" s="158"/>
      <c r="J280" s="158">
        <f>ROUND(I280*H280,2)</f>
        <v>0</v>
      </c>
      <c r="K280" s="159"/>
      <c r="L280" s="31"/>
      <c r="M280" s="160" t="s">
        <v>1</v>
      </c>
      <c r="N280" s="161" t="s">
        <v>39</v>
      </c>
      <c r="O280" s="162">
        <v>0.16500000000000001</v>
      </c>
      <c r="P280" s="162">
        <f>O280*H280</f>
        <v>0.66</v>
      </c>
      <c r="Q280" s="162">
        <v>0</v>
      </c>
      <c r="R280" s="162">
        <f>Q280*H280</f>
        <v>0</v>
      </c>
      <c r="S280" s="162">
        <v>4.0000000000000001E-3</v>
      </c>
      <c r="T280" s="163">
        <f>S280*H280</f>
        <v>1.6E-2</v>
      </c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R280" s="164" t="s">
        <v>451</v>
      </c>
      <c r="AT280" s="164" t="s">
        <v>447</v>
      </c>
      <c r="AU280" s="164" t="s">
        <v>129</v>
      </c>
      <c r="AY280" s="18" t="s">
        <v>445</v>
      </c>
      <c r="BE280" s="165">
        <f>IF(N280="základná",J280,0)</f>
        <v>0</v>
      </c>
      <c r="BF280" s="165">
        <f>IF(N280="znížená",J280,0)</f>
        <v>0</v>
      </c>
      <c r="BG280" s="165">
        <f>IF(N280="zákl. prenesená",J280,0)</f>
        <v>0</v>
      </c>
      <c r="BH280" s="165">
        <f>IF(N280="zníž. prenesená",J280,0)</f>
        <v>0</v>
      </c>
      <c r="BI280" s="165">
        <f>IF(N280="nulová",J280,0)</f>
        <v>0</v>
      </c>
      <c r="BJ280" s="18" t="s">
        <v>129</v>
      </c>
      <c r="BK280" s="165">
        <f>ROUND(I280*H280,2)</f>
        <v>0</v>
      </c>
      <c r="BL280" s="18" t="s">
        <v>451</v>
      </c>
      <c r="BM280" s="164" t="s">
        <v>6648</v>
      </c>
    </row>
    <row r="281" spans="1:65" s="14" customFormat="1">
      <c r="B281" s="173"/>
      <c r="D281" s="167" t="s">
        <v>453</v>
      </c>
      <c r="E281" s="174" t="s">
        <v>1</v>
      </c>
      <c r="F281" s="175" t="s">
        <v>451</v>
      </c>
      <c r="H281" s="176">
        <v>4</v>
      </c>
      <c r="L281" s="173"/>
      <c r="M281" s="177"/>
      <c r="N281" s="178"/>
      <c r="O281" s="178"/>
      <c r="P281" s="178"/>
      <c r="Q281" s="178"/>
      <c r="R281" s="178"/>
      <c r="S281" s="178"/>
      <c r="T281" s="179"/>
      <c r="AT281" s="174" t="s">
        <v>453</v>
      </c>
      <c r="AU281" s="174" t="s">
        <v>129</v>
      </c>
      <c r="AV281" s="14" t="s">
        <v>129</v>
      </c>
      <c r="AW281" s="14" t="s">
        <v>29</v>
      </c>
      <c r="AX281" s="14" t="s">
        <v>73</v>
      </c>
      <c r="AY281" s="174" t="s">
        <v>445</v>
      </c>
    </row>
    <row r="282" spans="1:65" s="16" customFormat="1">
      <c r="B282" s="187"/>
      <c r="D282" s="167" t="s">
        <v>453</v>
      </c>
      <c r="E282" s="188" t="s">
        <v>1</v>
      </c>
      <c r="F282" s="189" t="s">
        <v>470</v>
      </c>
      <c r="H282" s="190">
        <v>4</v>
      </c>
      <c r="L282" s="187"/>
      <c r="M282" s="191"/>
      <c r="N282" s="192"/>
      <c r="O282" s="192"/>
      <c r="P282" s="192"/>
      <c r="Q282" s="192"/>
      <c r="R282" s="192"/>
      <c r="S282" s="192"/>
      <c r="T282" s="193"/>
      <c r="AT282" s="188" t="s">
        <v>453</v>
      </c>
      <c r="AU282" s="188" t="s">
        <v>129</v>
      </c>
      <c r="AV282" s="16" t="s">
        <v>451</v>
      </c>
      <c r="AW282" s="16" t="s">
        <v>29</v>
      </c>
      <c r="AX282" s="16" t="s">
        <v>81</v>
      </c>
      <c r="AY282" s="188" t="s">
        <v>445</v>
      </c>
    </row>
    <row r="283" spans="1:65" s="2" customFormat="1" ht="24.2" customHeight="1">
      <c r="A283" s="30"/>
      <c r="B283" s="152"/>
      <c r="C283" s="153" t="s">
        <v>823</v>
      </c>
      <c r="D283" s="153" t="s">
        <v>447</v>
      </c>
      <c r="E283" s="154" t="s">
        <v>6649</v>
      </c>
      <c r="F283" s="155" t="s">
        <v>6650</v>
      </c>
      <c r="G283" s="156" t="s">
        <v>651</v>
      </c>
      <c r="H283" s="157">
        <v>10</v>
      </c>
      <c r="I283" s="158"/>
      <c r="J283" s="158">
        <f>ROUND(I283*H283,2)</f>
        <v>0</v>
      </c>
      <c r="K283" s="159"/>
      <c r="L283" s="31"/>
      <c r="M283" s="160" t="s">
        <v>1</v>
      </c>
      <c r="N283" s="161" t="s">
        <v>39</v>
      </c>
      <c r="O283" s="162">
        <v>0.25</v>
      </c>
      <c r="P283" s="162">
        <f>O283*H283</f>
        <v>2.5</v>
      </c>
      <c r="Q283" s="162">
        <v>0</v>
      </c>
      <c r="R283" s="162">
        <f>Q283*H283</f>
        <v>0</v>
      </c>
      <c r="S283" s="162">
        <v>4.3999999999999997E-2</v>
      </c>
      <c r="T283" s="163">
        <f>S283*H283</f>
        <v>0.43999999999999995</v>
      </c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R283" s="164" t="s">
        <v>451</v>
      </c>
      <c r="AT283" s="164" t="s">
        <v>447</v>
      </c>
      <c r="AU283" s="164" t="s">
        <v>129</v>
      </c>
      <c r="AY283" s="18" t="s">
        <v>445</v>
      </c>
      <c r="BE283" s="165">
        <f>IF(N283="základná",J283,0)</f>
        <v>0</v>
      </c>
      <c r="BF283" s="165">
        <f>IF(N283="znížená",J283,0)</f>
        <v>0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8" t="s">
        <v>129</v>
      </c>
      <c r="BK283" s="165">
        <f>ROUND(I283*H283,2)</f>
        <v>0</v>
      </c>
      <c r="BL283" s="18" t="s">
        <v>451</v>
      </c>
      <c r="BM283" s="164" t="s">
        <v>6651</v>
      </c>
    </row>
    <row r="284" spans="1:65" s="13" customFormat="1">
      <c r="B284" s="166"/>
      <c r="D284" s="167" t="s">
        <v>453</v>
      </c>
      <c r="E284" s="168" t="s">
        <v>1</v>
      </c>
      <c r="F284" s="169" t="s">
        <v>6652</v>
      </c>
      <c r="H284" s="168" t="s">
        <v>1</v>
      </c>
      <c r="L284" s="166"/>
      <c r="M284" s="170"/>
      <c r="N284" s="171"/>
      <c r="O284" s="171"/>
      <c r="P284" s="171"/>
      <c r="Q284" s="171"/>
      <c r="R284" s="171"/>
      <c r="S284" s="171"/>
      <c r="T284" s="172"/>
      <c r="AT284" s="168" t="s">
        <v>453</v>
      </c>
      <c r="AU284" s="168" t="s">
        <v>129</v>
      </c>
      <c r="AV284" s="13" t="s">
        <v>81</v>
      </c>
      <c r="AW284" s="13" t="s">
        <v>29</v>
      </c>
      <c r="AX284" s="13" t="s">
        <v>73</v>
      </c>
      <c r="AY284" s="168" t="s">
        <v>445</v>
      </c>
    </row>
    <row r="285" spans="1:65" s="14" customFormat="1">
      <c r="B285" s="173"/>
      <c r="D285" s="167" t="s">
        <v>453</v>
      </c>
      <c r="E285" s="174" t="s">
        <v>1</v>
      </c>
      <c r="F285" s="175" t="s">
        <v>518</v>
      </c>
      <c r="H285" s="176">
        <v>10</v>
      </c>
      <c r="L285" s="173"/>
      <c r="M285" s="177"/>
      <c r="N285" s="178"/>
      <c r="O285" s="178"/>
      <c r="P285" s="178"/>
      <c r="Q285" s="178"/>
      <c r="R285" s="178"/>
      <c r="S285" s="178"/>
      <c r="T285" s="179"/>
      <c r="AT285" s="174" t="s">
        <v>453</v>
      </c>
      <c r="AU285" s="174" t="s">
        <v>129</v>
      </c>
      <c r="AV285" s="14" t="s">
        <v>129</v>
      </c>
      <c r="AW285" s="14" t="s">
        <v>29</v>
      </c>
      <c r="AX285" s="14" t="s">
        <v>73</v>
      </c>
      <c r="AY285" s="174" t="s">
        <v>445</v>
      </c>
    </row>
    <row r="286" spans="1:65" s="16" customFormat="1">
      <c r="B286" s="187"/>
      <c r="D286" s="167" t="s">
        <v>453</v>
      </c>
      <c r="E286" s="188" t="s">
        <v>1</v>
      </c>
      <c r="F286" s="189" t="s">
        <v>470</v>
      </c>
      <c r="H286" s="190">
        <v>10</v>
      </c>
      <c r="L286" s="187"/>
      <c r="M286" s="191"/>
      <c r="N286" s="192"/>
      <c r="O286" s="192"/>
      <c r="P286" s="192"/>
      <c r="Q286" s="192"/>
      <c r="R286" s="192"/>
      <c r="S286" s="192"/>
      <c r="T286" s="193"/>
      <c r="AT286" s="188" t="s">
        <v>453</v>
      </c>
      <c r="AU286" s="188" t="s">
        <v>129</v>
      </c>
      <c r="AV286" s="16" t="s">
        <v>451</v>
      </c>
      <c r="AW286" s="16" t="s">
        <v>29</v>
      </c>
      <c r="AX286" s="16" t="s">
        <v>81</v>
      </c>
      <c r="AY286" s="188" t="s">
        <v>445</v>
      </c>
    </row>
    <row r="287" spans="1:65" s="2" customFormat="1" ht="21.75" customHeight="1">
      <c r="A287" s="30"/>
      <c r="B287" s="152"/>
      <c r="C287" s="153" t="s">
        <v>833</v>
      </c>
      <c r="D287" s="153" t="s">
        <v>447</v>
      </c>
      <c r="E287" s="154" t="s">
        <v>1671</v>
      </c>
      <c r="F287" s="155" t="s">
        <v>1672</v>
      </c>
      <c r="G287" s="156" t="s">
        <v>507</v>
      </c>
      <c r="H287" s="157">
        <v>49.052999999999997</v>
      </c>
      <c r="I287" s="158"/>
      <c r="J287" s="158">
        <f>ROUND(I287*H287,2)</f>
        <v>0</v>
      </c>
      <c r="K287" s="159"/>
      <c r="L287" s="31"/>
      <c r="M287" s="160" t="s">
        <v>1</v>
      </c>
      <c r="N287" s="161" t="s">
        <v>39</v>
      </c>
      <c r="O287" s="162">
        <v>0.59799999999999998</v>
      </c>
      <c r="P287" s="162">
        <f>O287*H287</f>
        <v>29.333693999999998</v>
      </c>
      <c r="Q287" s="162">
        <v>0</v>
      </c>
      <c r="R287" s="162">
        <f>Q287*H287</f>
        <v>0</v>
      </c>
      <c r="S287" s="162">
        <v>0</v>
      </c>
      <c r="T287" s="163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64" t="s">
        <v>451</v>
      </c>
      <c r="AT287" s="164" t="s">
        <v>447</v>
      </c>
      <c r="AU287" s="164" t="s">
        <v>129</v>
      </c>
      <c r="AY287" s="18" t="s">
        <v>445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8" t="s">
        <v>129</v>
      </c>
      <c r="BK287" s="165">
        <f>ROUND(I287*H287,2)</f>
        <v>0</v>
      </c>
      <c r="BL287" s="18" t="s">
        <v>451</v>
      </c>
      <c r="BM287" s="164" t="s">
        <v>6653</v>
      </c>
    </row>
    <row r="288" spans="1:65" s="2" customFormat="1" ht="24.2" customHeight="1">
      <c r="A288" s="30"/>
      <c r="B288" s="152"/>
      <c r="C288" s="153" t="s">
        <v>838</v>
      </c>
      <c r="D288" s="153" t="s">
        <v>447</v>
      </c>
      <c r="E288" s="154" t="s">
        <v>1675</v>
      </c>
      <c r="F288" s="155" t="s">
        <v>1676</v>
      </c>
      <c r="G288" s="156" t="s">
        <v>507</v>
      </c>
      <c r="H288" s="157">
        <v>1177.2719999999999</v>
      </c>
      <c r="I288" s="158"/>
      <c r="J288" s="158">
        <f>ROUND(I288*H288,2)</f>
        <v>0</v>
      </c>
      <c r="K288" s="159"/>
      <c r="L288" s="31"/>
      <c r="M288" s="160" t="s">
        <v>1</v>
      </c>
      <c r="N288" s="161" t="s">
        <v>39</v>
      </c>
      <c r="O288" s="162">
        <v>7.0000000000000001E-3</v>
      </c>
      <c r="P288" s="162">
        <f>O288*H288</f>
        <v>8.2409040000000005</v>
      </c>
      <c r="Q288" s="162">
        <v>0</v>
      </c>
      <c r="R288" s="162">
        <f>Q288*H288</f>
        <v>0</v>
      </c>
      <c r="S288" s="162">
        <v>0</v>
      </c>
      <c r="T288" s="163">
        <f>S288*H288</f>
        <v>0</v>
      </c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R288" s="164" t="s">
        <v>451</v>
      </c>
      <c r="AT288" s="164" t="s">
        <v>447</v>
      </c>
      <c r="AU288" s="164" t="s">
        <v>129</v>
      </c>
      <c r="AY288" s="18" t="s">
        <v>445</v>
      </c>
      <c r="BE288" s="165">
        <f>IF(N288="základná",J288,0)</f>
        <v>0</v>
      </c>
      <c r="BF288" s="165">
        <f>IF(N288="znížená",J288,0)</f>
        <v>0</v>
      </c>
      <c r="BG288" s="165">
        <f>IF(N288="zákl. prenesená",J288,0)</f>
        <v>0</v>
      </c>
      <c r="BH288" s="165">
        <f>IF(N288="zníž. prenesená",J288,0)</f>
        <v>0</v>
      </c>
      <c r="BI288" s="165">
        <f>IF(N288="nulová",J288,0)</f>
        <v>0</v>
      </c>
      <c r="BJ288" s="18" t="s">
        <v>129</v>
      </c>
      <c r="BK288" s="165">
        <f>ROUND(I288*H288,2)</f>
        <v>0</v>
      </c>
      <c r="BL288" s="18" t="s">
        <v>451</v>
      </c>
      <c r="BM288" s="164" t="s">
        <v>6654</v>
      </c>
    </row>
    <row r="289" spans="1:65" s="14" customFormat="1">
      <c r="B289" s="173"/>
      <c r="D289" s="167" t="s">
        <v>453</v>
      </c>
      <c r="F289" s="175" t="s">
        <v>6655</v>
      </c>
      <c r="H289" s="176">
        <v>1177.2719999999999</v>
      </c>
      <c r="L289" s="173"/>
      <c r="M289" s="177"/>
      <c r="N289" s="178"/>
      <c r="O289" s="178"/>
      <c r="P289" s="178"/>
      <c r="Q289" s="178"/>
      <c r="R289" s="178"/>
      <c r="S289" s="178"/>
      <c r="T289" s="179"/>
      <c r="AT289" s="174" t="s">
        <v>453</v>
      </c>
      <c r="AU289" s="174" t="s">
        <v>129</v>
      </c>
      <c r="AV289" s="14" t="s">
        <v>129</v>
      </c>
      <c r="AW289" s="14" t="s">
        <v>3</v>
      </c>
      <c r="AX289" s="14" t="s">
        <v>81</v>
      </c>
      <c r="AY289" s="174" t="s">
        <v>445</v>
      </c>
    </row>
    <row r="290" spans="1:65" s="2" customFormat="1" ht="24.2" customHeight="1">
      <c r="A290" s="30"/>
      <c r="B290" s="152"/>
      <c r="C290" s="153" t="s">
        <v>842</v>
      </c>
      <c r="D290" s="153" t="s">
        <v>447</v>
      </c>
      <c r="E290" s="154" t="s">
        <v>1680</v>
      </c>
      <c r="F290" s="155" t="s">
        <v>1681</v>
      </c>
      <c r="G290" s="156" t="s">
        <v>507</v>
      </c>
      <c r="H290" s="157">
        <v>49.052999999999997</v>
      </c>
      <c r="I290" s="158"/>
      <c r="J290" s="158">
        <f>ROUND(I290*H290,2)</f>
        <v>0</v>
      </c>
      <c r="K290" s="159"/>
      <c r="L290" s="31"/>
      <c r="M290" s="160" t="s">
        <v>1</v>
      </c>
      <c r="N290" s="161" t="s">
        <v>39</v>
      </c>
      <c r="O290" s="162">
        <v>0.89</v>
      </c>
      <c r="P290" s="162">
        <f>O290*H290</f>
        <v>43.657170000000001</v>
      </c>
      <c r="Q290" s="162">
        <v>0</v>
      </c>
      <c r="R290" s="162">
        <f>Q290*H290</f>
        <v>0</v>
      </c>
      <c r="S290" s="162">
        <v>0</v>
      </c>
      <c r="T290" s="163">
        <f>S290*H290</f>
        <v>0</v>
      </c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R290" s="164" t="s">
        <v>451</v>
      </c>
      <c r="AT290" s="164" t="s">
        <v>447</v>
      </c>
      <c r="AU290" s="164" t="s">
        <v>129</v>
      </c>
      <c r="AY290" s="18" t="s">
        <v>445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8" t="s">
        <v>129</v>
      </c>
      <c r="BK290" s="165">
        <f>ROUND(I290*H290,2)</f>
        <v>0</v>
      </c>
      <c r="BL290" s="18" t="s">
        <v>451</v>
      </c>
      <c r="BM290" s="164" t="s">
        <v>6656</v>
      </c>
    </row>
    <row r="291" spans="1:65" s="2" customFormat="1" ht="24.2" customHeight="1">
      <c r="A291" s="30"/>
      <c r="B291" s="152"/>
      <c r="C291" s="153" t="s">
        <v>869</v>
      </c>
      <c r="D291" s="153" t="s">
        <v>447</v>
      </c>
      <c r="E291" s="154" t="s">
        <v>1684</v>
      </c>
      <c r="F291" s="155" t="s">
        <v>1685</v>
      </c>
      <c r="G291" s="156" t="s">
        <v>507</v>
      </c>
      <c r="H291" s="157">
        <v>49.052999999999997</v>
      </c>
      <c r="I291" s="158"/>
      <c r="J291" s="158">
        <f>ROUND(I291*H291,2)</f>
        <v>0</v>
      </c>
      <c r="K291" s="159"/>
      <c r="L291" s="31"/>
      <c r="M291" s="160" t="s">
        <v>1</v>
      </c>
      <c r="N291" s="161" t="s">
        <v>39</v>
      </c>
      <c r="O291" s="162">
        <v>0</v>
      </c>
      <c r="P291" s="162">
        <f>O291*H291</f>
        <v>0</v>
      </c>
      <c r="Q291" s="162">
        <v>0</v>
      </c>
      <c r="R291" s="162">
        <f>Q291*H291</f>
        <v>0</v>
      </c>
      <c r="S291" s="162">
        <v>0</v>
      </c>
      <c r="T291" s="163">
        <f>S291*H291</f>
        <v>0</v>
      </c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R291" s="164" t="s">
        <v>451</v>
      </c>
      <c r="AT291" s="164" t="s">
        <v>447</v>
      </c>
      <c r="AU291" s="164" t="s">
        <v>129</v>
      </c>
      <c r="AY291" s="18" t="s">
        <v>445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129</v>
      </c>
      <c r="BK291" s="165">
        <f>ROUND(I291*H291,2)</f>
        <v>0</v>
      </c>
      <c r="BL291" s="18" t="s">
        <v>451</v>
      </c>
      <c r="BM291" s="164" t="s">
        <v>6657</v>
      </c>
    </row>
    <row r="292" spans="1:65" s="12" customFormat="1" ht="22.9" customHeight="1">
      <c r="B292" s="140"/>
      <c r="D292" s="141" t="s">
        <v>72</v>
      </c>
      <c r="E292" s="150" t="s">
        <v>1172</v>
      </c>
      <c r="F292" s="150" t="s">
        <v>1708</v>
      </c>
      <c r="J292" s="151">
        <f>BK292</f>
        <v>0</v>
      </c>
      <c r="L292" s="140"/>
      <c r="M292" s="144"/>
      <c r="N292" s="145"/>
      <c r="O292" s="145"/>
      <c r="P292" s="146">
        <f>P293</f>
        <v>104.67750000000001</v>
      </c>
      <c r="Q292" s="145"/>
      <c r="R292" s="146">
        <f>R293</f>
        <v>0</v>
      </c>
      <c r="S292" s="145"/>
      <c r="T292" s="147">
        <f>T293</f>
        <v>0</v>
      </c>
      <c r="AR292" s="141" t="s">
        <v>81</v>
      </c>
      <c r="AT292" s="148" t="s">
        <v>72</v>
      </c>
      <c r="AU292" s="148" t="s">
        <v>81</v>
      </c>
      <c r="AY292" s="141" t="s">
        <v>445</v>
      </c>
      <c r="BK292" s="149">
        <f>BK293</f>
        <v>0</v>
      </c>
    </row>
    <row r="293" spans="1:65" s="2" customFormat="1" ht="24.2" customHeight="1">
      <c r="A293" s="30"/>
      <c r="B293" s="152"/>
      <c r="C293" s="153" t="s">
        <v>875</v>
      </c>
      <c r="D293" s="153" t="s">
        <v>447</v>
      </c>
      <c r="E293" s="154" t="s">
        <v>1710</v>
      </c>
      <c r="F293" s="155" t="s">
        <v>1711</v>
      </c>
      <c r="G293" s="156" t="s">
        <v>507</v>
      </c>
      <c r="H293" s="157">
        <v>42.5</v>
      </c>
      <c r="I293" s="158"/>
      <c r="J293" s="158">
        <f>ROUND(I293*H293,2)</f>
        <v>0</v>
      </c>
      <c r="K293" s="159"/>
      <c r="L293" s="31"/>
      <c r="M293" s="160" t="s">
        <v>1</v>
      </c>
      <c r="N293" s="161" t="s">
        <v>39</v>
      </c>
      <c r="O293" s="162">
        <v>2.4630000000000001</v>
      </c>
      <c r="P293" s="162">
        <f>O293*H293</f>
        <v>104.67750000000001</v>
      </c>
      <c r="Q293" s="162">
        <v>0</v>
      </c>
      <c r="R293" s="162">
        <f>Q293*H293</f>
        <v>0</v>
      </c>
      <c r="S293" s="162">
        <v>0</v>
      </c>
      <c r="T293" s="163">
        <f>S293*H293</f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64" t="s">
        <v>451</v>
      </c>
      <c r="AT293" s="164" t="s">
        <v>447</v>
      </c>
      <c r="AU293" s="164" t="s">
        <v>129</v>
      </c>
      <c r="AY293" s="18" t="s">
        <v>445</v>
      </c>
      <c r="BE293" s="165">
        <f>IF(N293="základná",J293,0)</f>
        <v>0</v>
      </c>
      <c r="BF293" s="165">
        <f>IF(N293="znížená",J293,0)</f>
        <v>0</v>
      </c>
      <c r="BG293" s="165">
        <f>IF(N293="zákl. prenesená",J293,0)</f>
        <v>0</v>
      </c>
      <c r="BH293" s="165">
        <f>IF(N293="zníž. prenesená",J293,0)</f>
        <v>0</v>
      </c>
      <c r="BI293" s="165">
        <f>IF(N293="nulová",J293,0)</f>
        <v>0</v>
      </c>
      <c r="BJ293" s="18" t="s">
        <v>129</v>
      </c>
      <c r="BK293" s="165">
        <f>ROUND(I293*H293,2)</f>
        <v>0</v>
      </c>
      <c r="BL293" s="18" t="s">
        <v>451</v>
      </c>
      <c r="BM293" s="164" t="s">
        <v>6658</v>
      </c>
    </row>
    <row r="294" spans="1:65" s="12" customFormat="1" ht="25.9" customHeight="1">
      <c r="B294" s="140"/>
      <c r="D294" s="141" t="s">
        <v>72</v>
      </c>
      <c r="E294" s="142" t="s">
        <v>534</v>
      </c>
      <c r="F294" s="142" t="s">
        <v>3779</v>
      </c>
      <c r="J294" s="143">
        <f>BK294</f>
        <v>0</v>
      </c>
      <c r="L294" s="140"/>
      <c r="M294" s="144"/>
      <c r="N294" s="145"/>
      <c r="O294" s="145"/>
      <c r="P294" s="146">
        <f>P295</f>
        <v>4.7990000000000004</v>
      </c>
      <c r="Q294" s="145"/>
      <c r="R294" s="146">
        <f>R295</f>
        <v>0</v>
      </c>
      <c r="S294" s="145"/>
      <c r="T294" s="147">
        <f>T295</f>
        <v>5.0000000000000001E-3</v>
      </c>
      <c r="AR294" s="141" t="s">
        <v>469</v>
      </c>
      <c r="AT294" s="148" t="s">
        <v>72</v>
      </c>
      <c r="AU294" s="148" t="s">
        <v>73</v>
      </c>
      <c r="AY294" s="141" t="s">
        <v>445</v>
      </c>
      <c r="BK294" s="149">
        <f>BK295</f>
        <v>0</v>
      </c>
    </row>
    <row r="295" spans="1:65" s="12" customFormat="1" ht="22.9" customHeight="1">
      <c r="B295" s="140"/>
      <c r="D295" s="141" t="s">
        <v>72</v>
      </c>
      <c r="E295" s="150" t="s">
        <v>3780</v>
      </c>
      <c r="F295" s="150" t="s">
        <v>3781</v>
      </c>
      <c r="J295" s="151">
        <f>BK295</f>
        <v>0</v>
      </c>
      <c r="L295" s="140"/>
      <c r="M295" s="144"/>
      <c r="N295" s="145"/>
      <c r="O295" s="145"/>
      <c r="P295" s="146">
        <f>SUM(P296:P301)</f>
        <v>4.7990000000000004</v>
      </c>
      <c r="Q295" s="145"/>
      <c r="R295" s="146">
        <f>SUM(R296:R301)</f>
        <v>0</v>
      </c>
      <c r="S295" s="145"/>
      <c r="T295" s="147">
        <f>SUM(T296:T301)</f>
        <v>5.0000000000000001E-3</v>
      </c>
      <c r="AR295" s="141" t="s">
        <v>469</v>
      </c>
      <c r="AT295" s="148" t="s">
        <v>72</v>
      </c>
      <c r="AU295" s="148" t="s">
        <v>81</v>
      </c>
      <c r="AY295" s="141" t="s">
        <v>445</v>
      </c>
      <c r="BK295" s="149">
        <f>SUM(BK296:BK301)</f>
        <v>0</v>
      </c>
    </row>
    <row r="296" spans="1:65" s="2" customFormat="1" ht="21.75" customHeight="1">
      <c r="A296" s="30"/>
      <c r="B296" s="152"/>
      <c r="C296" s="153" t="s">
        <v>881</v>
      </c>
      <c r="D296" s="153" t="s">
        <v>447</v>
      </c>
      <c r="E296" s="154" t="s">
        <v>6659</v>
      </c>
      <c r="F296" s="155" t="s">
        <v>6660</v>
      </c>
      <c r="G296" s="156" t="s">
        <v>651</v>
      </c>
      <c r="H296" s="157">
        <v>1</v>
      </c>
      <c r="I296" s="158"/>
      <c r="J296" s="158">
        <f>ROUND(I296*H296,2)</f>
        <v>0</v>
      </c>
      <c r="K296" s="159"/>
      <c r="L296" s="31"/>
      <c r="M296" s="160" t="s">
        <v>1</v>
      </c>
      <c r="N296" s="161" t="s">
        <v>39</v>
      </c>
      <c r="O296" s="162">
        <v>1.6080000000000001</v>
      </c>
      <c r="P296" s="162">
        <f>O296*H296</f>
        <v>1.6080000000000001</v>
      </c>
      <c r="Q296" s="162">
        <v>0</v>
      </c>
      <c r="R296" s="162">
        <f>Q296*H296</f>
        <v>0</v>
      </c>
      <c r="S296" s="162">
        <v>0</v>
      </c>
      <c r="T296" s="163">
        <f>S296*H296</f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64" t="s">
        <v>948</v>
      </c>
      <c r="AT296" s="164" t="s">
        <v>447</v>
      </c>
      <c r="AU296" s="164" t="s">
        <v>129</v>
      </c>
      <c r="AY296" s="18" t="s">
        <v>445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8" t="s">
        <v>129</v>
      </c>
      <c r="BK296" s="165">
        <f>ROUND(I296*H296,2)</f>
        <v>0</v>
      </c>
      <c r="BL296" s="18" t="s">
        <v>948</v>
      </c>
      <c r="BM296" s="164" t="s">
        <v>6661</v>
      </c>
    </row>
    <row r="297" spans="1:65" s="14" customFormat="1">
      <c r="B297" s="173"/>
      <c r="D297" s="167" t="s">
        <v>453</v>
      </c>
      <c r="E297" s="174" t="s">
        <v>1</v>
      </c>
      <c r="F297" s="175" t="s">
        <v>81</v>
      </c>
      <c r="H297" s="176">
        <v>1</v>
      </c>
      <c r="L297" s="173"/>
      <c r="M297" s="177"/>
      <c r="N297" s="178"/>
      <c r="O297" s="178"/>
      <c r="P297" s="178"/>
      <c r="Q297" s="178"/>
      <c r="R297" s="178"/>
      <c r="S297" s="178"/>
      <c r="T297" s="179"/>
      <c r="AT297" s="174" t="s">
        <v>453</v>
      </c>
      <c r="AU297" s="174" t="s">
        <v>129</v>
      </c>
      <c r="AV297" s="14" t="s">
        <v>129</v>
      </c>
      <c r="AW297" s="14" t="s">
        <v>29</v>
      </c>
      <c r="AX297" s="14" t="s">
        <v>73</v>
      </c>
      <c r="AY297" s="174" t="s">
        <v>445</v>
      </c>
    </row>
    <row r="298" spans="1:65" s="16" customFormat="1">
      <c r="B298" s="187"/>
      <c r="D298" s="167" t="s">
        <v>453</v>
      </c>
      <c r="E298" s="188" t="s">
        <v>1</v>
      </c>
      <c r="F298" s="189" t="s">
        <v>470</v>
      </c>
      <c r="H298" s="190">
        <v>1</v>
      </c>
      <c r="L298" s="187"/>
      <c r="M298" s="191"/>
      <c r="N298" s="192"/>
      <c r="O298" s="192"/>
      <c r="P298" s="192"/>
      <c r="Q298" s="192"/>
      <c r="R298" s="192"/>
      <c r="S298" s="192"/>
      <c r="T298" s="193"/>
      <c r="AT298" s="188" t="s">
        <v>453</v>
      </c>
      <c r="AU298" s="188" t="s">
        <v>129</v>
      </c>
      <c r="AV298" s="16" t="s">
        <v>451</v>
      </c>
      <c r="AW298" s="16" t="s">
        <v>29</v>
      </c>
      <c r="AX298" s="16" t="s">
        <v>81</v>
      </c>
      <c r="AY298" s="188" t="s">
        <v>445</v>
      </c>
    </row>
    <row r="299" spans="1:65" s="2" customFormat="1" ht="16.5" customHeight="1">
      <c r="A299" s="30"/>
      <c r="B299" s="152"/>
      <c r="C299" s="153" t="s">
        <v>362</v>
      </c>
      <c r="D299" s="153" t="s">
        <v>447</v>
      </c>
      <c r="E299" s="154" t="s">
        <v>6662</v>
      </c>
      <c r="F299" s="155" t="s">
        <v>6663</v>
      </c>
      <c r="G299" s="156" t="s">
        <v>651</v>
      </c>
      <c r="H299" s="157">
        <v>1</v>
      </c>
      <c r="I299" s="158"/>
      <c r="J299" s="158">
        <f>ROUND(I299*H299,2)</f>
        <v>0</v>
      </c>
      <c r="K299" s="159"/>
      <c r="L299" s="31"/>
      <c r="M299" s="160" t="s">
        <v>1</v>
      </c>
      <c r="N299" s="161" t="s">
        <v>39</v>
      </c>
      <c r="O299" s="162">
        <v>1.81</v>
      </c>
      <c r="P299" s="162">
        <f>O299*H299</f>
        <v>1.81</v>
      </c>
      <c r="Q299" s="162">
        <v>0</v>
      </c>
      <c r="R299" s="162">
        <f>Q299*H299</f>
        <v>0</v>
      </c>
      <c r="S299" s="162">
        <v>0</v>
      </c>
      <c r="T299" s="163">
        <f>S299*H299</f>
        <v>0</v>
      </c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R299" s="164" t="s">
        <v>948</v>
      </c>
      <c r="AT299" s="164" t="s">
        <v>447</v>
      </c>
      <c r="AU299" s="164" t="s">
        <v>129</v>
      </c>
      <c r="AY299" s="18" t="s">
        <v>445</v>
      </c>
      <c r="BE299" s="165">
        <f>IF(N299="základná",J299,0)</f>
        <v>0</v>
      </c>
      <c r="BF299" s="165">
        <f>IF(N299="znížená",J299,0)</f>
        <v>0</v>
      </c>
      <c r="BG299" s="165">
        <f>IF(N299="zákl. prenesená",J299,0)</f>
        <v>0</v>
      </c>
      <c r="BH299" s="165">
        <f>IF(N299="zníž. prenesená",J299,0)</f>
        <v>0</v>
      </c>
      <c r="BI299" s="165">
        <f>IF(N299="nulová",J299,0)</f>
        <v>0</v>
      </c>
      <c r="BJ299" s="18" t="s">
        <v>129</v>
      </c>
      <c r="BK299" s="165">
        <f>ROUND(I299*H299,2)</f>
        <v>0</v>
      </c>
      <c r="BL299" s="18" t="s">
        <v>948</v>
      </c>
      <c r="BM299" s="164" t="s">
        <v>6664</v>
      </c>
    </row>
    <row r="300" spans="1:65" s="2" customFormat="1" ht="16.5" customHeight="1">
      <c r="A300" s="30"/>
      <c r="B300" s="152"/>
      <c r="C300" s="153" t="s">
        <v>892</v>
      </c>
      <c r="D300" s="153" t="s">
        <v>447</v>
      </c>
      <c r="E300" s="154" t="s">
        <v>6665</v>
      </c>
      <c r="F300" s="155" t="s">
        <v>6666</v>
      </c>
      <c r="G300" s="156" t="s">
        <v>651</v>
      </c>
      <c r="H300" s="157">
        <v>1</v>
      </c>
      <c r="I300" s="158"/>
      <c r="J300" s="158">
        <f>ROUND(I300*H300,2)</f>
        <v>0</v>
      </c>
      <c r="K300" s="159"/>
      <c r="L300" s="31"/>
      <c r="M300" s="160" t="s">
        <v>1</v>
      </c>
      <c r="N300" s="161" t="s">
        <v>39</v>
      </c>
      <c r="O300" s="162">
        <v>1.117</v>
      </c>
      <c r="P300" s="162">
        <f>O300*H300</f>
        <v>1.117</v>
      </c>
      <c r="Q300" s="162">
        <v>0</v>
      </c>
      <c r="R300" s="162">
        <f>Q300*H300</f>
        <v>0</v>
      </c>
      <c r="S300" s="162">
        <v>0</v>
      </c>
      <c r="T300" s="163">
        <f>S300*H300</f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64" t="s">
        <v>948</v>
      </c>
      <c r="AT300" s="164" t="s">
        <v>447</v>
      </c>
      <c r="AU300" s="164" t="s">
        <v>129</v>
      </c>
      <c r="AY300" s="18" t="s">
        <v>445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8" t="s">
        <v>129</v>
      </c>
      <c r="BK300" s="165">
        <f>ROUND(I300*H300,2)</f>
        <v>0</v>
      </c>
      <c r="BL300" s="18" t="s">
        <v>948</v>
      </c>
      <c r="BM300" s="164" t="s">
        <v>6667</v>
      </c>
    </row>
    <row r="301" spans="1:65" s="2" customFormat="1" ht="24.2" customHeight="1">
      <c r="A301" s="30"/>
      <c r="B301" s="152"/>
      <c r="C301" s="153" t="s">
        <v>897</v>
      </c>
      <c r="D301" s="153" t="s">
        <v>447</v>
      </c>
      <c r="E301" s="154" t="s">
        <v>6668</v>
      </c>
      <c r="F301" s="155" t="s">
        <v>6669</v>
      </c>
      <c r="G301" s="156" t="s">
        <v>651</v>
      </c>
      <c r="H301" s="157">
        <v>1</v>
      </c>
      <c r="I301" s="158"/>
      <c r="J301" s="158">
        <f>ROUND(I301*H301,2)</f>
        <v>0</v>
      </c>
      <c r="K301" s="159"/>
      <c r="L301" s="31"/>
      <c r="M301" s="204" t="s">
        <v>1</v>
      </c>
      <c r="N301" s="205" t="s">
        <v>39</v>
      </c>
      <c r="O301" s="206">
        <v>0.26400000000000001</v>
      </c>
      <c r="P301" s="206">
        <f>O301*H301</f>
        <v>0.26400000000000001</v>
      </c>
      <c r="Q301" s="206">
        <v>0</v>
      </c>
      <c r="R301" s="206">
        <f>Q301*H301</f>
        <v>0</v>
      </c>
      <c r="S301" s="206">
        <v>5.0000000000000001E-3</v>
      </c>
      <c r="T301" s="207">
        <f>S301*H301</f>
        <v>5.0000000000000001E-3</v>
      </c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R301" s="164" t="s">
        <v>948</v>
      </c>
      <c r="AT301" s="164" t="s">
        <v>447</v>
      </c>
      <c r="AU301" s="164" t="s">
        <v>129</v>
      </c>
      <c r="AY301" s="18" t="s">
        <v>445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129</v>
      </c>
      <c r="BK301" s="165">
        <f>ROUND(I301*H301,2)</f>
        <v>0</v>
      </c>
      <c r="BL301" s="18" t="s">
        <v>948</v>
      </c>
      <c r="BM301" s="164" t="s">
        <v>6670</v>
      </c>
    </row>
    <row r="302" spans="1:65" s="2" customFormat="1" ht="6.95" customHeight="1">
      <c r="A302" s="30"/>
      <c r="B302" s="48"/>
      <c r="C302" s="49"/>
      <c r="D302" s="49"/>
      <c r="E302" s="49"/>
      <c r="F302" s="49"/>
      <c r="G302" s="49"/>
      <c r="H302" s="49"/>
      <c r="I302" s="49"/>
      <c r="J302" s="49"/>
      <c r="K302" s="49"/>
      <c r="L302" s="31"/>
      <c r="M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</row>
  </sheetData>
  <autoFilter ref="C123:K301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28"/>
  <sheetViews>
    <sheetView showGridLines="0" workbookViewId="0">
      <selection activeCell="Y250" sqref="Y25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94"/>
    </row>
    <row r="2" spans="1:5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120</v>
      </c>
      <c r="AZ2" s="95" t="s">
        <v>6671</v>
      </c>
      <c r="BA2" s="95" t="s">
        <v>1</v>
      </c>
      <c r="BB2" s="95" t="s">
        <v>1</v>
      </c>
      <c r="BC2" s="95" t="s">
        <v>6672</v>
      </c>
      <c r="BD2" s="95" t="s">
        <v>129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  <c r="AZ3" s="95" t="s">
        <v>6673</v>
      </c>
      <c r="BA3" s="95" t="s">
        <v>1</v>
      </c>
      <c r="BB3" s="95" t="s">
        <v>1</v>
      </c>
      <c r="BC3" s="95" t="s">
        <v>6674</v>
      </c>
      <c r="BD3" s="95" t="s">
        <v>129</v>
      </c>
    </row>
    <row r="4" spans="1:5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  <c r="AZ4" s="95" t="s">
        <v>6466</v>
      </c>
      <c r="BA4" s="95" t="s">
        <v>1</v>
      </c>
      <c r="BB4" s="95" t="s">
        <v>1</v>
      </c>
      <c r="BC4" s="95" t="s">
        <v>6675</v>
      </c>
      <c r="BD4" s="95" t="s">
        <v>129</v>
      </c>
    </row>
    <row r="5" spans="1:56" s="1" customFormat="1" ht="6.95" customHeight="1">
      <c r="B5" s="21"/>
      <c r="L5" s="21"/>
      <c r="AZ5" s="95" t="s">
        <v>6676</v>
      </c>
      <c r="BA5" s="95" t="s">
        <v>1</v>
      </c>
      <c r="BB5" s="95" t="s">
        <v>1</v>
      </c>
      <c r="BC5" s="95" t="s">
        <v>6677</v>
      </c>
      <c r="BD5" s="95" t="s">
        <v>129</v>
      </c>
    </row>
    <row r="6" spans="1:56" s="1" customFormat="1" ht="12" customHeight="1">
      <c r="B6" s="21"/>
      <c r="D6" s="27" t="s">
        <v>13</v>
      </c>
      <c r="L6" s="21"/>
      <c r="AZ6" s="95" t="s">
        <v>6678</v>
      </c>
      <c r="BA6" s="95" t="s">
        <v>1</v>
      </c>
      <c r="BB6" s="95" t="s">
        <v>1</v>
      </c>
      <c r="BC6" s="95" t="s">
        <v>6679</v>
      </c>
      <c r="BD6" s="95" t="s">
        <v>129</v>
      </c>
    </row>
    <row r="7" spans="1:5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  <c r="AZ7" s="95" t="s">
        <v>6680</v>
      </c>
      <c r="BA7" s="95" t="s">
        <v>1</v>
      </c>
      <c r="BB7" s="95" t="s">
        <v>1</v>
      </c>
      <c r="BC7" s="95" t="s">
        <v>6681</v>
      </c>
      <c r="BD7" s="95" t="s">
        <v>129</v>
      </c>
    </row>
    <row r="8" spans="1:5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Z8" s="95" t="s">
        <v>6682</v>
      </c>
      <c r="BA8" s="95" t="s">
        <v>1</v>
      </c>
      <c r="BB8" s="95" t="s">
        <v>1</v>
      </c>
      <c r="BC8" s="95" t="s">
        <v>6683</v>
      </c>
      <c r="BD8" s="95" t="s">
        <v>129</v>
      </c>
    </row>
    <row r="9" spans="1:56" s="2" customFormat="1" ht="16.5" customHeight="1">
      <c r="A9" s="30"/>
      <c r="B9" s="31"/>
      <c r="C9" s="30"/>
      <c r="D9" s="30"/>
      <c r="E9" s="274" t="s">
        <v>6684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Z9" s="95" t="s">
        <v>6685</v>
      </c>
      <c r="BA9" s="95" t="s">
        <v>1</v>
      </c>
      <c r="BB9" s="95" t="s">
        <v>1</v>
      </c>
      <c r="BC9" s="95" t="s">
        <v>6686</v>
      </c>
      <c r="BD9" s="95" t="s">
        <v>129</v>
      </c>
    </row>
    <row r="10" spans="1:5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Z10" s="95" t="s">
        <v>218</v>
      </c>
      <c r="BA10" s="95" t="s">
        <v>1</v>
      </c>
      <c r="BB10" s="95" t="s">
        <v>1</v>
      </c>
      <c r="BC10" s="95" t="s">
        <v>6687</v>
      </c>
      <c r="BD10" s="95" t="s">
        <v>129</v>
      </c>
    </row>
    <row r="11" spans="1:5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Z11" s="95" t="s">
        <v>6688</v>
      </c>
      <c r="BA11" s="95" t="s">
        <v>1</v>
      </c>
      <c r="BB11" s="95" t="s">
        <v>1</v>
      </c>
      <c r="BC11" s="95" t="s">
        <v>215</v>
      </c>
      <c r="BD11" s="95" t="s">
        <v>129</v>
      </c>
    </row>
    <row r="12" spans="1:5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Z12" s="95" t="s">
        <v>6689</v>
      </c>
      <c r="BA12" s="95" t="s">
        <v>1</v>
      </c>
      <c r="BB12" s="95" t="s">
        <v>1</v>
      </c>
      <c r="BC12" s="95" t="s">
        <v>6690</v>
      </c>
      <c r="BD12" s="95" t="s">
        <v>129</v>
      </c>
    </row>
    <row r="13" spans="1:5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Z13" s="95" t="s">
        <v>6691</v>
      </c>
      <c r="BA13" s="95" t="s">
        <v>1</v>
      </c>
      <c r="BB13" s="95" t="s">
        <v>1</v>
      </c>
      <c r="BC13" s="95" t="s">
        <v>6692</v>
      </c>
      <c r="BD13" s="95" t="s">
        <v>129</v>
      </c>
    </row>
    <row r="14" spans="1:5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Z14" s="95" t="s">
        <v>6693</v>
      </c>
      <c r="BA14" s="95" t="s">
        <v>1</v>
      </c>
      <c r="BB14" s="95" t="s">
        <v>1</v>
      </c>
      <c r="BC14" s="95" t="s">
        <v>3705</v>
      </c>
      <c r="BD14" s="95" t="s">
        <v>129</v>
      </c>
    </row>
    <row r="15" spans="1:5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Z15" s="95" t="s">
        <v>6694</v>
      </c>
      <c r="BA15" s="95" t="s">
        <v>1</v>
      </c>
      <c r="BB15" s="95" t="s">
        <v>1</v>
      </c>
      <c r="BC15" s="95" t="s">
        <v>6695</v>
      </c>
      <c r="BD15" s="95" t="s">
        <v>129</v>
      </c>
    </row>
    <row r="16" spans="1:5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Z16" s="95" t="s">
        <v>6696</v>
      </c>
      <c r="BA16" s="95" t="s">
        <v>1</v>
      </c>
      <c r="BB16" s="95" t="s">
        <v>1</v>
      </c>
      <c r="BC16" s="95" t="s">
        <v>6697</v>
      </c>
      <c r="BD16" s="95" t="s">
        <v>129</v>
      </c>
    </row>
    <row r="17" spans="1:56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Z17" s="95" t="s">
        <v>6698</v>
      </c>
      <c r="BA17" s="95" t="s">
        <v>1</v>
      </c>
      <c r="BB17" s="95" t="s">
        <v>1</v>
      </c>
      <c r="BC17" s="95" t="s">
        <v>810</v>
      </c>
      <c r="BD17" s="95" t="s">
        <v>129</v>
      </c>
    </row>
    <row r="18" spans="1:56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Z18" s="95" t="s">
        <v>6699</v>
      </c>
      <c r="BA18" s="95" t="s">
        <v>1</v>
      </c>
      <c r="BB18" s="95" t="s">
        <v>1</v>
      </c>
      <c r="BC18" s="95" t="s">
        <v>6700</v>
      </c>
      <c r="BD18" s="95" t="s">
        <v>129</v>
      </c>
    </row>
    <row r="19" spans="1:56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Z19" s="95" t="s">
        <v>6701</v>
      </c>
      <c r="BA19" s="95" t="s">
        <v>1</v>
      </c>
      <c r="BB19" s="95" t="s">
        <v>1</v>
      </c>
      <c r="BC19" s="95" t="s">
        <v>6702</v>
      </c>
      <c r="BD19" s="95" t="s">
        <v>129</v>
      </c>
    </row>
    <row r="20" spans="1:56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Z20" s="95" t="s">
        <v>6703</v>
      </c>
      <c r="BA20" s="95" t="s">
        <v>1</v>
      </c>
      <c r="BB20" s="95" t="s">
        <v>1</v>
      </c>
      <c r="BC20" s="95" t="s">
        <v>6704</v>
      </c>
      <c r="BD20" s="95" t="s">
        <v>129</v>
      </c>
    </row>
    <row r="21" spans="1:56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56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56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56" s="2" customFormat="1" ht="18" customHeight="1">
      <c r="A24" s="30"/>
      <c r="B24" s="31"/>
      <c r="C24" s="30"/>
      <c r="D24" s="30"/>
      <c r="E24" s="25" t="s">
        <v>175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56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56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56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56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56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56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ROUND(J123,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56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56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ROUND((SUM(BE123:BE327)),  2)</f>
        <v>0</v>
      </c>
      <c r="G33" s="104"/>
      <c r="H33" s="104"/>
      <c r="I33" s="105">
        <v>0.2</v>
      </c>
      <c r="J33" s="103">
        <f>ROUND(((SUM(BE123:BE327))*I33),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ROUND((SUM(BF123:BF327)),  2)</f>
        <v>0</v>
      </c>
      <c r="G34" s="30"/>
      <c r="H34" s="30"/>
      <c r="I34" s="107">
        <v>0.2</v>
      </c>
      <c r="J34" s="106">
        <f>ROUND(((SUM(BF123:BF327))*I34),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ROUND((SUM(BG123:BG327)),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ROUND((SUM(BH123:BH327)),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ROUND((SUM(BI123:BI327)),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74" t="str">
        <f>E9</f>
        <v>IO02 - Komunikácie  a chodníky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>Ing Peter Lukačovič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J123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327</v>
      </c>
      <c r="E97" s="121"/>
      <c r="F97" s="121"/>
      <c r="G97" s="121"/>
      <c r="H97" s="121"/>
      <c r="I97" s="121"/>
      <c r="J97" s="122">
        <f>J124</f>
        <v>0</v>
      </c>
      <c r="L97" s="119"/>
    </row>
    <row r="98" spans="1:31" s="10" customFormat="1" ht="19.899999999999999" customHeight="1">
      <c r="B98" s="124"/>
      <c r="D98" s="125" t="s">
        <v>330</v>
      </c>
      <c r="E98" s="126"/>
      <c r="F98" s="126"/>
      <c r="G98" s="126"/>
      <c r="H98" s="126"/>
      <c r="I98" s="126"/>
      <c r="J98" s="127">
        <f>J125</f>
        <v>0</v>
      </c>
      <c r="L98" s="124"/>
    </row>
    <row r="99" spans="1:31" s="10" customFormat="1" ht="19.899999999999999" customHeight="1">
      <c r="B99" s="124"/>
      <c r="D99" s="125" t="s">
        <v>333</v>
      </c>
      <c r="E99" s="126"/>
      <c r="F99" s="126"/>
      <c r="G99" s="126"/>
      <c r="H99" s="126"/>
      <c r="I99" s="126"/>
      <c r="J99" s="127">
        <f>J158</f>
        <v>0</v>
      </c>
      <c r="L99" s="124"/>
    </row>
    <row r="100" spans="1:31" s="10" customFormat="1" ht="19.899999999999999" customHeight="1">
      <c r="B100" s="124"/>
      <c r="D100" s="125" t="s">
        <v>336</v>
      </c>
      <c r="E100" s="126"/>
      <c r="F100" s="126"/>
      <c r="G100" s="126"/>
      <c r="H100" s="126"/>
      <c r="I100" s="126"/>
      <c r="J100" s="127">
        <f>J174</f>
        <v>0</v>
      </c>
      <c r="L100" s="124"/>
    </row>
    <row r="101" spans="1:31" s="10" customFormat="1" ht="19.899999999999999" customHeight="1">
      <c r="B101" s="124"/>
      <c r="D101" s="125" t="s">
        <v>6705</v>
      </c>
      <c r="E101" s="126"/>
      <c r="F101" s="126"/>
      <c r="G101" s="126"/>
      <c r="H101" s="126"/>
      <c r="I101" s="126"/>
      <c r="J101" s="127">
        <f>J196</f>
        <v>0</v>
      </c>
      <c r="L101" s="124"/>
    </row>
    <row r="102" spans="1:31" s="10" customFormat="1" ht="19.899999999999999" customHeight="1">
      <c r="B102" s="124"/>
      <c r="D102" s="125" t="s">
        <v>345</v>
      </c>
      <c r="E102" s="126"/>
      <c r="F102" s="126"/>
      <c r="G102" s="126"/>
      <c r="H102" s="126"/>
      <c r="I102" s="126"/>
      <c r="J102" s="127">
        <f>J256</f>
        <v>0</v>
      </c>
      <c r="L102" s="124"/>
    </row>
    <row r="103" spans="1:31" s="10" customFormat="1" ht="19.899999999999999" customHeight="1">
      <c r="B103" s="124"/>
      <c r="D103" s="125" t="s">
        <v>348</v>
      </c>
      <c r="E103" s="126"/>
      <c r="F103" s="126"/>
      <c r="G103" s="126"/>
      <c r="H103" s="126"/>
      <c r="I103" s="126"/>
      <c r="J103" s="127">
        <f>J326</f>
        <v>0</v>
      </c>
      <c r="L103" s="124"/>
    </row>
    <row r="104" spans="1:31" s="2" customFormat="1" ht="21.75" customHeight="1">
      <c r="A104" s="30"/>
      <c r="B104" s="31"/>
      <c r="C104" s="30"/>
      <c r="D104" s="30"/>
      <c r="E104" s="30"/>
      <c r="F104" s="30"/>
      <c r="G104" s="30"/>
      <c r="H104" s="30"/>
      <c r="I104" s="30"/>
      <c r="J104" s="30"/>
      <c r="K104" s="30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6.95" customHeight="1">
      <c r="A105" s="30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9" spans="1:31" s="2" customFormat="1" ht="6.95" customHeight="1">
      <c r="A109" s="30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4.95" customHeight="1">
      <c r="A110" s="30"/>
      <c r="B110" s="31"/>
      <c r="C110" s="22" t="s">
        <v>427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5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13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6.25" customHeight="1">
      <c r="A113" s="30"/>
      <c r="B113" s="31"/>
      <c r="C113" s="30"/>
      <c r="D113" s="30"/>
      <c r="E113" s="278" t="str">
        <f>E7</f>
        <v>Rekonštrukcia objektu - II. Psychiatrická klinika SZU Cesta k nemocnici</v>
      </c>
      <c r="F113" s="279"/>
      <c r="G113" s="279"/>
      <c r="H113" s="279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141</v>
      </c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>
      <c r="A115" s="30"/>
      <c r="B115" s="31"/>
      <c r="C115" s="30"/>
      <c r="D115" s="30"/>
      <c r="E115" s="274" t="str">
        <f>E9</f>
        <v>IO02 - Komunikácie  a chodníky</v>
      </c>
      <c r="F115" s="280"/>
      <c r="G115" s="280"/>
      <c r="H115" s="28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7" t="s">
        <v>17</v>
      </c>
      <c r="D117" s="30"/>
      <c r="E117" s="30"/>
      <c r="F117" s="25" t="str">
        <f>F12</f>
        <v>Banská Bystrica</v>
      </c>
      <c r="G117" s="30"/>
      <c r="H117" s="30"/>
      <c r="I117" s="27" t="s">
        <v>19</v>
      </c>
      <c r="J117" s="56" t="str">
        <f>IF(J12="","",J12)</f>
        <v>17. 6. 2023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25.7" customHeight="1">
      <c r="A119" s="30"/>
      <c r="B119" s="31"/>
      <c r="C119" s="27" t="s">
        <v>21</v>
      </c>
      <c r="D119" s="30"/>
      <c r="E119" s="30"/>
      <c r="F119" s="25" t="str">
        <f>E15</f>
        <v>Fakultná nemocnica s poliklinikou F.D.Roosevelta</v>
      </c>
      <c r="G119" s="30"/>
      <c r="H119" s="30"/>
      <c r="I119" s="27" t="s">
        <v>27</v>
      </c>
      <c r="J119" s="28" t="str">
        <f>E21</f>
        <v>Ing.Arch. Peter Žalman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2" customHeight="1">
      <c r="A120" s="30"/>
      <c r="B120" s="31"/>
      <c r="C120" s="27" t="s">
        <v>25</v>
      </c>
      <c r="D120" s="30"/>
      <c r="E120" s="30"/>
      <c r="F120" s="25" t="str">
        <f>IF(E18="","",E18)</f>
        <v>určený výberom</v>
      </c>
      <c r="G120" s="30"/>
      <c r="H120" s="30"/>
      <c r="I120" s="27" t="s">
        <v>30</v>
      </c>
      <c r="J120" s="28" t="str">
        <f>E24</f>
        <v>Ing Peter Lukačovič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0.3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11" customFormat="1" ht="29.25" customHeight="1">
      <c r="A122" s="129"/>
      <c r="B122" s="130"/>
      <c r="C122" s="131" t="s">
        <v>432</v>
      </c>
      <c r="D122" s="132" t="s">
        <v>58</v>
      </c>
      <c r="E122" s="132" t="s">
        <v>54</v>
      </c>
      <c r="F122" s="132" t="s">
        <v>55</v>
      </c>
      <c r="G122" s="132" t="s">
        <v>433</v>
      </c>
      <c r="H122" s="132" t="s">
        <v>434</v>
      </c>
      <c r="I122" s="132" t="s">
        <v>435</v>
      </c>
      <c r="J122" s="133" t="s">
        <v>318</v>
      </c>
      <c r="K122" s="134" t="s">
        <v>436</v>
      </c>
      <c r="L122" s="135"/>
      <c r="M122" s="63" t="s">
        <v>1</v>
      </c>
      <c r="N122" s="64" t="s">
        <v>37</v>
      </c>
      <c r="O122" s="64" t="s">
        <v>437</v>
      </c>
      <c r="P122" s="64" t="s">
        <v>438</v>
      </c>
      <c r="Q122" s="64" t="s">
        <v>439</v>
      </c>
      <c r="R122" s="64" t="s">
        <v>440</v>
      </c>
      <c r="S122" s="64" t="s">
        <v>441</v>
      </c>
      <c r="T122" s="65" t="s">
        <v>442</v>
      </c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</row>
    <row r="123" spans="1:65" s="2" customFormat="1" ht="22.9" customHeight="1">
      <c r="A123" s="30"/>
      <c r="B123" s="31"/>
      <c r="C123" s="70" t="s">
        <v>323</v>
      </c>
      <c r="D123" s="30"/>
      <c r="E123" s="30"/>
      <c r="F123" s="30"/>
      <c r="G123" s="30"/>
      <c r="H123" s="30"/>
      <c r="I123" s="30"/>
      <c r="J123" s="136">
        <f>BK123</f>
        <v>0</v>
      </c>
      <c r="K123" s="30"/>
      <c r="L123" s="31"/>
      <c r="M123" s="66"/>
      <c r="N123" s="57"/>
      <c r="O123" s="67"/>
      <c r="P123" s="137">
        <f>P124</f>
        <v>7777.2647691499997</v>
      </c>
      <c r="Q123" s="67"/>
      <c r="R123" s="137">
        <f>R124</f>
        <v>2474.2707437682197</v>
      </c>
      <c r="S123" s="67"/>
      <c r="T123" s="138">
        <f>T124</f>
        <v>833.34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T123" s="18" t="s">
        <v>72</v>
      </c>
      <c r="AU123" s="18" t="s">
        <v>324</v>
      </c>
      <c r="BK123" s="139">
        <f>BK124</f>
        <v>0</v>
      </c>
    </row>
    <row r="124" spans="1:65" s="12" customFormat="1" ht="25.9" customHeight="1">
      <c r="B124" s="140"/>
      <c r="D124" s="141" t="s">
        <v>72</v>
      </c>
      <c r="E124" s="142" t="s">
        <v>443</v>
      </c>
      <c r="F124" s="142" t="s">
        <v>444</v>
      </c>
      <c r="J124" s="143">
        <f>BK124</f>
        <v>0</v>
      </c>
      <c r="L124" s="140"/>
      <c r="M124" s="144"/>
      <c r="N124" s="145"/>
      <c r="O124" s="145"/>
      <c r="P124" s="146">
        <f>P125+P158+P174+P196+P256+P326</f>
        <v>7777.2647691499997</v>
      </c>
      <c r="Q124" s="145"/>
      <c r="R124" s="146">
        <f>R125+R158+R174+R196+R256+R326</f>
        <v>2474.2707437682197</v>
      </c>
      <c r="S124" s="145"/>
      <c r="T124" s="147">
        <f>T125+T158+T174+T196+T256+T326</f>
        <v>833.34</v>
      </c>
      <c r="AR124" s="141" t="s">
        <v>81</v>
      </c>
      <c r="AT124" s="148" t="s">
        <v>72</v>
      </c>
      <c r="AU124" s="148" t="s">
        <v>73</v>
      </c>
      <c r="AY124" s="141" t="s">
        <v>445</v>
      </c>
      <c r="BK124" s="149">
        <f>BK125+BK158+BK174+BK196+BK256+BK326</f>
        <v>0</v>
      </c>
    </row>
    <row r="125" spans="1:65" s="12" customFormat="1" ht="22.9" customHeight="1">
      <c r="B125" s="140"/>
      <c r="D125" s="141" t="s">
        <v>72</v>
      </c>
      <c r="E125" s="150" t="s">
        <v>81</v>
      </c>
      <c r="F125" s="150" t="s">
        <v>446</v>
      </c>
      <c r="J125" s="151">
        <f>BK125</f>
        <v>0</v>
      </c>
      <c r="L125" s="140"/>
      <c r="M125" s="144"/>
      <c r="N125" s="145"/>
      <c r="O125" s="145"/>
      <c r="P125" s="146">
        <f>SUM(P126:P157)</f>
        <v>2529.8572959999997</v>
      </c>
      <c r="Q125" s="145"/>
      <c r="R125" s="146">
        <f>SUM(R126:R157)</f>
        <v>0</v>
      </c>
      <c r="S125" s="145"/>
      <c r="T125" s="147">
        <f>SUM(T126:T157)</f>
        <v>833.34</v>
      </c>
      <c r="AR125" s="141" t="s">
        <v>81</v>
      </c>
      <c r="AT125" s="148" t="s">
        <v>72</v>
      </c>
      <c r="AU125" s="148" t="s">
        <v>81</v>
      </c>
      <c r="AY125" s="141" t="s">
        <v>445</v>
      </c>
      <c r="BK125" s="149">
        <f>SUM(BK126:BK157)</f>
        <v>0</v>
      </c>
    </row>
    <row r="126" spans="1:65" s="2" customFormat="1" ht="24.2" customHeight="1">
      <c r="A126" s="30"/>
      <c r="B126" s="152"/>
      <c r="C126" s="153" t="s">
        <v>81</v>
      </c>
      <c r="D126" s="153" t="s">
        <v>447</v>
      </c>
      <c r="E126" s="154" t="s">
        <v>6706</v>
      </c>
      <c r="F126" s="155" t="s">
        <v>6707</v>
      </c>
      <c r="G126" s="156" t="s">
        <v>529</v>
      </c>
      <c r="H126" s="157">
        <v>1634</v>
      </c>
      <c r="I126" s="158"/>
      <c r="J126" s="158">
        <f>ROUND(I126*H126,2)</f>
        <v>0</v>
      </c>
      <c r="K126" s="159"/>
      <c r="L126" s="31"/>
      <c r="M126" s="160" t="s">
        <v>1</v>
      </c>
      <c r="N126" s="161" t="s">
        <v>39</v>
      </c>
      <c r="O126" s="162">
        <v>5.5E-2</v>
      </c>
      <c r="P126" s="162">
        <f>O126*H126</f>
        <v>89.87</v>
      </c>
      <c r="Q126" s="162">
        <v>0</v>
      </c>
      <c r="R126" s="162">
        <f>Q126*H126</f>
        <v>0</v>
      </c>
      <c r="S126" s="162">
        <v>0.125</v>
      </c>
      <c r="T126" s="163">
        <f>S126*H126</f>
        <v>204.25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451</v>
      </c>
      <c r="AT126" s="164" t="s">
        <v>447</v>
      </c>
      <c r="AU126" s="164" t="s">
        <v>129</v>
      </c>
      <c r="AY126" s="18" t="s">
        <v>445</v>
      </c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8" t="s">
        <v>129</v>
      </c>
      <c r="BK126" s="165">
        <f>ROUND(I126*H126,2)</f>
        <v>0</v>
      </c>
      <c r="BL126" s="18" t="s">
        <v>451</v>
      </c>
      <c r="BM126" s="164" t="s">
        <v>6708</v>
      </c>
    </row>
    <row r="127" spans="1:65" s="14" customFormat="1">
      <c r="B127" s="173"/>
      <c r="D127" s="167" t="s">
        <v>453</v>
      </c>
      <c r="E127" s="174" t="s">
        <v>1</v>
      </c>
      <c r="F127" s="175" t="s">
        <v>6709</v>
      </c>
      <c r="H127" s="176">
        <v>759.9</v>
      </c>
      <c r="L127" s="173"/>
      <c r="M127" s="177"/>
      <c r="N127" s="178"/>
      <c r="O127" s="178"/>
      <c r="P127" s="178"/>
      <c r="Q127" s="178"/>
      <c r="R127" s="178"/>
      <c r="S127" s="178"/>
      <c r="T127" s="179"/>
      <c r="AT127" s="174" t="s">
        <v>453</v>
      </c>
      <c r="AU127" s="174" t="s">
        <v>129</v>
      </c>
      <c r="AV127" s="14" t="s">
        <v>129</v>
      </c>
      <c r="AW127" s="14" t="s">
        <v>29</v>
      </c>
      <c r="AX127" s="14" t="s">
        <v>73</v>
      </c>
      <c r="AY127" s="174" t="s">
        <v>445</v>
      </c>
    </row>
    <row r="128" spans="1:65" s="14" customFormat="1">
      <c r="B128" s="173"/>
      <c r="D128" s="167" t="s">
        <v>453</v>
      </c>
      <c r="E128" s="174" t="s">
        <v>1</v>
      </c>
      <c r="F128" s="175" t="s">
        <v>6710</v>
      </c>
      <c r="H128" s="176">
        <v>874.1</v>
      </c>
      <c r="L128" s="173"/>
      <c r="M128" s="177"/>
      <c r="N128" s="178"/>
      <c r="O128" s="178"/>
      <c r="P128" s="178"/>
      <c r="Q128" s="178"/>
      <c r="R128" s="178"/>
      <c r="S128" s="178"/>
      <c r="T128" s="179"/>
      <c r="AT128" s="174" t="s">
        <v>453</v>
      </c>
      <c r="AU128" s="174" t="s">
        <v>129</v>
      </c>
      <c r="AV128" s="14" t="s">
        <v>129</v>
      </c>
      <c r="AW128" s="14" t="s">
        <v>29</v>
      </c>
      <c r="AX128" s="14" t="s">
        <v>73</v>
      </c>
      <c r="AY128" s="174" t="s">
        <v>445</v>
      </c>
    </row>
    <row r="129" spans="1:65" s="15" customFormat="1">
      <c r="B129" s="180"/>
      <c r="D129" s="167" t="s">
        <v>453</v>
      </c>
      <c r="E129" s="181" t="s">
        <v>6671</v>
      </c>
      <c r="F129" s="182" t="s">
        <v>468</v>
      </c>
      <c r="H129" s="183">
        <v>1634</v>
      </c>
      <c r="L129" s="180"/>
      <c r="M129" s="184"/>
      <c r="N129" s="185"/>
      <c r="O129" s="185"/>
      <c r="P129" s="185"/>
      <c r="Q129" s="185"/>
      <c r="R129" s="185"/>
      <c r="S129" s="185"/>
      <c r="T129" s="186"/>
      <c r="AT129" s="181" t="s">
        <v>453</v>
      </c>
      <c r="AU129" s="181" t="s">
        <v>129</v>
      </c>
      <c r="AV129" s="15" t="s">
        <v>469</v>
      </c>
      <c r="AW129" s="15" t="s">
        <v>29</v>
      </c>
      <c r="AX129" s="15" t="s">
        <v>73</v>
      </c>
      <c r="AY129" s="181" t="s">
        <v>445</v>
      </c>
    </row>
    <row r="130" spans="1:65" s="16" customFormat="1">
      <c r="B130" s="187"/>
      <c r="D130" s="167" t="s">
        <v>453</v>
      </c>
      <c r="E130" s="188" t="s">
        <v>1</v>
      </c>
      <c r="F130" s="189" t="s">
        <v>470</v>
      </c>
      <c r="H130" s="190">
        <v>1634</v>
      </c>
      <c r="L130" s="187"/>
      <c r="M130" s="191"/>
      <c r="N130" s="192"/>
      <c r="O130" s="192"/>
      <c r="P130" s="192"/>
      <c r="Q130" s="192"/>
      <c r="R130" s="192"/>
      <c r="S130" s="192"/>
      <c r="T130" s="193"/>
      <c r="AT130" s="188" t="s">
        <v>453</v>
      </c>
      <c r="AU130" s="188" t="s">
        <v>129</v>
      </c>
      <c r="AV130" s="16" t="s">
        <v>451</v>
      </c>
      <c r="AW130" s="16" t="s">
        <v>29</v>
      </c>
      <c r="AX130" s="16" t="s">
        <v>81</v>
      </c>
      <c r="AY130" s="188" t="s">
        <v>445</v>
      </c>
    </row>
    <row r="131" spans="1:65" s="2" customFormat="1" ht="24.2" customHeight="1">
      <c r="A131" s="30"/>
      <c r="B131" s="152"/>
      <c r="C131" s="153" t="s">
        <v>129</v>
      </c>
      <c r="D131" s="153" t="s">
        <v>447</v>
      </c>
      <c r="E131" s="154" t="s">
        <v>6711</v>
      </c>
      <c r="F131" s="155" t="s">
        <v>6712</v>
      </c>
      <c r="G131" s="156" t="s">
        <v>529</v>
      </c>
      <c r="H131" s="157">
        <v>1634</v>
      </c>
      <c r="I131" s="158"/>
      <c r="J131" s="158">
        <f>ROUND(I131*H131,2)</f>
        <v>0</v>
      </c>
      <c r="K131" s="159"/>
      <c r="L131" s="31"/>
      <c r="M131" s="160" t="s">
        <v>1</v>
      </c>
      <c r="N131" s="161" t="s">
        <v>39</v>
      </c>
      <c r="O131" s="162">
        <v>0.23699999999999999</v>
      </c>
      <c r="P131" s="162">
        <f>O131*H131</f>
        <v>387.25799999999998</v>
      </c>
      <c r="Q131" s="162">
        <v>0</v>
      </c>
      <c r="R131" s="162">
        <f>Q131*H131</f>
        <v>0</v>
      </c>
      <c r="S131" s="162">
        <v>0.16</v>
      </c>
      <c r="T131" s="163">
        <f>S131*H131</f>
        <v>261.44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451</v>
      </c>
      <c r="AT131" s="164" t="s">
        <v>447</v>
      </c>
      <c r="AU131" s="164" t="s">
        <v>129</v>
      </c>
      <c r="AY131" s="18" t="s">
        <v>445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129</v>
      </c>
      <c r="BK131" s="165">
        <f>ROUND(I131*H131,2)</f>
        <v>0</v>
      </c>
      <c r="BL131" s="18" t="s">
        <v>451</v>
      </c>
      <c r="BM131" s="164" t="s">
        <v>6713</v>
      </c>
    </row>
    <row r="132" spans="1:65" s="14" customFormat="1">
      <c r="B132" s="173"/>
      <c r="D132" s="167" t="s">
        <v>453</v>
      </c>
      <c r="E132" s="174" t="s">
        <v>1</v>
      </c>
      <c r="F132" s="175" t="s">
        <v>6671</v>
      </c>
      <c r="H132" s="176">
        <v>1634</v>
      </c>
      <c r="L132" s="173"/>
      <c r="M132" s="177"/>
      <c r="N132" s="178"/>
      <c r="O132" s="178"/>
      <c r="P132" s="178"/>
      <c r="Q132" s="178"/>
      <c r="R132" s="178"/>
      <c r="S132" s="178"/>
      <c r="T132" s="179"/>
      <c r="AT132" s="174" t="s">
        <v>453</v>
      </c>
      <c r="AU132" s="174" t="s">
        <v>129</v>
      </c>
      <c r="AV132" s="14" t="s">
        <v>129</v>
      </c>
      <c r="AW132" s="14" t="s">
        <v>29</v>
      </c>
      <c r="AX132" s="14" t="s">
        <v>73</v>
      </c>
      <c r="AY132" s="174" t="s">
        <v>445</v>
      </c>
    </row>
    <row r="133" spans="1:65" s="16" customFormat="1">
      <c r="B133" s="187"/>
      <c r="D133" s="167" t="s">
        <v>453</v>
      </c>
      <c r="E133" s="188" t="s">
        <v>1</v>
      </c>
      <c r="F133" s="189" t="s">
        <v>470</v>
      </c>
      <c r="H133" s="190">
        <v>1634</v>
      </c>
      <c r="L133" s="187"/>
      <c r="M133" s="191"/>
      <c r="N133" s="192"/>
      <c r="O133" s="192"/>
      <c r="P133" s="192"/>
      <c r="Q133" s="192"/>
      <c r="R133" s="192"/>
      <c r="S133" s="192"/>
      <c r="T133" s="193"/>
      <c r="AT133" s="188" t="s">
        <v>453</v>
      </c>
      <c r="AU133" s="188" t="s">
        <v>129</v>
      </c>
      <c r="AV133" s="16" t="s">
        <v>451</v>
      </c>
      <c r="AW133" s="16" t="s">
        <v>29</v>
      </c>
      <c r="AX133" s="16" t="s">
        <v>81</v>
      </c>
      <c r="AY133" s="188" t="s">
        <v>445</v>
      </c>
    </row>
    <row r="134" spans="1:65" s="2" customFormat="1" ht="33" customHeight="1">
      <c r="A134" s="30"/>
      <c r="B134" s="152"/>
      <c r="C134" s="153" t="s">
        <v>469</v>
      </c>
      <c r="D134" s="153" t="s">
        <v>447</v>
      </c>
      <c r="E134" s="154" t="s">
        <v>6714</v>
      </c>
      <c r="F134" s="155" t="s">
        <v>6715</v>
      </c>
      <c r="G134" s="156" t="s">
        <v>529</v>
      </c>
      <c r="H134" s="157">
        <v>1634</v>
      </c>
      <c r="I134" s="158"/>
      <c r="J134" s="158">
        <f>ROUND(I134*H134,2)</f>
        <v>0</v>
      </c>
      <c r="K134" s="159"/>
      <c r="L134" s="31"/>
      <c r="M134" s="160" t="s">
        <v>1</v>
      </c>
      <c r="N134" s="161" t="s">
        <v>39</v>
      </c>
      <c r="O134" s="162">
        <v>1.169</v>
      </c>
      <c r="P134" s="162">
        <f>O134*H134</f>
        <v>1910.146</v>
      </c>
      <c r="Q134" s="162">
        <v>0</v>
      </c>
      <c r="R134" s="162">
        <f>Q134*H134</f>
        <v>0</v>
      </c>
      <c r="S134" s="162">
        <v>0.22500000000000001</v>
      </c>
      <c r="T134" s="163">
        <f>S134*H134</f>
        <v>367.65000000000003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451</v>
      </c>
      <c r="AT134" s="164" t="s">
        <v>447</v>
      </c>
      <c r="AU134" s="164" t="s">
        <v>129</v>
      </c>
      <c r="AY134" s="18" t="s">
        <v>445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129</v>
      </c>
      <c r="BK134" s="165">
        <f>ROUND(I134*H134,2)</f>
        <v>0</v>
      </c>
      <c r="BL134" s="18" t="s">
        <v>451</v>
      </c>
      <c r="BM134" s="164" t="s">
        <v>6716</v>
      </c>
    </row>
    <row r="135" spans="1:65" s="14" customFormat="1">
      <c r="B135" s="173"/>
      <c r="D135" s="167" t="s">
        <v>453</v>
      </c>
      <c r="E135" s="174" t="s">
        <v>1</v>
      </c>
      <c r="F135" s="175" t="s">
        <v>6671</v>
      </c>
      <c r="H135" s="176">
        <v>1634</v>
      </c>
      <c r="L135" s="173"/>
      <c r="M135" s="177"/>
      <c r="N135" s="178"/>
      <c r="O135" s="178"/>
      <c r="P135" s="178"/>
      <c r="Q135" s="178"/>
      <c r="R135" s="178"/>
      <c r="S135" s="178"/>
      <c r="T135" s="179"/>
      <c r="AT135" s="174" t="s">
        <v>453</v>
      </c>
      <c r="AU135" s="174" t="s">
        <v>129</v>
      </c>
      <c r="AV135" s="14" t="s">
        <v>129</v>
      </c>
      <c r="AW135" s="14" t="s">
        <v>29</v>
      </c>
      <c r="AX135" s="14" t="s">
        <v>73</v>
      </c>
      <c r="AY135" s="174" t="s">
        <v>445</v>
      </c>
    </row>
    <row r="136" spans="1:65" s="16" customFormat="1">
      <c r="B136" s="187"/>
      <c r="D136" s="167" t="s">
        <v>453</v>
      </c>
      <c r="E136" s="188" t="s">
        <v>1</v>
      </c>
      <c r="F136" s="189" t="s">
        <v>470</v>
      </c>
      <c r="H136" s="190">
        <v>1634</v>
      </c>
      <c r="L136" s="187"/>
      <c r="M136" s="191"/>
      <c r="N136" s="192"/>
      <c r="O136" s="192"/>
      <c r="P136" s="192"/>
      <c r="Q136" s="192"/>
      <c r="R136" s="192"/>
      <c r="S136" s="192"/>
      <c r="T136" s="193"/>
      <c r="AT136" s="188" t="s">
        <v>453</v>
      </c>
      <c r="AU136" s="188" t="s">
        <v>129</v>
      </c>
      <c r="AV136" s="16" t="s">
        <v>451</v>
      </c>
      <c r="AW136" s="16" t="s">
        <v>29</v>
      </c>
      <c r="AX136" s="16" t="s">
        <v>81</v>
      </c>
      <c r="AY136" s="188" t="s">
        <v>445</v>
      </c>
    </row>
    <row r="137" spans="1:65" s="2" customFormat="1" ht="24.2" customHeight="1">
      <c r="A137" s="30"/>
      <c r="B137" s="152"/>
      <c r="C137" s="153" t="s">
        <v>451</v>
      </c>
      <c r="D137" s="153" t="s">
        <v>447</v>
      </c>
      <c r="E137" s="154" t="s">
        <v>6717</v>
      </c>
      <c r="F137" s="155" t="s">
        <v>6718</v>
      </c>
      <c r="G137" s="156" t="s">
        <v>450</v>
      </c>
      <c r="H137" s="157">
        <v>174.8</v>
      </c>
      <c r="I137" s="158"/>
      <c r="J137" s="158">
        <f>ROUND(I137*H137,2)</f>
        <v>0</v>
      </c>
      <c r="K137" s="159"/>
      <c r="L137" s="31"/>
      <c r="M137" s="160" t="s">
        <v>1</v>
      </c>
      <c r="N137" s="161" t="s">
        <v>39</v>
      </c>
      <c r="O137" s="162">
        <v>0.23699999999999999</v>
      </c>
      <c r="P137" s="162">
        <f>O137*H137</f>
        <v>41.427599999999998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451</v>
      </c>
      <c r="AT137" s="164" t="s">
        <v>447</v>
      </c>
      <c r="AU137" s="164" t="s">
        <v>129</v>
      </c>
      <c r="AY137" s="18" t="s">
        <v>445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129</v>
      </c>
      <c r="BK137" s="165">
        <f>ROUND(I137*H137,2)</f>
        <v>0</v>
      </c>
      <c r="BL137" s="18" t="s">
        <v>451</v>
      </c>
      <c r="BM137" s="164" t="s">
        <v>6719</v>
      </c>
    </row>
    <row r="138" spans="1:65" s="13" customFormat="1">
      <c r="B138" s="166"/>
      <c r="D138" s="167" t="s">
        <v>453</v>
      </c>
      <c r="E138" s="168" t="s">
        <v>1</v>
      </c>
      <c r="F138" s="169" t="s">
        <v>6720</v>
      </c>
      <c r="H138" s="168" t="s">
        <v>1</v>
      </c>
      <c r="L138" s="166"/>
      <c r="M138" s="170"/>
      <c r="N138" s="171"/>
      <c r="O138" s="171"/>
      <c r="P138" s="171"/>
      <c r="Q138" s="171"/>
      <c r="R138" s="171"/>
      <c r="S138" s="171"/>
      <c r="T138" s="172"/>
      <c r="AT138" s="168" t="s">
        <v>453</v>
      </c>
      <c r="AU138" s="168" t="s">
        <v>129</v>
      </c>
      <c r="AV138" s="13" t="s">
        <v>81</v>
      </c>
      <c r="AW138" s="13" t="s">
        <v>29</v>
      </c>
      <c r="AX138" s="13" t="s">
        <v>73</v>
      </c>
      <c r="AY138" s="168" t="s">
        <v>445</v>
      </c>
    </row>
    <row r="139" spans="1:65" s="14" customFormat="1">
      <c r="B139" s="173"/>
      <c r="D139" s="167" t="s">
        <v>453</v>
      </c>
      <c r="E139" s="174" t="s">
        <v>1</v>
      </c>
      <c r="F139" s="175" t="s">
        <v>6721</v>
      </c>
      <c r="H139" s="176">
        <v>174.8</v>
      </c>
      <c r="L139" s="173"/>
      <c r="M139" s="177"/>
      <c r="N139" s="178"/>
      <c r="O139" s="178"/>
      <c r="P139" s="178"/>
      <c r="Q139" s="178"/>
      <c r="R139" s="178"/>
      <c r="S139" s="178"/>
      <c r="T139" s="179"/>
      <c r="AT139" s="174" t="s">
        <v>453</v>
      </c>
      <c r="AU139" s="174" t="s">
        <v>129</v>
      </c>
      <c r="AV139" s="14" t="s">
        <v>129</v>
      </c>
      <c r="AW139" s="14" t="s">
        <v>29</v>
      </c>
      <c r="AX139" s="14" t="s">
        <v>73</v>
      </c>
      <c r="AY139" s="174" t="s">
        <v>445</v>
      </c>
    </row>
    <row r="140" spans="1:65" s="15" customFormat="1">
      <c r="B140" s="180"/>
      <c r="D140" s="167" t="s">
        <v>453</v>
      </c>
      <c r="E140" s="181" t="s">
        <v>6466</v>
      </c>
      <c r="F140" s="182" t="s">
        <v>468</v>
      </c>
      <c r="H140" s="183">
        <v>174.8</v>
      </c>
      <c r="L140" s="180"/>
      <c r="M140" s="184"/>
      <c r="N140" s="185"/>
      <c r="O140" s="185"/>
      <c r="P140" s="185"/>
      <c r="Q140" s="185"/>
      <c r="R140" s="185"/>
      <c r="S140" s="185"/>
      <c r="T140" s="186"/>
      <c r="AT140" s="181" t="s">
        <v>453</v>
      </c>
      <c r="AU140" s="181" t="s">
        <v>129</v>
      </c>
      <c r="AV140" s="15" t="s">
        <v>469</v>
      </c>
      <c r="AW140" s="15" t="s">
        <v>29</v>
      </c>
      <c r="AX140" s="15" t="s">
        <v>73</v>
      </c>
      <c r="AY140" s="181" t="s">
        <v>445</v>
      </c>
    </row>
    <row r="141" spans="1:65" s="16" customFormat="1">
      <c r="B141" s="187"/>
      <c r="D141" s="167" t="s">
        <v>453</v>
      </c>
      <c r="E141" s="188" t="s">
        <v>1</v>
      </c>
      <c r="F141" s="189" t="s">
        <v>470</v>
      </c>
      <c r="H141" s="190">
        <v>174.8</v>
      </c>
      <c r="L141" s="187"/>
      <c r="M141" s="191"/>
      <c r="N141" s="192"/>
      <c r="O141" s="192"/>
      <c r="P141" s="192"/>
      <c r="Q141" s="192"/>
      <c r="R141" s="192"/>
      <c r="S141" s="192"/>
      <c r="T141" s="193"/>
      <c r="AT141" s="188" t="s">
        <v>453</v>
      </c>
      <c r="AU141" s="188" t="s">
        <v>129</v>
      </c>
      <c r="AV141" s="16" t="s">
        <v>451</v>
      </c>
      <c r="AW141" s="16" t="s">
        <v>29</v>
      </c>
      <c r="AX141" s="16" t="s">
        <v>81</v>
      </c>
      <c r="AY141" s="188" t="s">
        <v>445</v>
      </c>
    </row>
    <row r="142" spans="1:65" s="2" customFormat="1" ht="24.2" customHeight="1">
      <c r="A142" s="30"/>
      <c r="B142" s="152"/>
      <c r="C142" s="153" t="s">
        <v>490</v>
      </c>
      <c r="D142" s="153" t="s">
        <v>447</v>
      </c>
      <c r="E142" s="154" t="s">
        <v>6722</v>
      </c>
      <c r="F142" s="155" t="s">
        <v>6723</v>
      </c>
      <c r="G142" s="156" t="s">
        <v>450</v>
      </c>
      <c r="H142" s="157">
        <v>196.08</v>
      </c>
      <c r="I142" s="158"/>
      <c r="J142" s="158">
        <f>ROUND(I142*H142,2)</f>
        <v>0</v>
      </c>
      <c r="K142" s="159"/>
      <c r="L142" s="31"/>
      <c r="M142" s="160" t="s">
        <v>1</v>
      </c>
      <c r="N142" s="161" t="s">
        <v>39</v>
      </c>
      <c r="O142" s="162">
        <v>0.433</v>
      </c>
      <c r="P142" s="162">
        <f>O142*H142</f>
        <v>84.902640000000005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451</v>
      </c>
      <c r="AT142" s="164" t="s">
        <v>447</v>
      </c>
      <c r="AU142" s="164" t="s">
        <v>129</v>
      </c>
      <c r="AY142" s="18" t="s">
        <v>445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129</v>
      </c>
      <c r="BK142" s="165">
        <f>ROUND(I142*H142,2)</f>
        <v>0</v>
      </c>
      <c r="BL142" s="18" t="s">
        <v>451</v>
      </c>
      <c r="BM142" s="164" t="s">
        <v>6724</v>
      </c>
    </row>
    <row r="143" spans="1:65" s="13" customFormat="1">
      <c r="B143" s="166"/>
      <c r="D143" s="167" t="s">
        <v>453</v>
      </c>
      <c r="E143" s="168" t="s">
        <v>1</v>
      </c>
      <c r="F143" s="169" t="s">
        <v>6725</v>
      </c>
      <c r="H143" s="168" t="s">
        <v>1</v>
      </c>
      <c r="L143" s="166"/>
      <c r="M143" s="170"/>
      <c r="N143" s="171"/>
      <c r="O143" s="171"/>
      <c r="P143" s="171"/>
      <c r="Q143" s="171"/>
      <c r="R143" s="171"/>
      <c r="S143" s="171"/>
      <c r="T143" s="172"/>
      <c r="AT143" s="168" t="s">
        <v>453</v>
      </c>
      <c r="AU143" s="168" t="s">
        <v>129</v>
      </c>
      <c r="AV143" s="13" t="s">
        <v>81</v>
      </c>
      <c r="AW143" s="13" t="s">
        <v>29</v>
      </c>
      <c r="AX143" s="13" t="s">
        <v>73</v>
      </c>
      <c r="AY143" s="168" t="s">
        <v>445</v>
      </c>
    </row>
    <row r="144" spans="1:65" s="14" customFormat="1">
      <c r="B144" s="173"/>
      <c r="D144" s="167" t="s">
        <v>453</v>
      </c>
      <c r="E144" s="174" t="s">
        <v>1</v>
      </c>
      <c r="F144" s="175" t="s">
        <v>6726</v>
      </c>
      <c r="H144" s="176">
        <v>196.08</v>
      </c>
      <c r="L144" s="173"/>
      <c r="M144" s="177"/>
      <c r="N144" s="178"/>
      <c r="O144" s="178"/>
      <c r="P144" s="178"/>
      <c r="Q144" s="178"/>
      <c r="R144" s="178"/>
      <c r="S144" s="178"/>
      <c r="T144" s="179"/>
      <c r="AT144" s="174" t="s">
        <v>453</v>
      </c>
      <c r="AU144" s="174" t="s">
        <v>129</v>
      </c>
      <c r="AV144" s="14" t="s">
        <v>129</v>
      </c>
      <c r="AW144" s="14" t="s">
        <v>29</v>
      </c>
      <c r="AX144" s="14" t="s">
        <v>73</v>
      </c>
      <c r="AY144" s="174" t="s">
        <v>445</v>
      </c>
    </row>
    <row r="145" spans="1:65" s="16" customFormat="1">
      <c r="B145" s="187"/>
      <c r="D145" s="167" t="s">
        <v>453</v>
      </c>
      <c r="E145" s="188" t="s">
        <v>6673</v>
      </c>
      <c r="F145" s="189" t="s">
        <v>470</v>
      </c>
      <c r="H145" s="190">
        <v>196.08</v>
      </c>
      <c r="L145" s="187"/>
      <c r="M145" s="191"/>
      <c r="N145" s="192"/>
      <c r="O145" s="192"/>
      <c r="P145" s="192"/>
      <c r="Q145" s="192"/>
      <c r="R145" s="192"/>
      <c r="S145" s="192"/>
      <c r="T145" s="193"/>
      <c r="AT145" s="188" t="s">
        <v>453</v>
      </c>
      <c r="AU145" s="188" t="s">
        <v>129</v>
      </c>
      <c r="AV145" s="16" t="s">
        <v>451</v>
      </c>
      <c r="AW145" s="16" t="s">
        <v>29</v>
      </c>
      <c r="AX145" s="16" t="s">
        <v>81</v>
      </c>
      <c r="AY145" s="188" t="s">
        <v>445</v>
      </c>
    </row>
    <row r="146" spans="1:65" s="2" customFormat="1" ht="24.2" customHeight="1">
      <c r="A146" s="30"/>
      <c r="B146" s="152"/>
      <c r="C146" s="153" t="s">
        <v>494</v>
      </c>
      <c r="D146" s="153" t="s">
        <v>447</v>
      </c>
      <c r="E146" s="154" t="s">
        <v>6727</v>
      </c>
      <c r="F146" s="155" t="s">
        <v>6728</v>
      </c>
      <c r="G146" s="156" t="s">
        <v>450</v>
      </c>
      <c r="H146" s="157">
        <v>117.648</v>
      </c>
      <c r="I146" s="158"/>
      <c r="J146" s="158">
        <f>ROUND(I146*H146,2)</f>
        <v>0</v>
      </c>
      <c r="K146" s="159"/>
      <c r="L146" s="31"/>
      <c r="M146" s="160" t="s">
        <v>1</v>
      </c>
      <c r="N146" s="161" t="s">
        <v>39</v>
      </c>
      <c r="O146" s="162">
        <v>4.2000000000000003E-2</v>
      </c>
      <c r="P146" s="162">
        <f>O146*H146</f>
        <v>4.9412159999999998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451</v>
      </c>
      <c r="AT146" s="164" t="s">
        <v>447</v>
      </c>
      <c r="AU146" s="164" t="s">
        <v>129</v>
      </c>
      <c r="AY146" s="18" t="s">
        <v>445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129</v>
      </c>
      <c r="BK146" s="165">
        <f>ROUND(I146*H146,2)</f>
        <v>0</v>
      </c>
      <c r="BL146" s="18" t="s">
        <v>451</v>
      </c>
      <c r="BM146" s="164" t="s">
        <v>6729</v>
      </c>
    </row>
    <row r="147" spans="1:65" s="14" customFormat="1">
      <c r="B147" s="173"/>
      <c r="D147" s="167" t="s">
        <v>453</v>
      </c>
      <c r="E147" s="174" t="s">
        <v>1</v>
      </c>
      <c r="F147" s="175" t="s">
        <v>6730</v>
      </c>
      <c r="H147" s="176">
        <v>117.648</v>
      </c>
      <c r="L147" s="173"/>
      <c r="M147" s="177"/>
      <c r="N147" s="178"/>
      <c r="O147" s="178"/>
      <c r="P147" s="178"/>
      <c r="Q147" s="178"/>
      <c r="R147" s="178"/>
      <c r="S147" s="178"/>
      <c r="T147" s="179"/>
      <c r="AT147" s="174" t="s">
        <v>453</v>
      </c>
      <c r="AU147" s="174" t="s">
        <v>129</v>
      </c>
      <c r="AV147" s="14" t="s">
        <v>129</v>
      </c>
      <c r="AW147" s="14" t="s">
        <v>29</v>
      </c>
      <c r="AX147" s="14" t="s">
        <v>73</v>
      </c>
      <c r="AY147" s="174" t="s">
        <v>445</v>
      </c>
    </row>
    <row r="148" spans="1:65" s="16" customFormat="1">
      <c r="B148" s="187"/>
      <c r="D148" s="167" t="s">
        <v>453</v>
      </c>
      <c r="E148" s="188" t="s">
        <v>1</v>
      </c>
      <c r="F148" s="189" t="s">
        <v>470</v>
      </c>
      <c r="H148" s="190">
        <v>117.648</v>
      </c>
      <c r="L148" s="187"/>
      <c r="M148" s="191"/>
      <c r="N148" s="192"/>
      <c r="O148" s="192"/>
      <c r="P148" s="192"/>
      <c r="Q148" s="192"/>
      <c r="R148" s="192"/>
      <c r="S148" s="192"/>
      <c r="T148" s="193"/>
      <c r="AT148" s="188" t="s">
        <v>453</v>
      </c>
      <c r="AU148" s="188" t="s">
        <v>129</v>
      </c>
      <c r="AV148" s="16" t="s">
        <v>451</v>
      </c>
      <c r="AW148" s="16" t="s">
        <v>29</v>
      </c>
      <c r="AX148" s="16" t="s">
        <v>81</v>
      </c>
      <c r="AY148" s="188" t="s">
        <v>445</v>
      </c>
    </row>
    <row r="149" spans="1:65" s="2" customFormat="1" ht="37.9" customHeight="1">
      <c r="A149" s="30"/>
      <c r="B149" s="152"/>
      <c r="C149" s="153" t="s">
        <v>499</v>
      </c>
      <c r="D149" s="153" t="s">
        <v>447</v>
      </c>
      <c r="E149" s="154" t="s">
        <v>480</v>
      </c>
      <c r="F149" s="155" t="s">
        <v>481</v>
      </c>
      <c r="G149" s="156" t="s">
        <v>450</v>
      </c>
      <c r="H149" s="157">
        <v>370.88</v>
      </c>
      <c r="I149" s="158"/>
      <c r="J149" s="158">
        <f>ROUND(I149*H149,2)</f>
        <v>0</v>
      </c>
      <c r="K149" s="159"/>
      <c r="L149" s="31"/>
      <c r="M149" s="160" t="s">
        <v>1</v>
      </c>
      <c r="N149" s="161" t="s">
        <v>39</v>
      </c>
      <c r="O149" s="162">
        <v>2.2499999999999999E-2</v>
      </c>
      <c r="P149" s="162">
        <f>O149*H149</f>
        <v>8.3447999999999993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451</v>
      </c>
      <c r="AT149" s="164" t="s">
        <v>447</v>
      </c>
      <c r="AU149" s="164" t="s">
        <v>129</v>
      </c>
      <c r="AY149" s="18" t="s">
        <v>445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8" t="s">
        <v>129</v>
      </c>
      <c r="BK149" s="165">
        <f>ROUND(I149*H149,2)</f>
        <v>0</v>
      </c>
      <c r="BL149" s="18" t="s">
        <v>451</v>
      </c>
      <c r="BM149" s="164" t="s">
        <v>6731</v>
      </c>
    </row>
    <row r="150" spans="1:65" s="13" customFormat="1">
      <c r="B150" s="166"/>
      <c r="D150" s="167" t="s">
        <v>453</v>
      </c>
      <c r="E150" s="168" t="s">
        <v>1</v>
      </c>
      <c r="F150" s="169" t="s">
        <v>483</v>
      </c>
      <c r="H150" s="168" t="s">
        <v>1</v>
      </c>
      <c r="L150" s="166"/>
      <c r="M150" s="170"/>
      <c r="N150" s="171"/>
      <c r="O150" s="171"/>
      <c r="P150" s="171"/>
      <c r="Q150" s="171"/>
      <c r="R150" s="171"/>
      <c r="S150" s="171"/>
      <c r="T150" s="172"/>
      <c r="AT150" s="168" t="s">
        <v>453</v>
      </c>
      <c r="AU150" s="168" t="s">
        <v>129</v>
      </c>
      <c r="AV150" s="13" t="s">
        <v>81</v>
      </c>
      <c r="AW150" s="13" t="s">
        <v>29</v>
      </c>
      <c r="AX150" s="13" t="s">
        <v>73</v>
      </c>
      <c r="AY150" s="168" t="s">
        <v>445</v>
      </c>
    </row>
    <row r="151" spans="1:65" s="14" customFormat="1">
      <c r="B151" s="173"/>
      <c r="D151" s="167" t="s">
        <v>453</v>
      </c>
      <c r="E151" s="174" t="s">
        <v>1</v>
      </c>
      <c r="F151" s="175" t="s">
        <v>6466</v>
      </c>
      <c r="H151" s="176">
        <v>174.8</v>
      </c>
      <c r="L151" s="173"/>
      <c r="M151" s="177"/>
      <c r="N151" s="178"/>
      <c r="O151" s="178"/>
      <c r="P151" s="178"/>
      <c r="Q151" s="178"/>
      <c r="R151" s="178"/>
      <c r="S151" s="178"/>
      <c r="T151" s="179"/>
      <c r="AT151" s="174" t="s">
        <v>453</v>
      </c>
      <c r="AU151" s="174" t="s">
        <v>129</v>
      </c>
      <c r="AV151" s="14" t="s">
        <v>129</v>
      </c>
      <c r="AW151" s="14" t="s">
        <v>29</v>
      </c>
      <c r="AX151" s="14" t="s">
        <v>73</v>
      </c>
      <c r="AY151" s="174" t="s">
        <v>445</v>
      </c>
    </row>
    <row r="152" spans="1:65" s="14" customFormat="1">
      <c r="B152" s="173"/>
      <c r="D152" s="167" t="s">
        <v>453</v>
      </c>
      <c r="E152" s="174" t="s">
        <v>1</v>
      </c>
      <c r="F152" s="175" t="s">
        <v>6673</v>
      </c>
      <c r="H152" s="176">
        <v>196.08</v>
      </c>
      <c r="L152" s="173"/>
      <c r="M152" s="177"/>
      <c r="N152" s="178"/>
      <c r="O152" s="178"/>
      <c r="P152" s="178"/>
      <c r="Q152" s="178"/>
      <c r="R152" s="178"/>
      <c r="S152" s="178"/>
      <c r="T152" s="179"/>
      <c r="AT152" s="174" t="s">
        <v>453</v>
      </c>
      <c r="AU152" s="174" t="s">
        <v>129</v>
      </c>
      <c r="AV152" s="14" t="s">
        <v>129</v>
      </c>
      <c r="AW152" s="14" t="s">
        <v>29</v>
      </c>
      <c r="AX152" s="14" t="s">
        <v>73</v>
      </c>
      <c r="AY152" s="174" t="s">
        <v>445</v>
      </c>
    </row>
    <row r="153" spans="1:65" s="16" customFormat="1">
      <c r="B153" s="187"/>
      <c r="D153" s="167" t="s">
        <v>453</v>
      </c>
      <c r="E153" s="188" t="s">
        <v>1</v>
      </c>
      <c r="F153" s="189" t="s">
        <v>470</v>
      </c>
      <c r="H153" s="190">
        <v>370.88</v>
      </c>
      <c r="L153" s="187"/>
      <c r="M153" s="191"/>
      <c r="N153" s="192"/>
      <c r="O153" s="192"/>
      <c r="P153" s="192"/>
      <c r="Q153" s="192"/>
      <c r="R153" s="192"/>
      <c r="S153" s="192"/>
      <c r="T153" s="193"/>
      <c r="AT153" s="188" t="s">
        <v>453</v>
      </c>
      <c r="AU153" s="188" t="s">
        <v>129</v>
      </c>
      <c r="AV153" s="16" t="s">
        <v>451</v>
      </c>
      <c r="AW153" s="16" t="s">
        <v>29</v>
      </c>
      <c r="AX153" s="16" t="s">
        <v>81</v>
      </c>
      <c r="AY153" s="188" t="s">
        <v>445</v>
      </c>
    </row>
    <row r="154" spans="1:65" s="2" customFormat="1" ht="21.75" customHeight="1">
      <c r="A154" s="30"/>
      <c r="B154" s="152"/>
      <c r="C154" s="153" t="s">
        <v>504</v>
      </c>
      <c r="D154" s="153" t="s">
        <v>447</v>
      </c>
      <c r="E154" s="154" t="s">
        <v>500</v>
      </c>
      <c r="F154" s="155" t="s">
        <v>501</v>
      </c>
      <c r="G154" s="156" t="s">
        <v>450</v>
      </c>
      <c r="H154" s="157">
        <v>370.88</v>
      </c>
      <c r="I154" s="158"/>
      <c r="J154" s="158">
        <f>ROUND(I154*H154,2)</f>
        <v>0</v>
      </c>
      <c r="K154" s="159"/>
      <c r="L154" s="31"/>
      <c r="M154" s="160" t="s">
        <v>1</v>
      </c>
      <c r="N154" s="161" t="s">
        <v>39</v>
      </c>
      <c r="O154" s="162">
        <v>8.0000000000000002E-3</v>
      </c>
      <c r="P154" s="162">
        <f>O154*H154</f>
        <v>2.9670399999999999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451</v>
      </c>
      <c r="AT154" s="164" t="s">
        <v>447</v>
      </c>
      <c r="AU154" s="164" t="s">
        <v>129</v>
      </c>
      <c r="AY154" s="18" t="s">
        <v>445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8" t="s">
        <v>129</v>
      </c>
      <c r="BK154" s="165">
        <f>ROUND(I154*H154,2)</f>
        <v>0</v>
      </c>
      <c r="BL154" s="18" t="s">
        <v>451</v>
      </c>
      <c r="BM154" s="164" t="s">
        <v>6732</v>
      </c>
    </row>
    <row r="155" spans="1:65" s="14" customFormat="1">
      <c r="B155" s="173"/>
      <c r="D155" s="167" t="s">
        <v>453</v>
      </c>
      <c r="E155" s="174" t="s">
        <v>1</v>
      </c>
      <c r="F155" s="175" t="s">
        <v>6466</v>
      </c>
      <c r="H155" s="176">
        <v>174.8</v>
      </c>
      <c r="L155" s="173"/>
      <c r="M155" s="177"/>
      <c r="N155" s="178"/>
      <c r="O155" s="178"/>
      <c r="P155" s="178"/>
      <c r="Q155" s="178"/>
      <c r="R155" s="178"/>
      <c r="S155" s="178"/>
      <c r="T155" s="179"/>
      <c r="AT155" s="174" t="s">
        <v>453</v>
      </c>
      <c r="AU155" s="174" t="s">
        <v>129</v>
      </c>
      <c r="AV155" s="14" t="s">
        <v>129</v>
      </c>
      <c r="AW155" s="14" t="s">
        <v>29</v>
      </c>
      <c r="AX155" s="14" t="s">
        <v>73</v>
      </c>
      <c r="AY155" s="174" t="s">
        <v>445</v>
      </c>
    </row>
    <row r="156" spans="1:65" s="14" customFormat="1">
      <c r="B156" s="173"/>
      <c r="D156" s="167" t="s">
        <v>453</v>
      </c>
      <c r="E156" s="174" t="s">
        <v>1</v>
      </c>
      <c r="F156" s="175" t="s">
        <v>6673</v>
      </c>
      <c r="H156" s="176">
        <v>196.08</v>
      </c>
      <c r="L156" s="173"/>
      <c r="M156" s="177"/>
      <c r="N156" s="178"/>
      <c r="O156" s="178"/>
      <c r="P156" s="178"/>
      <c r="Q156" s="178"/>
      <c r="R156" s="178"/>
      <c r="S156" s="178"/>
      <c r="T156" s="179"/>
      <c r="AT156" s="174" t="s">
        <v>453</v>
      </c>
      <c r="AU156" s="174" t="s">
        <v>129</v>
      </c>
      <c r="AV156" s="14" t="s">
        <v>129</v>
      </c>
      <c r="AW156" s="14" t="s">
        <v>29</v>
      </c>
      <c r="AX156" s="14" t="s">
        <v>73</v>
      </c>
      <c r="AY156" s="174" t="s">
        <v>445</v>
      </c>
    </row>
    <row r="157" spans="1:65" s="16" customFormat="1">
      <c r="B157" s="187"/>
      <c r="D157" s="167" t="s">
        <v>453</v>
      </c>
      <c r="E157" s="188" t="s">
        <v>1</v>
      </c>
      <c r="F157" s="189" t="s">
        <v>470</v>
      </c>
      <c r="H157" s="190">
        <v>370.88</v>
      </c>
      <c r="L157" s="187"/>
      <c r="M157" s="191"/>
      <c r="N157" s="192"/>
      <c r="O157" s="192"/>
      <c r="P157" s="192"/>
      <c r="Q157" s="192"/>
      <c r="R157" s="192"/>
      <c r="S157" s="192"/>
      <c r="T157" s="193"/>
      <c r="AT157" s="188" t="s">
        <v>453</v>
      </c>
      <c r="AU157" s="188" t="s">
        <v>129</v>
      </c>
      <c r="AV157" s="16" t="s">
        <v>451</v>
      </c>
      <c r="AW157" s="16" t="s">
        <v>29</v>
      </c>
      <c r="AX157" s="16" t="s">
        <v>81</v>
      </c>
      <c r="AY157" s="188" t="s">
        <v>445</v>
      </c>
    </row>
    <row r="158" spans="1:65" s="12" customFormat="1" ht="22.9" customHeight="1">
      <c r="B158" s="140"/>
      <c r="D158" s="141" t="s">
        <v>72</v>
      </c>
      <c r="E158" s="150" t="s">
        <v>129</v>
      </c>
      <c r="F158" s="150" t="s">
        <v>517</v>
      </c>
      <c r="J158" s="151">
        <f>BK158</f>
        <v>0</v>
      </c>
      <c r="L158" s="140"/>
      <c r="M158" s="144"/>
      <c r="N158" s="145"/>
      <c r="O158" s="145"/>
      <c r="P158" s="146">
        <f>SUM(P159:P173)</f>
        <v>35.312840000000001</v>
      </c>
      <c r="Q158" s="145"/>
      <c r="R158" s="146">
        <f>SUM(R159:R173)</f>
        <v>16.984218406</v>
      </c>
      <c r="S158" s="145"/>
      <c r="T158" s="147">
        <f>SUM(T159:T173)</f>
        <v>0</v>
      </c>
      <c r="AR158" s="141" t="s">
        <v>81</v>
      </c>
      <c r="AT158" s="148" t="s">
        <v>72</v>
      </c>
      <c r="AU158" s="148" t="s">
        <v>81</v>
      </c>
      <c r="AY158" s="141" t="s">
        <v>445</v>
      </c>
      <c r="BK158" s="149">
        <f>SUM(BK159:BK173)</f>
        <v>0</v>
      </c>
    </row>
    <row r="159" spans="1:65" s="2" customFormat="1" ht="24.2" customHeight="1">
      <c r="A159" s="30"/>
      <c r="B159" s="152"/>
      <c r="C159" s="153" t="s">
        <v>510</v>
      </c>
      <c r="D159" s="153" t="s">
        <v>447</v>
      </c>
      <c r="E159" s="154" t="s">
        <v>6733</v>
      </c>
      <c r="F159" s="155" t="s">
        <v>6734</v>
      </c>
      <c r="G159" s="156" t="s">
        <v>450</v>
      </c>
      <c r="H159" s="157">
        <v>7.0880000000000001</v>
      </c>
      <c r="I159" s="158"/>
      <c r="J159" s="158">
        <f>ROUND(I159*H159,2)</f>
        <v>0</v>
      </c>
      <c r="K159" s="159"/>
      <c r="L159" s="31"/>
      <c r="M159" s="160" t="s">
        <v>1</v>
      </c>
      <c r="N159" s="161" t="s">
        <v>39</v>
      </c>
      <c r="O159" s="162">
        <v>0.308</v>
      </c>
      <c r="P159" s="162">
        <f>O159*H159</f>
        <v>2.1831040000000002</v>
      </c>
      <c r="Q159" s="162">
        <v>2.270006</v>
      </c>
      <c r="R159" s="162">
        <f>Q159*H159</f>
        <v>16.089802528</v>
      </c>
      <c r="S159" s="162">
        <v>0</v>
      </c>
      <c r="T159" s="163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451</v>
      </c>
      <c r="AT159" s="164" t="s">
        <v>447</v>
      </c>
      <c r="AU159" s="164" t="s">
        <v>129</v>
      </c>
      <c r="AY159" s="18" t="s">
        <v>445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129</v>
      </c>
      <c r="BK159" s="165">
        <f>ROUND(I159*H159,2)</f>
        <v>0</v>
      </c>
      <c r="BL159" s="18" t="s">
        <v>451</v>
      </c>
      <c r="BM159" s="164" t="s">
        <v>6735</v>
      </c>
    </row>
    <row r="160" spans="1:65" s="13" customFormat="1">
      <c r="B160" s="166"/>
      <c r="D160" s="167" t="s">
        <v>453</v>
      </c>
      <c r="E160" s="168" t="s">
        <v>1</v>
      </c>
      <c r="F160" s="169" t="s">
        <v>6736</v>
      </c>
      <c r="H160" s="168" t="s">
        <v>1</v>
      </c>
      <c r="L160" s="166"/>
      <c r="M160" s="170"/>
      <c r="N160" s="171"/>
      <c r="O160" s="171"/>
      <c r="P160" s="171"/>
      <c r="Q160" s="171"/>
      <c r="R160" s="171"/>
      <c r="S160" s="171"/>
      <c r="T160" s="172"/>
      <c r="AT160" s="168" t="s">
        <v>453</v>
      </c>
      <c r="AU160" s="168" t="s">
        <v>129</v>
      </c>
      <c r="AV160" s="13" t="s">
        <v>81</v>
      </c>
      <c r="AW160" s="13" t="s">
        <v>29</v>
      </c>
      <c r="AX160" s="13" t="s">
        <v>73</v>
      </c>
      <c r="AY160" s="168" t="s">
        <v>445</v>
      </c>
    </row>
    <row r="161" spans="1:65" s="14" customFormat="1">
      <c r="B161" s="173"/>
      <c r="D161" s="167" t="s">
        <v>453</v>
      </c>
      <c r="E161" s="174" t="s">
        <v>1</v>
      </c>
      <c r="F161" s="175" t="s">
        <v>6737</v>
      </c>
      <c r="H161" s="176">
        <v>7.0880000000000001</v>
      </c>
      <c r="L161" s="173"/>
      <c r="M161" s="177"/>
      <c r="N161" s="178"/>
      <c r="O161" s="178"/>
      <c r="P161" s="178"/>
      <c r="Q161" s="178"/>
      <c r="R161" s="178"/>
      <c r="S161" s="178"/>
      <c r="T161" s="179"/>
      <c r="AT161" s="174" t="s">
        <v>453</v>
      </c>
      <c r="AU161" s="174" t="s">
        <v>129</v>
      </c>
      <c r="AV161" s="14" t="s">
        <v>129</v>
      </c>
      <c r="AW161" s="14" t="s">
        <v>29</v>
      </c>
      <c r="AX161" s="14" t="s">
        <v>73</v>
      </c>
      <c r="AY161" s="174" t="s">
        <v>445</v>
      </c>
    </row>
    <row r="162" spans="1:65" s="15" customFormat="1">
      <c r="B162" s="180"/>
      <c r="D162" s="167" t="s">
        <v>453</v>
      </c>
      <c r="E162" s="181" t="s">
        <v>218</v>
      </c>
      <c r="F162" s="182" t="s">
        <v>468</v>
      </c>
      <c r="H162" s="183">
        <v>7.0880000000000001</v>
      </c>
      <c r="L162" s="180"/>
      <c r="M162" s="184"/>
      <c r="N162" s="185"/>
      <c r="O162" s="185"/>
      <c r="P162" s="185"/>
      <c r="Q162" s="185"/>
      <c r="R162" s="185"/>
      <c r="S162" s="185"/>
      <c r="T162" s="186"/>
      <c r="AT162" s="181" t="s">
        <v>453</v>
      </c>
      <c r="AU162" s="181" t="s">
        <v>129</v>
      </c>
      <c r="AV162" s="15" t="s">
        <v>469</v>
      </c>
      <c r="AW162" s="15" t="s">
        <v>29</v>
      </c>
      <c r="AX162" s="15" t="s">
        <v>73</v>
      </c>
      <c r="AY162" s="181" t="s">
        <v>445</v>
      </c>
    </row>
    <row r="163" spans="1:65" s="16" customFormat="1">
      <c r="B163" s="187"/>
      <c r="D163" s="167" t="s">
        <v>453</v>
      </c>
      <c r="E163" s="188" t="s">
        <v>1</v>
      </c>
      <c r="F163" s="189" t="s">
        <v>470</v>
      </c>
      <c r="H163" s="190">
        <v>7.0880000000000001</v>
      </c>
      <c r="L163" s="187"/>
      <c r="M163" s="191"/>
      <c r="N163" s="192"/>
      <c r="O163" s="192"/>
      <c r="P163" s="192"/>
      <c r="Q163" s="192"/>
      <c r="R163" s="192"/>
      <c r="S163" s="192"/>
      <c r="T163" s="193"/>
      <c r="AT163" s="188" t="s">
        <v>453</v>
      </c>
      <c r="AU163" s="188" t="s">
        <v>129</v>
      </c>
      <c r="AV163" s="16" t="s">
        <v>451</v>
      </c>
      <c r="AW163" s="16" t="s">
        <v>29</v>
      </c>
      <c r="AX163" s="16" t="s">
        <v>81</v>
      </c>
      <c r="AY163" s="188" t="s">
        <v>445</v>
      </c>
    </row>
    <row r="164" spans="1:65" s="2" customFormat="1" ht="33" customHeight="1">
      <c r="A164" s="30"/>
      <c r="B164" s="152"/>
      <c r="C164" s="153" t="s">
        <v>518</v>
      </c>
      <c r="D164" s="153" t="s">
        <v>447</v>
      </c>
      <c r="E164" s="154" t="s">
        <v>6738</v>
      </c>
      <c r="F164" s="155" t="s">
        <v>6739</v>
      </c>
      <c r="G164" s="156" t="s">
        <v>507</v>
      </c>
      <c r="H164" s="157">
        <v>0.78</v>
      </c>
      <c r="I164" s="158"/>
      <c r="J164" s="158">
        <f>ROUND(I164*H164,2)</f>
        <v>0</v>
      </c>
      <c r="K164" s="159"/>
      <c r="L164" s="31"/>
      <c r="M164" s="160" t="s">
        <v>1</v>
      </c>
      <c r="N164" s="161" t="s">
        <v>39</v>
      </c>
      <c r="O164" s="162">
        <v>38.185000000000002</v>
      </c>
      <c r="P164" s="162">
        <f>O164*H164</f>
        <v>29.784300000000002</v>
      </c>
      <c r="Q164" s="162">
        <v>1.1071445</v>
      </c>
      <c r="R164" s="162">
        <f>Q164*H164</f>
        <v>0.86357271000000002</v>
      </c>
      <c r="S164" s="162">
        <v>0</v>
      </c>
      <c r="T164" s="163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4" t="s">
        <v>451</v>
      </c>
      <c r="AT164" s="164" t="s">
        <v>447</v>
      </c>
      <c r="AU164" s="164" t="s">
        <v>129</v>
      </c>
      <c r="AY164" s="18" t="s">
        <v>445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8" t="s">
        <v>129</v>
      </c>
      <c r="BK164" s="165">
        <f>ROUND(I164*H164,2)</f>
        <v>0</v>
      </c>
      <c r="BL164" s="18" t="s">
        <v>451</v>
      </c>
      <c r="BM164" s="164" t="s">
        <v>6740</v>
      </c>
    </row>
    <row r="165" spans="1:65" s="13" customFormat="1">
      <c r="B165" s="166"/>
      <c r="D165" s="167" t="s">
        <v>453</v>
      </c>
      <c r="E165" s="168" t="s">
        <v>1</v>
      </c>
      <c r="F165" s="169" t="s">
        <v>6741</v>
      </c>
      <c r="H165" s="168" t="s">
        <v>1</v>
      </c>
      <c r="L165" s="166"/>
      <c r="M165" s="170"/>
      <c r="N165" s="171"/>
      <c r="O165" s="171"/>
      <c r="P165" s="171"/>
      <c r="Q165" s="171"/>
      <c r="R165" s="171"/>
      <c r="S165" s="171"/>
      <c r="T165" s="172"/>
      <c r="AT165" s="168" t="s">
        <v>453</v>
      </c>
      <c r="AU165" s="168" t="s">
        <v>129</v>
      </c>
      <c r="AV165" s="13" t="s">
        <v>81</v>
      </c>
      <c r="AW165" s="13" t="s">
        <v>29</v>
      </c>
      <c r="AX165" s="13" t="s">
        <v>73</v>
      </c>
      <c r="AY165" s="168" t="s">
        <v>445</v>
      </c>
    </row>
    <row r="166" spans="1:65" s="14" customFormat="1">
      <c r="B166" s="173"/>
      <c r="D166" s="167" t="s">
        <v>453</v>
      </c>
      <c r="E166" s="174" t="s">
        <v>1</v>
      </c>
      <c r="F166" s="175" t="s">
        <v>6742</v>
      </c>
      <c r="H166" s="176">
        <v>0.78</v>
      </c>
      <c r="L166" s="173"/>
      <c r="M166" s="177"/>
      <c r="N166" s="178"/>
      <c r="O166" s="178"/>
      <c r="P166" s="178"/>
      <c r="Q166" s="178"/>
      <c r="R166" s="178"/>
      <c r="S166" s="178"/>
      <c r="T166" s="179"/>
      <c r="AT166" s="174" t="s">
        <v>453</v>
      </c>
      <c r="AU166" s="174" t="s">
        <v>129</v>
      </c>
      <c r="AV166" s="14" t="s">
        <v>129</v>
      </c>
      <c r="AW166" s="14" t="s">
        <v>29</v>
      </c>
      <c r="AX166" s="14" t="s">
        <v>73</v>
      </c>
      <c r="AY166" s="174" t="s">
        <v>445</v>
      </c>
    </row>
    <row r="167" spans="1:65" s="16" customFormat="1">
      <c r="B167" s="187"/>
      <c r="D167" s="167" t="s">
        <v>453</v>
      </c>
      <c r="E167" s="188" t="s">
        <v>1</v>
      </c>
      <c r="F167" s="189" t="s">
        <v>470</v>
      </c>
      <c r="H167" s="190">
        <v>0.78</v>
      </c>
      <c r="L167" s="187"/>
      <c r="M167" s="191"/>
      <c r="N167" s="192"/>
      <c r="O167" s="192"/>
      <c r="P167" s="192"/>
      <c r="Q167" s="192"/>
      <c r="R167" s="192"/>
      <c r="S167" s="192"/>
      <c r="T167" s="193"/>
      <c r="AT167" s="188" t="s">
        <v>453</v>
      </c>
      <c r="AU167" s="188" t="s">
        <v>129</v>
      </c>
      <c r="AV167" s="16" t="s">
        <v>451</v>
      </c>
      <c r="AW167" s="16" t="s">
        <v>29</v>
      </c>
      <c r="AX167" s="16" t="s">
        <v>81</v>
      </c>
      <c r="AY167" s="188" t="s">
        <v>445</v>
      </c>
    </row>
    <row r="168" spans="1:65" s="2" customFormat="1" ht="24.2" customHeight="1">
      <c r="A168" s="30"/>
      <c r="B168" s="152"/>
      <c r="C168" s="153" t="s">
        <v>526</v>
      </c>
      <c r="D168" s="153" t="s">
        <v>447</v>
      </c>
      <c r="E168" s="154" t="s">
        <v>6743</v>
      </c>
      <c r="F168" s="155" t="s">
        <v>6744</v>
      </c>
      <c r="G168" s="156" t="s">
        <v>529</v>
      </c>
      <c r="H168" s="157">
        <v>81.596000000000004</v>
      </c>
      <c r="I168" s="158"/>
      <c r="J168" s="158">
        <f>ROUND(I168*H168,2)</f>
        <v>0</v>
      </c>
      <c r="K168" s="159"/>
      <c r="L168" s="31"/>
      <c r="M168" s="160" t="s">
        <v>1</v>
      </c>
      <c r="N168" s="161" t="s">
        <v>39</v>
      </c>
      <c r="O168" s="162">
        <v>4.1000000000000002E-2</v>
      </c>
      <c r="P168" s="162">
        <f>O168*H168</f>
        <v>3.3454360000000003</v>
      </c>
      <c r="Q168" s="162">
        <v>3.3000000000000003E-5</v>
      </c>
      <c r="R168" s="162">
        <f>Q168*H168</f>
        <v>2.6926680000000005E-3</v>
      </c>
      <c r="S168" s="162">
        <v>0</v>
      </c>
      <c r="T168" s="163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4" t="s">
        <v>451</v>
      </c>
      <c r="AT168" s="164" t="s">
        <v>447</v>
      </c>
      <c r="AU168" s="164" t="s">
        <v>129</v>
      </c>
      <c r="AY168" s="18" t="s">
        <v>445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8" t="s">
        <v>129</v>
      </c>
      <c r="BK168" s="165">
        <f>ROUND(I168*H168,2)</f>
        <v>0</v>
      </c>
      <c r="BL168" s="18" t="s">
        <v>451</v>
      </c>
      <c r="BM168" s="164" t="s">
        <v>6745</v>
      </c>
    </row>
    <row r="169" spans="1:65" s="14" customFormat="1">
      <c r="B169" s="173"/>
      <c r="D169" s="167" t="s">
        <v>453</v>
      </c>
      <c r="E169" s="174" t="s">
        <v>1</v>
      </c>
      <c r="F169" s="175" t="s">
        <v>6678</v>
      </c>
      <c r="H169" s="176">
        <v>81.596000000000004</v>
      </c>
      <c r="L169" s="173"/>
      <c r="M169" s="177"/>
      <c r="N169" s="178"/>
      <c r="O169" s="178"/>
      <c r="P169" s="178"/>
      <c r="Q169" s="178"/>
      <c r="R169" s="178"/>
      <c r="S169" s="178"/>
      <c r="T169" s="179"/>
      <c r="AT169" s="174" t="s">
        <v>453</v>
      </c>
      <c r="AU169" s="174" t="s">
        <v>129</v>
      </c>
      <c r="AV169" s="14" t="s">
        <v>129</v>
      </c>
      <c r="AW169" s="14" t="s">
        <v>29</v>
      </c>
      <c r="AX169" s="14" t="s">
        <v>73</v>
      </c>
      <c r="AY169" s="174" t="s">
        <v>445</v>
      </c>
    </row>
    <row r="170" spans="1:65" s="16" customFormat="1">
      <c r="B170" s="187"/>
      <c r="D170" s="167" t="s">
        <v>453</v>
      </c>
      <c r="E170" s="188" t="s">
        <v>1</v>
      </c>
      <c r="F170" s="189" t="s">
        <v>470</v>
      </c>
      <c r="H170" s="190">
        <v>81.596000000000004</v>
      </c>
      <c r="L170" s="187"/>
      <c r="M170" s="191"/>
      <c r="N170" s="192"/>
      <c r="O170" s="192"/>
      <c r="P170" s="192"/>
      <c r="Q170" s="192"/>
      <c r="R170" s="192"/>
      <c r="S170" s="192"/>
      <c r="T170" s="193"/>
      <c r="AT170" s="188" t="s">
        <v>453</v>
      </c>
      <c r="AU170" s="188" t="s">
        <v>129</v>
      </c>
      <c r="AV170" s="16" t="s">
        <v>451</v>
      </c>
      <c r="AW170" s="16" t="s">
        <v>29</v>
      </c>
      <c r="AX170" s="16" t="s">
        <v>81</v>
      </c>
      <c r="AY170" s="188" t="s">
        <v>445</v>
      </c>
    </row>
    <row r="171" spans="1:65" s="2" customFormat="1" ht="16.5" customHeight="1">
      <c r="A171" s="30"/>
      <c r="B171" s="152"/>
      <c r="C171" s="194" t="s">
        <v>533</v>
      </c>
      <c r="D171" s="194" t="s">
        <v>534</v>
      </c>
      <c r="E171" s="195" t="s">
        <v>535</v>
      </c>
      <c r="F171" s="196" t="s">
        <v>536</v>
      </c>
      <c r="G171" s="197" t="s">
        <v>529</v>
      </c>
      <c r="H171" s="198">
        <v>93.834999999999994</v>
      </c>
      <c r="I171" s="199"/>
      <c r="J171" s="199">
        <f>ROUND(I171*H171,2)</f>
        <v>0</v>
      </c>
      <c r="K171" s="200"/>
      <c r="L171" s="201"/>
      <c r="M171" s="202" t="s">
        <v>1</v>
      </c>
      <c r="N171" s="203" t="s">
        <v>39</v>
      </c>
      <c r="O171" s="162">
        <v>0</v>
      </c>
      <c r="P171" s="162">
        <f>O171*H171</f>
        <v>0</v>
      </c>
      <c r="Q171" s="162">
        <v>2.9999999999999997E-4</v>
      </c>
      <c r="R171" s="162">
        <f>Q171*H171</f>
        <v>2.8150499999999995E-2</v>
      </c>
      <c r="S171" s="162">
        <v>0</v>
      </c>
      <c r="T171" s="163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4" t="s">
        <v>504</v>
      </c>
      <c r="AT171" s="164" t="s">
        <v>534</v>
      </c>
      <c r="AU171" s="164" t="s">
        <v>129</v>
      </c>
      <c r="AY171" s="18" t="s">
        <v>445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8" t="s">
        <v>129</v>
      </c>
      <c r="BK171" s="165">
        <f>ROUND(I171*H171,2)</f>
        <v>0</v>
      </c>
      <c r="BL171" s="18" t="s">
        <v>451</v>
      </c>
      <c r="BM171" s="164" t="s">
        <v>6746</v>
      </c>
    </row>
    <row r="172" spans="1:65" s="14" customFormat="1">
      <c r="B172" s="173"/>
      <c r="D172" s="167" t="s">
        <v>453</v>
      </c>
      <c r="E172" s="174" t="s">
        <v>1</v>
      </c>
      <c r="F172" s="175" t="s">
        <v>6747</v>
      </c>
      <c r="H172" s="176">
        <v>93.834999999999994</v>
      </c>
      <c r="L172" s="173"/>
      <c r="M172" s="177"/>
      <c r="N172" s="178"/>
      <c r="O172" s="178"/>
      <c r="P172" s="178"/>
      <c r="Q172" s="178"/>
      <c r="R172" s="178"/>
      <c r="S172" s="178"/>
      <c r="T172" s="179"/>
      <c r="AT172" s="174" t="s">
        <v>453</v>
      </c>
      <c r="AU172" s="174" t="s">
        <v>129</v>
      </c>
      <c r="AV172" s="14" t="s">
        <v>129</v>
      </c>
      <c r="AW172" s="14" t="s">
        <v>29</v>
      </c>
      <c r="AX172" s="14" t="s">
        <v>73</v>
      </c>
      <c r="AY172" s="174" t="s">
        <v>445</v>
      </c>
    </row>
    <row r="173" spans="1:65" s="16" customFormat="1">
      <c r="B173" s="187"/>
      <c r="D173" s="167" t="s">
        <v>453</v>
      </c>
      <c r="E173" s="188" t="s">
        <v>1</v>
      </c>
      <c r="F173" s="189" t="s">
        <v>470</v>
      </c>
      <c r="H173" s="190">
        <v>93.834999999999994</v>
      </c>
      <c r="L173" s="187"/>
      <c r="M173" s="191"/>
      <c r="N173" s="192"/>
      <c r="O173" s="192"/>
      <c r="P173" s="192"/>
      <c r="Q173" s="192"/>
      <c r="R173" s="192"/>
      <c r="S173" s="192"/>
      <c r="T173" s="193"/>
      <c r="AT173" s="188" t="s">
        <v>453</v>
      </c>
      <c r="AU173" s="188" t="s">
        <v>129</v>
      </c>
      <c r="AV173" s="16" t="s">
        <v>451</v>
      </c>
      <c r="AW173" s="16" t="s">
        <v>29</v>
      </c>
      <c r="AX173" s="16" t="s">
        <v>81</v>
      </c>
      <c r="AY173" s="188" t="s">
        <v>445</v>
      </c>
    </row>
    <row r="174" spans="1:65" s="12" customFormat="1" ht="22.9" customHeight="1">
      <c r="B174" s="140"/>
      <c r="D174" s="141" t="s">
        <v>72</v>
      </c>
      <c r="E174" s="150" t="s">
        <v>469</v>
      </c>
      <c r="F174" s="150" t="s">
        <v>625</v>
      </c>
      <c r="J174" s="151">
        <f>BK174</f>
        <v>0</v>
      </c>
      <c r="L174" s="140"/>
      <c r="M174" s="144"/>
      <c r="N174" s="145"/>
      <c r="O174" s="145"/>
      <c r="P174" s="146">
        <f>SUM(P175:P195)</f>
        <v>132.70520314999999</v>
      </c>
      <c r="Q174" s="145"/>
      <c r="R174" s="146">
        <f>SUM(R175:R195)</f>
        <v>13.98731595912</v>
      </c>
      <c r="S174" s="145"/>
      <c r="T174" s="147">
        <f>SUM(T175:T195)</f>
        <v>0</v>
      </c>
      <c r="AR174" s="141" t="s">
        <v>81</v>
      </c>
      <c r="AT174" s="148" t="s">
        <v>72</v>
      </c>
      <c r="AU174" s="148" t="s">
        <v>81</v>
      </c>
      <c r="AY174" s="141" t="s">
        <v>445</v>
      </c>
      <c r="BK174" s="149">
        <f>SUM(BK175:BK195)</f>
        <v>0</v>
      </c>
    </row>
    <row r="175" spans="1:65" s="2" customFormat="1" ht="24.2" customHeight="1">
      <c r="A175" s="30"/>
      <c r="B175" s="152"/>
      <c r="C175" s="153" t="s">
        <v>539</v>
      </c>
      <c r="D175" s="153" t="s">
        <v>447</v>
      </c>
      <c r="E175" s="154" t="s">
        <v>6748</v>
      </c>
      <c r="F175" s="155" t="s">
        <v>6749</v>
      </c>
      <c r="G175" s="156" t="s">
        <v>450</v>
      </c>
      <c r="H175" s="157">
        <v>5.3380000000000001</v>
      </c>
      <c r="I175" s="158"/>
      <c r="J175" s="158">
        <f>ROUND(I175*H175,2)</f>
        <v>0</v>
      </c>
      <c r="K175" s="159"/>
      <c r="L175" s="31"/>
      <c r="M175" s="160" t="s">
        <v>1</v>
      </c>
      <c r="N175" s="161" t="s">
        <v>39</v>
      </c>
      <c r="O175" s="162">
        <v>0.86858000000000002</v>
      </c>
      <c r="P175" s="162">
        <f>O175*H175</f>
        <v>4.6364800400000004</v>
      </c>
      <c r="Q175" s="162">
        <v>2.4160330800000001</v>
      </c>
      <c r="R175" s="162">
        <f>Q175*H175</f>
        <v>12.89678458104</v>
      </c>
      <c r="S175" s="162">
        <v>0</v>
      </c>
      <c r="T175" s="163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4" t="s">
        <v>451</v>
      </c>
      <c r="AT175" s="164" t="s">
        <v>447</v>
      </c>
      <c r="AU175" s="164" t="s">
        <v>129</v>
      </c>
      <c r="AY175" s="18" t="s">
        <v>445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129</v>
      </c>
      <c r="BK175" s="165">
        <f>ROUND(I175*H175,2)</f>
        <v>0</v>
      </c>
      <c r="BL175" s="18" t="s">
        <v>451</v>
      </c>
      <c r="BM175" s="164" t="s">
        <v>6750</v>
      </c>
    </row>
    <row r="176" spans="1:65" s="13" customFormat="1">
      <c r="B176" s="166"/>
      <c r="D176" s="167" t="s">
        <v>453</v>
      </c>
      <c r="E176" s="168" t="s">
        <v>1</v>
      </c>
      <c r="F176" s="169" t="s">
        <v>6751</v>
      </c>
      <c r="H176" s="168" t="s">
        <v>1</v>
      </c>
      <c r="L176" s="166"/>
      <c r="M176" s="170"/>
      <c r="N176" s="171"/>
      <c r="O176" s="171"/>
      <c r="P176" s="171"/>
      <c r="Q176" s="171"/>
      <c r="R176" s="171"/>
      <c r="S176" s="171"/>
      <c r="T176" s="172"/>
      <c r="AT176" s="168" t="s">
        <v>453</v>
      </c>
      <c r="AU176" s="168" t="s">
        <v>129</v>
      </c>
      <c r="AV176" s="13" t="s">
        <v>81</v>
      </c>
      <c r="AW176" s="13" t="s">
        <v>29</v>
      </c>
      <c r="AX176" s="13" t="s">
        <v>73</v>
      </c>
      <c r="AY176" s="168" t="s">
        <v>445</v>
      </c>
    </row>
    <row r="177" spans="1:65" s="14" customFormat="1">
      <c r="B177" s="173"/>
      <c r="D177" s="167" t="s">
        <v>453</v>
      </c>
      <c r="E177" s="174" t="s">
        <v>1</v>
      </c>
      <c r="F177" s="175" t="s">
        <v>6752</v>
      </c>
      <c r="H177" s="176">
        <v>3.468</v>
      </c>
      <c r="L177" s="173"/>
      <c r="M177" s="177"/>
      <c r="N177" s="178"/>
      <c r="O177" s="178"/>
      <c r="P177" s="178"/>
      <c r="Q177" s="178"/>
      <c r="R177" s="178"/>
      <c r="S177" s="178"/>
      <c r="T177" s="179"/>
      <c r="AT177" s="174" t="s">
        <v>453</v>
      </c>
      <c r="AU177" s="174" t="s">
        <v>129</v>
      </c>
      <c r="AV177" s="14" t="s">
        <v>129</v>
      </c>
      <c r="AW177" s="14" t="s">
        <v>29</v>
      </c>
      <c r="AX177" s="14" t="s">
        <v>73</v>
      </c>
      <c r="AY177" s="174" t="s">
        <v>445</v>
      </c>
    </row>
    <row r="178" spans="1:65" s="14" customFormat="1">
      <c r="B178" s="173"/>
      <c r="D178" s="167" t="s">
        <v>453</v>
      </c>
      <c r="E178" s="174" t="s">
        <v>1</v>
      </c>
      <c r="F178" s="175" t="s">
        <v>6753</v>
      </c>
      <c r="H178" s="176">
        <v>1.87</v>
      </c>
      <c r="L178" s="173"/>
      <c r="M178" s="177"/>
      <c r="N178" s="178"/>
      <c r="O178" s="178"/>
      <c r="P178" s="178"/>
      <c r="Q178" s="178"/>
      <c r="R178" s="178"/>
      <c r="S178" s="178"/>
      <c r="T178" s="179"/>
      <c r="AT178" s="174" t="s">
        <v>453</v>
      </c>
      <c r="AU178" s="174" t="s">
        <v>129</v>
      </c>
      <c r="AV178" s="14" t="s">
        <v>129</v>
      </c>
      <c r="AW178" s="14" t="s">
        <v>29</v>
      </c>
      <c r="AX178" s="14" t="s">
        <v>73</v>
      </c>
      <c r="AY178" s="174" t="s">
        <v>445</v>
      </c>
    </row>
    <row r="179" spans="1:65" s="15" customFormat="1">
      <c r="B179" s="180"/>
      <c r="D179" s="167" t="s">
        <v>453</v>
      </c>
      <c r="E179" s="181" t="s">
        <v>6688</v>
      </c>
      <c r="F179" s="182" t="s">
        <v>468</v>
      </c>
      <c r="H179" s="183">
        <v>5.3380000000000001</v>
      </c>
      <c r="L179" s="180"/>
      <c r="M179" s="184"/>
      <c r="N179" s="185"/>
      <c r="O179" s="185"/>
      <c r="P179" s="185"/>
      <c r="Q179" s="185"/>
      <c r="R179" s="185"/>
      <c r="S179" s="185"/>
      <c r="T179" s="186"/>
      <c r="AT179" s="181" t="s">
        <v>453</v>
      </c>
      <c r="AU179" s="181" t="s">
        <v>129</v>
      </c>
      <c r="AV179" s="15" t="s">
        <v>469</v>
      </c>
      <c r="AW179" s="15" t="s">
        <v>29</v>
      </c>
      <c r="AX179" s="15" t="s">
        <v>73</v>
      </c>
      <c r="AY179" s="181" t="s">
        <v>445</v>
      </c>
    </row>
    <row r="180" spans="1:65" s="16" customFormat="1">
      <c r="B180" s="187"/>
      <c r="D180" s="167" t="s">
        <v>453</v>
      </c>
      <c r="E180" s="188" t="s">
        <v>1</v>
      </c>
      <c r="F180" s="189" t="s">
        <v>470</v>
      </c>
      <c r="H180" s="190">
        <v>5.3380000000000001</v>
      </c>
      <c r="L180" s="187"/>
      <c r="M180" s="191"/>
      <c r="N180" s="192"/>
      <c r="O180" s="192"/>
      <c r="P180" s="192"/>
      <c r="Q180" s="192"/>
      <c r="R180" s="192"/>
      <c r="S180" s="192"/>
      <c r="T180" s="193"/>
      <c r="AT180" s="188" t="s">
        <v>453</v>
      </c>
      <c r="AU180" s="188" t="s">
        <v>129</v>
      </c>
      <c r="AV180" s="16" t="s">
        <v>451</v>
      </c>
      <c r="AW180" s="16" t="s">
        <v>29</v>
      </c>
      <c r="AX180" s="16" t="s">
        <v>81</v>
      </c>
      <c r="AY180" s="188" t="s">
        <v>445</v>
      </c>
    </row>
    <row r="181" spans="1:65" s="2" customFormat="1" ht="37.9" customHeight="1">
      <c r="A181" s="30"/>
      <c r="B181" s="152"/>
      <c r="C181" s="153" t="s">
        <v>546</v>
      </c>
      <c r="D181" s="153" t="s">
        <v>447</v>
      </c>
      <c r="E181" s="154" t="s">
        <v>6754</v>
      </c>
      <c r="F181" s="155" t="s">
        <v>6755</v>
      </c>
      <c r="G181" s="156" t="s">
        <v>507</v>
      </c>
      <c r="H181" s="157">
        <v>0.747</v>
      </c>
      <c r="I181" s="158"/>
      <c r="J181" s="158">
        <f>ROUND(I181*H181,2)</f>
        <v>0</v>
      </c>
      <c r="K181" s="159"/>
      <c r="L181" s="31"/>
      <c r="M181" s="160" t="s">
        <v>1</v>
      </c>
      <c r="N181" s="161" t="s">
        <v>39</v>
      </c>
      <c r="O181" s="162">
        <v>61.728630000000003</v>
      </c>
      <c r="P181" s="162">
        <f>O181*H181</f>
        <v>46.111286610000001</v>
      </c>
      <c r="Q181" s="162">
        <v>1.1201256399999999</v>
      </c>
      <c r="R181" s="162">
        <f>Q181*H181</f>
        <v>0.83673385307999992</v>
      </c>
      <c r="S181" s="162">
        <v>0</v>
      </c>
      <c r="T181" s="163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4" t="s">
        <v>451</v>
      </c>
      <c r="AT181" s="164" t="s">
        <v>447</v>
      </c>
      <c r="AU181" s="164" t="s">
        <v>129</v>
      </c>
      <c r="AY181" s="18" t="s">
        <v>445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129</v>
      </c>
      <c r="BK181" s="165">
        <f>ROUND(I181*H181,2)</f>
        <v>0</v>
      </c>
      <c r="BL181" s="18" t="s">
        <v>451</v>
      </c>
      <c r="BM181" s="164" t="s">
        <v>6756</v>
      </c>
    </row>
    <row r="182" spans="1:65" s="13" customFormat="1">
      <c r="B182" s="166"/>
      <c r="D182" s="167" t="s">
        <v>453</v>
      </c>
      <c r="E182" s="168" t="s">
        <v>1</v>
      </c>
      <c r="F182" s="169" t="s">
        <v>6741</v>
      </c>
      <c r="H182" s="168" t="s">
        <v>1</v>
      </c>
      <c r="L182" s="166"/>
      <c r="M182" s="170"/>
      <c r="N182" s="171"/>
      <c r="O182" s="171"/>
      <c r="P182" s="171"/>
      <c r="Q182" s="171"/>
      <c r="R182" s="171"/>
      <c r="S182" s="171"/>
      <c r="T182" s="172"/>
      <c r="AT182" s="168" t="s">
        <v>453</v>
      </c>
      <c r="AU182" s="168" t="s">
        <v>129</v>
      </c>
      <c r="AV182" s="13" t="s">
        <v>81</v>
      </c>
      <c r="AW182" s="13" t="s">
        <v>29</v>
      </c>
      <c r="AX182" s="13" t="s">
        <v>73</v>
      </c>
      <c r="AY182" s="168" t="s">
        <v>445</v>
      </c>
    </row>
    <row r="183" spans="1:65" s="14" customFormat="1">
      <c r="B183" s="173"/>
      <c r="D183" s="167" t="s">
        <v>453</v>
      </c>
      <c r="E183" s="174" t="s">
        <v>1</v>
      </c>
      <c r="F183" s="175" t="s">
        <v>6757</v>
      </c>
      <c r="H183" s="176">
        <v>0.747</v>
      </c>
      <c r="L183" s="173"/>
      <c r="M183" s="177"/>
      <c r="N183" s="178"/>
      <c r="O183" s="178"/>
      <c r="P183" s="178"/>
      <c r="Q183" s="178"/>
      <c r="R183" s="178"/>
      <c r="S183" s="178"/>
      <c r="T183" s="179"/>
      <c r="AT183" s="174" t="s">
        <v>453</v>
      </c>
      <c r="AU183" s="174" t="s">
        <v>129</v>
      </c>
      <c r="AV183" s="14" t="s">
        <v>129</v>
      </c>
      <c r="AW183" s="14" t="s">
        <v>29</v>
      </c>
      <c r="AX183" s="14" t="s">
        <v>73</v>
      </c>
      <c r="AY183" s="174" t="s">
        <v>445</v>
      </c>
    </row>
    <row r="184" spans="1:65" s="16" customFormat="1">
      <c r="B184" s="187"/>
      <c r="D184" s="167" t="s">
        <v>453</v>
      </c>
      <c r="E184" s="188" t="s">
        <v>1</v>
      </c>
      <c r="F184" s="189" t="s">
        <v>470</v>
      </c>
      <c r="H184" s="190">
        <v>0.747</v>
      </c>
      <c r="L184" s="187"/>
      <c r="M184" s="191"/>
      <c r="N184" s="192"/>
      <c r="O184" s="192"/>
      <c r="P184" s="192"/>
      <c r="Q184" s="192"/>
      <c r="R184" s="192"/>
      <c r="S184" s="192"/>
      <c r="T184" s="193"/>
      <c r="AT184" s="188" t="s">
        <v>453</v>
      </c>
      <c r="AU184" s="188" t="s">
        <v>129</v>
      </c>
      <c r="AV184" s="16" t="s">
        <v>451</v>
      </c>
      <c r="AW184" s="16" t="s">
        <v>29</v>
      </c>
      <c r="AX184" s="16" t="s">
        <v>81</v>
      </c>
      <c r="AY184" s="188" t="s">
        <v>445</v>
      </c>
    </row>
    <row r="185" spans="1:65" s="2" customFormat="1" ht="24.2" customHeight="1">
      <c r="A185" s="30"/>
      <c r="B185" s="152"/>
      <c r="C185" s="153" t="s">
        <v>552</v>
      </c>
      <c r="D185" s="153" t="s">
        <v>447</v>
      </c>
      <c r="E185" s="154" t="s">
        <v>6758</v>
      </c>
      <c r="F185" s="155" t="s">
        <v>6759</v>
      </c>
      <c r="G185" s="156" t="s">
        <v>529</v>
      </c>
      <c r="H185" s="157">
        <v>56.75</v>
      </c>
      <c r="I185" s="158"/>
      <c r="J185" s="158">
        <f>ROUND(I185*H185,2)</f>
        <v>0</v>
      </c>
      <c r="K185" s="159"/>
      <c r="L185" s="31"/>
      <c r="M185" s="160" t="s">
        <v>1</v>
      </c>
      <c r="N185" s="161" t="s">
        <v>39</v>
      </c>
      <c r="O185" s="162">
        <v>0.87526999999999999</v>
      </c>
      <c r="P185" s="162">
        <f>O185*H185</f>
        <v>49.671572499999996</v>
      </c>
      <c r="Q185" s="162">
        <v>3.0863000000000002E-3</v>
      </c>
      <c r="R185" s="162">
        <f>Q185*H185</f>
        <v>0.175147525</v>
      </c>
      <c r="S185" s="162">
        <v>0</v>
      </c>
      <c r="T185" s="163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4" t="s">
        <v>451</v>
      </c>
      <c r="AT185" s="164" t="s">
        <v>447</v>
      </c>
      <c r="AU185" s="164" t="s">
        <v>129</v>
      </c>
      <c r="AY185" s="18" t="s">
        <v>445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8" t="s">
        <v>129</v>
      </c>
      <c r="BK185" s="165">
        <f>ROUND(I185*H185,2)</f>
        <v>0</v>
      </c>
      <c r="BL185" s="18" t="s">
        <v>451</v>
      </c>
      <c r="BM185" s="164" t="s">
        <v>6760</v>
      </c>
    </row>
    <row r="186" spans="1:65" s="14" customFormat="1">
      <c r="B186" s="173"/>
      <c r="D186" s="167" t="s">
        <v>453</v>
      </c>
      <c r="E186" s="174" t="s">
        <v>1</v>
      </c>
      <c r="F186" s="175" t="s">
        <v>6761</v>
      </c>
      <c r="H186" s="176">
        <v>14.175000000000001</v>
      </c>
      <c r="L186" s="173"/>
      <c r="M186" s="177"/>
      <c r="N186" s="178"/>
      <c r="O186" s="178"/>
      <c r="P186" s="178"/>
      <c r="Q186" s="178"/>
      <c r="R186" s="178"/>
      <c r="S186" s="178"/>
      <c r="T186" s="179"/>
      <c r="AT186" s="174" t="s">
        <v>453</v>
      </c>
      <c r="AU186" s="174" t="s">
        <v>129</v>
      </c>
      <c r="AV186" s="14" t="s">
        <v>129</v>
      </c>
      <c r="AW186" s="14" t="s">
        <v>29</v>
      </c>
      <c r="AX186" s="14" t="s">
        <v>73</v>
      </c>
      <c r="AY186" s="174" t="s">
        <v>445</v>
      </c>
    </row>
    <row r="187" spans="1:65" s="14" customFormat="1">
      <c r="B187" s="173"/>
      <c r="D187" s="167" t="s">
        <v>453</v>
      </c>
      <c r="E187" s="174" t="s">
        <v>1</v>
      </c>
      <c r="F187" s="175" t="s">
        <v>6762</v>
      </c>
      <c r="H187" s="176">
        <v>34.6</v>
      </c>
      <c r="L187" s="173"/>
      <c r="M187" s="177"/>
      <c r="N187" s="178"/>
      <c r="O187" s="178"/>
      <c r="P187" s="178"/>
      <c r="Q187" s="178"/>
      <c r="R187" s="178"/>
      <c r="S187" s="178"/>
      <c r="T187" s="179"/>
      <c r="AT187" s="174" t="s">
        <v>453</v>
      </c>
      <c r="AU187" s="174" t="s">
        <v>129</v>
      </c>
      <c r="AV187" s="14" t="s">
        <v>129</v>
      </c>
      <c r="AW187" s="14" t="s">
        <v>29</v>
      </c>
      <c r="AX187" s="14" t="s">
        <v>73</v>
      </c>
      <c r="AY187" s="174" t="s">
        <v>445</v>
      </c>
    </row>
    <row r="188" spans="1:65" s="14" customFormat="1">
      <c r="B188" s="173"/>
      <c r="D188" s="167" t="s">
        <v>453</v>
      </c>
      <c r="E188" s="174" t="s">
        <v>1</v>
      </c>
      <c r="F188" s="175" t="s">
        <v>6763</v>
      </c>
      <c r="H188" s="176">
        <v>7.9749999999999996</v>
      </c>
      <c r="L188" s="173"/>
      <c r="M188" s="177"/>
      <c r="N188" s="178"/>
      <c r="O188" s="178"/>
      <c r="P188" s="178"/>
      <c r="Q188" s="178"/>
      <c r="R188" s="178"/>
      <c r="S188" s="178"/>
      <c r="T188" s="179"/>
      <c r="AT188" s="174" t="s">
        <v>453</v>
      </c>
      <c r="AU188" s="174" t="s">
        <v>129</v>
      </c>
      <c r="AV188" s="14" t="s">
        <v>129</v>
      </c>
      <c r="AW188" s="14" t="s">
        <v>29</v>
      </c>
      <c r="AX188" s="14" t="s">
        <v>73</v>
      </c>
      <c r="AY188" s="174" t="s">
        <v>445</v>
      </c>
    </row>
    <row r="189" spans="1:65" s="15" customFormat="1">
      <c r="B189" s="180"/>
      <c r="D189" s="167" t="s">
        <v>453</v>
      </c>
      <c r="E189" s="181" t="s">
        <v>6689</v>
      </c>
      <c r="F189" s="182" t="s">
        <v>468</v>
      </c>
      <c r="H189" s="183">
        <v>56.75</v>
      </c>
      <c r="L189" s="180"/>
      <c r="M189" s="184"/>
      <c r="N189" s="185"/>
      <c r="O189" s="185"/>
      <c r="P189" s="185"/>
      <c r="Q189" s="185"/>
      <c r="R189" s="185"/>
      <c r="S189" s="185"/>
      <c r="T189" s="186"/>
      <c r="AT189" s="181" t="s">
        <v>453</v>
      </c>
      <c r="AU189" s="181" t="s">
        <v>129</v>
      </c>
      <c r="AV189" s="15" t="s">
        <v>469</v>
      </c>
      <c r="AW189" s="15" t="s">
        <v>29</v>
      </c>
      <c r="AX189" s="15" t="s">
        <v>73</v>
      </c>
      <c r="AY189" s="181" t="s">
        <v>445</v>
      </c>
    </row>
    <row r="190" spans="1:65" s="16" customFormat="1">
      <c r="B190" s="187"/>
      <c r="D190" s="167" t="s">
        <v>453</v>
      </c>
      <c r="E190" s="188" t="s">
        <v>1</v>
      </c>
      <c r="F190" s="189" t="s">
        <v>470</v>
      </c>
      <c r="H190" s="190">
        <v>56.75</v>
      </c>
      <c r="L190" s="187"/>
      <c r="M190" s="191"/>
      <c r="N190" s="192"/>
      <c r="O190" s="192"/>
      <c r="P190" s="192"/>
      <c r="Q190" s="192"/>
      <c r="R190" s="192"/>
      <c r="S190" s="192"/>
      <c r="T190" s="193"/>
      <c r="AT190" s="188" t="s">
        <v>453</v>
      </c>
      <c r="AU190" s="188" t="s">
        <v>129</v>
      </c>
      <c r="AV190" s="16" t="s">
        <v>451</v>
      </c>
      <c r="AW190" s="16" t="s">
        <v>29</v>
      </c>
      <c r="AX190" s="16" t="s">
        <v>81</v>
      </c>
      <c r="AY190" s="188" t="s">
        <v>445</v>
      </c>
    </row>
    <row r="191" spans="1:65" s="2" customFormat="1" ht="24.2" customHeight="1">
      <c r="A191" s="30"/>
      <c r="B191" s="152"/>
      <c r="C191" s="153" t="s">
        <v>558</v>
      </c>
      <c r="D191" s="153" t="s">
        <v>447</v>
      </c>
      <c r="E191" s="154" t="s">
        <v>6764</v>
      </c>
      <c r="F191" s="155" t="s">
        <v>6765</v>
      </c>
      <c r="G191" s="156" t="s">
        <v>529</v>
      </c>
      <c r="H191" s="157">
        <v>56.75</v>
      </c>
      <c r="I191" s="158"/>
      <c r="J191" s="158">
        <f>ROUND(I191*H191,2)</f>
        <v>0</v>
      </c>
      <c r="K191" s="159"/>
      <c r="L191" s="31"/>
      <c r="M191" s="160" t="s">
        <v>1</v>
      </c>
      <c r="N191" s="161" t="s">
        <v>39</v>
      </c>
      <c r="O191" s="162">
        <v>0.46800000000000003</v>
      </c>
      <c r="P191" s="162">
        <f>O191*H191</f>
        <v>26.559000000000001</v>
      </c>
      <c r="Q191" s="162">
        <v>0</v>
      </c>
      <c r="R191" s="162">
        <f>Q191*H191</f>
        <v>0</v>
      </c>
      <c r="S191" s="162">
        <v>0</v>
      </c>
      <c r="T191" s="163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4" t="s">
        <v>451</v>
      </c>
      <c r="AT191" s="164" t="s">
        <v>447</v>
      </c>
      <c r="AU191" s="164" t="s">
        <v>129</v>
      </c>
      <c r="AY191" s="18" t="s">
        <v>445</v>
      </c>
      <c r="BE191" s="165">
        <f>IF(N191="základná",J191,0)</f>
        <v>0</v>
      </c>
      <c r="BF191" s="165">
        <f>IF(N191="znížená",J191,0)</f>
        <v>0</v>
      </c>
      <c r="BG191" s="165">
        <f>IF(N191="zákl. prenesená",J191,0)</f>
        <v>0</v>
      </c>
      <c r="BH191" s="165">
        <f>IF(N191="zníž. prenesená",J191,0)</f>
        <v>0</v>
      </c>
      <c r="BI191" s="165">
        <f>IF(N191="nulová",J191,0)</f>
        <v>0</v>
      </c>
      <c r="BJ191" s="18" t="s">
        <v>129</v>
      </c>
      <c r="BK191" s="165">
        <f>ROUND(I191*H191,2)</f>
        <v>0</v>
      </c>
      <c r="BL191" s="18" t="s">
        <v>451</v>
      </c>
      <c r="BM191" s="164" t="s">
        <v>6766</v>
      </c>
    </row>
    <row r="192" spans="1:65" s="14" customFormat="1">
      <c r="B192" s="173"/>
      <c r="D192" s="167" t="s">
        <v>453</v>
      </c>
      <c r="E192" s="174" t="s">
        <v>1</v>
      </c>
      <c r="F192" s="175" t="s">
        <v>6689</v>
      </c>
      <c r="H192" s="176">
        <v>56.75</v>
      </c>
      <c r="L192" s="173"/>
      <c r="M192" s="177"/>
      <c r="N192" s="178"/>
      <c r="O192" s="178"/>
      <c r="P192" s="178"/>
      <c r="Q192" s="178"/>
      <c r="R192" s="178"/>
      <c r="S192" s="178"/>
      <c r="T192" s="179"/>
      <c r="AT192" s="174" t="s">
        <v>453</v>
      </c>
      <c r="AU192" s="174" t="s">
        <v>129</v>
      </c>
      <c r="AV192" s="14" t="s">
        <v>129</v>
      </c>
      <c r="AW192" s="14" t="s">
        <v>29</v>
      </c>
      <c r="AX192" s="14" t="s">
        <v>81</v>
      </c>
      <c r="AY192" s="174" t="s">
        <v>445</v>
      </c>
    </row>
    <row r="193" spans="1:65" s="2" customFormat="1" ht="24.2" customHeight="1">
      <c r="A193" s="30"/>
      <c r="B193" s="152"/>
      <c r="C193" s="153" t="s">
        <v>390</v>
      </c>
      <c r="D193" s="153" t="s">
        <v>447</v>
      </c>
      <c r="E193" s="154" t="s">
        <v>6767</v>
      </c>
      <c r="F193" s="155" t="s">
        <v>6768</v>
      </c>
      <c r="G193" s="156" t="s">
        <v>542</v>
      </c>
      <c r="H193" s="157">
        <v>57.2</v>
      </c>
      <c r="I193" s="158"/>
      <c r="J193" s="158">
        <f>ROUND(I193*H193,2)</f>
        <v>0</v>
      </c>
      <c r="K193" s="159"/>
      <c r="L193" s="31"/>
      <c r="M193" s="160" t="s">
        <v>1</v>
      </c>
      <c r="N193" s="161" t="s">
        <v>39</v>
      </c>
      <c r="O193" s="162">
        <v>0.10012</v>
      </c>
      <c r="P193" s="162">
        <f>O193*H193</f>
        <v>5.726864</v>
      </c>
      <c r="Q193" s="162">
        <v>1.3749999999999999E-3</v>
      </c>
      <c r="R193" s="162">
        <f>Q193*H193</f>
        <v>7.8649999999999998E-2</v>
      </c>
      <c r="S193" s="162">
        <v>0</v>
      </c>
      <c r="T193" s="163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4" t="s">
        <v>451</v>
      </c>
      <c r="AT193" s="164" t="s">
        <v>447</v>
      </c>
      <c r="AU193" s="164" t="s">
        <v>129</v>
      </c>
      <c r="AY193" s="18" t="s">
        <v>445</v>
      </c>
      <c r="BE193" s="165">
        <f>IF(N193="základná",J193,0)</f>
        <v>0</v>
      </c>
      <c r="BF193" s="165">
        <f>IF(N193="znížená",J193,0)</f>
        <v>0</v>
      </c>
      <c r="BG193" s="165">
        <f>IF(N193="zákl. prenesená",J193,0)</f>
        <v>0</v>
      </c>
      <c r="BH193" s="165">
        <f>IF(N193="zníž. prenesená",J193,0)</f>
        <v>0</v>
      </c>
      <c r="BI193" s="165">
        <f>IF(N193="nulová",J193,0)</f>
        <v>0</v>
      </c>
      <c r="BJ193" s="18" t="s">
        <v>129</v>
      </c>
      <c r="BK193" s="165">
        <f>ROUND(I193*H193,2)</f>
        <v>0</v>
      </c>
      <c r="BL193" s="18" t="s">
        <v>451</v>
      </c>
      <c r="BM193" s="164" t="s">
        <v>6769</v>
      </c>
    </row>
    <row r="194" spans="1:65" s="14" customFormat="1">
      <c r="B194" s="173"/>
      <c r="D194" s="167" t="s">
        <v>453</v>
      </c>
      <c r="E194" s="174" t="s">
        <v>1</v>
      </c>
      <c r="F194" s="175" t="s">
        <v>6770</v>
      </c>
      <c r="H194" s="176">
        <v>57.2</v>
      </c>
      <c r="L194" s="173"/>
      <c r="M194" s="177"/>
      <c r="N194" s="178"/>
      <c r="O194" s="178"/>
      <c r="P194" s="178"/>
      <c r="Q194" s="178"/>
      <c r="R194" s="178"/>
      <c r="S194" s="178"/>
      <c r="T194" s="179"/>
      <c r="AT194" s="174" t="s">
        <v>453</v>
      </c>
      <c r="AU194" s="174" t="s">
        <v>129</v>
      </c>
      <c r="AV194" s="14" t="s">
        <v>129</v>
      </c>
      <c r="AW194" s="14" t="s">
        <v>29</v>
      </c>
      <c r="AX194" s="14" t="s">
        <v>73</v>
      </c>
      <c r="AY194" s="174" t="s">
        <v>445</v>
      </c>
    </row>
    <row r="195" spans="1:65" s="16" customFormat="1">
      <c r="B195" s="187"/>
      <c r="D195" s="167" t="s">
        <v>453</v>
      </c>
      <c r="E195" s="188" t="s">
        <v>1</v>
      </c>
      <c r="F195" s="189" t="s">
        <v>470</v>
      </c>
      <c r="H195" s="190">
        <v>57.2</v>
      </c>
      <c r="L195" s="187"/>
      <c r="M195" s="191"/>
      <c r="N195" s="192"/>
      <c r="O195" s="192"/>
      <c r="P195" s="192"/>
      <c r="Q195" s="192"/>
      <c r="R195" s="192"/>
      <c r="S195" s="192"/>
      <c r="T195" s="193"/>
      <c r="AT195" s="188" t="s">
        <v>453</v>
      </c>
      <c r="AU195" s="188" t="s">
        <v>129</v>
      </c>
      <c r="AV195" s="16" t="s">
        <v>451</v>
      </c>
      <c r="AW195" s="16" t="s">
        <v>29</v>
      </c>
      <c r="AX195" s="16" t="s">
        <v>81</v>
      </c>
      <c r="AY195" s="188" t="s">
        <v>445</v>
      </c>
    </row>
    <row r="196" spans="1:65" s="12" customFormat="1" ht="22.9" customHeight="1">
      <c r="B196" s="140"/>
      <c r="D196" s="141" t="s">
        <v>72</v>
      </c>
      <c r="E196" s="150" t="s">
        <v>490</v>
      </c>
      <c r="F196" s="150" t="s">
        <v>6771</v>
      </c>
      <c r="J196" s="151">
        <f>BK196</f>
        <v>0</v>
      </c>
      <c r="L196" s="140"/>
      <c r="M196" s="144"/>
      <c r="N196" s="145"/>
      <c r="O196" s="145"/>
      <c r="P196" s="146">
        <f>SUM(P197:P255)</f>
        <v>1731.0139119999999</v>
      </c>
      <c r="Q196" s="145"/>
      <c r="R196" s="146">
        <f>SUM(R197:R255)</f>
        <v>2168.3012580864997</v>
      </c>
      <c r="S196" s="145"/>
      <c r="T196" s="147">
        <f>SUM(T197:T255)</f>
        <v>0</v>
      </c>
      <c r="AR196" s="141" t="s">
        <v>81</v>
      </c>
      <c r="AT196" s="148" t="s">
        <v>72</v>
      </c>
      <c r="AU196" s="148" t="s">
        <v>81</v>
      </c>
      <c r="AY196" s="141" t="s">
        <v>445</v>
      </c>
      <c r="BK196" s="149">
        <f>SUM(BK197:BK255)</f>
        <v>0</v>
      </c>
    </row>
    <row r="197" spans="1:65" s="2" customFormat="1" ht="33" customHeight="1">
      <c r="A197" s="30"/>
      <c r="B197" s="152"/>
      <c r="C197" s="153" t="s">
        <v>362</v>
      </c>
      <c r="D197" s="153" t="s">
        <v>447</v>
      </c>
      <c r="E197" s="154" t="s">
        <v>6772</v>
      </c>
      <c r="F197" s="155" t="s">
        <v>6773</v>
      </c>
      <c r="G197" s="156" t="s">
        <v>529</v>
      </c>
      <c r="H197" s="157">
        <v>175.7</v>
      </c>
      <c r="I197" s="158"/>
      <c r="J197" s="158">
        <f>ROUND(I197*H197,2)</f>
        <v>0</v>
      </c>
      <c r="K197" s="159"/>
      <c r="L197" s="31"/>
      <c r="M197" s="160" t="s">
        <v>1</v>
      </c>
      <c r="N197" s="161" t="s">
        <v>39</v>
      </c>
      <c r="O197" s="162">
        <v>5.3120000000000001E-2</v>
      </c>
      <c r="P197" s="162">
        <f>O197*H197</f>
        <v>9.3331839999999993</v>
      </c>
      <c r="Q197" s="162">
        <v>0.36834</v>
      </c>
      <c r="R197" s="162">
        <f>Q197*H197</f>
        <v>64.717337999999998</v>
      </c>
      <c r="S197" s="162">
        <v>0</v>
      </c>
      <c r="T197" s="163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64" t="s">
        <v>451</v>
      </c>
      <c r="AT197" s="164" t="s">
        <v>447</v>
      </c>
      <c r="AU197" s="164" t="s">
        <v>129</v>
      </c>
      <c r="AY197" s="18" t="s">
        <v>445</v>
      </c>
      <c r="BE197" s="165">
        <f>IF(N197="základná",J197,0)</f>
        <v>0</v>
      </c>
      <c r="BF197" s="165">
        <f>IF(N197="znížená",J197,0)</f>
        <v>0</v>
      </c>
      <c r="BG197" s="165">
        <f>IF(N197="zákl. prenesená",J197,0)</f>
        <v>0</v>
      </c>
      <c r="BH197" s="165">
        <f>IF(N197="zníž. prenesená",J197,0)</f>
        <v>0</v>
      </c>
      <c r="BI197" s="165">
        <f>IF(N197="nulová",J197,0)</f>
        <v>0</v>
      </c>
      <c r="BJ197" s="18" t="s">
        <v>129</v>
      </c>
      <c r="BK197" s="165">
        <f>ROUND(I197*H197,2)</f>
        <v>0</v>
      </c>
      <c r="BL197" s="18" t="s">
        <v>451</v>
      </c>
      <c r="BM197" s="164" t="s">
        <v>6774</v>
      </c>
    </row>
    <row r="198" spans="1:65" s="14" customFormat="1">
      <c r="B198" s="173"/>
      <c r="D198" s="167" t="s">
        <v>453</v>
      </c>
      <c r="E198" s="174" t="s">
        <v>1</v>
      </c>
      <c r="F198" s="175" t="s">
        <v>6703</v>
      </c>
      <c r="H198" s="176">
        <v>175.7</v>
      </c>
      <c r="L198" s="173"/>
      <c r="M198" s="177"/>
      <c r="N198" s="178"/>
      <c r="O198" s="178"/>
      <c r="P198" s="178"/>
      <c r="Q198" s="178"/>
      <c r="R198" s="178"/>
      <c r="S198" s="178"/>
      <c r="T198" s="179"/>
      <c r="AT198" s="174" t="s">
        <v>453</v>
      </c>
      <c r="AU198" s="174" t="s">
        <v>129</v>
      </c>
      <c r="AV198" s="14" t="s">
        <v>129</v>
      </c>
      <c r="AW198" s="14" t="s">
        <v>29</v>
      </c>
      <c r="AX198" s="14" t="s">
        <v>73</v>
      </c>
      <c r="AY198" s="174" t="s">
        <v>445</v>
      </c>
    </row>
    <row r="199" spans="1:65" s="16" customFormat="1">
      <c r="B199" s="187"/>
      <c r="D199" s="167" t="s">
        <v>453</v>
      </c>
      <c r="E199" s="188" t="s">
        <v>1</v>
      </c>
      <c r="F199" s="189" t="s">
        <v>470</v>
      </c>
      <c r="H199" s="190">
        <v>175.7</v>
      </c>
      <c r="L199" s="187"/>
      <c r="M199" s="191"/>
      <c r="N199" s="192"/>
      <c r="O199" s="192"/>
      <c r="P199" s="192"/>
      <c r="Q199" s="192"/>
      <c r="R199" s="192"/>
      <c r="S199" s="192"/>
      <c r="T199" s="193"/>
      <c r="AT199" s="188" t="s">
        <v>453</v>
      </c>
      <c r="AU199" s="188" t="s">
        <v>129</v>
      </c>
      <c r="AV199" s="16" t="s">
        <v>451</v>
      </c>
      <c r="AW199" s="16" t="s">
        <v>29</v>
      </c>
      <c r="AX199" s="16" t="s">
        <v>81</v>
      </c>
      <c r="AY199" s="188" t="s">
        <v>445</v>
      </c>
    </row>
    <row r="200" spans="1:65" s="2" customFormat="1" ht="24.2" customHeight="1">
      <c r="A200" s="30"/>
      <c r="B200" s="152"/>
      <c r="C200" s="153" t="s">
        <v>572</v>
      </c>
      <c r="D200" s="153" t="s">
        <v>447</v>
      </c>
      <c r="E200" s="154" t="s">
        <v>6775</v>
      </c>
      <c r="F200" s="155" t="s">
        <v>6776</v>
      </c>
      <c r="G200" s="156" t="s">
        <v>529</v>
      </c>
      <c r="H200" s="157">
        <v>81.596000000000004</v>
      </c>
      <c r="I200" s="158"/>
      <c r="J200" s="158">
        <f>ROUND(I200*H200,2)</f>
        <v>0</v>
      </c>
      <c r="K200" s="159"/>
      <c r="L200" s="31"/>
      <c r="M200" s="160" t="s">
        <v>1</v>
      </c>
      <c r="N200" s="161" t="s">
        <v>39</v>
      </c>
      <c r="O200" s="162">
        <v>5.5E-2</v>
      </c>
      <c r="P200" s="162">
        <f>O200*H200</f>
        <v>4.4877799999999999</v>
      </c>
      <c r="Q200" s="162">
        <v>0.48574000000000001</v>
      </c>
      <c r="R200" s="162">
        <f>Q200*H200</f>
        <v>39.634441039999999</v>
      </c>
      <c r="S200" s="162">
        <v>0</v>
      </c>
      <c r="T200" s="163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4" t="s">
        <v>451</v>
      </c>
      <c r="AT200" s="164" t="s">
        <v>447</v>
      </c>
      <c r="AU200" s="164" t="s">
        <v>129</v>
      </c>
      <c r="AY200" s="18" t="s">
        <v>445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129</v>
      </c>
      <c r="BK200" s="165">
        <f>ROUND(I200*H200,2)</f>
        <v>0</v>
      </c>
      <c r="BL200" s="18" t="s">
        <v>451</v>
      </c>
      <c r="BM200" s="164" t="s">
        <v>6777</v>
      </c>
    </row>
    <row r="201" spans="1:65" s="13" customFormat="1">
      <c r="B201" s="166"/>
      <c r="D201" s="167" t="s">
        <v>453</v>
      </c>
      <c r="E201" s="168" t="s">
        <v>1</v>
      </c>
      <c r="F201" s="169" t="s">
        <v>6778</v>
      </c>
      <c r="H201" s="168" t="s">
        <v>1</v>
      </c>
      <c r="L201" s="166"/>
      <c r="M201" s="170"/>
      <c r="N201" s="171"/>
      <c r="O201" s="171"/>
      <c r="P201" s="171"/>
      <c r="Q201" s="171"/>
      <c r="R201" s="171"/>
      <c r="S201" s="171"/>
      <c r="T201" s="172"/>
      <c r="AT201" s="168" t="s">
        <v>453</v>
      </c>
      <c r="AU201" s="168" t="s">
        <v>129</v>
      </c>
      <c r="AV201" s="13" t="s">
        <v>81</v>
      </c>
      <c r="AW201" s="13" t="s">
        <v>29</v>
      </c>
      <c r="AX201" s="13" t="s">
        <v>73</v>
      </c>
      <c r="AY201" s="168" t="s">
        <v>445</v>
      </c>
    </row>
    <row r="202" spans="1:65" s="14" customFormat="1">
      <c r="B202" s="173"/>
      <c r="D202" s="167" t="s">
        <v>453</v>
      </c>
      <c r="E202" s="174" t="s">
        <v>1</v>
      </c>
      <c r="F202" s="175" t="s">
        <v>6779</v>
      </c>
      <c r="H202" s="176">
        <v>39.453000000000003</v>
      </c>
      <c r="L202" s="173"/>
      <c r="M202" s="177"/>
      <c r="N202" s="178"/>
      <c r="O202" s="178"/>
      <c r="P202" s="178"/>
      <c r="Q202" s="178"/>
      <c r="R202" s="178"/>
      <c r="S202" s="178"/>
      <c r="T202" s="179"/>
      <c r="AT202" s="174" t="s">
        <v>453</v>
      </c>
      <c r="AU202" s="174" t="s">
        <v>129</v>
      </c>
      <c r="AV202" s="14" t="s">
        <v>129</v>
      </c>
      <c r="AW202" s="14" t="s">
        <v>29</v>
      </c>
      <c r="AX202" s="14" t="s">
        <v>73</v>
      </c>
      <c r="AY202" s="174" t="s">
        <v>445</v>
      </c>
    </row>
    <row r="203" spans="1:65" s="14" customFormat="1">
      <c r="B203" s="173"/>
      <c r="D203" s="167" t="s">
        <v>453</v>
      </c>
      <c r="E203" s="174" t="s">
        <v>1</v>
      </c>
      <c r="F203" s="175" t="s">
        <v>6780</v>
      </c>
      <c r="H203" s="176">
        <v>11.61</v>
      </c>
      <c r="L203" s="173"/>
      <c r="M203" s="177"/>
      <c r="N203" s="178"/>
      <c r="O203" s="178"/>
      <c r="P203" s="178"/>
      <c r="Q203" s="178"/>
      <c r="R203" s="178"/>
      <c r="S203" s="178"/>
      <c r="T203" s="179"/>
      <c r="AT203" s="174" t="s">
        <v>453</v>
      </c>
      <c r="AU203" s="174" t="s">
        <v>129</v>
      </c>
      <c r="AV203" s="14" t="s">
        <v>129</v>
      </c>
      <c r="AW203" s="14" t="s">
        <v>29</v>
      </c>
      <c r="AX203" s="14" t="s">
        <v>73</v>
      </c>
      <c r="AY203" s="174" t="s">
        <v>445</v>
      </c>
    </row>
    <row r="204" spans="1:65" s="14" customFormat="1">
      <c r="B204" s="173"/>
      <c r="D204" s="167" t="s">
        <v>453</v>
      </c>
      <c r="E204" s="174" t="s">
        <v>1</v>
      </c>
      <c r="F204" s="175" t="s">
        <v>6781</v>
      </c>
      <c r="H204" s="176">
        <v>30.533000000000001</v>
      </c>
      <c r="L204" s="173"/>
      <c r="M204" s="177"/>
      <c r="N204" s="178"/>
      <c r="O204" s="178"/>
      <c r="P204" s="178"/>
      <c r="Q204" s="178"/>
      <c r="R204" s="178"/>
      <c r="S204" s="178"/>
      <c r="T204" s="179"/>
      <c r="AT204" s="174" t="s">
        <v>453</v>
      </c>
      <c r="AU204" s="174" t="s">
        <v>129</v>
      </c>
      <c r="AV204" s="14" t="s">
        <v>129</v>
      </c>
      <c r="AW204" s="14" t="s">
        <v>29</v>
      </c>
      <c r="AX204" s="14" t="s">
        <v>73</v>
      </c>
      <c r="AY204" s="174" t="s">
        <v>445</v>
      </c>
    </row>
    <row r="205" spans="1:65" s="15" customFormat="1">
      <c r="B205" s="180"/>
      <c r="D205" s="167" t="s">
        <v>453</v>
      </c>
      <c r="E205" s="181" t="s">
        <v>6678</v>
      </c>
      <c r="F205" s="182" t="s">
        <v>468</v>
      </c>
      <c r="H205" s="183">
        <v>81.596000000000004</v>
      </c>
      <c r="L205" s="180"/>
      <c r="M205" s="184"/>
      <c r="N205" s="185"/>
      <c r="O205" s="185"/>
      <c r="P205" s="185"/>
      <c r="Q205" s="185"/>
      <c r="R205" s="185"/>
      <c r="S205" s="185"/>
      <c r="T205" s="186"/>
      <c r="AT205" s="181" t="s">
        <v>453</v>
      </c>
      <c r="AU205" s="181" t="s">
        <v>129</v>
      </c>
      <c r="AV205" s="15" t="s">
        <v>469</v>
      </c>
      <c r="AW205" s="15" t="s">
        <v>29</v>
      </c>
      <c r="AX205" s="15" t="s">
        <v>73</v>
      </c>
      <c r="AY205" s="181" t="s">
        <v>445</v>
      </c>
    </row>
    <row r="206" spans="1:65" s="16" customFormat="1">
      <c r="B206" s="187"/>
      <c r="D206" s="167" t="s">
        <v>453</v>
      </c>
      <c r="E206" s="188" t="s">
        <v>1</v>
      </c>
      <c r="F206" s="189" t="s">
        <v>470</v>
      </c>
      <c r="H206" s="190">
        <v>81.596000000000004</v>
      </c>
      <c r="L206" s="187"/>
      <c r="M206" s="191"/>
      <c r="N206" s="192"/>
      <c r="O206" s="192"/>
      <c r="P206" s="192"/>
      <c r="Q206" s="192"/>
      <c r="R206" s="192"/>
      <c r="S206" s="192"/>
      <c r="T206" s="193"/>
      <c r="AT206" s="188" t="s">
        <v>453</v>
      </c>
      <c r="AU206" s="188" t="s">
        <v>129</v>
      </c>
      <c r="AV206" s="16" t="s">
        <v>451</v>
      </c>
      <c r="AW206" s="16" t="s">
        <v>29</v>
      </c>
      <c r="AX206" s="16" t="s">
        <v>81</v>
      </c>
      <c r="AY206" s="188" t="s">
        <v>445</v>
      </c>
    </row>
    <row r="207" spans="1:65" s="2" customFormat="1" ht="24.2" customHeight="1">
      <c r="A207" s="30"/>
      <c r="B207" s="152"/>
      <c r="C207" s="153" t="s">
        <v>897</v>
      </c>
      <c r="D207" s="153" t="s">
        <v>447</v>
      </c>
      <c r="E207" s="154" t="s">
        <v>6782</v>
      </c>
      <c r="F207" s="155" t="s">
        <v>6783</v>
      </c>
      <c r="G207" s="156" t="s">
        <v>529</v>
      </c>
      <c r="H207" s="157">
        <v>918.7</v>
      </c>
      <c r="I207" s="158"/>
      <c r="J207" s="158">
        <f>ROUND(I207*H207,2)</f>
        <v>0</v>
      </c>
      <c r="K207" s="159"/>
      <c r="L207" s="31"/>
      <c r="M207" s="160" t="s">
        <v>1</v>
      </c>
      <c r="N207" s="161" t="s">
        <v>39</v>
      </c>
      <c r="O207" s="162">
        <v>5.5E-2</v>
      </c>
      <c r="P207" s="162">
        <f>O207*H207</f>
        <v>50.528500000000001</v>
      </c>
      <c r="Q207" s="162">
        <v>0.48574000000000001</v>
      </c>
      <c r="R207" s="162">
        <f>Q207*H207</f>
        <v>446.24933800000002</v>
      </c>
      <c r="S207" s="162">
        <v>0</v>
      </c>
      <c r="T207" s="163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64" t="s">
        <v>451</v>
      </c>
      <c r="AT207" s="164" t="s">
        <v>447</v>
      </c>
      <c r="AU207" s="164" t="s">
        <v>129</v>
      </c>
      <c r="AY207" s="18" t="s">
        <v>445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8" t="s">
        <v>129</v>
      </c>
      <c r="BK207" s="165">
        <f>ROUND(I207*H207,2)</f>
        <v>0</v>
      </c>
      <c r="BL207" s="18" t="s">
        <v>451</v>
      </c>
      <c r="BM207" s="164" t="s">
        <v>6784</v>
      </c>
    </row>
    <row r="208" spans="1:65" s="14" customFormat="1">
      <c r="B208" s="173"/>
      <c r="D208" s="167" t="s">
        <v>453</v>
      </c>
      <c r="E208" s="174" t="s">
        <v>1</v>
      </c>
      <c r="F208" s="175" t="s">
        <v>6693</v>
      </c>
      <c r="H208" s="176">
        <v>495</v>
      </c>
      <c r="L208" s="173"/>
      <c r="M208" s="177"/>
      <c r="N208" s="178"/>
      <c r="O208" s="178"/>
      <c r="P208" s="178"/>
      <c r="Q208" s="178"/>
      <c r="R208" s="178"/>
      <c r="S208" s="178"/>
      <c r="T208" s="179"/>
      <c r="AT208" s="174" t="s">
        <v>453</v>
      </c>
      <c r="AU208" s="174" t="s">
        <v>129</v>
      </c>
      <c r="AV208" s="14" t="s">
        <v>129</v>
      </c>
      <c r="AW208" s="14" t="s">
        <v>29</v>
      </c>
      <c r="AX208" s="14" t="s">
        <v>73</v>
      </c>
      <c r="AY208" s="174" t="s">
        <v>445</v>
      </c>
    </row>
    <row r="209" spans="1:65" s="14" customFormat="1">
      <c r="B209" s="173"/>
      <c r="D209" s="167" t="s">
        <v>453</v>
      </c>
      <c r="E209" s="174" t="s">
        <v>1</v>
      </c>
      <c r="F209" s="175" t="s">
        <v>6696</v>
      </c>
      <c r="H209" s="176">
        <v>37.5</v>
      </c>
      <c r="L209" s="173"/>
      <c r="M209" s="177"/>
      <c r="N209" s="178"/>
      <c r="O209" s="178"/>
      <c r="P209" s="178"/>
      <c r="Q209" s="178"/>
      <c r="R209" s="178"/>
      <c r="S209" s="178"/>
      <c r="T209" s="179"/>
      <c r="AT209" s="174" t="s">
        <v>453</v>
      </c>
      <c r="AU209" s="174" t="s">
        <v>129</v>
      </c>
      <c r="AV209" s="14" t="s">
        <v>129</v>
      </c>
      <c r="AW209" s="14" t="s">
        <v>29</v>
      </c>
      <c r="AX209" s="14" t="s">
        <v>73</v>
      </c>
      <c r="AY209" s="174" t="s">
        <v>445</v>
      </c>
    </row>
    <row r="210" spans="1:65" s="14" customFormat="1">
      <c r="B210" s="173"/>
      <c r="D210" s="167" t="s">
        <v>453</v>
      </c>
      <c r="E210" s="174" t="s">
        <v>1</v>
      </c>
      <c r="F210" s="175" t="s">
        <v>6699</v>
      </c>
      <c r="H210" s="176">
        <v>386.2</v>
      </c>
      <c r="L210" s="173"/>
      <c r="M210" s="177"/>
      <c r="N210" s="178"/>
      <c r="O210" s="178"/>
      <c r="P210" s="178"/>
      <c r="Q210" s="178"/>
      <c r="R210" s="178"/>
      <c r="S210" s="178"/>
      <c r="T210" s="179"/>
      <c r="AT210" s="174" t="s">
        <v>453</v>
      </c>
      <c r="AU210" s="174" t="s">
        <v>129</v>
      </c>
      <c r="AV210" s="14" t="s">
        <v>129</v>
      </c>
      <c r="AW210" s="14" t="s">
        <v>29</v>
      </c>
      <c r="AX210" s="14" t="s">
        <v>73</v>
      </c>
      <c r="AY210" s="174" t="s">
        <v>445</v>
      </c>
    </row>
    <row r="211" spans="1:65" s="16" customFormat="1">
      <c r="B211" s="187"/>
      <c r="D211" s="167" t="s">
        <v>453</v>
      </c>
      <c r="E211" s="188" t="s">
        <v>1</v>
      </c>
      <c r="F211" s="189" t="s">
        <v>470</v>
      </c>
      <c r="H211" s="190">
        <v>918.7</v>
      </c>
      <c r="L211" s="187"/>
      <c r="M211" s="191"/>
      <c r="N211" s="192"/>
      <c r="O211" s="192"/>
      <c r="P211" s="192"/>
      <c r="Q211" s="192"/>
      <c r="R211" s="192"/>
      <c r="S211" s="192"/>
      <c r="T211" s="193"/>
      <c r="AT211" s="188" t="s">
        <v>453</v>
      </c>
      <c r="AU211" s="188" t="s">
        <v>129</v>
      </c>
      <c r="AV211" s="16" t="s">
        <v>451</v>
      </c>
      <c r="AW211" s="16" t="s">
        <v>29</v>
      </c>
      <c r="AX211" s="16" t="s">
        <v>81</v>
      </c>
      <c r="AY211" s="188" t="s">
        <v>445</v>
      </c>
    </row>
    <row r="212" spans="1:65" s="2" customFormat="1" ht="24.2" customHeight="1">
      <c r="A212" s="30"/>
      <c r="B212" s="152"/>
      <c r="C212" s="153" t="s">
        <v>588</v>
      </c>
      <c r="D212" s="153" t="s">
        <v>447</v>
      </c>
      <c r="E212" s="154" t="s">
        <v>6785</v>
      </c>
      <c r="F212" s="155" t="s">
        <v>6786</v>
      </c>
      <c r="G212" s="156" t="s">
        <v>529</v>
      </c>
      <c r="H212" s="157">
        <v>1931</v>
      </c>
      <c r="I212" s="158"/>
      <c r="J212" s="158">
        <f>ROUND(I212*H212,2)</f>
        <v>0</v>
      </c>
      <c r="K212" s="159"/>
      <c r="L212" s="31"/>
      <c r="M212" s="160" t="s">
        <v>1</v>
      </c>
      <c r="N212" s="161" t="s">
        <v>39</v>
      </c>
      <c r="O212" s="162">
        <v>1.9120000000000002E-2</v>
      </c>
      <c r="P212" s="162">
        <f>O212*H212</f>
        <v>36.920720000000003</v>
      </c>
      <c r="Q212" s="162">
        <v>8.0030000000000004E-2</v>
      </c>
      <c r="R212" s="162">
        <f>Q212*H212</f>
        <v>154.53793000000002</v>
      </c>
      <c r="S212" s="162">
        <v>0</v>
      </c>
      <c r="T212" s="163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64" t="s">
        <v>451</v>
      </c>
      <c r="AT212" s="164" t="s">
        <v>447</v>
      </c>
      <c r="AU212" s="164" t="s">
        <v>129</v>
      </c>
      <c r="AY212" s="18" t="s">
        <v>445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129</v>
      </c>
      <c r="BK212" s="165">
        <f>ROUND(I212*H212,2)</f>
        <v>0</v>
      </c>
      <c r="BL212" s="18" t="s">
        <v>451</v>
      </c>
      <c r="BM212" s="164" t="s">
        <v>6787</v>
      </c>
    </row>
    <row r="213" spans="1:65" s="14" customFormat="1">
      <c r="B213" s="173"/>
      <c r="D213" s="167" t="s">
        <v>453</v>
      </c>
      <c r="E213" s="174" t="s">
        <v>1</v>
      </c>
      <c r="F213" s="175" t="s">
        <v>6788</v>
      </c>
      <c r="H213" s="176">
        <v>1147.7</v>
      </c>
      <c r="L213" s="173"/>
      <c r="M213" s="177"/>
      <c r="N213" s="178"/>
      <c r="O213" s="178"/>
      <c r="P213" s="178"/>
      <c r="Q213" s="178"/>
      <c r="R213" s="178"/>
      <c r="S213" s="178"/>
      <c r="T213" s="179"/>
      <c r="AT213" s="174" t="s">
        <v>453</v>
      </c>
      <c r="AU213" s="174" t="s">
        <v>129</v>
      </c>
      <c r="AV213" s="14" t="s">
        <v>129</v>
      </c>
      <c r="AW213" s="14" t="s">
        <v>29</v>
      </c>
      <c r="AX213" s="14" t="s">
        <v>73</v>
      </c>
      <c r="AY213" s="174" t="s">
        <v>445</v>
      </c>
    </row>
    <row r="214" spans="1:65" s="14" customFormat="1">
      <c r="B214" s="173"/>
      <c r="D214" s="167" t="s">
        <v>453</v>
      </c>
      <c r="E214" s="174" t="s">
        <v>1</v>
      </c>
      <c r="F214" s="175" t="s">
        <v>6789</v>
      </c>
      <c r="H214" s="176">
        <v>783.3</v>
      </c>
      <c r="L214" s="173"/>
      <c r="M214" s="177"/>
      <c r="N214" s="178"/>
      <c r="O214" s="178"/>
      <c r="P214" s="178"/>
      <c r="Q214" s="178"/>
      <c r="R214" s="178"/>
      <c r="S214" s="178"/>
      <c r="T214" s="179"/>
      <c r="AT214" s="174" t="s">
        <v>453</v>
      </c>
      <c r="AU214" s="174" t="s">
        <v>129</v>
      </c>
      <c r="AV214" s="14" t="s">
        <v>129</v>
      </c>
      <c r="AW214" s="14" t="s">
        <v>29</v>
      </c>
      <c r="AX214" s="14" t="s">
        <v>73</v>
      </c>
      <c r="AY214" s="174" t="s">
        <v>445</v>
      </c>
    </row>
    <row r="215" spans="1:65" s="16" customFormat="1">
      <c r="B215" s="187"/>
      <c r="D215" s="167" t="s">
        <v>453</v>
      </c>
      <c r="E215" s="188" t="s">
        <v>1</v>
      </c>
      <c r="F215" s="189" t="s">
        <v>470</v>
      </c>
      <c r="H215" s="190">
        <v>1931</v>
      </c>
      <c r="L215" s="187"/>
      <c r="M215" s="191"/>
      <c r="N215" s="192"/>
      <c r="O215" s="192"/>
      <c r="P215" s="192"/>
      <c r="Q215" s="192"/>
      <c r="R215" s="192"/>
      <c r="S215" s="192"/>
      <c r="T215" s="193"/>
      <c r="AT215" s="188" t="s">
        <v>453</v>
      </c>
      <c r="AU215" s="188" t="s">
        <v>129</v>
      </c>
      <c r="AV215" s="16" t="s">
        <v>451</v>
      </c>
      <c r="AW215" s="16" t="s">
        <v>29</v>
      </c>
      <c r="AX215" s="16" t="s">
        <v>81</v>
      </c>
      <c r="AY215" s="188" t="s">
        <v>445</v>
      </c>
    </row>
    <row r="216" spans="1:65" s="2" customFormat="1" ht="24.2" customHeight="1">
      <c r="A216" s="30"/>
      <c r="B216" s="152"/>
      <c r="C216" s="153" t="s">
        <v>892</v>
      </c>
      <c r="D216" s="153" t="s">
        <v>447</v>
      </c>
      <c r="E216" s="154" t="s">
        <v>6790</v>
      </c>
      <c r="F216" s="155" t="s">
        <v>6791</v>
      </c>
      <c r="G216" s="156" t="s">
        <v>529</v>
      </c>
      <c r="H216" s="157">
        <v>179.214</v>
      </c>
      <c r="I216" s="158"/>
      <c r="J216" s="158">
        <f>ROUND(I216*H216,2)</f>
        <v>0</v>
      </c>
      <c r="K216" s="159"/>
      <c r="L216" s="31"/>
      <c r="M216" s="160" t="s">
        <v>1</v>
      </c>
      <c r="N216" s="161" t="s">
        <v>39</v>
      </c>
      <c r="O216" s="162">
        <v>0.151</v>
      </c>
      <c r="P216" s="162">
        <f>O216*H216</f>
        <v>27.061313999999999</v>
      </c>
      <c r="Q216" s="162">
        <v>0.22840625000000001</v>
      </c>
      <c r="R216" s="162">
        <f>Q216*H216</f>
        <v>40.933597687499997</v>
      </c>
      <c r="S216" s="162">
        <v>0</v>
      </c>
      <c r="T216" s="163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64" t="s">
        <v>451</v>
      </c>
      <c r="AT216" s="164" t="s">
        <v>447</v>
      </c>
      <c r="AU216" s="164" t="s">
        <v>129</v>
      </c>
      <c r="AY216" s="18" t="s">
        <v>445</v>
      </c>
      <c r="BE216" s="165">
        <f>IF(N216="základná",J216,0)</f>
        <v>0</v>
      </c>
      <c r="BF216" s="165">
        <f>IF(N216="znížená",J216,0)</f>
        <v>0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8" t="s">
        <v>129</v>
      </c>
      <c r="BK216" s="165">
        <f>ROUND(I216*H216,2)</f>
        <v>0</v>
      </c>
      <c r="BL216" s="18" t="s">
        <v>451</v>
      </c>
      <c r="BM216" s="164" t="s">
        <v>6792</v>
      </c>
    </row>
    <row r="217" spans="1:65" s="14" customFormat="1">
      <c r="B217" s="173"/>
      <c r="D217" s="167" t="s">
        <v>453</v>
      </c>
      <c r="E217" s="174" t="s">
        <v>1</v>
      </c>
      <c r="F217" s="175" t="s">
        <v>6793</v>
      </c>
      <c r="H217" s="176">
        <v>179.214</v>
      </c>
      <c r="L217" s="173"/>
      <c r="M217" s="177"/>
      <c r="N217" s="178"/>
      <c r="O217" s="178"/>
      <c r="P217" s="178"/>
      <c r="Q217" s="178"/>
      <c r="R217" s="178"/>
      <c r="S217" s="178"/>
      <c r="T217" s="179"/>
      <c r="AT217" s="174" t="s">
        <v>453</v>
      </c>
      <c r="AU217" s="174" t="s">
        <v>129</v>
      </c>
      <c r="AV217" s="14" t="s">
        <v>129</v>
      </c>
      <c r="AW217" s="14" t="s">
        <v>29</v>
      </c>
      <c r="AX217" s="14" t="s">
        <v>73</v>
      </c>
      <c r="AY217" s="174" t="s">
        <v>445</v>
      </c>
    </row>
    <row r="218" spans="1:65" s="16" customFormat="1">
      <c r="B218" s="187"/>
      <c r="D218" s="167" t="s">
        <v>453</v>
      </c>
      <c r="E218" s="188" t="s">
        <v>1</v>
      </c>
      <c r="F218" s="189" t="s">
        <v>470</v>
      </c>
      <c r="H218" s="190">
        <v>179.214</v>
      </c>
      <c r="L218" s="187"/>
      <c r="M218" s="191"/>
      <c r="N218" s="192"/>
      <c r="O218" s="192"/>
      <c r="P218" s="192"/>
      <c r="Q218" s="192"/>
      <c r="R218" s="192"/>
      <c r="S218" s="192"/>
      <c r="T218" s="193"/>
      <c r="AT218" s="188" t="s">
        <v>453</v>
      </c>
      <c r="AU218" s="188" t="s">
        <v>129</v>
      </c>
      <c r="AV218" s="16" t="s">
        <v>451</v>
      </c>
      <c r="AW218" s="16" t="s">
        <v>29</v>
      </c>
      <c r="AX218" s="16" t="s">
        <v>81</v>
      </c>
      <c r="AY218" s="188" t="s">
        <v>445</v>
      </c>
    </row>
    <row r="219" spans="1:65" s="2" customFormat="1" ht="37.9" customHeight="1">
      <c r="A219" s="30"/>
      <c r="B219" s="152"/>
      <c r="C219" s="153" t="s">
        <v>881</v>
      </c>
      <c r="D219" s="153" t="s">
        <v>447</v>
      </c>
      <c r="E219" s="154" t="s">
        <v>6794</v>
      </c>
      <c r="F219" s="155" t="s">
        <v>6795</v>
      </c>
      <c r="G219" s="156" t="s">
        <v>529</v>
      </c>
      <c r="H219" s="157">
        <v>174.4</v>
      </c>
      <c r="I219" s="158"/>
      <c r="J219" s="158">
        <f>ROUND(I219*H219,2)</f>
        <v>0</v>
      </c>
      <c r="K219" s="159"/>
      <c r="L219" s="31"/>
      <c r="M219" s="160" t="s">
        <v>1</v>
      </c>
      <c r="N219" s="161" t="s">
        <v>39</v>
      </c>
      <c r="O219" s="162">
        <v>2.512E-2</v>
      </c>
      <c r="P219" s="162">
        <f>O219*H219</f>
        <v>4.3809279999999999</v>
      </c>
      <c r="Q219" s="162">
        <v>0.35338132</v>
      </c>
      <c r="R219" s="162">
        <f>Q219*H219</f>
        <v>61.629702208000005</v>
      </c>
      <c r="S219" s="162">
        <v>0</v>
      </c>
      <c r="T219" s="163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64" t="s">
        <v>451</v>
      </c>
      <c r="AT219" s="164" t="s">
        <v>447</v>
      </c>
      <c r="AU219" s="164" t="s">
        <v>129</v>
      </c>
      <c r="AY219" s="18" t="s">
        <v>445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129</v>
      </c>
      <c r="BK219" s="165">
        <f>ROUND(I219*H219,2)</f>
        <v>0</v>
      </c>
      <c r="BL219" s="18" t="s">
        <v>451</v>
      </c>
      <c r="BM219" s="164" t="s">
        <v>6796</v>
      </c>
    </row>
    <row r="220" spans="1:65" s="14" customFormat="1">
      <c r="B220" s="173"/>
      <c r="D220" s="167" t="s">
        <v>453</v>
      </c>
      <c r="E220" s="174" t="s">
        <v>1</v>
      </c>
      <c r="F220" s="175" t="s">
        <v>6701</v>
      </c>
      <c r="H220" s="176">
        <v>174.4</v>
      </c>
      <c r="L220" s="173"/>
      <c r="M220" s="177"/>
      <c r="N220" s="178"/>
      <c r="O220" s="178"/>
      <c r="P220" s="178"/>
      <c r="Q220" s="178"/>
      <c r="R220" s="178"/>
      <c r="S220" s="178"/>
      <c r="T220" s="179"/>
      <c r="AT220" s="174" t="s">
        <v>453</v>
      </c>
      <c r="AU220" s="174" t="s">
        <v>129</v>
      </c>
      <c r="AV220" s="14" t="s">
        <v>129</v>
      </c>
      <c r="AW220" s="14" t="s">
        <v>29</v>
      </c>
      <c r="AX220" s="14" t="s">
        <v>73</v>
      </c>
      <c r="AY220" s="174" t="s">
        <v>445</v>
      </c>
    </row>
    <row r="221" spans="1:65" s="16" customFormat="1">
      <c r="B221" s="187"/>
      <c r="D221" s="167" t="s">
        <v>453</v>
      </c>
      <c r="E221" s="188" t="s">
        <v>1</v>
      </c>
      <c r="F221" s="189" t="s">
        <v>470</v>
      </c>
      <c r="H221" s="190">
        <v>174.4</v>
      </c>
      <c r="L221" s="187"/>
      <c r="M221" s="191"/>
      <c r="N221" s="192"/>
      <c r="O221" s="192"/>
      <c r="P221" s="192"/>
      <c r="Q221" s="192"/>
      <c r="R221" s="192"/>
      <c r="S221" s="192"/>
      <c r="T221" s="193"/>
      <c r="AT221" s="188" t="s">
        <v>453</v>
      </c>
      <c r="AU221" s="188" t="s">
        <v>129</v>
      </c>
      <c r="AV221" s="16" t="s">
        <v>451</v>
      </c>
      <c r="AW221" s="16" t="s">
        <v>29</v>
      </c>
      <c r="AX221" s="16" t="s">
        <v>81</v>
      </c>
      <c r="AY221" s="188" t="s">
        <v>445</v>
      </c>
    </row>
    <row r="222" spans="1:65" s="2" customFormat="1" ht="37.9" customHeight="1">
      <c r="A222" s="30"/>
      <c r="B222" s="152"/>
      <c r="C222" s="153" t="s">
        <v>838</v>
      </c>
      <c r="D222" s="153" t="s">
        <v>447</v>
      </c>
      <c r="E222" s="154" t="s">
        <v>6797</v>
      </c>
      <c r="F222" s="155" t="s">
        <v>6798</v>
      </c>
      <c r="G222" s="156" t="s">
        <v>529</v>
      </c>
      <c r="H222" s="157">
        <v>1580.9</v>
      </c>
      <c r="I222" s="158"/>
      <c r="J222" s="158">
        <f>ROUND(I222*H222,2)</f>
        <v>0</v>
      </c>
      <c r="K222" s="159"/>
      <c r="L222" s="31"/>
      <c r="M222" s="160" t="s">
        <v>1</v>
      </c>
      <c r="N222" s="161" t="s">
        <v>39</v>
      </c>
      <c r="O222" s="162">
        <v>2.41E-2</v>
      </c>
      <c r="P222" s="162">
        <f>O222*H222</f>
        <v>38.099690000000002</v>
      </c>
      <c r="Q222" s="162">
        <v>0.42405758999999998</v>
      </c>
      <c r="R222" s="162">
        <f>Q222*H222</f>
        <v>670.39264403100003</v>
      </c>
      <c r="S222" s="162">
        <v>0</v>
      </c>
      <c r="T222" s="163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64" t="s">
        <v>451</v>
      </c>
      <c r="AT222" s="164" t="s">
        <v>447</v>
      </c>
      <c r="AU222" s="164" t="s">
        <v>129</v>
      </c>
      <c r="AY222" s="18" t="s">
        <v>445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8" t="s">
        <v>129</v>
      </c>
      <c r="BK222" s="165">
        <f>ROUND(I222*H222,2)</f>
        <v>0</v>
      </c>
      <c r="BL222" s="18" t="s">
        <v>451</v>
      </c>
      <c r="BM222" s="164" t="s">
        <v>6799</v>
      </c>
    </row>
    <row r="223" spans="1:65" s="14" customFormat="1">
      <c r="B223" s="173"/>
      <c r="D223" s="167" t="s">
        <v>453</v>
      </c>
      <c r="E223" s="174" t="s">
        <v>1</v>
      </c>
      <c r="F223" s="175" t="s">
        <v>6691</v>
      </c>
      <c r="H223" s="176">
        <v>609</v>
      </c>
      <c r="L223" s="173"/>
      <c r="M223" s="177"/>
      <c r="N223" s="178"/>
      <c r="O223" s="178"/>
      <c r="P223" s="178"/>
      <c r="Q223" s="178"/>
      <c r="R223" s="178"/>
      <c r="S223" s="178"/>
      <c r="T223" s="179"/>
      <c r="AT223" s="174" t="s">
        <v>453</v>
      </c>
      <c r="AU223" s="174" t="s">
        <v>129</v>
      </c>
      <c r="AV223" s="14" t="s">
        <v>129</v>
      </c>
      <c r="AW223" s="14" t="s">
        <v>29</v>
      </c>
      <c r="AX223" s="14" t="s">
        <v>73</v>
      </c>
      <c r="AY223" s="174" t="s">
        <v>445</v>
      </c>
    </row>
    <row r="224" spans="1:65" s="14" customFormat="1">
      <c r="B224" s="173"/>
      <c r="D224" s="167" t="s">
        <v>453</v>
      </c>
      <c r="E224" s="174" t="s">
        <v>1</v>
      </c>
      <c r="F224" s="175" t="s">
        <v>6693</v>
      </c>
      <c r="H224" s="176">
        <v>495</v>
      </c>
      <c r="L224" s="173"/>
      <c r="M224" s="177"/>
      <c r="N224" s="178"/>
      <c r="O224" s="178"/>
      <c r="P224" s="178"/>
      <c r="Q224" s="178"/>
      <c r="R224" s="178"/>
      <c r="S224" s="178"/>
      <c r="T224" s="179"/>
      <c r="AT224" s="174" t="s">
        <v>453</v>
      </c>
      <c r="AU224" s="174" t="s">
        <v>129</v>
      </c>
      <c r="AV224" s="14" t="s">
        <v>129</v>
      </c>
      <c r="AW224" s="14" t="s">
        <v>29</v>
      </c>
      <c r="AX224" s="14" t="s">
        <v>73</v>
      </c>
      <c r="AY224" s="174" t="s">
        <v>445</v>
      </c>
    </row>
    <row r="225" spans="1:65" s="14" customFormat="1">
      <c r="B225" s="173"/>
      <c r="D225" s="167" t="s">
        <v>453</v>
      </c>
      <c r="E225" s="174" t="s">
        <v>1</v>
      </c>
      <c r="F225" s="175" t="s">
        <v>6694</v>
      </c>
      <c r="H225" s="176">
        <v>6.2</v>
      </c>
      <c r="L225" s="173"/>
      <c r="M225" s="177"/>
      <c r="N225" s="178"/>
      <c r="O225" s="178"/>
      <c r="P225" s="178"/>
      <c r="Q225" s="178"/>
      <c r="R225" s="178"/>
      <c r="S225" s="178"/>
      <c r="T225" s="179"/>
      <c r="AT225" s="174" t="s">
        <v>453</v>
      </c>
      <c r="AU225" s="174" t="s">
        <v>129</v>
      </c>
      <c r="AV225" s="14" t="s">
        <v>129</v>
      </c>
      <c r="AW225" s="14" t="s">
        <v>29</v>
      </c>
      <c r="AX225" s="14" t="s">
        <v>73</v>
      </c>
      <c r="AY225" s="174" t="s">
        <v>445</v>
      </c>
    </row>
    <row r="226" spans="1:65" s="14" customFormat="1">
      <c r="B226" s="173"/>
      <c r="D226" s="167" t="s">
        <v>453</v>
      </c>
      <c r="E226" s="174" t="s">
        <v>1</v>
      </c>
      <c r="F226" s="175" t="s">
        <v>6696</v>
      </c>
      <c r="H226" s="176">
        <v>37.5</v>
      </c>
      <c r="L226" s="173"/>
      <c r="M226" s="177"/>
      <c r="N226" s="178"/>
      <c r="O226" s="178"/>
      <c r="P226" s="178"/>
      <c r="Q226" s="178"/>
      <c r="R226" s="178"/>
      <c r="S226" s="178"/>
      <c r="T226" s="179"/>
      <c r="AT226" s="174" t="s">
        <v>453</v>
      </c>
      <c r="AU226" s="174" t="s">
        <v>129</v>
      </c>
      <c r="AV226" s="14" t="s">
        <v>129</v>
      </c>
      <c r="AW226" s="14" t="s">
        <v>29</v>
      </c>
      <c r="AX226" s="14" t="s">
        <v>73</v>
      </c>
      <c r="AY226" s="174" t="s">
        <v>445</v>
      </c>
    </row>
    <row r="227" spans="1:65" s="14" customFormat="1">
      <c r="B227" s="173"/>
      <c r="D227" s="167" t="s">
        <v>453</v>
      </c>
      <c r="E227" s="174" t="s">
        <v>1</v>
      </c>
      <c r="F227" s="175" t="s">
        <v>6698</v>
      </c>
      <c r="H227" s="176">
        <v>47</v>
      </c>
      <c r="L227" s="173"/>
      <c r="M227" s="177"/>
      <c r="N227" s="178"/>
      <c r="O227" s="178"/>
      <c r="P227" s="178"/>
      <c r="Q227" s="178"/>
      <c r="R227" s="178"/>
      <c r="S227" s="178"/>
      <c r="T227" s="179"/>
      <c r="AT227" s="174" t="s">
        <v>453</v>
      </c>
      <c r="AU227" s="174" t="s">
        <v>129</v>
      </c>
      <c r="AV227" s="14" t="s">
        <v>129</v>
      </c>
      <c r="AW227" s="14" t="s">
        <v>29</v>
      </c>
      <c r="AX227" s="14" t="s">
        <v>73</v>
      </c>
      <c r="AY227" s="174" t="s">
        <v>445</v>
      </c>
    </row>
    <row r="228" spans="1:65" s="14" customFormat="1">
      <c r="B228" s="173"/>
      <c r="D228" s="167" t="s">
        <v>453</v>
      </c>
      <c r="E228" s="174" t="s">
        <v>1</v>
      </c>
      <c r="F228" s="175" t="s">
        <v>6699</v>
      </c>
      <c r="H228" s="176">
        <v>386.2</v>
      </c>
      <c r="L228" s="173"/>
      <c r="M228" s="177"/>
      <c r="N228" s="178"/>
      <c r="O228" s="178"/>
      <c r="P228" s="178"/>
      <c r="Q228" s="178"/>
      <c r="R228" s="178"/>
      <c r="S228" s="178"/>
      <c r="T228" s="179"/>
      <c r="AT228" s="174" t="s">
        <v>453</v>
      </c>
      <c r="AU228" s="174" t="s">
        <v>129</v>
      </c>
      <c r="AV228" s="14" t="s">
        <v>129</v>
      </c>
      <c r="AW228" s="14" t="s">
        <v>29</v>
      </c>
      <c r="AX228" s="14" t="s">
        <v>73</v>
      </c>
      <c r="AY228" s="174" t="s">
        <v>445</v>
      </c>
    </row>
    <row r="229" spans="1:65" s="16" customFormat="1">
      <c r="B229" s="187"/>
      <c r="D229" s="167" t="s">
        <v>453</v>
      </c>
      <c r="E229" s="188" t="s">
        <v>1</v>
      </c>
      <c r="F229" s="189" t="s">
        <v>470</v>
      </c>
      <c r="H229" s="190">
        <v>1580.9</v>
      </c>
      <c r="L229" s="187"/>
      <c r="M229" s="191"/>
      <c r="N229" s="192"/>
      <c r="O229" s="192"/>
      <c r="P229" s="192"/>
      <c r="Q229" s="192"/>
      <c r="R229" s="192"/>
      <c r="S229" s="192"/>
      <c r="T229" s="193"/>
      <c r="AT229" s="188" t="s">
        <v>453</v>
      </c>
      <c r="AU229" s="188" t="s">
        <v>129</v>
      </c>
      <c r="AV229" s="16" t="s">
        <v>451</v>
      </c>
      <c r="AW229" s="16" t="s">
        <v>29</v>
      </c>
      <c r="AX229" s="16" t="s">
        <v>81</v>
      </c>
      <c r="AY229" s="188" t="s">
        <v>445</v>
      </c>
    </row>
    <row r="230" spans="1:65" s="2" customFormat="1" ht="37.9" customHeight="1">
      <c r="A230" s="30"/>
      <c r="B230" s="152"/>
      <c r="C230" s="153" t="s">
        <v>875</v>
      </c>
      <c r="D230" s="153" t="s">
        <v>447</v>
      </c>
      <c r="E230" s="154" t="s">
        <v>6800</v>
      </c>
      <c r="F230" s="155" t="s">
        <v>6801</v>
      </c>
      <c r="G230" s="156" t="s">
        <v>529</v>
      </c>
      <c r="H230" s="157">
        <v>783.3</v>
      </c>
      <c r="I230" s="158"/>
      <c r="J230" s="158">
        <f>ROUND(I230*H230,2)</f>
        <v>0</v>
      </c>
      <c r="K230" s="159"/>
      <c r="L230" s="31"/>
      <c r="M230" s="160" t="s">
        <v>1</v>
      </c>
      <c r="N230" s="161" t="s">
        <v>39</v>
      </c>
      <c r="O230" s="162">
        <v>0.78042</v>
      </c>
      <c r="P230" s="162">
        <f>O230*H230</f>
        <v>611.30298599999992</v>
      </c>
      <c r="Q230" s="162">
        <v>0.13800000000000001</v>
      </c>
      <c r="R230" s="162">
        <f>Q230*H230</f>
        <v>108.0954</v>
      </c>
      <c r="S230" s="162">
        <v>0</v>
      </c>
      <c r="T230" s="163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64" t="s">
        <v>451</v>
      </c>
      <c r="AT230" s="164" t="s">
        <v>447</v>
      </c>
      <c r="AU230" s="164" t="s">
        <v>129</v>
      </c>
      <c r="AY230" s="18" t="s">
        <v>445</v>
      </c>
      <c r="BE230" s="165">
        <f>IF(N230="základná",J230,0)</f>
        <v>0</v>
      </c>
      <c r="BF230" s="165">
        <f>IF(N230="znížená",J230,0)</f>
        <v>0</v>
      </c>
      <c r="BG230" s="165">
        <f>IF(N230="zákl. prenesená",J230,0)</f>
        <v>0</v>
      </c>
      <c r="BH230" s="165">
        <f>IF(N230="zníž. prenesená",J230,0)</f>
        <v>0</v>
      </c>
      <c r="BI230" s="165">
        <f>IF(N230="nulová",J230,0)</f>
        <v>0</v>
      </c>
      <c r="BJ230" s="18" t="s">
        <v>129</v>
      </c>
      <c r="BK230" s="165">
        <f>ROUND(I230*H230,2)</f>
        <v>0</v>
      </c>
      <c r="BL230" s="18" t="s">
        <v>451</v>
      </c>
      <c r="BM230" s="164" t="s">
        <v>6802</v>
      </c>
    </row>
    <row r="231" spans="1:65" s="14" customFormat="1">
      <c r="B231" s="173"/>
      <c r="D231" s="167" t="s">
        <v>453</v>
      </c>
      <c r="E231" s="174" t="s">
        <v>6698</v>
      </c>
      <c r="F231" s="175" t="s">
        <v>810</v>
      </c>
      <c r="H231" s="176">
        <v>47</v>
      </c>
      <c r="L231" s="173"/>
      <c r="M231" s="177"/>
      <c r="N231" s="178"/>
      <c r="O231" s="178"/>
      <c r="P231" s="178"/>
      <c r="Q231" s="178"/>
      <c r="R231" s="178"/>
      <c r="S231" s="178"/>
      <c r="T231" s="179"/>
      <c r="AT231" s="174" t="s">
        <v>453</v>
      </c>
      <c r="AU231" s="174" t="s">
        <v>129</v>
      </c>
      <c r="AV231" s="14" t="s">
        <v>129</v>
      </c>
      <c r="AW231" s="14" t="s">
        <v>29</v>
      </c>
      <c r="AX231" s="14" t="s">
        <v>73</v>
      </c>
      <c r="AY231" s="174" t="s">
        <v>445</v>
      </c>
    </row>
    <row r="232" spans="1:65" s="14" customFormat="1">
      <c r="B232" s="173"/>
      <c r="D232" s="167" t="s">
        <v>453</v>
      </c>
      <c r="E232" s="174" t="s">
        <v>6699</v>
      </c>
      <c r="F232" s="175" t="s">
        <v>6700</v>
      </c>
      <c r="H232" s="176">
        <v>386.2</v>
      </c>
      <c r="L232" s="173"/>
      <c r="M232" s="177"/>
      <c r="N232" s="178"/>
      <c r="O232" s="178"/>
      <c r="P232" s="178"/>
      <c r="Q232" s="178"/>
      <c r="R232" s="178"/>
      <c r="S232" s="178"/>
      <c r="T232" s="179"/>
      <c r="AT232" s="174" t="s">
        <v>453</v>
      </c>
      <c r="AU232" s="174" t="s">
        <v>129</v>
      </c>
      <c r="AV232" s="14" t="s">
        <v>129</v>
      </c>
      <c r="AW232" s="14" t="s">
        <v>29</v>
      </c>
      <c r="AX232" s="14" t="s">
        <v>73</v>
      </c>
      <c r="AY232" s="174" t="s">
        <v>445</v>
      </c>
    </row>
    <row r="233" spans="1:65" s="14" customFormat="1">
      <c r="B233" s="173"/>
      <c r="D233" s="167" t="s">
        <v>453</v>
      </c>
      <c r="E233" s="174" t="s">
        <v>6701</v>
      </c>
      <c r="F233" s="175" t="s">
        <v>6702</v>
      </c>
      <c r="H233" s="176">
        <v>174.4</v>
      </c>
      <c r="L233" s="173"/>
      <c r="M233" s="177"/>
      <c r="N233" s="178"/>
      <c r="O233" s="178"/>
      <c r="P233" s="178"/>
      <c r="Q233" s="178"/>
      <c r="R233" s="178"/>
      <c r="S233" s="178"/>
      <c r="T233" s="179"/>
      <c r="AT233" s="174" t="s">
        <v>453</v>
      </c>
      <c r="AU233" s="174" t="s">
        <v>129</v>
      </c>
      <c r="AV233" s="14" t="s">
        <v>129</v>
      </c>
      <c r="AW233" s="14" t="s">
        <v>29</v>
      </c>
      <c r="AX233" s="14" t="s">
        <v>73</v>
      </c>
      <c r="AY233" s="174" t="s">
        <v>445</v>
      </c>
    </row>
    <row r="234" spans="1:65" s="14" customFormat="1">
      <c r="B234" s="173"/>
      <c r="D234" s="167" t="s">
        <v>453</v>
      </c>
      <c r="E234" s="174" t="s">
        <v>6703</v>
      </c>
      <c r="F234" s="175" t="s">
        <v>6704</v>
      </c>
      <c r="H234" s="176">
        <v>175.7</v>
      </c>
      <c r="L234" s="173"/>
      <c r="M234" s="177"/>
      <c r="N234" s="178"/>
      <c r="O234" s="178"/>
      <c r="P234" s="178"/>
      <c r="Q234" s="178"/>
      <c r="R234" s="178"/>
      <c r="S234" s="178"/>
      <c r="T234" s="179"/>
      <c r="AT234" s="174" t="s">
        <v>453</v>
      </c>
      <c r="AU234" s="174" t="s">
        <v>129</v>
      </c>
      <c r="AV234" s="14" t="s">
        <v>129</v>
      </c>
      <c r="AW234" s="14" t="s">
        <v>29</v>
      </c>
      <c r="AX234" s="14" t="s">
        <v>73</v>
      </c>
      <c r="AY234" s="174" t="s">
        <v>445</v>
      </c>
    </row>
    <row r="235" spans="1:65" s="16" customFormat="1">
      <c r="B235" s="187"/>
      <c r="D235" s="167" t="s">
        <v>453</v>
      </c>
      <c r="E235" s="188" t="s">
        <v>1</v>
      </c>
      <c r="F235" s="189" t="s">
        <v>470</v>
      </c>
      <c r="H235" s="190">
        <v>783.3</v>
      </c>
      <c r="L235" s="187"/>
      <c r="M235" s="191"/>
      <c r="N235" s="192"/>
      <c r="O235" s="192"/>
      <c r="P235" s="192"/>
      <c r="Q235" s="192"/>
      <c r="R235" s="192"/>
      <c r="S235" s="192"/>
      <c r="T235" s="193"/>
      <c r="AT235" s="188" t="s">
        <v>453</v>
      </c>
      <c r="AU235" s="188" t="s">
        <v>129</v>
      </c>
      <c r="AV235" s="16" t="s">
        <v>451</v>
      </c>
      <c r="AW235" s="16" t="s">
        <v>29</v>
      </c>
      <c r="AX235" s="16" t="s">
        <v>81</v>
      </c>
      <c r="AY235" s="188" t="s">
        <v>445</v>
      </c>
    </row>
    <row r="236" spans="1:65" s="2" customFormat="1" ht="24.2" customHeight="1">
      <c r="A236" s="30"/>
      <c r="B236" s="152"/>
      <c r="C236" s="194" t="s">
        <v>643</v>
      </c>
      <c r="D236" s="194" t="s">
        <v>534</v>
      </c>
      <c r="E236" s="195" t="s">
        <v>6803</v>
      </c>
      <c r="F236" s="235" t="s">
        <v>6804</v>
      </c>
      <c r="G236" s="197" t="s">
        <v>529</v>
      </c>
      <c r="H236" s="198">
        <v>798.96600000000001</v>
      </c>
      <c r="I236" s="199"/>
      <c r="J236" s="199">
        <f>ROUND(I236*H236,2)</f>
        <v>0</v>
      </c>
      <c r="K236" s="200"/>
      <c r="L236" s="201"/>
      <c r="M236" s="202" t="s">
        <v>1</v>
      </c>
      <c r="N236" s="203" t="s">
        <v>39</v>
      </c>
      <c r="O236" s="162">
        <v>0</v>
      </c>
      <c r="P236" s="162">
        <f>O236*H236</f>
        <v>0</v>
      </c>
      <c r="Q236" s="162">
        <v>0.184</v>
      </c>
      <c r="R236" s="162">
        <f>Q236*H236</f>
        <v>147.00974400000001</v>
      </c>
      <c r="S236" s="162">
        <v>0</v>
      </c>
      <c r="T236" s="163">
        <f>S236*H236</f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64" t="s">
        <v>504</v>
      </c>
      <c r="AT236" s="164" t="s">
        <v>534</v>
      </c>
      <c r="AU236" s="164" t="s">
        <v>129</v>
      </c>
      <c r="AY236" s="18" t="s">
        <v>445</v>
      </c>
      <c r="BE236" s="165">
        <f>IF(N236="základná",J236,0)</f>
        <v>0</v>
      </c>
      <c r="BF236" s="165">
        <f>IF(N236="znížená",J236,0)</f>
        <v>0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8" t="s">
        <v>129</v>
      </c>
      <c r="BK236" s="165">
        <f>ROUND(I236*H236,2)</f>
        <v>0</v>
      </c>
      <c r="BL236" s="18" t="s">
        <v>451</v>
      </c>
      <c r="BM236" s="164" t="s">
        <v>6805</v>
      </c>
    </row>
    <row r="237" spans="1:65" s="14" customFormat="1">
      <c r="B237" s="173"/>
      <c r="D237" s="167" t="s">
        <v>453</v>
      </c>
      <c r="E237" s="174" t="s">
        <v>1</v>
      </c>
      <c r="F237" s="175" t="s">
        <v>6806</v>
      </c>
      <c r="H237" s="176">
        <v>798.96600000000001</v>
      </c>
      <c r="L237" s="173"/>
      <c r="M237" s="177"/>
      <c r="N237" s="178"/>
      <c r="O237" s="178"/>
      <c r="P237" s="178"/>
      <c r="Q237" s="178"/>
      <c r="R237" s="178"/>
      <c r="S237" s="178"/>
      <c r="T237" s="179"/>
      <c r="AT237" s="174" t="s">
        <v>453</v>
      </c>
      <c r="AU237" s="174" t="s">
        <v>129</v>
      </c>
      <c r="AV237" s="14" t="s">
        <v>129</v>
      </c>
      <c r="AW237" s="14" t="s">
        <v>29</v>
      </c>
      <c r="AX237" s="14" t="s">
        <v>73</v>
      </c>
      <c r="AY237" s="174" t="s">
        <v>445</v>
      </c>
    </row>
    <row r="238" spans="1:65" s="16" customFormat="1">
      <c r="B238" s="187"/>
      <c r="D238" s="167" t="s">
        <v>453</v>
      </c>
      <c r="E238" s="188" t="s">
        <v>1</v>
      </c>
      <c r="F238" s="189" t="s">
        <v>470</v>
      </c>
      <c r="H238" s="190">
        <v>798.96600000000001</v>
      </c>
      <c r="L238" s="187"/>
      <c r="M238" s="191"/>
      <c r="N238" s="192"/>
      <c r="O238" s="192"/>
      <c r="P238" s="192"/>
      <c r="Q238" s="192"/>
      <c r="R238" s="192"/>
      <c r="S238" s="192"/>
      <c r="T238" s="193"/>
      <c r="AT238" s="188" t="s">
        <v>453</v>
      </c>
      <c r="AU238" s="188" t="s">
        <v>129</v>
      </c>
      <c r="AV238" s="16" t="s">
        <v>451</v>
      </c>
      <c r="AW238" s="16" t="s">
        <v>29</v>
      </c>
      <c r="AX238" s="16" t="s">
        <v>81</v>
      </c>
      <c r="AY238" s="188" t="s">
        <v>445</v>
      </c>
    </row>
    <row r="239" spans="1:65" s="2" customFormat="1" ht="37.9" customHeight="1">
      <c r="A239" s="30"/>
      <c r="B239" s="152"/>
      <c r="C239" s="153" t="s">
        <v>648</v>
      </c>
      <c r="D239" s="153" t="s">
        <v>447</v>
      </c>
      <c r="E239" s="154" t="s">
        <v>6807</v>
      </c>
      <c r="F239" s="155" t="s">
        <v>6808</v>
      </c>
      <c r="G239" s="156" t="s">
        <v>529</v>
      </c>
      <c r="H239" s="157">
        <v>1147.7</v>
      </c>
      <c r="I239" s="158"/>
      <c r="J239" s="158">
        <f>ROUND(I239*H239,2)</f>
        <v>0</v>
      </c>
      <c r="K239" s="159"/>
      <c r="L239" s="31"/>
      <c r="M239" s="160" t="s">
        <v>1</v>
      </c>
      <c r="N239" s="161" t="s">
        <v>39</v>
      </c>
      <c r="O239" s="162">
        <v>0.82042000000000004</v>
      </c>
      <c r="P239" s="162">
        <f>O239*H239</f>
        <v>941.59603400000003</v>
      </c>
      <c r="Q239" s="162">
        <v>0.13800000000000001</v>
      </c>
      <c r="R239" s="162">
        <f>Q239*H239</f>
        <v>158.38260000000002</v>
      </c>
      <c r="S239" s="162">
        <v>0</v>
      </c>
      <c r="T239" s="163">
        <f>S239*H239</f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64" t="s">
        <v>451</v>
      </c>
      <c r="AT239" s="164" t="s">
        <v>447</v>
      </c>
      <c r="AU239" s="164" t="s">
        <v>129</v>
      </c>
      <c r="AY239" s="18" t="s">
        <v>445</v>
      </c>
      <c r="BE239" s="165">
        <f>IF(N239="základná",J239,0)</f>
        <v>0</v>
      </c>
      <c r="BF239" s="165">
        <f>IF(N239="znížená",J239,0)</f>
        <v>0</v>
      </c>
      <c r="BG239" s="165">
        <f>IF(N239="zákl. prenesená",J239,0)</f>
        <v>0</v>
      </c>
      <c r="BH239" s="165">
        <f>IF(N239="zníž. prenesená",J239,0)</f>
        <v>0</v>
      </c>
      <c r="BI239" s="165">
        <f>IF(N239="nulová",J239,0)</f>
        <v>0</v>
      </c>
      <c r="BJ239" s="18" t="s">
        <v>129</v>
      </c>
      <c r="BK239" s="165">
        <f>ROUND(I239*H239,2)</f>
        <v>0</v>
      </c>
      <c r="BL239" s="18" t="s">
        <v>451</v>
      </c>
      <c r="BM239" s="164" t="s">
        <v>6809</v>
      </c>
    </row>
    <row r="240" spans="1:65" s="13" customFormat="1">
      <c r="B240" s="166"/>
      <c r="D240" s="167" t="s">
        <v>453</v>
      </c>
      <c r="E240" s="168" t="s">
        <v>1</v>
      </c>
      <c r="F240" s="169" t="s">
        <v>6810</v>
      </c>
      <c r="H240" s="168" t="s">
        <v>1</v>
      </c>
      <c r="L240" s="166"/>
      <c r="M240" s="170"/>
      <c r="N240" s="171"/>
      <c r="O240" s="171"/>
      <c r="P240" s="171"/>
      <c r="Q240" s="171"/>
      <c r="R240" s="171"/>
      <c r="S240" s="171"/>
      <c r="T240" s="172"/>
      <c r="AT240" s="168" t="s">
        <v>453</v>
      </c>
      <c r="AU240" s="168" t="s">
        <v>129</v>
      </c>
      <c r="AV240" s="13" t="s">
        <v>81</v>
      </c>
      <c r="AW240" s="13" t="s">
        <v>29</v>
      </c>
      <c r="AX240" s="13" t="s">
        <v>73</v>
      </c>
      <c r="AY240" s="168" t="s">
        <v>445</v>
      </c>
    </row>
    <row r="241" spans="1:65" s="14" customFormat="1">
      <c r="B241" s="173"/>
      <c r="D241" s="167" t="s">
        <v>453</v>
      </c>
      <c r="E241" s="174" t="s">
        <v>6691</v>
      </c>
      <c r="F241" s="175" t="s">
        <v>6692</v>
      </c>
      <c r="H241" s="176">
        <v>609</v>
      </c>
      <c r="L241" s="173"/>
      <c r="M241" s="177"/>
      <c r="N241" s="178"/>
      <c r="O241" s="178"/>
      <c r="P241" s="178"/>
      <c r="Q241" s="178"/>
      <c r="R241" s="178"/>
      <c r="S241" s="178"/>
      <c r="T241" s="179"/>
      <c r="AT241" s="174" t="s">
        <v>453</v>
      </c>
      <c r="AU241" s="174" t="s">
        <v>129</v>
      </c>
      <c r="AV241" s="14" t="s">
        <v>129</v>
      </c>
      <c r="AW241" s="14" t="s">
        <v>29</v>
      </c>
      <c r="AX241" s="14" t="s">
        <v>73</v>
      </c>
      <c r="AY241" s="174" t="s">
        <v>445</v>
      </c>
    </row>
    <row r="242" spans="1:65" s="14" customFormat="1">
      <c r="B242" s="173"/>
      <c r="D242" s="167" t="s">
        <v>453</v>
      </c>
      <c r="E242" s="174" t="s">
        <v>6693</v>
      </c>
      <c r="F242" s="175" t="s">
        <v>3705</v>
      </c>
      <c r="H242" s="176">
        <v>495</v>
      </c>
      <c r="L242" s="173"/>
      <c r="M242" s="177"/>
      <c r="N242" s="178"/>
      <c r="O242" s="178"/>
      <c r="P242" s="178"/>
      <c r="Q242" s="178"/>
      <c r="R242" s="178"/>
      <c r="S242" s="178"/>
      <c r="T242" s="179"/>
      <c r="AT242" s="174" t="s">
        <v>453</v>
      </c>
      <c r="AU242" s="174" t="s">
        <v>129</v>
      </c>
      <c r="AV242" s="14" t="s">
        <v>129</v>
      </c>
      <c r="AW242" s="14" t="s">
        <v>29</v>
      </c>
      <c r="AX242" s="14" t="s">
        <v>73</v>
      </c>
      <c r="AY242" s="174" t="s">
        <v>445</v>
      </c>
    </row>
    <row r="243" spans="1:65" s="14" customFormat="1">
      <c r="B243" s="173"/>
      <c r="D243" s="167" t="s">
        <v>453</v>
      </c>
      <c r="E243" s="174" t="s">
        <v>6694</v>
      </c>
      <c r="F243" s="175" t="s">
        <v>6695</v>
      </c>
      <c r="H243" s="176">
        <v>6.2</v>
      </c>
      <c r="L243" s="173"/>
      <c r="M243" s="177"/>
      <c r="N243" s="178"/>
      <c r="O243" s="178"/>
      <c r="P243" s="178"/>
      <c r="Q243" s="178"/>
      <c r="R243" s="178"/>
      <c r="S243" s="178"/>
      <c r="T243" s="179"/>
      <c r="AT243" s="174" t="s">
        <v>453</v>
      </c>
      <c r="AU243" s="174" t="s">
        <v>129</v>
      </c>
      <c r="AV243" s="14" t="s">
        <v>129</v>
      </c>
      <c r="AW243" s="14" t="s">
        <v>29</v>
      </c>
      <c r="AX243" s="14" t="s">
        <v>73</v>
      </c>
      <c r="AY243" s="174" t="s">
        <v>445</v>
      </c>
    </row>
    <row r="244" spans="1:65" s="14" customFormat="1">
      <c r="B244" s="173"/>
      <c r="D244" s="167" t="s">
        <v>453</v>
      </c>
      <c r="E244" s="174" t="s">
        <v>6696</v>
      </c>
      <c r="F244" s="175" t="s">
        <v>6697</v>
      </c>
      <c r="H244" s="176">
        <v>37.5</v>
      </c>
      <c r="L244" s="173"/>
      <c r="M244" s="177"/>
      <c r="N244" s="178"/>
      <c r="O244" s="178"/>
      <c r="P244" s="178"/>
      <c r="Q244" s="178"/>
      <c r="R244" s="178"/>
      <c r="S244" s="178"/>
      <c r="T244" s="179"/>
      <c r="AT244" s="174" t="s">
        <v>453</v>
      </c>
      <c r="AU244" s="174" t="s">
        <v>129</v>
      </c>
      <c r="AV244" s="14" t="s">
        <v>129</v>
      </c>
      <c r="AW244" s="14" t="s">
        <v>29</v>
      </c>
      <c r="AX244" s="14" t="s">
        <v>73</v>
      </c>
      <c r="AY244" s="174" t="s">
        <v>445</v>
      </c>
    </row>
    <row r="245" spans="1:65" s="15" customFormat="1">
      <c r="B245" s="180"/>
      <c r="D245" s="167" t="s">
        <v>453</v>
      </c>
      <c r="E245" s="181" t="s">
        <v>6676</v>
      </c>
      <c r="F245" s="182" t="s">
        <v>468</v>
      </c>
      <c r="H245" s="183">
        <v>1147.7</v>
      </c>
      <c r="L245" s="180"/>
      <c r="M245" s="184"/>
      <c r="N245" s="185"/>
      <c r="O245" s="185"/>
      <c r="P245" s="185"/>
      <c r="Q245" s="185"/>
      <c r="R245" s="185"/>
      <c r="S245" s="185"/>
      <c r="T245" s="186"/>
      <c r="AT245" s="181" t="s">
        <v>453</v>
      </c>
      <c r="AU245" s="181" t="s">
        <v>129</v>
      </c>
      <c r="AV245" s="15" t="s">
        <v>469</v>
      </c>
      <c r="AW245" s="15" t="s">
        <v>29</v>
      </c>
      <c r="AX245" s="15" t="s">
        <v>73</v>
      </c>
      <c r="AY245" s="181" t="s">
        <v>445</v>
      </c>
    </row>
    <row r="246" spans="1:65" s="16" customFormat="1">
      <c r="B246" s="187"/>
      <c r="D246" s="167" t="s">
        <v>453</v>
      </c>
      <c r="E246" s="188" t="s">
        <v>1</v>
      </c>
      <c r="F246" s="189" t="s">
        <v>470</v>
      </c>
      <c r="H246" s="190">
        <v>1147.7</v>
      </c>
      <c r="L246" s="187"/>
      <c r="M246" s="191"/>
      <c r="N246" s="192"/>
      <c r="O246" s="192"/>
      <c r="P246" s="192"/>
      <c r="Q246" s="192"/>
      <c r="R246" s="192"/>
      <c r="S246" s="192"/>
      <c r="T246" s="193"/>
      <c r="AT246" s="188" t="s">
        <v>453</v>
      </c>
      <c r="AU246" s="188" t="s">
        <v>129</v>
      </c>
      <c r="AV246" s="16" t="s">
        <v>451</v>
      </c>
      <c r="AW246" s="16" t="s">
        <v>29</v>
      </c>
      <c r="AX246" s="16" t="s">
        <v>81</v>
      </c>
      <c r="AY246" s="188" t="s">
        <v>445</v>
      </c>
    </row>
    <row r="247" spans="1:65" s="2" customFormat="1" ht="24.2" customHeight="1">
      <c r="A247" s="30"/>
      <c r="B247" s="152"/>
      <c r="C247" s="194" t="s">
        <v>655</v>
      </c>
      <c r="D247" s="194" t="s">
        <v>534</v>
      </c>
      <c r="E247" s="195" t="s">
        <v>6811</v>
      </c>
      <c r="F247" s="236" t="s">
        <v>6812</v>
      </c>
      <c r="G247" s="197" t="s">
        <v>529</v>
      </c>
      <c r="H247" s="198">
        <v>1170.654</v>
      </c>
      <c r="I247" s="199"/>
      <c r="J247" s="199">
        <f>ROUND(I247*H247,2)</f>
        <v>0</v>
      </c>
      <c r="K247" s="200"/>
      <c r="L247" s="201"/>
      <c r="M247" s="202" t="s">
        <v>1</v>
      </c>
      <c r="N247" s="203" t="s">
        <v>39</v>
      </c>
      <c r="O247" s="162">
        <v>0</v>
      </c>
      <c r="P247" s="162">
        <f>O247*H247</f>
        <v>0</v>
      </c>
      <c r="Q247" s="162">
        <v>0.22800000000000001</v>
      </c>
      <c r="R247" s="162">
        <f>Q247*H247</f>
        <v>266.90911199999999</v>
      </c>
      <c r="S247" s="162">
        <v>0</v>
      </c>
      <c r="T247" s="163">
        <f>S247*H247</f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64" t="s">
        <v>504</v>
      </c>
      <c r="AT247" s="164" t="s">
        <v>534</v>
      </c>
      <c r="AU247" s="164" t="s">
        <v>129</v>
      </c>
      <c r="AY247" s="18" t="s">
        <v>445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8" t="s">
        <v>129</v>
      </c>
      <c r="BK247" s="165">
        <f>ROUND(I247*H247,2)</f>
        <v>0</v>
      </c>
      <c r="BL247" s="18" t="s">
        <v>451</v>
      </c>
      <c r="BM247" s="164" t="s">
        <v>6813</v>
      </c>
    </row>
    <row r="248" spans="1:65" s="14" customFormat="1">
      <c r="B248" s="173"/>
      <c r="D248" s="167" t="s">
        <v>453</v>
      </c>
      <c r="E248" s="174" t="s">
        <v>1</v>
      </c>
      <c r="F248" s="175" t="s">
        <v>6814</v>
      </c>
      <c r="H248" s="176">
        <v>1170.654</v>
      </c>
      <c r="L248" s="173"/>
      <c r="M248" s="177"/>
      <c r="N248" s="178"/>
      <c r="O248" s="178"/>
      <c r="P248" s="178"/>
      <c r="Q248" s="178"/>
      <c r="R248" s="178"/>
      <c r="S248" s="178"/>
      <c r="T248" s="179"/>
      <c r="AT248" s="174" t="s">
        <v>453</v>
      </c>
      <c r="AU248" s="174" t="s">
        <v>129</v>
      </c>
      <c r="AV248" s="14" t="s">
        <v>129</v>
      </c>
      <c r="AW248" s="14" t="s">
        <v>29</v>
      </c>
      <c r="AX248" s="14" t="s">
        <v>73</v>
      </c>
      <c r="AY248" s="174" t="s">
        <v>445</v>
      </c>
    </row>
    <row r="249" spans="1:65" s="16" customFormat="1">
      <c r="B249" s="187"/>
      <c r="D249" s="167" t="s">
        <v>453</v>
      </c>
      <c r="E249" s="188" t="s">
        <v>1</v>
      </c>
      <c r="F249" s="189" t="s">
        <v>470</v>
      </c>
      <c r="H249" s="190">
        <v>1170.654</v>
      </c>
      <c r="L249" s="187"/>
      <c r="M249" s="191"/>
      <c r="N249" s="192"/>
      <c r="O249" s="192"/>
      <c r="P249" s="192"/>
      <c r="Q249" s="192"/>
      <c r="R249" s="192"/>
      <c r="S249" s="192"/>
      <c r="T249" s="193"/>
      <c r="AT249" s="188" t="s">
        <v>453</v>
      </c>
      <c r="AU249" s="188" t="s">
        <v>129</v>
      </c>
      <c r="AV249" s="16" t="s">
        <v>451</v>
      </c>
      <c r="AW249" s="16" t="s">
        <v>29</v>
      </c>
      <c r="AX249" s="16" t="s">
        <v>81</v>
      </c>
      <c r="AY249" s="188" t="s">
        <v>445</v>
      </c>
    </row>
    <row r="250" spans="1:65" s="2" customFormat="1" ht="24.2" customHeight="1">
      <c r="A250" s="30"/>
      <c r="B250" s="152"/>
      <c r="C250" s="153" t="s">
        <v>659</v>
      </c>
      <c r="D250" s="153" t="s">
        <v>447</v>
      </c>
      <c r="E250" s="154" t="s">
        <v>6815</v>
      </c>
      <c r="F250" s="155" t="s">
        <v>6816</v>
      </c>
      <c r="G250" s="156" t="s">
        <v>529</v>
      </c>
      <c r="H250" s="157">
        <v>24.423999999999999</v>
      </c>
      <c r="I250" s="158"/>
      <c r="J250" s="158">
        <f>ROUND(I250*H250,2)</f>
        <v>0</v>
      </c>
      <c r="K250" s="159"/>
      <c r="L250" s="31"/>
      <c r="M250" s="160" t="s">
        <v>1</v>
      </c>
      <c r="N250" s="161" t="s">
        <v>39</v>
      </c>
      <c r="O250" s="162">
        <v>0.29899999999999999</v>
      </c>
      <c r="P250" s="162">
        <f>O250*H250</f>
        <v>7.3027759999999997</v>
      </c>
      <c r="Q250" s="162">
        <v>0.40162999999999999</v>
      </c>
      <c r="R250" s="162">
        <f>Q250*H250</f>
        <v>9.80941112</v>
      </c>
      <c r="S250" s="162">
        <v>0</v>
      </c>
      <c r="T250" s="163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64" t="s">
        <v>451</v>
      </c>
      <c r="AT250" s="164" t="s">
        <v>447</v>
      </c>
      <c r="AU250" s="164" t="s">
        <v>129</v>
      </c>
      <c r="AY250" s="18" t="s">
        <v>445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129</v>
      </c>
      <c r="BK250" s="165">
        <f>ROUND(I250*H250,2)</f>
        <v>0</v>
      </c>
      <c r="BL250" s="18" t="s">
        <v>451</v>
      </c>
      <c r="BM250" s="164" t="s">
        <v>6817</v>
      </c>
    </row>
    <row r="251" spans="1:65" s="13" customFormat="1">
      <c r="B251" s="166"/>
      <c r="D251" s="167" t="s">
        <v>453</v>
      </c>
      <c r="E251" s="168" t="s">
        <v>1</v>
      </c>
      <c r="F251" s="169" t="s">
        <v>6818</v>
      </c>
      <c r="H251" s="168" t="s">
        <v>1</v>
      </c>
      <c r="L251" s="166"/>
      <c r="M251" s="170"/>
      <c r="N251" s="171"/>
      <c r="O251" s="171"/>
      <c r="P251" s="171"/>
      <c r="Q251" s="171"/>
      <c r="R251" s="171"/>
      <c r="S251" s="171"/>
      <c r="T251" s="172"/>
      <c r="AT251" s="168" t="s">
        <v>453</v>
      </c>
      <c r="AU251" s="168" t="s">
        <v>129</v>
      </c>
      <c r="AV251" s="13" t="s">
        <v>81</v>
      </c>
      <c r="AW251" s="13" t="s">
        <v>29</v>
      </c>
      <c r="AX251" s="13" t="s">
        <v>73</v>
      </c>
      <c r="AY251" s="168" t="s">
        <v>445</v>
      </c>
    </row>
    <row r="252" spans="1:65" s="14" customFormat="1">
      <c r="B252" s="173"/>
      <c r="D252" s="167" t="s">
        <v>453</v>
      </c>
      <c r="E252" s="174" t="s">
        <v>1</v>
      </c>
      <c r="F252" s="175" t="s">
        <v>6819</v>
      </c>
      <c r="H252" s="176">
        <v>17.824000000000002</v>
      </c>
      <c r="L252" s="173"/>
      <c r="M252" s="177"/>
      <c r="N252" s="178"/>
      <c r="O252" s="178"/>
      <c r="P252" s="178"/>
      <c r="Q252" s="178"/>
      <c r="R252" s="178"/>
      <c r="S252" s="178"/>
      <c r="T252" s="179"/>
      <c r="AT252" s="174" t="s">
        <v>453</v>
      </c>
      <c r="AU252" s="174" t="s">
        <v>129</v>
      </c>
      <c r="AV252" s="14" t="s">
        <v>129</v>
      </c>
      <c r="AW252" s="14" t="s">
        <v>29</v>
      </c>
      <c r="AX252" s="14" t="s">
        <v>73</v>
      </c>
      <c r="AY252" s="174" t="s">
        <v>445</v>
      </c>
    </row>
    <row r="253" spans="1:65" s="13" customFormat="1">
      <c r="B253" s="166"/>
      <c r="D253" s="167" t="s">
        <v>453</v>
      </c>
      <c r="E253" s="168" t="s">
        <v>1</v>
      </c>
      <c r="F253" s="169" t="s">
        <v>6820</v>
      </c>
      <c r="H253" s="168" t="s">
        <v>1</v>
      </c>
      <c r="L253" s="166"/>
      <c r="M253" s="170"/>
      <c r="N253" s="171"/>
      <c r="O253" s="171"/>
      <c r="P253" s="171"/>
      <c r="Q253" s="171"/>
      <c r="R253" s="171"/>
      <c r="S253" s="171"/>
      <c r="T253" s="172"/>
      <c r="AT253" s="168" t="s">
        <v>453</v>
      </c>
      <c r="AU253" s="168" t="s">
        <v>129</v>
      </c>
      <c r="AV253" s="13" t="s">
        <v>81</v>
      </c>
      <c r="AW253" s="13" t="s">
        <v>29</v>
      </c>
      <c r="AX253" s="13" t="s">
        <v>73</v>
      </c>
      <c r="AY253" s="168" t="s">
        <v>445</v>
      </c>
    </row>
    <row r="254" spans="1:65" s="14" customFormat="1">
      <c r="B254" s="173"/>
      <c r="D254" s="167" t="s">
        <v>453</v>
      </c>
      <c r="E254" s="174" t="s">
        <v>1</v>
      </c>
      <c r="F254" s="175" t="s">
        <v>6821</v>
      </c>
      <c r="H254" s="176">
        <v>6.6</v>
      </c>
      <c r="L254" s="173"/>
      <c r="M254" s="177"/>
      <c r="N254" s="178"/>
      <c r="O254" s="178"/>
      <c r="P254" s="178"/>
      <c r="Q254" s="178"/>
      <c r="R254" s="178"/>
      <c r="S254" s="178"/>
      <c r="T254" s="179"/>
      <c r="AT254" s="174" t="s">
        <v>453</v>
      </c>
      <c r="AU254" s="174" t="s">
        <v>129</v>
      </c>
      <c r="AV254" s="14" t="s">
        <v>129</v>
      </c>
      <c r="AW254" s="14" t="s">
        <v>29</v>
      </c>
      <c r="AX254" s="14" t="s">
        <v>73</v>
      </c>
      <c r="AY254" s="174" t="s">
        <v>445</v>
      </c>
    </row>
    <row r="255" spans="1:65" s="16" customFormat="1">
      <c r="B255" s="187"/>
      <c r="D255" s="167" t="s">
        <v>453</v>
      </c>
      <c r="E255" s="188" t="s">
        <v>1</v>
      </c>
      <c r="F255" s="189" t="s">
        <v>470</v>
      </c>
      <c r="H255" s="190">
        <v>24.423999999999999</v>
      </c>
      <c r="L255" s="187"/>
      <c r="M255" s="191"/>
      <c r="N255" s="192"/>
      <c r="O255" s="192"/>
      <c r="P255" s="192"/>
      <c r="Q255" s="192"/>
      <c r="R255" s="192"/>
      <c r="S255" s="192"/>
      <c r="T255" s="193"/>
      <c r="AT255" s="188" t="s">
        <v>453</v>
      </c>
      <c r="AU255" s="188" t="s">
        <v>129</v>
      </c>
      <c r="AV255" s="16" t="s">
        <v>451</v>
      </c>
      <c r="AW255" s="16" t="s">
        <v>29</v>
      </c>
      <c r="AX255" s="16" t="s">
        <v>81</v>
      </c>
      <c r="AY255" s="188" t="s">
        <v>445</v>
      </c>
    </row>
    <row r="256" spans="1:65" s="12" customFormat="1" ht="22.9" customHeight="1">
      <c r="B256" s="140"/>
      <c r="D256" s="141" t="s">
        <v>72</v>
      </c>
      <c r="E256" s="150" t="s">
        <v>510</v>
      </c>
      <c r="F256" s="150" t="s">
        <v>1201</v>
      </c>
      <c r="J256" s="151">
        <f>BK256</f>
        <v>0</v>
      </c>
      <c r="L256" s="140"/>
      <c r="M256" s="144"/>
      <c r="N256" s="145"/>
      <c r="O256" s="145"/>
      <c r="P256" s="146">
        <f>SUM(P257:P325)</f>
        <v>2375.9870149999997</v>
      </c>
      <c r="Q256" s="145"/>
      <c r="R256" s="146">
        <f>SUM(R257:R325)</f>
        <v>274.99795131660005</v>
      </c>
      <c r="S256" s="145"/>
      <c r="T256" s="147">
        <f>SUM(T257:T325)</f>
        <v>0</v>
      </c>
      <c r="AR256" s="141" t="s">
        <v>81</v>
      </c>
      <c r="AT256" s="148" t="s">
        <v>72</v>
      </c>
      <c r="AU256" s="148" t="s">
        <v>81</v>
      </c>
      <c r="AY256" s="141" t="s">
        <v>445</v>
      </c>
      <c r="BK256" s="149">
        <f>SUM(BK257:BK325)</f>
        <v>0</v>
      </c>
    </row>
    <row r="257" spans="1:65" s="2" customFormat="1" ht="33" customHeight="1">
      <c r="A257" s="30"/>
      <c r="B257" s="152"/>
      <c r="C257" s="153" t="s">
        <v>675</v>
      </c>
      <c r="D257" s="153" t="s">
        <v>447</v>
      </c>
      <c r="E257" s="154" t="s">
        <v>6822</v>
      </c>
      <c r="F257" s="155" t="s">
        <v>6823</v>
      </c>
      <c r="G257" s="156" t="s">
        <v>542</v>
      </c>
      <c r="H257" s="157">
        <v>218.18</v>
      </c>
      <c r="I257" s="158"/>
      <c r="J257" s="158">
        <f>ROUND(I257*H257,2)</f>
        <v>0</v>
      </c>
      <c r="K257" s="159"/>
      <c r="L257" s="31"/>
      <c r="M257" s="160" t="s">
        <v>1</v>
      </c>
      <c r="N257" s="161" t="s">
        <v>39</v>
      </c>
      <c r="O257" s="162">
        <v>0.27</v>
      </c>
      <c r="P257" s="162">
        <f>O257*H257</f>
        <v>58.908600000000007</v>
      </c>
      <c r="Q257" s="162">
        <v>0.15113035</v>
      </c>
      <c r="R257" s="162">
        <f>Q257*H257</f>
        <v>32.973619763000002</v>
      </c>
      <c r="S257" s="162">
        <v>0</v>
      </c>
      <c r="T257" s="163">
        <f>S257*H257</f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64" t="s">
        <v>451</v>
      </c>
      <c r="AT257" s="164" t="s">
        <v>447</v>
      </c>
      <c r="AU257" s="164" t="s">
        <v>129</v>
      </c>
      <c r="AY257" s="18" t="s">
        <v>445</v>
      </c>
      <c r="BE257" s="165">
        <f>IF(N257="základná",J257,0)</f>
        <v>0</v>
      </c>
      <c r="BF257" s="165">
        <f>IF(N257="znížená",J257,0)</f>
        <v>0</v>
      </c>
      <c r="BG257" s="165">
        <f>IF(N257="zákl. prenesená",J257,0)</f>
        <v>0</v>
      </c>
      <c r="BH257" s="165">
        <f>IF(N257="zníž. prenesená",J257,0)</f>
        <v>0</v>
      </c>
      <c r="BI257" s="165">
        <f>IF(N257="nulová",J257,0)</f>
        <v>0</v>
      </c>
      <c r="BJ257" s="18" t="s">
        <v>129</v>
      </c>
      <c r="BK257" s="165">
        <f>ROUND(I257*H257,2)</f>
        <v>0</v>
      </c>
      <c r="BL257" s="18" t="s">
        <v>451</v>
      </c>
      <c r="BM257" s="164" t="s">
        <v>6824</v>
      </c>
    </row>
    <row r="258" spans="1:65" s="14" customFormat="1">
      <c r="B258" s="173"/>
      <c r="D258" s="167" t="s">
        <v>453</v>
      </c>
      <c r="E258" s="174" t="s">
        <v>1</v>
      </c>
      <c r="F258" s="175" t="s">
        <v>6683</v>
      </c>
      <c r="H258" s="176">
        <v>36.4</v>
      </c>
      <c r="L258" s="173"/>
      <c r="M258" s="177"/>
      <c r="N258" s="178"/>
      <c r="O258" s="178"/>
      <c r="P258" s="178"/>
      <c r="Q258" s="178"/>
      <c r="R258" s="178"/>
      <c r="S258" s="178"/>
      <c r="T258" s="179"/>
      <c r="AT258" s="174" t="s">
        <v>453</v>
      </c>
      <c r="AU258" s="174" t="s">
        <v>129</v>
      </c>
      <c r="AV258" s="14" t="s">
        <v>129</v>
      </c>
      <c r="AW258" s="14" t="s">
        <v>29</v>
      </c>
      <c r="AX258" s="14" t="s">
        <v>73</v>
      </c>
      <c r="AY258" s="174" t="s">
        <v>445</v>
      </c>
    </row>
    <row r="259" spans="1:65" s="15" customFormat="1">
      <c r="B259" s="180"/>
      <c r="D259" s="167" t="s">
        <v>453</v>
      </c>
      <c r="E259" s="181" t="s">
        <v>6682</v>
      </c>
      <c r="F259" s="182" t="s">
        <v>468</v>
      </c>
      <c r="H259" s="183">
        <v>36.4</v>
      </c>
      <c r="L259" s="180"/>
      <c r="M259" s="184"/>
      <c r="N259" s="185"/>
      <c r="O259" s="185"/>
      <c r="P259" s="185"/>
      <c r="Q259" s="185"/>
      <c r="R259" s="185"/>
      <c r="S259" s="185"/>
      <c r="T259" s="186"/>
      <c r="AT259" s="181" t="s">
        <v>453</v>
      </c>
      <c r="AU259" s="181" t="s">
        <v>129</v>
      </c>
      <c r="AV259" s="15" t="s">
        <v>469</v>
      </c>
      <c r="AW259" s="15" t="s">
        <v>29</v>
      </c>
      <c r="AX259" s="15" t="s">
        <v>73</v>
      </c>
      <c r="AY259" s="181" t="s">
        <v>445</v>
      </c>
    </row>
    <row r="260" spans="1:65" s="14" customFormat="1">
      <c r="B260" s="173"/>
      <c r="D260" s="167" t="s">
        <v>453</v>
      </c>
      <c r="E260" s="174" t="s">
        <v>1</v>
      </c>
      <c r="F260" s="175" t="s">
        <v>6825</v>
      </c>
      <c r="H260" s="176">
        <v>181.78</v>
      </c>
      <c r="L260" s="173"/>
      <c r="M260" s="177"/>
      <c r="N260" s="178"/>
      <c r="O260" s="178"/>
      <c r="P260" s="178"/>
      <c r="Q260" s="178"/>
      <c r="R260" s="178"/>
      <c r="S260" s="178"/>
      <c r="T260" s="179"/>
      <c r="AT260" s="174" t="s">
        <v>453</v>
      </c>
      <c r="AU260" s="174" t="s">
        <v>129</v>
      </c>
      <c r="AV260" s="14" t="s">
        <v>129</v>
      </c>
      <c r="AW260" s="14" t="s">
        <v>29</v>
      </c>
      <c r="AX260" s="14" t="s">
        <v>73</v>
      </c>
      <c r="AY260" s="174" t="s">
        <v>445</v>
      </c>
    </row>
    <row r="261" spans="1:65" s="15" customFormat="1">
      <c r="B261" s="180"/>
      <c r="D261" s="167" t="s">
        <v>453</v>
      </c>
      <c r="E261" s="181" t="s">
        <v>6685</v>
      </c>
      <c r="F261" s="182" t="s">
        <v>468</v>
      </c>
      <c r="H261" s="183">
        <v>181.78</v>
      </c>
      <c r="L261" s="180"/>
      <c r="M261" s="184"/>
      <c r="N261" s="185"/>
      <c r="O261" s="185"/>
      <c r="P261" s="185"/>
      <c r="Q261" s="185"/>
      <c r="R261" s="185"/>
      <c r="S261" s="185"/>
      <c r="T261" s="186"/>
      <c r="AT261" s="181" t="s">
        <v>453</v>
      </c>
      <c r="AU261" s="181" t="s">
        <v>129</v>
      </c>
      <c r="AV261" s="15" t="s">
        <v>469</v>
      </c>
      <c r="AW261" s="15" t="s">
        <v>29</v>
      </c>
      <c r="AX261" s="15" t="s">
        <v>73</v>
      </c>
      <c r="AY261" s="181" t="s">
        <v>445</v>
      </c>
    </row>
    <row r="262" spans="1:65" s="16" customFormat="1">
      <c r="B262" s="187"/>
      <c r="D262" s="167" t="s">
        <v>453</v>
      </c>
      <c r="E262" s="188" t="s">
        <v>1</v>
      </c>
      <c r="F262" s="189" t="s">
        <v>470</v>
      </c>
      <c r="H262" s="190">
        <v>218.18</v>
      </c>
      <c r="L262" s="187"/>
      <c r="M262" s="191"/>
      <c r="N262" s="192"/>
      <c r="O262" s="192"/>
      <c r="P262" s="192"/>
      <c r="Q262" s="192"/>
      <c r="R262" s="192"/>
      <c r="S262" s="192"/>
      <c r="T262" s="193"/>
      <c r="AT262" s="188" t="s">
        <v>453</v>
      </c>
      <c r="AU262" s="188" t="s">
        <v>129</v>
      </c>
      <c r="AV262" s="16" t="s">
        <v>451</v>
      </c>
      <c r="AW262" s="16" t="s">
        <v>29</v>
      </c>
      <c r="AX262" s="16" t="s">
        <v>81</v>
      </c>
      <c r="AY262" s="188" t="s">
        <v>445</v>
      </c>
    </row>
    <row r="263" spans="1:65" s="2" customFormat="1" ht="24.2" customHeight="1">
      <c r="A263" s="30"/>
      <c r="B263" s="152"/>
      <c r="C263" s="194" t="s">
        <v>684</v>
      </c>
      <c r="D263" s="194" t="s">
        <v>534</v>
      </c>
      <c r="E263" s="195" t="s">
        <v>6826</v>
      </c>
      <c r="F263" s="234" t="s">
        <v>6827</v>
      </c>
      <c r="G263" s="197" t="s">
        <v>651</v>
      </c>
      <c r="H263" s="198">
        <v>36.764000000000003</v>
      </c>
      <c r="I263" s="199"/>
      <c r="J263" s="199">
        <f>ROUND(I263*H263,2)</f>
        <v>0</v>
      </c>
      <c r="K263" s="200"/>
      <c r="L263" s="201"/>
      <c r="M263" s="202" t="s">
        <v>1</v>
      </c>
      <c r="N263" s="203" t="s">
        <v>39</v>
      </c>
      <c r="O263" s="162">
        <v>0</v>
      </c>
      <c r="P263" s="162">
        <f>O263*H263</f>
        <v>0</v>
      </c>
      <c r="Q263" s="162">
        <v>8.1000000000000003E-2</v>
      </c>
      <c r="R263" s="162">
        <f>Q263*H263</f>
        <v>2.9778840000000004</v>
      </c>
      <c r="S263" s="162">
        <v>0</v>
      </c>
      <c r="T263" s="163">
        <f>S263*H263</f>
        <v>0</v>
      </c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R263" s="164" t="s">
        <v>504</v>
      </c>
      <c r="AT263" s="164" t="s">
        <v>534</v>
      </c>
      <c r="AU263" s="164" t="s">
        <v>129</v>
      </c>
      <c r="AY263" s="18" t="s">
        <v>445</v>
      </c>
      <c r="BE263" s="165">
        <f>IF(N263="základná",J263,0)</f>
        <v>0</v>
      </c>
      <c r="BF263" s="165">
        <f>IF(N263="znížená",J263,0)</f>
        <v>0</v>
      </c>
      <c r="BG263" s="165">
        <f>IF(N263="zákl. prenesená",J263,0)</f>
        <v>0</v>
      </c>
      <c r="BH263" s="165">
        <f>IF(N263="zníž. prenesená",J263,0)</f>
        <v>0</v>
      </c>
      <c r="BI263" s="165">
        <f>IF(N263="nulová",J263,0)</f>
        <v>0</v>
      </c>
      <c r="BJ263" s="18" t="s">
        <v>129</v>
      </c>
      <c r="BK263" s="165">
        <f>ROUND(I263*H263,2)</f>
        <v>0</v>
      </c>
      <c r="BL263" s="18" t="s">
        <v>451</v>
      </c>
      <c r="BM263" s="164" t="s">
        <v>6828</v>
      </c>
    </row>
    <row r="264" spans="1:65" s="14" customFormat="1">
      <c r="B264" s="173"/>
      <c r="D264" s="167" t="s">
        <v>453</v>
      </c>
      <c r="E264" s="174" t="s">
        <v>1</v>
      </c>
      <c r="F264" s="175" t="s">
        <v>6829</v>
      </c>
      <c r="H264" s="176">
        <v>36.764000000000003</v>
      </c>
      <c r="L264" s="173"/>
      <c r="M264" s="177"/>
      <c r="N264" s="178"/>
      <c r="O264" s="178"/>
      <c r="P264" s="178"/>
      <c r="Q264" s="178"/>
      <c r="R264" s="178"/>
      <c r="S264" s="178"/>
      <c r="T264" s="179"/>
      <c r="AT264" s="174" t="s">
        <v>453</v>
      </c>
      <c r="AU264" s="174" t="s">
        <v>129</v>
      </c>
      <c r="AV264" s="14" t="s">
        <v>129</v>
      </c>
      <c r="AW264" s="14" t="s">
        <v>29</v>
      </c>
      <c r="AX264" s="14" t="s">
        <v>73</v>
      </c>
      <c r="AY264" s="174" t="s">
        <v>445</v>
      </c>
    </row>
    <row r="265" spans="1:65" s="16" customFormat="1">
      <c r="B265" s="187"/>
      <c r="D265" s="167" t="s">
        <v>453</v>
      </c>
      <c r="E265" s="188" t="s">
        <v>1</v>
      </c>
      <c r="F265" s="189" t="s">
        <v>470</v>
      </c>
      <c r="H265" s="190">
        <v>36.764000000000003</v>
      </c>
      <c r="L265" s="187"/>
      <c r="M265" s="191"/>
      <c r="N265" s="192"/>
      <c r="O265" s="192"/>
      <c r="P265" s="192"/>
      <c r="Q265" s="192"/>
      <c r="R265" s="192"/>
      <c r="S265" s="192"/>
      <c r="T265" s="193"/>
      <c r="AT265" s="188" t="s">
        <v>453</v>
      </c>
      <c r="AU265" s="188" t="s">
        <v>129</v>
      </c>
      <c r="AV265" s="16" t="s">
        <v>451</v>
      </c>
      <c r="AW265" s="16" t="s">
        <v>29</v>
      </c>
      <c r="AX265" s="16" t="s">
        <v>81</v>
      </c>
      <c r="AY265" s="188" t="s">
        <v>445</v>
      </c>
    </row>
    <row r="266" spans="1:65" s="2" customFormat="1" ht="24.2" customHeight="1">
      <c r="A266" s="30"/>
      <c r="B266" s="152"/>
      <c r="C266" s="194" t="s">
        <v>690</v>
      </c>
      <c r="D266" s="194" t="s">
        <v>534</v>
      </c>
      <c r="E266" s="195" t="s">
        <v>6830</v>
      </c>
      <c r="F266" s="234" t="s">
        <v>6831</v>
      </c>
      <c r="G266" s="197" t="s">
        <v>651</v>
      </c>
      <c r="H266" s="198">
        <v>183.59800000000001</v>
      </c>
      <c r="I266" s="199"/>
      <c r="J266" s="199">
        <f>ROUND(I266*H266,2)</f>
        <v>0</v>
      </c>
      <c r="K266" s="200"/>
      <c r="L266" s="201"/>
      <c r="M266" s="202" t="s">
        <v>1</v>
      </c>
      <c r="N266" s="203" t="s">
        <v>39</v>
      </c>
      <c r="O266" s="162">
        <v>0</v>
      </c>
      <c r="P266" s="162">
        <f>O266*H266</f>
        <v>0</v>
      </c>
      <c r="Q266" s="162">
        <v>0.09</v>
      </c>
      <c r="R266" s="162">
        <f>Q266*H266</f>
        <v>16.523820000000001</v>
      </c>
      <c r="S266" s="162">
        <v>0</v>
      </c>
      <c r="T266" s="163">
        <f>S266*H266</f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64" t="s">
        <v>504</v>
      </c>
      <c r="AT266" s="164" t="s">
        <v>534</v>
      </c>
      <c r="AU266" s="164" t="s">
        <v>129</v>
      </c>
      <c r="AY266" s="18" t="s">
        <v>445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129</v>
      </c>
      <c r="BK266" s="165">
        <f>ROUND(I266*H266,2)</f>
        <v>0</v>
      </c>
      <c r="BL266" s="18" t="s">
        <v>451</v>
      </c>
      <c r="BM266" s="164" t="s">
        <v>6832</v>
      </c>
    </row>
    <row r="267" spans="1:65" s="14" customFormat="1">
      <c r="B267" s="173"/>
      <c r="D267" s="167" t="s">
        <v>453</v>
      </c>
      <c r="E267" s="174" t="s">
        <v>1</v>
      </c>
      <c r="F267" s="175" t="s">
        <v>6833</v>
      </c>
      <c r="H267" s="176">
        <v>183.59800000000001</v>
      </c>
      <c r="L267" s="173"/>
      <c r="M267" s="177"/>
      <c r="N267" s="178"/>
      <c r="O267" s="178"/>
      <c r="P267" s="178"/>
      <c r="Q267" s="178"/>
      <c r="R267" s="178"/>
      <c r="S267" s="178"/>
      <c r="T267" s="179"/>
      <c r="AT267" s="174" t="s">
        <v>453</v>
      </c>
      <c r="AU267" s="174" t="s">
        <v>129</v>
      </c>
      <c r="AV267" s="14" t="s">
        <v>129</v>
      </c>
      <c r="AW267" s="14" t="s">
        <v>29</v>
      </c>
      <c r="AX267" s="14" t="s">
        <v>73</v>
      </c>
      <c r="AY267" s="174" t="s">
        <v>445</v>
      </c>
    </row>
    <row r="268" spans="1:65" s="16" customFormat="1">
      <c r="B268" s="187"/>
      <c r="D268" s="167" t="s">
        <v>453</v>
      </c>
      <c r="E268" s="188" t="s">
        <v>1</v>
      </c>
      <c r="F268" s="189" t="s">
        <v>470</v>
      </c>
      <c r="H268" s="190">
        <v>183.59800000000001</v>
      </c>
      <c r="L268" s="187"/>
      <c r="M268" s="191"/>
      <c r="N268" s="192"/>
      <c r="O268" s="192"/>
      <c r="P268" s="192"/>
      <c r="Q268" s="192"/>
      <c r="R268" s="192"/>
      <c r="S268" s="192"/>
      <c r="T268" s="193"/>
      <c r="AT268" s="188" t="s">
        <v>453</v>
      </c>
      <c r="AU268" s="188" t="s">
        <v>129</v>
      </c>
      <c r="AV268" s="16" t="s">
        <v>451</v>
      </c>
      <c r="AW268" s="16" t="s">
        <v>29</v>
      </c>
      <c r="AX268" s="16" t="s">
        <v>81</v>
      </c>
      <c r="AY268" s="188" t="s">
        <v>445</v>
      </c>
    </row>
    <row r="269" spans="1:65" s="2" customFormat="1" ht="37.9" customHeight="1">
      <c r="A269" s="30"/>
      <c r="B269" s="152"/>
      <c r="C269" s="153" t="s">
        <v>736</v>
      </c>
      <c r="D269" s="153" t="s">
        <v>447</v>
      </c>
      <c r="E269" s="154" t="s">
        <v>6834</v>
      </c>
      <c r="F269" s="155" t="s">
        <v>6835</v>
      </c>
      <c r="G269" s="156" t="s">
        <v>542</v>
      </c>
      <c r="H269" s="157">
        <v>626.15099999999995</v>
      </c>
      <c r="I269" s="158"/>
      <c r="J269" s="158">
        <f>ROUND(I269*H269,2)</f>
        <v>0</v>
      </c>
      <c r="K269" s="159"/>
      <c r="L269" s="31"/>
      <c r="M269" s="160" t="s">
        <v>1</v>
      </c>
      <c r="N269" s="161" t="s">
        <v>39</v>
      </c>
      <c r="O269" s="162">
        <v>0.13200000000000001</v>
      </c>
      <c r="P269" s="162">
        <f>O269*H269</f>
        <v>82.651932000000002</v>
      </c>
      <c r="Q269" s="162">
        <v>9.8529599999999995E-2</v>
      </c>
      <c r="R269" s="162">
        <f>Q269*H269</f>
        <v>61.694407569599996</v>
      </c>
      <c r="S269" s="162">
        <v>0</v>
      </c>
      <c r="T269" s="163">
        <f>S269*H269</f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64" t="s">
        <v>451</v>
      </c>
      <c r="AT269" s="164" t="s">
        <v>447</v>
      </c>
      <c r="AU269" s="164" t="s">
        <v>129</v>
      </c>
      <c r="AY269" s="18" t="s">
        <v>445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8" t="s">
        <v>129</v>
      </c>
      <c r="BK269" s="165">
        <f>ROUND(I269*H269,2)</f>
        <v>0</v>
      </c>
      <c r="BL269" s="18" t="s">
        <v>451</v>
      </c>
      <c r="BM269" s="164" t="s">
        <v>6836</v>
      </c>
    </row>
    <row r="270" spans="1:65" s="13" customFormat="1">
      <c r="B270" s="166"/>
      <c r="D270" s="167" t="s">
        <v>453</v>
      </c>
      <c r="E270" s="168" t="s">
        <v>1</v>
      </c>
      <c r="F270" s="169" t="s">
        <v>6837</v>
      </c>
      <c r="H270" s="168" t="s">
        <v>1</v>
      </c>
      <c r="L270" s="166"/>
      <c r="M270" s="170"/>
      <c r="N270" s="171"/>
      <c r="O270" s="171"/>
      <c r="P270" s="171"/>
      <c r="Q270" s="171"/>
      <c r="R270" s="171"/>
      <c r="S270" s="171"/>
      <c r="T270" s="172"/>
      <c r="AT270" s="168" t="s">
        <v>453</v>
      </c>
      <c r="AU270" s="168" t="s">
        <v>129</v>
      </c>
      <c r="AV270" s="13" t="s">
        <v>81</v>
      </c>
      <c r="AW270" s="13" t="s">
        <v>29</v>
      </c>
      <c r="AX270" s="13" t="s">
        <v>73</v>
      </c>
      <c r="AY270" s="168" t="s">
        <v>445</v>
      </c>
    </row>
    <row r="271" spans="1:65" s="14" customFormat="1">
      <c r="B271" s="173"/>
      <c r="D271" s="167" t="s">
        <v>453</v>
      </c>
      <c r="E271" s="174" t="s">
        <v>1</v>
      </c>
      <c r="F271" s="175" t="s">
        <v>6838</v>
      </c>
      <c r="H271" s="176">
        <v>81.905000000000001</v>
      </c>
      <c r="L271" s="173"/>
      <c r="M271" s="177"/>
      <c r="N271" s="178"/>
      <c r="O271" s="178"/>
      <c r="P271" s="178"/>
      <c r="Q271" s="178"/>
      <c r="R271" s="178"/>
      <c r="S271" s="178"/>
      <c r="T271" s="179"/>
      <c r="AT271" s="174" t="s">
        <v>453</v>
      </c>
      <c r="AU271" s="174" t="s">
        <v>129</v>
      </c>
      <c r="AV271" s="14" t="s">
        <v>129</v>
      </c>
      <c r="AW271" s="14" t="s">
        <v>29</v>
      </c>
      <c r="AX271" s="14" t="s">
        <v>73</v>
      </c>
      <c r="AY271" s="174" t="s">
        <v>445</v>
      </c>
    </row>
    <row r="272" spans="1:65" s="14" customFormat="1">
      <c r="B272" s="173"/>
      <c r="D272" s="167" t="s">
        <v>453</v>
      </c>
      <c r="E272" s="174" t="s">
        <v>1</v>
      </c>
      <c r="F272" s="175" t="s">
        <v>6839</v>
      </c>
      <c r="H272" s="176">
        <v>12.9</v>
      </c>
      <c r="L272" s="173"/>
      <c r="M272" s="177"/>
      <c r="N272" s="178"/>
      <c r="O272" s="178"/>
      <c r="P272" s="178"/>
      <c r="Q272" s="178"/>
      <c r="R272" s="178"/>
      <c r="S272" s="178"/>
      <c r="T272" s="179"/>
      <c r="AT272" s="174" t="s">
        <v>453</v>
      </c>
      <c r="AU272" s="174" t="s">
        <v>129</v>
      </c>
      <c r="AV272" s="14" t="s">
        <v>129</v>
      </c>
      <c r="AW272" s="14" t="s">
        <v>29</v>
      </c>
      <c r="AX272" s="14" t="s">
        <v>73</v>
      </c>
      <c r="AY272" s="174" t="s">
        <v>445</v>
      </c>
    </row>
    <row r="273" spans="1:65" s="14" customFormat="1">
      <c r="B273" s="173"/>
      <c r="D273" s="167" t="s">
        <v>453</v>
      </c>
      <c r="E273" s="174" t="s">
        <v>1</v>
      </c>
      <c r="F273" s="175" t="s">
        <v>6840</v>
      </c>
      <c r="H273" s="176">
        <v>61.066000000000003</v>
      </c>
      <c r="L273" s="173"/>
      <c r="M273" s="177"/>
      <c r="N273" s="178"/>
      <c r="O273" s="178"/>
      <c r="P273" s="178"/>
      <c r="Q273" s="178"/>
      <c r="R273" s="178"/>
      <c r="S273" s="178"/>
      <c r="T273" s="179"/>
      <c r="AT273" s="174" t="s">
        <v>453</v>
      </c>
      <c r="AU273" s="174" t="s">
        <v>129</v>
      </c>
      <c r="AV273" s="14" t="s">
        <v>129</v>
      </c>
      <c r="AW273" s="14" t="s">
        <v>29</v>
      </c>
      <c r="AX273" s="14" t="s">
        <v>73</v>
      </c>
      <c r="AY273" s="174" t="s">
        <v>445</v>
      </c>
    </row>
    <row r="274" spans="1:65" s="15" customFormat="1">
      <c r="B274" s="180"/>
      <c r="D274" s="167" t="s">
        <v>453</v>
      </c>
      <c r="E274" s="181" t="s">
        <v>1</v>
      </c>
      <c r="F274" s="182" t="s">
        <v>468</v>
      </c>
      <c r="H274" s="183">
        <v>155.87100000000001</v>
      </c>
      <c r="L274" s="180"/>
      <c r="M274" s="184"/>
      <c r="N274" s="185"/>
      <c r="O274" s="185"/>
      <c r="P274" s="185"/>
      <c r="Q274" s="185"/>
      <c r="R274" s="185"/>
      <c r="S274" s="185"/>
      <c r="T274" s="186"/>
      <c r="AT274" s="181" t="s">
        <v>453</v>
      </c>
      <c r="AU274" s="181" t="s">
        <v>129</v>
      </c>
      <c r="AV274" s="15" t="s">
        <v>469</v>
      </c>
      <c r="AW274" s="15" t="s">
        <v>29</v>
      </c>
      <c r="AX274" s="15" t="s">
        <v>73</v>
      </c>
      <c r="AY274" s="181" t="s">
        <v>445</v>
      </c>
    </row>
    <row r="275" spans="1:65" s="13" customFormat="1">
      <c r="B275" s="166"/>
      <c r="D275" s="167" t="s">
        <v>453</v>
      </c>
      <c r="E275" s="168" t="s">
        <v>1</v>
      </c>
      <c r="F275" s="169" t="s">
        <v>6841</v>
      </c>
      <c r="H275" s="168" t="s">
        <v>1</v>
      </c>
      <c r="L275" s="166"/>
      <c r="M275" s="170"/>
      <c r="N275" s="171"/>
      <c r="O275" s="171"/>
      <c r="P275" s="171"/>
      <c r="Q275" s="171"/>
      <c r="R275" s="171"/>
      <c r="S275" s="171"/>
      <c r="T275" s="172"/>
      <c r="AT275" s="168" t="s">
        <v>453</v>
      </c>
      <c r="AU275" s="168" t="s">
        <v>129</v>
      </c>
      <c r="AV275" s="13" t="s">
        <v>81</v>
      </c>
      <c r="AW275" s="13" t="s">
        <v>29</v>
      </c>
      <c r="AX275" s="13" t="s">
        <v>73</v>
      </c>
      <c r="AY275" s="168" t="s">
        <v>445</v>
      </c>
    </row>
    <row r="276" spans="1:65" s="13" customFormat="1">
      <c r="B276" s="166"/>
      <c r="D276" s="167" t="s">
        <v>453</v>
      </c>
      <c r="E276" s="168" t="s">
        <v>1</v>
      </c>
      <c r="F276" s="169" t="s">
        <v>1074</v>
      </c>
      <c r="H276" s="168" t="s">
        <v>1</v>
      </c>
      <c r="L276" s="166"/>
      <c r="M276" s="170"/>
      <c r="N276" s="171"/>
      <c r="O276" s="171"/>
      <c r="P276" s="171"/>
      <c r="Q276" s="171"/>
      <c r="R276" s="171"/>
      <c r="S276" s="171"/>
      <c r="T276" s="172"/>
      <c r="AT276" s="168" t="s">
        <v>453</v>
      </c>
      <c r="AU276" s="168" t="s">
        <v>129</v>
      </c>
      <c r="AV276" s="13" t="s">
        <v>81</v>
      </c>
      <c r="AW276" s="13" t="s">
        <v>29</v>
      </c>
      <c r="AX276" s="13" t="s">
        <v>73</v>
      </c>
      <c r="AY276" s="168" t="s">
        <v>445</v>
      </c>
    </row>
    <row r="277" spans="1:65" s="14" customFormat="1">
      <c r="B277" s="173"/>
      <c r="D277" s="167" t="s">
        <v>453</v>
      </c>
      <c r="E277" s="174" t="s">
        <v>1</v>
      </c>
      <c r="F277" s="175" t="s">
        <v>6842</v>
      </c>
      <c r="H277" s="176">
        <v>32.53</v>
      </c>
      <c r="L277" s="173"/>
      <c r="M277" s="177"/>
      <c r="N277" s="178"/>
      <c r="O277" s="178"/>
      <c r="P277" s="178"/>
      <c r="Q277" s="178"/>
      <c r="R277" s="178"/>
      <c r="S277" s="178"/>
      <c r="T277" s="179"/>
      <c r="AT277" s="174" t="s">
        <v>453</v>
      </c>
      <c r="AU277" s="174" t="s">
        <v>129</v>
      </c>
      <c r="AV277" s="14" t="s">
        <v>129</v>
      </c>
      <c r="AW277" s="14" t="s">
        <v>29</v>
      </c>
      <c r="AX277" s="14" t="s">
        <v>73</v>
      </c>
      <c r="AY277" s="174" t="s">
        <v>445</v>
      </c>
    </row>
    <row r="278" spans="1:65" s="13" customFormat="1">
      <c r="B278" s="166"/>
      <c r="D278" s="167" t="s">
        <v>453</v>
      </c>
      <c r="E278" s="168" t="s">
        <v>1</v>
      </c>
      <c r="F278" s="169" t="s">
        <v>1077</v>
      </c>
      <c r="H278" s="168" t="s">
        <v>1</v>
      </c>
      <c r="L278" s="166"/>
      <c r="M278" s="170"/>
      <c r="N278" s="171"/>
      <c r="O278" s="171"/>
      <c r="P278" s="171"/>
      <c r="Q278" s="171"/>
      <c r="R278" s="171"/>
      <c r="S278" s="171"/>
      <c r="T278" s="172"/>
      <c r="AT278" s="168" t="s">
        <v>453</v>
      </c>
      <c r="AU278" s="168" t="s">
        <v>129</v>
      </c>
      <c r="AV278" s="13" t="s">
        <v>81</v>
      </c>
      <c r="AW278" s="13" t="s">
        <v>29</v>
      </c>
      <c r="AX278" s="13" t="s">
        <v>73</v>
      </c>
      <c r="AY278" s="168" t="s">
        <v>445</v>
      </c>
    </row>
    <row r="279" spans="1:65" s="14" customFormat="1">
      <c r="B279" s="173"/>
      <c r="D279" s="167" t="s">
        <v>453</v>
      </c>
      <c r="E279" s="174" t="s">
        <v>1</v>
      </c>
      <c r="F279" s="175" t="s">
        <v>6843</v>
      </c>
      <c r="H279" s="176">
        <v>404.16</v>
      </c>
      <c r="L279" s="173"/>
      <c r="M279" s="177"/>
      <c r="N279" s="178"/>
      <c r="O279" s="178"/>
      <c r="P279" s="178"/>
      <c r="Q279" s="178"/>
      <c r="R279" s="178"/>
      <c r="S279" s="178"/>
      <c r="T279" s="179"/>
      <c r="AT279" s="174" t="s">
        <v>453</v>
      </c>
      <c r="AU279" s="174" t="s">
        <v>129</v>
      </c>
      <c r="AV279" s="14" t="s">
        <v>129</v>
      </c>
      <c r="AW279" s="14" t="s">
        <v>29</v>
      </c>
      <c r="AX279" s="14" t="s">
        <v>73</v>
      </c>
      <c r="AY279" s="174" t="s">
        <v>445</v>
      </c>
    </row>
    <row r="280" spans="1:65" s="13" customFormat="1">
      <c r="B280" s="166"/>
      <c r="D280" s="167" t="s">
        <v>453</v>
      </c>
      <c r="E280" s="168" t="s">
        <v>1</v>
      </c>
      <c r="F280" s="169" t="s">
        <v>6844</v>
      </c>
      <c r="H280" s="168" t="s">
        <v>1</v>
      </c>
      <c r="L280" s="166"/>
      <c r="M280" s="170"/>
      <c r="N280" s="171"/>
      <c r="O280" s="171"/>
      <c r="P280" s="171"/>
      <c r="Q280" s="171"/>
      <c r="R280" s="171"/>
      <c r="S280" s="171"/>
      <c r="T280" s="172"/>
      <c r="AT280" s="168" t="s">
        <v>453</v>
      </c>
      <c r="AU280" s="168" t="s">
        <v>129</v>
      </c>
      <c r="AV280" s="13" t="s">
        <v>81</v>
      </c>
      <c r="AW280" s="13" t="s">
        <v>29</v>
      </c>
      <c r="AX280" s="13" t="s">
        <v>73</v>
      </c>
      <c r="AY280" s="168" t="s">
        <v>445</v>
      </c>
    </row>
    <row r="281" spans="1:65" s="14" customFormat="1">
      <c r="B281" s="173"/>
      <c r="D281" s="167" t="s">
        <v>453</v>
      </c>
      <c r="E281" s="174" t="s">
        <v>1</v>
      </c>
      <c r="F281" s="175" t="s">
        <v>6845</v>
      </c>
      <c r="H281" s="176">
        <v>33.590000000000003</v>
      </c>
      <c r="L281" s="173"/>
      <c r="M281" s="177"/>
      <c r="N281" s="178"/>
      <c r="O281" s="178"/>
      <c r="P281" s="178"/>
      <c r="Q281" s="178"/>
      <c r="R281" s="178"/>
      <c r="S281" s="178"/>
      <c r="T281" s="179"/>
      <c r="AT281" s="174" t="s">
        <v>453</v>
      </c>
      <c r="AU281" s="174" t="s">
        <v>129</v>
      </c>
      <c r="AV281" s="14" t="s">
        <v>129</v>
      </c>
      <c r="AW281" s="14" t="s">
        <v>29</v>
      </c>
      <c r="AX281" s="14" t="s">
        <v>73</v>
      </c>
      <c r="AY281" s="174" t="s">
        <v>445</v>
      </c>
    </row>
    <row r="282" spans="1:65" s="15" customFormat="1">
      <c r="B282" s="180"/>
      <c r="D282" s="167" t="s">
        <v>453</v>
      </c>
      <c r="E282" s="181" t="s">
        <v>1</v>
      </c>
      <c r="F282" s="182" t="s">
        <v>468</v>
      </c>
      <c r="H282" s="183">
        <v>470.28</v>
      </c>
      <c r="L282" s="180"/>
      <c r="M282" s="184"/>
      <c r="N282" s="185"/>
      <c r="O282" s="185"/>
      <c r="P282" s="185"/>
      <c r="Q282" s="185"/>
      <c r="R282" s="185"/>
      <c r="S282" s="185"/>
      <c r="T282" s="186"/>
      <c r="AT282" s="181" t="s">
        <v>453</v>
      </c>
      <c r="AU282" s="181" t="s">
        <v>129</v>
      </c>
      <c r="AV282" s="15" t="s">
        <v>469</v>
      </c>
      <c r="AW282" s="15" t="s">
        <v>29</v>
      </c>
      <c r="AX282" s="15" t="s">
        <v>73</v>
      </c>
      <c r="AY282" s="181" t="s">
        <v>445</v>
      </c>
    </row>
    <row r="283" spans="1:65" s="16" customFormat="1">
      <c r="B283" s="187"/>
      <c r="D283" s="167" t="s">
        <v>453</v>
      </c>
      <c r="E283" s="188" t="s">
        <v>6680</v>
      </c>
      <c r="F283" s="189" t="s">
        <v>470</v>
      </c>
      <c r="H283" s="190">
        <v>626.15099999999995</v>
      </c>
      <c r="L283" s="187"/>
      <c r="M283" s="191"/>
      <c r="N283" s="192"/>
      <c r="O283" s="192"/>
      <c r="P283" s="192"/>
      <c r="Q283" s="192"/>
      <c r="R283" s="192"/>
      <c r="S283" s="192"/>
      <c r="T283" s="193"/>
      <c r="AT283" s="188" t="s">
        <v>453</v>
      </c>
      <c r="AU283" s="188" t="s">
        <v>129</v>
      </c>
      <c r="AV283" s="16" t="s">
        <v>451</v>
      </c>
      <c r="AW283" s="16" t="s">
        <v>29</v>
      </c>
      <c r="AX283" s="16" t="s">
        <v>81</v>
      </c>
      <c r="AY283" s="188" t="s">
        <v>445</v>
      </c>
    </row>
    <row r="284" spans="1:65" s="2" customFormat="1" ht="21.75" customHeight="1">
      <c r="A284" s="30"/>
      <c r="B284" s="152"/>
      <c r="C284" s="194" t="s">
        <v>741</v>
      </c>
      <c r="D284" s="194" t="s">
        <v>534</v>
      </c>
      <c r="E284" s="195" t="s">
        <v>6846</v>
      </c>
      <c r="F284" s="234" t="s">
        <v>6847</v>
      </c>
      <c r="G284" s="197" t="s">
        <v>651</v>
      </c>
      <c r="H284" s="198">
        <v>632.41300000000001</v>
      </c>
      <c r="I284" s="199"/>
      <c r="J284" s="199">
        <f>ROUND(I284*H284,2)</f>
        <v>0</v>
      </c>
      <c r="K284" s="200"/>
      <c r="L284" s="201"/>
      <c r="M284" s="202" t="s">
        <v>1</v>
      </c>
      <c r="N284" s="203" t="s">
        <v>39</v>
      </c>
      <c r="O284" s="162">
        <v>0</v>
      </c>
      <c r="P284" s="162">
        <f>O284*H284</f>
        <v>0</v>
      </c>
      <c r="Q284" s="162">
        <v>2.3E-2</v>
      </c>
      <c r="R284" s="162">
        <f>Q284*H284</f>
        <v>14.545499</v>
      </c>
      <c r="S284" s="162">
        <v>0</v>
      </c>
      <c r="T284" s="163">
        <f>S284*H284</f>
        <v>0</v>
      </c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64" t="s">
        <v>504</v>
      </c>
      <c r="AT284" s="164" t="s">
        <v>534</v>
      </c>
      <c r="AU284" s="164" t="s">
        <v>129</v>
      </c>
      <c r="AY284" s="18" t="s">
        <v>445</v>
      </c>
      <c r="BE284" s="165">
        <f>IF(N284="základná",J284,0)</f>
        <v>0</v>
      </c>
      <c r="BF284" s="165">
        <f>IF(N284="znížená",J284,0)</f>
        <v>0</v>
      </c>
      <c r="BG284" s="165">
        <f>IF(N284="zákl. prenesená",J284,0)</f>
        <v>0</v>
      </c>
      <c r="BH284" s="165">
        <f>IF(N284="zníž. prenesená",J284,0)</f>
        <v>0</v>
      </c>
      <c r="BI284" s="165">
        <f>IF(N284="nulová",J284,0)</f>
        <v>0</v>
      </c>
      <c r="BJ284" s="18" t="s">
        <v>129</v>
      </c>
      <c r="BK284" s="165">
        <f>ROUND(I284*H284,2)</f>
        <v>0</v>
      </c>
      <c r="BL284" s="18" t="s">
        <v>451</v>
      </c>
      <c r="BM284" s="164" t="s">
        <v>6848</v>
      </c>
    </row>
    <row r="285" spans="1:65" s="14" customFormat="1">
      <c r="B285" s="173"/>
      <c r="D285" s="167" t="s">
        <v>453</v>
      </c>
      <c r="E285" s="174" t="s">
        <v>1</v>
      </c>
      <c r="F285" s="175" t="s">
        <v>6849</v>
      </c>
      <c r="H285" s="176">
        <v>632.41300000000001</v>
      </c>
      <c r="L285" s="173"/>
      <c r="M285" s="177"/>
      <c r="N285" s="178"/>
      <c r="O285" s="178"/>
      <c r="P285" s="178"/>
      <c r="Q285" s="178"/>
      <c r="R285" s="178"/>
      <c r="S285" s="178"/>
      <c r="T285" s="179"/>
      <c r="AT285" s="174" t="s">
        <v>453</v>
      </c>
      <c r="AU285" s="174" t="s">
        <v>129</v>
      </c>
      <c r="AV285" s="14" t="s">
        <v>129</v>
      </c>
      <c r="AW285" s="14" t="s">
        <v>29</v>
      </c>
      <c r="AX285" s="14" t="s">
        <v>73</v>
      </c>
      <c r="AY285" s="174" t="s">
        <v>445</v>
      </c>
    </row>
    <row r="286" spans="1:65" s="16" customFormat="1">
      <c r="B286" s="187"/>
      <c r="D286" s="167" t="s">
        <v>453</v>
      </c>
      <c r="E286" s="188" t="s">
        <v>1</v>
      </c>
      <c r="F286" s="189" t="s">
        <v>470</v>
      </c>
      <c r="H286" s="190">
        <v>632.41300000000001</v>
      </c>
      <c r="L286" s="187"/>
      <c r="M286" s="191"/>
      <c r="N286" s="192"/>
      <c r="O286" s="192"/>
      <c r="P286" s="192"/>
      <c r="Q286" s="192"/>
      <c r="R286" s="192"/>
      <c r="S286" s="192"/>
      <c r="T286" s="193"/>
      <c r="AT286" s="188" t="s">
        <v>453</v>
      </c>
      <c r="AU286" s="188" t="s">
        <v>129</v>
      </c>
      <c r="AV286" s="16" t="s">
        <v>451</v>
      </c>
      <c r="AW286" s="16" t="s">
        <v>29</v>
      </c>
      <c r="AX286" s="16" t="s">
        <v>81</v>
      </c>
      <c r="AY286" s="188" t="s">
        <v>445</v>
      </c>
    </row>
    <row r="287" spans="1:65" s="2" customFormat="1" ht="33" customHeight="1">
      <c r="A287" s="30"/>
      <c r="B287" s="152"/>
      <c r="C287" s="153" t="s">
        <v>747</v>
      </c>
      <c r="D287" s="153" t="s">
        <v>447</v>
      </c>
      <c r="E287" s="154" t="s">
        <v>6850</v>
      </c>
      <c r="F287" s="155" t="s">
        <v>6851</v>
      </c>
      <c r="G287" s="156" t="s">
        <v>450</v>
      </c>
      <c r="H287" s="157">
        <v>63.561</v>
      </c>
      <c r="I287" s="158"/>
      <c r="J287" s="158">
        <f>ROUND(I287*H287,2)</f>
        <v>0</v>
      </c>
      <c r="K287" s="159"/>
      <c r="L287" s="31"/>
      <c r="M287" s="160" t="s">
        <v>1</v>
      </c>
      <c r="N287" s="161" t="s">
        <v>39</v>
      </c>
      <c r="O287" s="162">
        <v>1.363</v>
      </c>
      <c r="P287" s="162">
        <f>O287*H287</f>
        <v>86.633642999999992</v>
      </c>
      <c r="Q287" s="162">
        <v>2.2151320000000001</v>
      </c>
      <c r="R287" s="162">
        <f>Q287*H287</f>
        <v>140.796005052</v>
      </c>
      <c r="S287" s="162">
        <v>0</v>
      </c>
      <c r="T287" s="163">
        <f>S287*H287</f>
        <v>0</v>
      </c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R287" s="164" t="s">
        <v>451</v>
      </c>
      <c r="AT287" s="164" t="s">
        <v>447</v>
      </c>
      <c r="AU287" s="164" t="s">
        <v>129</v>
      </c>
      <c r="AY287" s="18" t="s">
        <v>445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8" t="s">
        <v>129</v>
      </c>
      <c r="BK287" s="165">
        <f>ROUND(I287*H287,2)</f>
        <v>0</v>
      </c>
      <c r="BL287" s="18" t="s">
        <v>451</v>
      </c>
      <c r="BM287" s="164" t="s">
        <v>6852</v>
      </c>
    </row>
    <row r="288" spans="1:65" s="14" customFormat="1">
      <c r="B288" s="173"/>
      <c r="D288" s="167" t="s">
        <v>453</v>
      </c>
      <c r="E288" s="174" t="s">
        <v>1</v>
      </c>
      <c r="F288" s="175" t="s">
        <v>6853</v>
      </c>
      <c r="H288" s="176">
        <v>41.743000000000002</v>
      </c>
      <c r="L288" s="173"/>
      <c r="M288" s="177"/>
      <c r="N288" s="178"/>
      <c r="O288" s="178"/>
      <c r="P288" s="178"/>
      <c r="Q288" s="178"/>
      <c r="R288" s="178"/>
      <c r="S288" s="178"/>
      <c r="T288" s="179"/>
      <c r="AT288" s="174" t="s">
        <v>453</v>
      </c>
      <c r="AU288" s="174" t="s">
        <v>129</v>
      </c>
      <c r="AV288" s="14" t="s">
        <v>129</v>
      </c>
      <c r="AW288" s="14" t="s">
        <v>29</v>
      </c>
      <c r="AX288" s="14" t="s">
        <v>73</v>
      </c>
      <c r="AY288" s="174" t="s">
        <v>445</v>
      </c>
    </row>
    <row r="289" spans="1:65" s="14" customFormat="1">
      <c r="B289" s="173"/>
      <c r="D289" s="167" t="s">
        <v>453</v>
      </c>
      <c r="E289" s="174" t="s">
        <v>1</v>
      </c>
      <c r="F289" s="175" t="s">
        <v>6854</v>
      </c>
      <c r="H289" s="176">
        <v>3.64</v>
      </c>
      <c r="L289" s="173"/>
      <c r="M289" s="177"/>
      <c r="N289" s="178"/>
      <c r="O289" s="178"/>
      <c r="P289" s="178"/>
      <c r="Q289" s="178"/>
      <c r="R289" s="178"/>
      <c r="S289" s="178"/>
      <c r="T289" s="179"/>
      <c r="AT289" s="174" t="s">
        <v>453</v>
      </c>
      <c r="AU289" s="174" t="s">
        <v>129</v>
      </c>
      <c r="AV289" s="14" t="s">
        <v>129</v>
      </c>
      <c r="AW289" s="14" t="s">
        <v>29</v>
      </c>
      <c r="AX289" s="14" t="s">
        <v>73</v>
      </c>
      <c r="AY289" s="174" t="s">
        <v>445</v>
      </c>
    </row>
    <row r="290" spans="1:65" s="14" customFormat="1">
      <c r="B290" s="173"/>
      <c r="D290" s="167" t="s">
        <v>453</v>
      </c>
      <c r="E290" s="174" t="s">
        <v>1</v>
      </c>
      <c r="F290" s="175" t="s">
        <v>6855</v>
      </c>
      <c r="H290" s="176">
        <v>18.178000000000001</v>
      </c>
      <c r="L290" s="173"/>
      <c r="M290" s="177"/>
      <c r="N290" s="178"/>
      <c r="O290" s="178"/>
      <c r="P290" s="178"/>
      <c r="Q290" s="178"/>
      <c r="R290" s="178"/>
      <c r="S290" s="178"/>
      <c r="T290" s="179"/>
      <c r="AT290" s="174" t="s">
        <v>453</v>
      </c>
      <c r="AU290" s="174" t="s">
        <v>129</v>
      </c>
      <c r="AV290" s="14" t="s">
        <v>129</v>
      </c>
      <c r="AW290" s="14" t="s">
        <v>29</v>
      </c>
      <c r="AX290" s="14" t="s">
        <v>73</v>
      </c>
      <c r="AY290" s="174" t="s">
        <v>445</v>
      </c>
    </row>
    <row r="291" spans="1:65" s="16" customFormat="1">
      <c r="B291" s="187"/>
      <c r="D291" s="167" t="s">
        <v>453</v>
      </c>
      <c r="E291" s="188" t="s">
        <v>1</v>
      </c>
      <c r="F291" s="189" t="s">
        <v>470</v>
      </c>
      <c r="H291" s="190">
        <v>63.561</v>
      </c>
      <c r="L291" s="187"/>
      <c r="M291" s="191"/>
      <c r="N291" s="192"/>
      <c r="O291" s="192"/>
      <c r="P291" s="192"/>
      <c r="Q291" s="192"/>
      <c r="R291" s="192"/>
      <c r="S291" s="192"/>
      <c r="T291" s="193"/>
      <c r="AT291" s="188" t="s">
        <v>453</v>
      </c>
      <c r="AU291" s="188" t="s">
        <v>129</v>
      </c>
      <c r="AV291" s="16" t="s">
        <v>451</v>
      </c>
      <c r="AW291" s="16" t="s">
        <v>29</v>
      </c>
      <c r="AX291" s="16" t="s">
        <v>81</v>
      </c>
      <c r="AY291" s="188" t="s">
        <v>445</v>
      </c>
    </row>
    <row r="292" spans="1:65" s="2" customFormat="1" ht="37.9" customHeight="1">
      <c r="A292" s="30"/>
      <c r="B292" s="152"/>
      <c r="C292" s="153" t="s">
        <v>753</v>
      </c>
      <c r="D292" s="153" t="s">
        <v>447</v>
      </c>
      <c r="E292" s="154" t="s">
        <v>6856</v>
      </c>
      <c r="F292" s="155" t="s">
        <v>6857</v>
      </c>
      <c r="G292" s="156" t="s">
        <v>542</v>
      </c>
      <c r="H292" s="157">
        <v>16.7</v>
      </c>
      <c r="I292" s="158"/>
      <c r="J292" s="158">
        <f>ROUND(I292*H292,2)</f>
        <v>0</v>
      </c>
      <c r="K292" s="159"/>
      <c r="L292" s="31"/>
      <c r="M292" s="160" t="s">
        <v>1</v>
      </c>
      <c r="N292" s="161" t="s">
        <v>39</v>
      </c>
      <c r="O292" s="162">
        <v>0.48099999999999998</v>
      </c>
      <c r="P292" s="162">
        <f>O292*H292</f>
        <v>8.0327000000000002</v>
      </c>
      <c r="Q292" s="162">
        <v>0.28941795999999997</v>
      </c>
      <c r="R292" s="162">
        <f>Q292*H292</f>
        <v>4.8332799319999991</v>
      </c>
      <c r="S292" s="162">
        <v>0</v>
      </c>
      <c r="T292" s="163">
        <f>S292*H292</f>
        <v>0</v>
      </c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R292" s="164" t="s">
        <v>451</v>
      </c>
      <c r="AT292" s="164" t="s">
        <v>447</v>
      </c>
      <c r="AU292" s="164" t="s">
        <v>129</v>
      </c>
      <c r="AY292" s="18" t="s">
        <v>445</v>
      </c>
      <c r="BE292" s="165">
        <f>IF(N292="základná",J292,0)</f>
        <v>0</v>
      </c>
      <c r="BF292" s="165">
        <f>IF(N292="znížená",J292,0)</f>
        <v>0</v>
      </c>
      <c r="BG292" s="165">
        <f>IF(N292="zákl. prenesená",J292,0)</f>
        <v>0</v>
      </c>
      <c r="BH292" s="165">
        <f>IF(N292="zníž. prenesená",J292,0)</f>
        <v>0</v>
      </c>
      <c r="BI292" s="165">
        <f>IF(N292="nulová",J292,0)</f>
        <v>0</v>
      </c>
      <c r="BJ292" s="18" t="s">
        <v>129</v>
      </c>
      <c r="BK292" s="165">
        <f>ROUND(I292*H292,2)</f>
        <v>0</v>
      </c>
      <c r="BL292" s="18" t="s">
        <v>451</v>
      </c>
      <c r="BM292" s="164" t="s">
        <v>6858</v>
      </c>
    </row>
    <row r="293" spans="1:65" s="14" customFormat="1">
      <c r="B293" s="173"/>
      <c r="D293" s="167" t="s">
        <v>453</v>
      </c>
      <c r="E293" s="174" t="s">
        <v>1</v>
      </c>
      <c r="F293" s="175" t="s">
        <v>6859</v>
      </c>
      <c r="H293" s="176">
        <v>16.7</v>
      </c>
      <c r="L293" s="173"/>
      <c r="M293" s="177"/>
      <c r="N293" s="178"/>
      <c r="O293" s="178"/>
      <c r="P293" s="178"/>
      <c r="Q293" s="178"/>
      <c r="R293" s="178"/>
      <c r="S293" s="178"/>
      <c r="T293" s="179"/>
      <c r="AT293" s="174" t="s">
        <v>453</v>
      </c>
      <c r="AU293" s="174" t="s">
        <v>129</v>
      </c>
      <c r="AV293" s="14" t="s">
        <v>129</v>
      </c>
      <c r="AW293" s="14" t="s">
        <v>29</v>
      </c>
      <c r="AX293" s="14" t="s">
        <v>73</v>
      </c>
      <c r="AY293" s="174" t="s">
        <v>445</v>
      </c>
    </row>
    <row r="294" spans="1:65" s="15" customFormat="1">
      <c r="B294" s="180"/>
      <c r="D294" s="167" t="s">
        <v>453</v>
      </c>
      <c r="E294" s="181" t="s">
        <v>1</v>
      </c>
      <c r="F294" s="182" t="s">
        <v>468</v>
      </c>
      <c r="H294" s="183">
        <v>16.7</v>
      </c>
      <c r="L294" s="180"/>
      <c r="M294" s="184"/>
      <c r="N294" s="185"/>
      <c r="O294" s="185"/>
      <c r="P294" s="185"/>
      <c r="Q294" s="185"/>
      <c r="R294" s="185"/>
      <c r="S294" s="185"/>
      <c r="T294" s="186"/>
      <c r="AT294" s="181" t="s">
        <v>453</v>
      </c>
      <c r="AU294" s="181" t="s">
        <v>129</v>
      </c>
      <c r="AV294" s="15" t="s">
        <v>469</v>
      </c>
      <c r="AW294" s="15" t="s">
        <v>29</v>
      </c>
      <c r="AX294" s="15" t="s">
        <v>81</v>
      </c>
      <c r="AY294" s="181" t="s">
        <v>445</v>
      </c>
    </row>
    <row r="295" spans="1:65" s="2" customFormat="1" ht="37.9" customHeight="1">
      <c r="A295" s="30"/>
      <c r="B295" s="152"/>
      <c r="C295" s="194" t="s">
        <v>760</v>
      </c>
      <c r="D295" s="194" t="s">
        <v>534</v>
      </c>
      <c r="E295" s="195" t="s">
        <v>6860</v>
      </c>
      <c r="F295" s="196" t="s">
        <v>6861</v>
      </c>
      <c r="G295" s="197" t="s">
        <v>651</v>
      </c>
      <c r="H295" s="198">
        <v>16.7</v>
      </c>
      <c r="I295" s="199"/>
      <c r="J295" s="199">
        <f>ROUND(I295*H295,2)</f>
        <v>0</v>
      </c>
      <c r="K295" s="200"/>
      <c r="L295" s="201"/>
      <c r="M295" s="202" t="s">
        <v>1</v>
      </c>
      <c r="N295" s="203" t="s">
        <v>39</v>
      </c>
      <c r="O295" s="162">
        <v>0</v>
      </c>
      <c r="P295" s="162">
        <f>O295*H295</f>
        <v>0</v>
      </c>
      <c r="Q295" s="162">
        <v>2.9000000000000001E-2</v>
      </c>
      <c r="R295" s="162">
        <f>Q295*H295</f>
        <v>0.48430000000000001</v>
      </c>
      <c r="S295" s="162">
        <v>0</v>
      </c>
      <c r="T295" s="163">
        <f>S295*H295</f>
        <v>0</v>
      </c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R295" s="164" t="s">
        <v>504</v>
      </c>
      <c r="AT295" s="164" t="s">
        <v>534</v>
      </c>
      <c r="AU295" s="164" t="s">
        <v>129</v>
      </c>
      <c r="AY295" s="18" t="s">
        <v>445</v>
      </c>
      <c r="BE295" s="165">
        <f>IF(N295="základná",J295,0)</f>
        <v>0</v>
      </c>
      <c r="BF295" s="165">
        <f>IF(N295="znížená",J295,0)</f>
        <v>0</v>
      </c>
      <c r="BG295" s="165">
        <f>IF(N295="zákl. prenesená",J295,0)</f>
        <v>0</v>
      </c>
      <c r="BH295" s="165">
        <f>IF(N295="zníž. prenesená",J295,0)</f>
        <v>0</v>
      </c>
      <c r="BI295" s="165">
        <f>IF(N295="nulová",J295,0)</f>
        <v>0</v>
      </c>
      <c r="BJ295" s="18" t="s">
        <v>129</v>
      </c>
      <c r="BK295" s="165">
        <f>ROUND(I295*H295,2)</f>
        <v>0</v>
      </c>
      <c r="BL295" s="18" t="s">
        <v>451</v>
      </c>
      <c r="BM295" s="164" t="s">
        <v>6862</v>
      </c>
    </row>
    <row r="296" spans="1:65" s="2" customFormat="1" ht="44.25" customHeight="1">
      <c r="A296" s="30"/>
      <c r="B296" s="152"/>
      <c r="C296" s="194" t="s">
        <v>767</v>
      </c>
      <c r="D296" s="194" t="s">
        <v>534</v>
      </c>
      <c r="E296" s="195" t="s">
        <v>6863</v>
      </c>
      <c r="F296" s="196" t="s">
        <v>6864</v>
      </c>
      <c r="G296" s="197" t="s">
        <v>651</v>
      </c>
      <c r="H296" s="198">
        <v>33.4</v>
      </c>
      <c r="I296" s="199"/>
      <c r="J296" s="199">
        <f>ROUND(I296*H296,2)</f>
        <v>0</v>
      </c>
      <c r="K296" s="200"/>
      <c r="L296" s="201"/>
      <c r="M296" s="202" t="s">
        <v>1</v>
      </c>
      <c r="N296" s="203" t="s">
        <v>39</v>
      </c>
      <c r="O296" s="162">
        <v>0</v>
      </c>
      <c r="P296" s="162">
        <f>O296*H296</f>
        <v>0</v>
      </c>
      <c r="Q296" s="162">
        <v>5.0400000000000002E-3</v>
      </c>
      <c r="R296" s="162">
        <f>Q296*H296</f>
        <v>0.16833600000000001</v>
      </c>
      <c r="S296" s="162">
        <v>0</v>
      </c>
      <c r="T296" s="163">
        <f>S296*H296</f>
        <v>0</v>
      </c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R296" s="164" t="s">
        <v>504</v>
      </c>
      <c r="AT296" s="164" t="s">
        <v>534</v>
      </c>
      <c r="AU296" s="164" t="s">
        <v>129</v>
      </c>
      <c r="AY296" s="18" t="s">
        <v>445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8" t="s">
        <v>129</v>
      </c>
      <c r="BK296" s="165">
        <f>ROUND(I296*H296,2)</f>
        <v>0</v>
      </c>
      <c r="BL296" s="18" t="s">
        <v>451</v>
      </c>
      <c r="BM296" s="164" t="s">
        <v>6865</v>
      </c>
    </row>
    <row r="297" spans="1:65" s="2" customFormat="1" ht="44.25" customHeight="1">
      <c r="A297" s="30"/>
      <c r="B297" s="152"/>
      <c r="C297" s="194" t="s">
        <v>771</v>
      </c>
      <c r="D297" s="194" t="s">
        <v>534</v>
      </c>
      <c r="E297" s="195" t="s">
        <v>6866</v>
      </c>
      <c r="F297" s="196" t="s">
        <v>6867</v>
      </c>
      <c r="G297" s="197" t="s">
        <v>651</v>
      </c>
      <c r="H297" s="198">
        <v>2</v>
      </c>
      <c r="I297" s="199"/>
      <c r="J297" s="199">
        <f>ROUND(I297*H297,2)</f>
        <v>0</v>
      </c>
      <c r="K297" s="200"/>
      <c r="L297" s="201"/>
      <c r="M297" s="202" t="s">
        <v>1</v>
      </c>
      <c r="N297" s="203" t="s">
        <v>39</v>
      </c>
      <c r="O297" s="162">
        <v>0</v>
      </c>
      <c r="P297" s="162">
        <f>O297*H297</f>
        <v>0</v>
      </c>
      <c r="Q297" s="162">
        <v>4.0000000000000002E-4</v>
      </c>
      <c r="R297" s="162">
        <f>Q297*H297</f>
        <v>8.0000000000000004E-4</v>
      </c>
      <c r="S297" s="162">
        <v>0</v>
      </c>
      <c r="T297" s="163">
        <f>S297*H297</f>
        <v>0</v>
      </c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R297" s="164" t="s">
        <v>504</v>
      </c>
      <c r="AT297" s="164" t="s">
        <v>534</v>
      </c>
      <c r="AU297" s="164" t="s">
        <v>129</v>
      </c>
      <c r="AY297" s="18" t="s">
        <v>445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129</v>
      </c>
      <c r="BK297" s="165">
        <f>ROUND(I297*H297,2)</f>
        <v>0</v>
      </c>
      <c r="BL297" s="18" t="s">
        <v>451</v>
      </c>
      <c r="BM297" s="164" t="s">
        <v>6868</v>
      </c>
    </row>
    <row r="298" spans="1:65" s="14" customFormat="1">
      <c r="B298" s="173"/>
      <c r="D298" s="167" t="s">
        <v>453</v>
      </c>
      <c r="E298" s="174" t="s">
        <v>1</v>
      </c>
      <c r="F298" s="175" t="s">
        <v>129</v>
      </c>
      <c r="H298" s="176">
        <v>2</v>
      </c>
      <c r="L298" s="173"/>
      <c r="M298" s="177"/>
      <c r="N298" s="178"/>
      <c r="O298" s="178"/>
      <c r="P298" s="178"/>
      <c r="Q298" s="178"/>
      <c r="R298" s="178"/>
      <c r="S298" s="178"/>
      <c r="T298" s="179"/>
      <c r="AT298" s="174" t="s">
        <v>453</v>
      </c>
      <c r="AU298" s="174" t="s">
        <v>129</v>
      </c>
      <c r="AV298" s="14" t="s">
        <v>129</v>
      </c>
      <c r="AW298" s="14" t="s">
        <v>29</v>
      </c>
      <c r="AX298" s="14" t="s">
        <v>73</v>
      </c>
      <c r="AY298" s="174" t="s">
        <v>445</v>
      </c>
    </row>
    <row r="299" spans="1:65" s="16" customFormat="1">
      <c r="B299" s="187"/>
      <c r="D299" s="167" t="s">
        <v>453</v>
      </c>
      <c r="E299" s="188" t="s">
        <v>1</v>
      </c>
      <c r="F299" s="189" t="s">
        <v>470</v>
      </c>
      <c r="H299" s="190">
        <v>2</v>
      </c>
      <c r="L299" s="187"/>
      <c r="M299" s="191"/>
      <c r="N299" s="192"/>
      <c r="O299" s="192"/>
      <c r="P299" s="192"/>
      <c r="Q299" s="192"/>
      <c r="R299" s="192"/>
      <c r="S299" s="192"/>
      <c r="T299" s="193"/>
      <c r="AT299" s="188" t="s">
        <v>453</v>
      </c>
      <c r="AU299" s="188" t="s">
        <v>129</v>
      </c>
      <c r="AV299" s="16" t="s">
        <v>451</v>
      </c>
      <c r="AW299" s="16" t="s">
        <v>29</v>
      </c>
      <c r="AX299" s="16" t="s">
        <v>81</v>
      </c>
      <c r="AY299" s="188" t="s">
        <v>445</v>
      </c>
    </row>
    <row r="300" spans="1:65" s="2" customFormat="1" ht="33" customHeight="1">
      <c r="A300" s="30"/>
      <c r="B300" s="152"/>
      <c r="C300" s="153" t="s">
        <v>842</v>
      </c>
      <c r="D300" s="153" t="s">
        <v>447</v>
      </c>
      <c r="E300" s="154" t="s">
        <v>6869</v>
      </c>
      <c r="F300" s="155" t="s">
        <v>6870</v>
      </c>
      <c r="G300" s="156" t="s">
        <v>529</v>
      </c>
      <c r="H300" s="157">
        <v>836.6</v>
      </c>
      <c r="I300" s="158"/>
      <c r="J300" s="158">
        <f>ROUND(I300*H300,2)</f>
        <v>0</v>
      </c>
      <c r="K300" s="159"/>
      <c r="L300" s="31"/>
      <c r="M300" s="160" t="s">
        <v>1</v>
      </c>
      <c r="N300" s="161" t="s">
        <v>39</v>
      </c>
      <c r="O300" s="162">
        <v>1.2E-2</v>
      </c>
      <c r="P300" s="162">
        <f>O300*H300</f>
        <v>10.039200000000001</v>
      </c>
      <c r="Q300" s="162">
        <v>0</v>
      </c>
      <c r="R300" s="162">
        <f>Q300*H300</f>
        <v>0</v>
      </c>
      <c r="S300" s="162">
        <v>0</v>
      </c>
      <c r="T300" s="163">
        <f>S300*H300</f>
        <v>0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64" t="s">
        <v>451</v>
      </c>
      <c r="AT300" s="164" t="s">
        <v>447</v>
      </c>
      <c r="AU300" s="164" t="s">
        <v>129</v>
      </c>
      <c r="AY300" s="18" t="s">
        <v>445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8" t="s">
        <v>129</v>
      </c>
      <c r="BK300" s="165">
        <f>ROUND(I300*H300,2)</f>
        <v>0</v>
      </c>
      <c r="BL300" s="18" t="s">
        <v>451</v>
      </c>
      <c r="BM300" s="164" t="s">
        <v>6871</v>
      </c>
    </row>
    <row r="301" spans="1:65" s="14" customFormat="1">
      <c r="B301" s="173"/>
      <c r="D301" s="167" t="s">
        <v>453</v>
      </c>
      <c r="E301" s="174" t="s">
        <v>1</v>
      </c>
      <c r="F301" s="175" t="s">
        <v>6691</v>
      </c>
      <c r="H301" s="176">
        <v>609</v>
      </c>
      <c r="L301" s="173"/>
      <c r="M301" s="177"/>
      <c r="N301" s="178"/>
      <c r="O301" s="178"/>
      <c r="P301" s="178"/>
      <c r="Q301" s="178"/>
      <c r="R301" s="178"/>
      <c r="S301" s="178"/>
      <c r="T301" s="179"/>
      <c r="AT301" s="174" t="s">
        <v>453</v>
      </c>
      <c r="AU301" s="174" t="s">
        <v>129</v>
      </c>
      <c r="AV301" s="14" t="s">
        <v>129</v>
      </c>
      <c r="AW301" s="14" t="s">
        <v>29</v>
      </c>
      <c r="AX301" s="14" t="s">
        <v>73</v>
      </c>
      <c r="AY301" s="174" t="s">
        <v>445</v>
      </c>
    </row>
    <row r="302" spans="1:65" s="14" customFormat="1">
      <c r="B302" s="173"/>
      <c r="D302" s="167" t="s">
        <v>453</v>
      </c>
      <c r="E302" s="174" t="s">
        <v>1</v>
      </c>
      <c r="F302" s="175" t="s">
        <v>6694</v>
      </c>
      <c r="H302" s="176">
        <v>6.2</v>
      </c>
      <c r="L302" s="173"/>
      <c r="M302" s="177"/>
      <c r="N302" s="178"/>
      <c r="O302" s="178"/>
      <c r="P302" s="178"/>
      <c r="Q302" s="178"/>
      <c r="R302" s="178"/>
      <c r="S302" s="178"/>
      <c r="T302" s="179"/>
      <c r="AT302" s="174" t="s">
        <v>453</v>
      </c>
      <c r="AU302" s="174" t="s">
        <v>129</v>
      </c>
      <c r="AV302" s="14" t="s">
        <v>129</v>
      </c>
      <c r="AW302" s="14" t="s">
        <v>29</v>
      </c>
      <c r="AX302" s="14" t="s">
        <v>73</v>
      </c>
      <c r="AY302" s="174" t="s">
        <v>445</v>
      </c>
    </row>
    <row r="303" spans="1:65" s="14" customFormat="1">
      <c r="B303" s="173"/>
      <c r="D303" s="167" t="s">
        <v>453</v>
      </c>
      <c r="E303" s="174" t="s">
        <v>1</v>
      </c>
      <c r="F303" s="175" t="s">
        <v>6698</v>
      </c>
      <c r="H303" s="176">
        <v>47</v>
      </c>
      <c r="L303" s="173"/>
      <c r="M303" s="177"/>
      <c r="N303" s="178"/>
      <c r="O303" s="178"/>
      <c r="P303" s="178"/>
      <c r="Q303" s="178"/>
      <c r="R303" s="178"/>
      <c r="S303" s="178"/>
      <c r="T303" s="179"/>
      <c r="AT303" s="174" t="s">
        <v>453</v>
      </c>
      <c r="AU303" s="174" t="s">
        <v>129</v>
      </c>
      <c r="AV303" s="14" t="s">
        <v>129</v>
      </c>
      <c r="AW303" s="14" t="s">
        <v>29</v>
      </c>
      <c r="AX303" s="14" t="s">
        <v>73</v>
      </c>
      <c r="AY303" s="174" t="s">
        <v>445</v>
      </c>
    </row>
    <row r="304" spans="1:65" s="14" customFormat="1">
      <c r="B304" s="173"/>
      <c r="D304" s="167" t="s">
        <v>453</v>
      </c>
      <c r="E304" s="174" t="s">
        <v>1</v>
      </c>
      <c r="F304" s="175" t="s">
        <v>6701</v>
      </c>
      <c r="H304" s="176">
        <v>174.4</v>
      </c>
      <c r="L304" s="173"/>
      <c r="M304" s="177"/>
      <c r="N304" s="178"/>
      <c r="O304" s="178"/>
      <c r="P304" s="178"/>
      <c r="Q304" s="178"/>
      <c r="R304" s="178"/>
      <c r="S304" s="178"/>
      <c r="T304" s="179"/>
      <c r="AT304" s="174" t="s">
        <v>453</v>
      </c>
      <c r="AU304" s="174" t="s">
        <v>129</v>
      </c>
      <c r="AV304" s="14" t="s">
        <v>129</v>
      </c>
      <c r="AW304" s="14" t="s">
        <v>29</v>
      </c>
      <c r="AX304" s="14" t="s">
        <v>73</v>
      </c>
      <c r="AY304" s="174" t="s">
        <v>445</v>
      </c>
    </row>
    <row r="305" spans="1:65" s="16" customFormat="1">
      <c r="B305" s="187"/>
      <c r="D305" s="167" t="s">
        <v>453</v>
      </c>
      <c r="E305" s="188" t="s">
        <v>1</v>
      </c>
      <c r="F305" s="189" t="s">
        <v>470</v>
      </c>
      <c r="H305" s="190">
        <v>836.6</v>
      </c>
      <c r="L305" s="187"/>
      <c r="M305" s="191"/>
      <c r="N305" s="192"/>
      <c r="O305" s="192"/>
      <c r="P305" s="192"/>
      <c r="Q305" s="192"/>
      <c r="R305" s="192"/>
      <c r="S305" s="192"/>
      <c r="T305" s="193"/>
      <c r="AT305" s="188" t="s">
        <v>453</v>
      </c>
      <c r="AU305" s="188" t="s">
        <v>129</v>
      </c>
      <c r="AV305" s="16" t="s">
        <v>451</v>
      </c>
      <c r="AW305" s="16" t="s">
        <v>29</v>
      </c>
      <c r="AX305" s="16" t="s">
        <v>81</v>
      </c>
      <c r="AY305" s="188" t="s">
        <v>445</v>
      </c>
    </row>
    <row r="306" spans="1:65" s="2" customFormat="1" ht="37.9" customHeight="1">
      <c r="A306" s="30"/>
      <c r="B306" s="152"/>
      <c r="C306" s="153" t="s">
        <v>869</v>
      </c>
      <c r="D306" s="153" t="s">
        <v>447</v>
      </c>
      <c r="E306" s="154" t="s">
        <v>6872</v>
      </c>
      <c r="F306" s="155" t="s">
        <v>6873</v>
      </c>
      <c r="G306" s="156" t="s">
        <v>529</v>
      </c>
      <c r="H306" s="157">
        <v>836.6</v>
      </c>
      <c r="I306" s="158"/>
      <c r="J306" s="158">
        <f>ROUND(I306*H306,2)</f>
        <v>0</v>
      </c>
      <c r="K306" s="159"/>
      <c r="L306" s="31"/>
      <c r="M306" s="160" t="s">
        <v>1</v>
      </c>
      <c r="N306" s="161" t="s">
        <v>39</v>
      </c>
      <c r="O306" s="162">
        <v>2.3999999999999998E-3</v>
      </c>
      <c r="P306" s="162">
        <f>O306*H306</f>
        <v>2.0078399999999998</v>
      </c>
      <c r="Q306" s="162">
        <v>0</v>
      </c>
      <c r="R306" s="162">
        <f>Q306*H306</f>
        <v>0</v>
      </c>
      <c r="S306" s="162">
        <v>0</v>
      </c>
      <c r="T306" s="163">
        <f>S306*H306</f>
        <v>0</v>
      </c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R306" s="164" t="s">
        <v>451</v>
      </c>
      <c r="AT306" s="164" t="s">
        <v>447</v>
      </c>
      <c r="AU306" s="164" t="s">
        <v>129</v>
      </c>
      <c r="AY306" s="18" t="s">
        <v>445</v>
      </c>
      <c r="BE306" s="165">
        <f>IF(N306="základná",J306,0)</f>
        <v>0</v>
      </c>
      <c r="BF306" s="165">
        <f>IF(N306="znížená",J306,0)</f>
        <v>0</v>
      </c>
      <c r="BG306" s="165">
        <f>IF(N306="zákl. prenesená",J306,0)</f>
        <v>0</v>
      </c>
      <c r="BH306" s="165">
        <f>IF(N306="zníž. prenesená",J306,0)</f>
        <v>0</v>
      </c>
      <c r="BI306" s="165">
        <f>IF(N306="nulová",J306,0)</f>
        <v>0</v>
      </c>
      <c r="BJ306" s="18" t="s">
        <v>129</v>
      </c>
      <c r="BK306" s="165">
        <f>ROUND(I306*H306,2)</f>
        <v>0</v>
      </c>
      <c r="BL306" s="18" t="s">
        <v>451</v>
      </c>
      <c r="BM306" s="164" t="s">
        <v>6874</v>
      </c>
    </row>
    <row r="307" spans="1:65" s="14" customFormat="1">
      <c r="B307" s="173"/>
      <c r="D307" s="167" t="s">
        <v>453</v>
      </c>
      <c r="E307" s="174" t="s">
        <v>1</v>
      </c>
      <c r="F307" s="175" t="s">
        <v>6691</v>
      </c>
      <c r="H307" s="176">
        <v>609</v>
      </c>
      <c r="L307" s="173"/>
      <c r="M307" s="177"/>
      <c r="N307" s="178"/>
      <c r="O307" s="178"/>
      <c r="P307" s="178"/>
      <c r="Q307" s="178"/>
      <c r="R307" s="178"/>
      <c r="S307" s="178"/>
      <c r="T307" s="179"/>
      <c r="AT307" s="174" t="s">
        <v>453</v>
      </c>
      <c r="AU307" s="174" t="s">
        <v>129</v>
      </c>
      <c r="AV307" s="14" t="s">
        <v>129</v>
      </c>
      <c r="AW307" s="14" t="s">
        <v>29</v>
      </c>
      <c r="AX307" s="14" t="s">
        <v>73</v>
      </c>
      <c r="AY307" s="174" t="s">
        <v>445</v>
      </c>
    </row>
    <row r="308" spans="1:65" s="14" customFormat="1">
      <c r="B308" s="173"/>
      <c r="D308" s="167" t="s">
        <v>453</v>
      </c>
      <c r="E308" s="174" t="s">
        <v>1</v>
      </c>
      <c r="F308" s="175" t="s">
        <v>6694</v>
      </c>
      <c r="H308" s="176">
        <v>6.2</v>
      </c>
      <c r="L308" s="173"/>
      <c r="M308" s="177"/>
      <c r="N308" s="178"/>
      <c r="O308" s="178"/>
      <c r="P308" s="178"/>
      <c r="Q308" s="178"/>
      <c r="R308" s="178"/>
      <c r="S308" s="178"/>
      <c r="T308" s="179"/>
      <c r="AT308" s="174" t="s">
        <v>453</v>
      </c>
      <c r="AU308" s="174" t="s">
        <v>129</v>
      </c>
      <c r="AV308" s="14" t="s">
        <v>129</v>
      </c>
      <c r="AW308" s="14" t="s">
        <v>29</v>
      </c>
      <c r="AX308" s="14" t="s">
        <v>73</v>
      </c>
      <c r="AY308" s="174" t="s">
        <v>445</v>
      </c>
    </row>
    <row r="309" spans="1:65" s="14" customFormat="1">
      <c r="B309" s="173"/>
      <c r="D309" s="167" t="s">
        <v>453</v>
      </c>
      <c r="E309" s="174" t="s">
        <v>1</v>
      </c>
      <c r="F309" s="175" t="s">
        <v>6698</v>
      </c>
      <c r="H309" s="176">
        <v>47</v>
      </c>
      <c r="L309" s="173"/>
      <c r="M309" s="177"/>
      <c r="N309" s="178"/>
      <c r="O309" s="178"/>
      <c r="P309" s="178"/>
      <c r="Q309" s="178"/>
      <c r="R309" s="178"/>
      <c r="S309" s="178"/>
      <c r="T309" s="179"/>
      <c r="AT309" s="174" t="s">
        <v>453</v>
      </c>
      <c r="AU309" s="174" t="s">
        <v>129</v>
      </c>
      <c r="AV309" s="14" t="s">
        <v>129</v>
      </c>
      <c r="AW309" s="14" t="s">
        <v>29</v>
      </c>
      <c r="AX309" s="14" t="s">
        <v>73</v>
      </c>
      <c r="AY309" s="174" t="s">
        <v>445</v>
      </c>
    </row>
    <row r="310" spans="1:65" s="14" customFormat="1">
      <c r="B310" s="173"/>
      <c r="D310" s="167" t="s">
        <v>453</v>
      </c>
      <c r="E310" s="174" t="s">
        <v>1</v>
      </c>
      <c r="F310" s="175" t="s">
        <v>6701</v>
      </c>
      <c r="H310" s="176">
        <v>174.4</v>
      </c>
      <c r="L310" s="173"/>
      <c r="M310" s="177"/>
      <c r="N310" s="178"/>
      <c r="O310" s="178"/>
      <c r="P310" s="178"/>
      <c r="Q310" s="178"/>
      <c r="R310" s="178"/>
      <c r="S310" s="178"/>
      <c r="T310" s="179"/>
      <c r="AT310" s="174" t="s">
        <v>453</v>
      </c>
      <c r="AU310" s="174" t="s">
        <v>129</v>
      </c>
      <c r="AV310" s="14" t="s">
        <v>129</v>
      </c>
      <c r="AW310" s="14" t="s">
        <v>29</v>
      </c>
      <c r="AX310" s="14" t="s">
        <v>73</v>
      </c>
      <c r="AY310" s="174" t="s">
        <v>445</v>
      </c>
    </row>
    <row r="311" spans="1:65" s="16" customFormat="1">
      <c r="B311" s="187"/>
      <c r="D311" s="167" t="s">
        <v>453</v>
      </c>
      <c r="E311" s="188" t="s">
        <v>1</v>
      </c>
      <c r="F311" s="189" t="s">
        <v>470</v>
      </c>
      <c r="H311" s="190">
        <v>836.6</v>
      </c>
      <c r="L311" s="187"/>
      <c r="M311" s="191"/>
      <c r="N311" s="192"/>
      <c r="O311" s="192"/>
      <c r="P311" s="192"/>
      <c r="Q311" s="192"/>
      <c r="R311" s="192"/>
      <c r="S311" s="192"/>
      <c r="T311" s="193"/>
      <c r="AT311" s="188" t="s">
        <v>453</v>
      </c>
      <c r="AU311" s="188" t="s">
        <v>129</v>
      </c>
      <c r="AV311" s="16" t="s">
        <v>451</v>
      </c>
      <c r="AW311" s="16" t="s">
        <v>29</v>
      </c>
      <c r="AX311" s="16" t="s">
        <v>81</v>
      </c>
      <c r="AY311" s="188" t="s">
        <v>445</v>
      </c>
    </row>
    <row r="312" spans="1:65" s="2" customFormat="1" ht="21.75" customHeight="1">
      <c r="A312" s="30"/>
      <c r="B312" s="152"/>
      <c r="C312" s="153" t="s">
        <v>777</v>
      </c>
      <c r="D312" s="153" t="s">
        <v>447</v>
      </c>
      <c r="E312" s="154" t="s">
        <v>1671</v>
      </c>
      <c r="F312" s="155" t="s">
        <v>1672</v>
      </c>
      <c r="G312" s="156" t="s">
        <v>507</v>
      </c>
      <c r="H312" s="157">
        <v>833.34</v>
      </c>
      <c r="I312" s="158"/>
      <c r="J312" s="158">
        <f>ROUND(I312*H312,2)</f>
        <v>0</v>
      </c>
      <c r="K312" s="159"/>
      <c r="L312" s="31"/>
      <c r="M312" s="160" t="s">
        <v>1</v>
      </c>
      <c r="N312" s="161" t="s">
        <v>39</v>
      </c>
      <c r="O312" s="162">
        <v>0.59799999999999998</v>
      </c>
      <c r="P312" s="162">
        <f>O312*H312</f>
        <v>498.33731999999998</v>
      </c>
      <c r="Q312" s="162">
        <v>0</v>
      </c>
      <c r="R312" s="162">
        <f>Q312*H312</f>
        <v>0</v>
      </c>
      <c r="S312" s="162">
        <v>0</v>
      </c>
      <c r="T312" s="163">
        <f>S312*H312</f>
        <v>0</v>
      </c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R312" s="164" t="s">
        <v>451</v>
      </c>
      <c r="AT312" s="164" t="s">
        <v>447</v>
      </c>
      <c r="AU312" s="164" t="s">
        <v>129</v>
      </c>
      <c r="AY312" s="18" t="s">
        <v>445</v>
      </c>
      <c r="BE312" s="165">
        <f>IF(N312="základná",J312,0)</f>
        <v>0</v>
      </c>
      <c r="BF312" s="165">
        <f>IF(N312="znížená",J312,0)</f>
        <v>0</v>
      </c>
      <c r="BG312" s="165">
        <f>IF(N312="zákl. prenesená",J312,0)</f>
        <v>0</v>
      </c>
      <c r="BH312" s="165">
        <f>IF(N312="zníž. prenesená",J312,0)</f>
        <v>0</v>
      </c>
      <c r="BI312" s="165">
        <f>IF(N312="nulová",J312,0)</f>
        <v>0</v>
      </c>
      <c r="BJ312" s="18" t="s">
        <v>129</v>
      </c>
      <c r="BK312" s="165">
        <f>ROUND(I312*H312,2)</f>
        <v>0</v>
      </c>
      <c r="BL312" s="18" t="s">
        <v>451</v>
      </c>
      <c r="BM312" s="164" t="s">
        <v>6875</v>
      </c>
    </row>
    <row r="313" spans="1:65" s="2" customFormat="1" ht="24.2" customHeight="1">
      <c r="A313" s="30"/>
      <c r="B313" s="152"/>
      <c r="C313" s="153" t="s">
        <v>784</v>
      </c>
      <c r="D313" s="153" t="s">
        <v>447</v>
      </c>
      <c r="E313" s="154" t="s">
        <v>1675</v>
      </c>
      <c r="F313" s="155" t="s">
        <v>1676</v>
      </c>
      <c r="G313" s="156" t="s">
        <v>507</v>
      </c>
      <c r="H313" s="157">
        <v>117648</v>
      </c>
      <c r="I313" s="158"/>
      <c r="J313" s="158">
        <f>ROUND(I313*H313,2)</f>
        <v>0</v>
      </c>
      <c r="K313" s="159"/>
      <c r="L313" s="31"/>
      <c r="M313" s="160" t="s">
        <v>1</v>
      </c>
      <c r="N313" s="161" t="s">
        <v>39</v>
      </c>
      <c r="O313" s="162">
        <v>7.0000000000000001E-3</v>
      </c>
      <c r="P313" s="162">
        <f>O313*H313</f>
        <v>823.53600000000006</v>
      </c>
      <c r="Q313" s="162">
        <v>0</v>
      </c>
      <c r="R313" s="162">
        <f>Q313*H313</f>
        <v>0</v>
      </c>
      <c r="S313" s="162">
        <v>0</v>
      </c>
      <c r="T313" s="163">
        <f>S313*H313</f>
        <v>0</v>
      </c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R313" s="164" t="s">
        <v>451</v>
      </c>
      <c r="AT313" s="164" t="s">
        <v>447</v>
      </c>
      <c r="AU313" s="164" t="s">
        <v>129</v>
      </c>
      <c r="AY313" s="18" t="s">
        <v>445</v>
      </c>
      <c r="BE313" s="165">
        <f>IF(N313="základná",J313,0)</f>
        <v>0</v>
      </c>
      <c r="BF313" s="165">
        <f>IF(N313="znížená",J313,0)</f>
        <v>0</v>
      </c>
      <c r="BG313" s="165">
        <f>IF(N313="zákl. prenesená",J313,0)</f>
        <v>0</v>
      </c>
      <c r="BH313" s="165">
        <f>IF(N313="zníž. prenesená",J313,0)</f>
        <v>0</v>
      </c>
      <c r="BI313" s="165">
        <f>IF(N313="nulová",J313,0)</f>
        <v>0</v>
      </c>
      <c r="BJ313" s="18" t="s">
        <v>129</v>
      </c>
      <c r="BK313" s="165">
        <f>ROUND(I313*H313,2)</f>
        <v>0</v>
      </c>
      <c r="BL313" s="18" t="s">
        <v>451</v>
      </c>
      <c r="BM313" s="164" t="s">
        <v>6876</v>
      </c>
    </row>
    <row r="314" spans="1:65" s="13" customFormat="1">
      <c r="B314" s="166"/>
      <c r="D314" s="167" t="s">
        <v>453</v>
      </c>
      <c r="E314" s="168" t="s">
        <v>1</v>
      </c>
      <c r="F314" s="169" t="s">
        <v>6877</v>
      </c>
      <c r="H314" s="168" t="s">
        <v>1</v>
      </c>
      <c r="L314" s="166"/>
      <c r="M314" s="170"/>
      <c r="N314" s="171"/>
      <c r="O314" s="171"/>
      <c r="P314" s="171"/>
      <c r="Q314" s="171"/>
      <c r="R314" s="171"/>
      <c r="S314" s="171"/>
      <c r="T314" s="172"/>
      <c r="AT314" s="168" t="s">
        <v>453</v>
      </c>
      <c r="AU314" s="168" t="s">
        <v>129</v>
      </c>
      <c r="AV314" s="13" t="s">
        <v>81</v>
      </c>
      <c r="AW314" s="13" t="s">
        <v>29</v>
      </c>
      <c r="AX314" s="13" t="s">
        <v>73</v>
      </c>
      <c r="AY314" s="168" t="s">
        <v>445</v>
      </c>
    </row>
    <row r="315" spans="1:65" s="14" customFormat="1">
      <c r="B315" s="173"/>
      <c r="D315" s="167" t="s">
        <v>453</v>
      </c>
      <c r="E315" s="174" t="s">
        <v>1</v>
      </c>
      <c r="F315" s="175" t="s">
        <v>6878</v>
      </c>
      <c r="H315" s="176">
        <v>4902</v>
      </c>
      <c r="L315" s="173"/>
      <c r="M315" s="177"/>
      <c r="N315" s="178"/>
      <c r="O315" s="178"/>
      <c r="P315" s="178"/>
      <c r="Q315" s="178"/>
      <c r="R315" s="178"/>
      <c r="S315" s="178"/>
      <c r="T315" s="179"/>
      <c r="AT315" s="174" t="s">
        <v>453</v>
      </c>
      <c r="AU315" s="174" t="s">
        <v>129</v>
      </c>
      <c r="AV315" s="14" t="s">
        <v>129</v>
      </c>
      <c r="AW315" s="14" t="s">
        <v>29</v>
      </c>
      <c r="AX315" s="14" t="s">
        <v>73</v>
      </c>
      <c r="AY315" s="174" t="s">
        <v>445</v>
      </c>
    </row>
    <row r="316" spans="1:65" s="16" customFormat="1">
      <c r="B316" s="187"/>
      <c r="D316" s="167" t="s">
        <v>453</v>
      </c>
      <c r="E316" s="188" t="s">
        <v>1</v>
      </c>
      <c r="F316" s="189" t="s">
        <v>470</v>
      </c>
      <c r="H316" s="190">
        <v>4902</v>
      </c>
      <c r="L316" s="187"/>
      <c r="M316" s="191"/>
      <c r="N316" s="192"/>
      <c r="O316" s="192"/>
      <c r="P316" s="192"/>
      <c r="Q316" s="192"/>
      <c r="R316" s="192"/>
      <c r="S316" s="192"/>
      <c r="T316" s="193"/>
      <c r="AT316" s="188" t="s">
        <v>453</v>
      </c>
      <c r="AU316" s="188" t="s">
        <v>129</v>
      </c>
      <c r="AV316" s="16" t="s">
        <v>451</v>
      </c>
      <c r="AW316" s="16" t="s">
        <v>29</v>
      </c>
      <c r="AX316" s="16" t="s">
        <v>81</v>
      </c>
      <c r="AY316" s="188" t="s">
        <v>445</v>
      </c>
    </row>
    <row r="317" spans="1:65" s="14" customFormat="1">
      <c r="B317" s="173"/>
      <c r="D317" s="167" t="s">
        <v>453</v>
      </c>
      <c r="F317" s="175" t="s">
        <v>6879</v>
      </c>
      <c r="H317" s="176">
        <v>117648</v>
      </c>
      <c r="L317" s="173"/>
      <c r="M317" s="177"/>
      <c r="N317" s="178"/>
      <c r="O317" s="178"/>
      <c r="P317" s="178"/>
      <c r="Q317" s="178"/>
      <c r="R317" s="178"/>
      <c r="S317" s="178"/>
      <c r="T317" s="179"/>
      <c r="AT317" s="174" t="s">
        <v>453</v>
      </c>
      <c r="AU317" s="174" t="s">
        <v>129</v>
      </c>
      <c r="AV317" s="14" t="s">
        <v>129</v>
      </c>
      <c r="AW317" s="14" t="s">
        <v>3</v>
      </c>
      <c r="AX317" s="14" t="s">
        <v>81</v>
      </c>
      <c r="AY317" s="174" t="s">
        <v>445</v>
      </c>
    </row>
    <row r="318" spans="1:65" s="2" customFormat="1" ht="24.2" customHeight="1">
      <c r="A318" s="30"/>
      <c r="B318" s="152"/>
      <c r="C318" s="153" t="s">
        <v>799</v>
      </c>
      <c r="D318" s="153" t="s">
        <v>447</v>
      </c>
      <c r="E318" s="154" t="s">
        <v>1680</v>
      </c>
      <c r="F318" s="155" t="s">
        <v>1681</v>
      </c>
      <c r="G318" s="156" t="s">
        <v>507</v>
      </c>
      <c r="H318" s="157">
        <v>833.34</v>
      </c>
      <c r="I318" s="158"/>
      <c r="J318" s="158">
        <f>ROUND(I318*H318,2)</f>
        <v>0</v>
      </c>
      <c r="K318" s="159"/>
      <c r="L318" s="31"/>
      <c r="M318" s="160" t="s">
        <v>1</v>
      </c>
      <c r="N318" s="161" t="s">
        <v>39</v>
      </c>
      <c r="O318" s="162">
        <v>0.89</v>
      </c>
      <c r="P318" s="162">
        <f>O318*H318</f>
        <v>741.67259999999999</v>
      </c>
      <c r="Q318" s="162">
        <v>0</v>
      </c>
      <c r="R318" s="162">
        <f>Q318*H318</f>
        <v>0</v>
      </c>
      <c r="S318" s="162">
        <v>0</v>
      </c>
      <c r="T318" s="163">
        <f>S318*H318</f>
        <v>0</v>
      </c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R318" s="164" t="s">
        <v>451</v>
      </c>
      <c r="AT318" s="164" t="s">
        <v>447</v>
      </c>
      <c r="AU318" s="164" t="s">
        <v>129</v>
      </c>
      <c r="AY318" s="18" t="s">
        <v>445</v>
      </c>
      <c r="BE318" s="165">
        <f>IF(N318="základná",J318,0)</f>
        <v>0</v>
      </c>
      <c r="BF318" s="165">
        <f>IF(N318="znížená",J318,0)</f>
        <v>0</v>
      </c>
      <c r="BG318" s="165">
        <f>IF(N318="zákl. prenesená",J318,0)</f>
        <v>0</v>
      </c>
      <c r="BH318" s="165">
        <f>IF(N318="zníž. prenesená",J318,0)</f>
        <v>0</v>
      </c>
      <c r="BI318" s="165">
        <f>IF(N318="nulová",J318,0)</f>
        <v>0</v>
      </c>
      <c r="BJ318" s="18" t="s">
        <v>129</v>
      </c>
      <c r="BK318" s="165">
        <f>ROUND(I318*H318,2)</f>
        <v>0</v>
      </c>
      <c r="BL318" s="18" t="s">
        <v>451</v>
      </c>
      <c r="BM318" s="164" t="s">
        <v>6880</v>
      </c>
    </row>
    <row r="319" spans="1:65" s="2" customFormat="1" ht="24.2" customHeight="1">
      <c r="A319" s="30"/>
      <c r="B319" s="152"/>
      <c r="C319" s="153" t="s">
        <v>810</v>
      </c>
      <c r="D319" s="153" t="s">
        <v>447</v>
      </c>
      <c r="E319" s="154" t="s">
        <v>1694</v>
      </c>
      <c r="F319" s="155" t="s">
        <v>1695</v>
      </c>
      <c r="G319" s="156" t="s">
        <v>507</v>
      </c>
      <c r="H319" s="157">
        <v>204.25</v>
      </c>
      <c r="I319" s="158"/>
      <c r="J319" s="158">
        <f>ROUND(I319*H319,2)</f>
        <v>0</v>
      </c>
      <c r="K319" s="159"/>
      <c r="L319" s="31"/>
      <c r="M319" s="160" t="s">
        <v>1</v>
      </c>
      <c r="N319" s="161" t="s">
        <v>39</v>
      </c>
      <c r="O319" s="162">
        <v>0</v>
      </c>
      <c r="P319" s="162">
        <f>O319*H319</f>
        <v>0</v>
      </c>
      <c r="Q319" s="162">
        <v>0</v>
      </c>
      <c r="R319" s="162">
        <f>Q319*H319</f>
        <v>0</v>
      </c>
      <c r="S319" s="162">
        <v>0</v>
      </c>
      <c r="T319" s="163">
        <f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64" t="s">
        <v>451</v>
      </c>
      <c r="AT319" s="164" t="s">
        <v>447</v>
      </c>
      <c r="AU319" s="164" t="s">
        <v>129</v>
      </c>
      <c r="AY319" s="18" t="s">
        <v>445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8" t="s">
        <v>129</v>
      </c>
      <c r="BK319" s="165">
        <f>ROUND(I319*H319,2)</f>
        <v>0</v>
      </c>
      <c r="BL319" s="18" t="s">
        <v>451</v>
      </c>
      <c r="BM319" s="164" t="s">
        <v>6881</v>
      </c>
    </row>
    <row r="320" spans="1:65" s="14" customFormat="1">
      <c r="B320" s="173"/>
      <c r="D320" s="167" t="s">
        <v>453</v>
      </c>
      <c r="E320" s="174" t="s">
        <v>1</v>
      </c>
      <c r="F320" s="175" t="s">
        <v>6882</v>
      </c>
      <c r="H320" s="176">
        <v>204.25</v>
      </c>
      <c r="L320" s="173"/>
      <c r="M320" s="177"/>
      <c r="N320" s="178"/>
      <c r="O320" s="178"/>
      <c r="P320" s="178"/>
      <c r="Q320" s="178"/>
      <c r="R320" s="178"/>
      <c r="S320" s="178"/>
      <c r="T320" s="179"/>
      <c r="AT320" s="174" t="s">
        <v>453</v>
      </c>
      <c r="AU320" s="174" t="s">
        <v>129</v>
      </c>
      <c r="AV320" s="14" t="s">
        <v>129</v>
      </c>
      <c r="AW320" s="14" t="s">
        <v>29</v>
      </c>
      <c r="AX320" s="14" t="s">
        <v>73</v>
      </c>
      <c r="AY320" s="174" t="s">
        <v>445</v>
      </c>
    </row>
    <row r="321" spans="1:65" s="16" customFormat="1">
      <c r="B321" s="187"/>
      <c r="D321" s="167" t="s">
        <v>453</v>
      </c>
      <c r="E321" s="188" t="s">
        <v>1</v>
      </c>
      <c r="F321" s="189" t="s">
        <v>470</v>
      </c>
      <c r="H321" s="190">
        <v>204.25</v>
      </c>
      <c r="L321" s="187"/>
      <c r="M321" s="191"/>
      <c r="N321" s="192"/>
      <c r="O321" s="192"/>
      <c r="P321" s="192"/>
      <c r="Q321" s="192"/>
      <c r="R321" s="192"/>
      <c r="S321" s="192"/>
      <c r="T321" s="193"/>
      <c r="AT321" s="188" t="s">
        <v>453</v>
      </c>
      <c r="AU321" s="188" t="s">
        <v>129</v>
      </c>
      <c r="AV321" s="16" t="s">
        <v>451</v>
      </c>
      <c r="AW321" s="16" t="s">
        <v>29</v>
      </c>
      <c r="AX321" s="16" t="s">
        <v>81</v>
      </c>
      <c r="AY321" s="188" t="s">
        <v>445</v>
      </c>
    </row>
    <row r="322" spans="1:65" s="2" customFormat="1" ht="33" customHeight="1">
      <c r="A322" s="30"/>
      <c r="B322" s="152"/>
      <c r="C322" s="153" t="s">
        <v>823</v>
      </c>
      <c r="D322" s="153" t="s">
        <v>447</v>
      </c>
      <c r="E322" s="154" t="s">
        <v>6883</v>
      </c>
      <c r="F322" s="155" t="s">
        <v>6884</v>
      </c>
      <c r="G322" s="156" t="s">
        <v>507</v>
      </c>
      <c r="H322" s="157">
        <v>629.09</v>
      </c>
      <c r="I322" s="158"/>
      <c r="J322" s="158">
        <f>ROUND(I322*H322,2)</f>
        <v>0</v>
      </c>
      <c r="K322" s="159"/>
      <c r="L322" s="31"/>
      <c r="M322" s="160" t="s">
        <v>1</v>
      </c>
      <c r="N322" s="161" t="s">
        <v>39</v>
      </c>
      <c r="O322" s="162">
        <v>0.10199999999999999</v>
      </c>
      <c r="P322" s="162">
        <f>O322*H322</f>
        <v>64.167180000000002</v>
      </c>
      <c r="Q322" s="162">
        <v>0</v>
      </c>
      <c r="R322" s="162">
        <f>Q322*H322</f>
        <v>0</v>
      </c>
      <c r="S322" s="162">
        <v>0</v>
      </c>
      <c r="T322" s="163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64" t="s">
        <v>451</v>
      </c>
      <c r="AT322" s="164" t="s">
        <v>447</v>
      </c>
      <c r="AU322" s="164" t="s">
        <v>129</v>
      </c>
      <c r="AY322" s="18" t="s">
        <v>445</v>
      </c>
      <c r="BE322" s="165">
        <f>IF(N322="základná",J322,0)</f>
        <v>0</v>
      </c>
      <c r="BF322" s="165">
        <f>IF(N322="znížená",J322,0)</f>
        <v>0</v>
      </c>
      <c r="BG322" s="165">
        <f>IF(N322="zákl. prenesená",J322,0)</f>
        <v>0</v>
      </c>
      <c r="BH322" s="165">
        <f>IF(N322="zníž. prenesená",J322,0)</f>
        <v>0</v>
      </c>
      <c r="BI322" s="165">
        <f>IF(N322="nulová",J322,0)</f>
        <v>0</v>
      </c>
      <c r="BJ322" s="18" t="s">
        <v>129</v>
      </c>
      <c r="BK322" s="165">
        <f>ROUND(I322*H322,2)</f>
        <v>0</v>
      </c>
      <c r="BL322" s="18" t="s">
        <v>451</v>
      </c>
      <c r="BM322" s="164" t="s">
        <v>6885</v>
      </c>
    </row>
    <row r="323" spans="1:65" s="14" customFormat="1">
      <c r="B323" s="173"/>
      <c r="D323" s="167" t="s">
        <v>453</v>
      </c>
      <c r="E323" s="174" t="s">
        <v>1</v>
      </c>
      <c r="F323" s="175" t="s">
        <v>6886</v>
      </c>
      <c r="H323" s="176">
        <v>367.65</v>
      </c>
      <c r="L323" s="173"/>
      <c r="M323" s="177"/>
      <c r="N323" s="178"/>
      <c r="O323" s="178"/>
      <c r="P323" s="178"/>
      <c r="Q323" s="178"/>
      <c r="R323" s="178"/>
      <c r="S323" s="178"/>
      <c r="T323" s="179"/>
      <c r="AT323" s="174" t="s">
        <v>453</v>
      </c>
      <c r="AU323" s="174" t="s">
        <v>129</v>
      </c>
      <c r="AV323" s="14" t="s">
        <v>129</v>
      </c>
      <c r="AW323" s="14" t="s">
        <v>29</v>
      </c>
      <c r="AX323" s="14" t="s">
        <v>73</v>
      </c>
      <c r="AY323" s="174" t="s">
        <v>445</v>
      </c>
    </row>
    <row r="324" spans="1:65" s="14" customFormat="1">
      <c r="B324" s="173"/>
      <c r="D324" s="167" t="s">
        <v>453</v>
      </c>
      <c r="E324" s="174" t="s">
        <v>1</v>
      </c>
      <c r="F324" s="175" t="s">
        <v>6887</v>
      </c>
      <c r="H324" s="176">
        <v>261.44</v>
      </c>
      <c r="L324" s="173"/>
      <c r="M324" s="177"/>
      <c r="N324" s="178"/>
      <c r="O324" s="178"/>
      <c r="P324" s="178"/>
      <c r="Q324" s="178"/>
      <c r="R324" s="178"/>
      <c r="S324" s="178"/>
      <c r="T324" s="179"/>
      <c r="AT324" s="174" t="s">
        <v>453</v>
      </c>
      <c r="AU324" s="174" t="s">
        <v>129</v>
      </c>
      <c r="AV324" s="14" t="s">
        <v>129</v>
      </c>
      <c r="AW324" s="14" t="s">
        <v>29</v>
      </c>
      <c r="AX324" s="14" t="s">
        <v>73</v>
      </c>
      <c r="AY324" s="174" t="s">
        <v>445</v>
      </c>
    </row>
    <row r="325" spans="1:65" s="16" customFormat="1">
      <c r="B325" s="187"/>
      <c r="D325" s="167" t="s">
        <v>453</v>
      </c>
      <c r="E325" s="188" t="s">
        <v>1</v>
      </c>
      <c r="F325" s="189" t="s">
        <v>470</v>
      </c>
      <c r="H325" s="190">
        <v>629.09</v>
      </c>
      <c r="L325" s="187"/>
      <c r="M325" s="191"/>
      <c r="N325" s="192"/>
      <c r="O325" s="192"/>
      <c r="P325" s="192"/>
      <c r="Q325" s="192"/>
      <c r="R325" s="192"/>
      <c r="S325" s="192"/>
      <c r="T325" s="193"/>
      <c r="AT325" s="188" t="s">
        <v>453</v>
      </c>
      <c r="AU325" s="188" t="s">
        <v>129</v>
      </c>
      <c r="AV325" s="16" t="s">
        <v>451</v>
      </c>
      <c r="AW325" s="16" t="s">
        <v>29</v>
      </c>
      <c r="AX325" s="16" t="s">
        <v>81</v>
      </c>
      <c r="AY325" s="188" t="s">
        <v>445</v>
      </c>
    </row>
    <row r="326" spans="1:65" s="12" customFormat="1" ht="22.9" customHeight="1">
      <c r="B326" s="140"/>
      <c r="D326" s="141" t="s">
        <v>72</v>
      </c>
      <c r="E326" s="150" t="s">
        <v>1172</v>
      </c>
      <c r="F326" s="150" t="s">
        <v>1708</v>
      </c>
      <c r="J326" s="151">
        <f>BK326</f>
        <v>0</v>
      </c>
      <c r="L326" s="140"/>
      <c r="M326" s="144"/>
      <c r="N326" s="145"/>
      <c r="O326" s="145"/>
      <c r="P326" s="146">
        <f>P327</f>
        <v>972.38850300000013</v>
      </c>
      <c r="Q326" s="145"/>
      <c r="R326" s="146">
        <f>R327</f>
        <v>0</v>
      </c>
      <c r="S326" s="145"/>
      <c r="T326" s="147">
        <f>T327</f>
        <v>0</v>
      </c>
      <c r="AR326" s="141" t="s">
        <v>81</v>
      </c>
      <c r="AT326" s="148" t="s">
        <v>72</v>
      </c>
      <c r="AU326" s="148" t="s">
        <v>81</v>
      </c>
      <c r="AY326" s="141" t="s">
        <v>445</v>
      </c>
      <c r="BK326" s="149">
        <f>BK327</f>
        <v>0</v>
      </c>
    </row>
    <row r="327" spans="1:65" s="2" customFormat="1" ht="33" customHeight="1">
      <c r="A327" s="30"/>
      <c r="B327" s="152"/>
      <c r="C327" s="153" t="s">
        <v>833</v>
      </c>
      <c r="D327" s="153" t="s">
        <v>447</v>
      </c>
      <c r="E327" s="154" t="s">
        <v>6888</v>
      </c>
      <c r="F327" s="155" t="s">
        <v>6889</v>
      </c>
      <c r="G327" s="156" t="s">
        <v>507</v>
      </c>
      <c r="H327" s="157">
        <v>2474.2710000000002</v>
      </c>
      <c r="I327" s="158"/>
      <c r="J327" s="158">
        <f>ROUND(I327*H327,2)</f>
        <v>0</v>
      </c>
      <c r="K327" s="159"/>
      <c r="L327" s="31"/>
      <c r="M327" s="204" t="s">
        <v>1</v>
      </c>
      <c r="N327" s="205" t="s">
        <v>39</v>
      </c>
      <c r="O327" s="206">
        <v>0.39300000000000002</v>
      </c>
      <c r="P327" s="206">
        <f>O327*H327</f>
        <v>972.38850300000013</v>
      </c>
      <c r="Q327" s="206">
        <v>0</v>
      </c>
      <c r="R327" s="206">
        <f>Q327*H327</f>
        <v>0</v>
      </c>
      <c r="S327" s="206">
        <v>0</v>
      </c>
      <c r="T327" s="207">
        <f>S327*H327</f>
        <v>0</v>
      </c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R327" s="164" t="s">
        <v>451</v>
      </c>
      <c r="AT327" s="164" t="s">
        <v>447</v>
      </c>
      <c r="AU327" s="164" t="s">
        <v>129</v>
      </c>
      <c r="AY327" s="18" t="s">
        <v>445</v>
      </c>
      <c r="BE327" s="165">
        <f>IF(N327="základná",J327,0)</f>
        <v>0</v>
      </c>
      <c r="BF327" s="165">
        <f>IF(N327="znížená",J327,0)</f>
        <v>0</v>
      </c>
      <c r="BG327" s="165">
        <f>IF(N327="zákl. prenesená",J327,0)</f>
        <v>0</v>
      </c>
      <c r="BH327" s="165">
        <f>IF(N327="zníž. prenesená",J327,0)</f>
        <v>0</v>
      </c>
      <c r="BI327" s="165">
        <f>IF(N327="nulová",J327,0)</f>
        <v>0</v>
      </c>
      <c r="BJ327" s="18" t="s">
        <v>129</v>
      </c>
      <c r="BK327" s="165">
        <f>ROUND(I327*H327,2)</f>
        <v>0</v>
      </c>
      <c r="BL327" s="18" t="s">
        <v>451</v>
      </c>
      <c r="BM327" s="164" t="s">
        <v>6890</v>
      </c>
    </row>
    <row r="328" spans="1:65" s="2" customFormat="1" ht="6.95" customHeight="1">
      <c r="A328" s="30"/>
      <c r="B328" s="48"/>
      <c r="C328" s="49"/>
      <c r="D328" s="49"/>
      <c r="E328" s="49"/>
      <c r="F328" s="49"/>
      <c r="G328" s="49"/>
      <c r="H328" s="49"/>
      <c r="I328" s="49"/>
      <c r="J328" s="49"/>
      <c r="K328" s="49"/>
      <c r="L328" s="31"/>
      <c r="M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</row>
  </sheetData>
  <autoFilter ref="C122:K327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47"/>
  <sheetViews>
    <sheetView showGridLines="0" workbookViewId="0">
      <selection activeCell="I51" sqref="I5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56">
      <c r="A1" s="94"/>
    </row>
    <row r="2" spans="1:5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123</v>
      </c>
      <c r="AZ2" s="95" t="s">
        <v>186</v>
      </c>
      <c r="BA2" s="95" t="s">
        <v>1</v>
      </c>
      <c r="BB2" s="95" t="s">
        <v>1</v>
      </c>
      <c r="BC2" s="95" t="s">
        <v>539</v>
      </c>
      <c r="BD2" s="95" t="s">
        <v>129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  <c r="AZ3" s="95" t="s">
        <v>184</v>
      </c>
      <c r="BA3" s="95" t="s">
        <v>1</v>
      </c>
      <c r="BB3" s="95" t="s">
        <v>1</v>
      </c>
      <c r="BC3" s="95" t="s">
        <v>451</v>
      </c>
      <c r="BD3" s="95" t="s">
        <v>129</v>
      </c>
    </row>
    <row r="4" spans="1:5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  <c r="AZ4" s="95" t="s">
        <v>6891</v>
      </c>
      <c r="BA4" s="95" t="s">
        <v>1</v>
      </c>
      <c r="BB4" s="95" t="s">
        <v>1</v>
      </c>
      <c r="BC4" s="95" t="s">
        <v>81</v>
      </c>
      <c r="BD4" s="95" t="s">
        <v>129</v>
      </c>
    </row>
    <row r="5" spans="1:56" s="1" customFormat="1" ht="6.95" customHeight="1">
      <c r="B5" s="21"/>
      <c r="L5" s="21"/>
      <c r="AZ5" s="95" t="s">
        <v>6892</v>
      </c>
      <c r="BA5" s="95" t="s">
        <v>1</v>
      </c>
      <c r="BB5" s="95" t="s">
        <v>1</v>
      </c>
      <c r="BC5" s="95" t="s">
        <v>2162</v>
      </c>
      <c r="BD5" s="95" t="s">
        <v>129</v>
      </c>
    </row>
    <row r="6" spans="1:56" s="1" customFormat="1" ht="12" customHeight="1">
      <c r="B6" s="21"/>
      <c r="D6" s="27" t="s">
        <v>13</v>
      </c>
      <c r="L6" s="21"/>
      <c r="AZ6" s="95" t="s">
        <v>6893</v>
      </c>
      <c r="BA6" s="95" t="s">
        <v>1</v>
      </c>
      <c r="BB6" s="95" t="s">
        <v>1</v>
      </c>
      <c r="BC6" s="95" t="s">
        <v>6894</v>
      </c>
      <c r="BD6" s="95" t="s">
        <v>129</v>
      </c>
    </row>
    <row r="7" spans="1:5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  <c r="AZ7" s="95" t="s">
        <v>6895</v>
      </c>
      <c r="BA7" s="95" t="s">
        <v>1</v>
      </c>
      <c r="BB7" s="95" t="s">
        <v>1</v>
      </c>
      <c r="BC7" s="95" t="s">
        <v>6896</v>
      </c>
      <c r="BD7" s="95" t="s">
        <v>129</v>
      </c>
    </row>
    <row r="8" spans="1:5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Z8" s="95" t="s">
        <v>6897</v>
      </c>
      <c r="BA8" s="95" t="s">
        <v>1</v>
      </c>
      <c r="BB8" s="95" t="s">
        <v>1</v>
      </c>
      <c r="BC8" s="95" t="s">
        <v>1258</v>
      </c>
      <c r="BD8" s="95" t="s">
        <v>129</v>
      </c>
    </row>
    <row r="9" spans="1:56" s="2" customFormat="1" ht="16.5" customHeight="1">
      <c r="A9" s="30"/>
      <c r="B9" s="31"/>
      <c r="C9" s="30"/>
      <c r="D9" s="30"/>
      <c r="E9" s="274" t="s">
        <v>6898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Z9" s="95" t="s">
        <v>6899</v>
      </c>
      <c r="BA9" s="95" t="s">
        <v>1</v>
      </c>
      <c r="BB9" s="95" t="s">
        <v>1</v>
      </c>
      <c r="BC9" s="95" t="s">
        <v>6900</v>
      </c>
      <c r="BD9" s="95" t="s">
        <v>129</v>
      </c>
    </row>
    <row r="10" spans="1:5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5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5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5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5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5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5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175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ROUND(J119,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ROUND((SUM(BE119:BE246)),  2)</f>
        <v>0</v>
      </c>
      <c r="G33" s="104"/>
      <c r="H33" s="104"/>
      <c r="I33" s="105">
        <v>0.2</v>
      </c>
      <c r="J33" s="103">
        <f>ROUND(((SUM(BE119:BE246))*I33),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ROUND((SUM(BF119:BF246)),  2)</f>
        <v>0</v>
      </c>
      <c r="G34" s="30"/>
      <c r="H34" s="30"/>
      <c r="I34" s="107">
        <v>0.2</v>
      </c>
      <c r="J34" s="106">
        <f>ROUND(((SUM(BF119:BF246))*I34),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ROUND((SUM(BG119:BG246)),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ROUND((SUM(BH119:BH246)),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ROUND((SUM(BI119:BI246)),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74" t="str">
        <f>E9</f>
        <v>IO03 - Sadové a terénne úpravy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>Ing Peter Lukačovič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J119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327</v>
      </c>
      <c r="E97" s="121"/>
      <c r="F97" s="121"/>
      <c r="G97" s="121"/>
      <c r="H97" s="121"/>
      <c r="I97" s="121"/>
      <c r="J97" s="122">
        <f>J120</f>
        <v>0</v>
      </c>
      <c r="L97" s="119"/>
    </row>
    <row r="98" spans="1:31" s="10" customFormat="1" ht="19.899999999999999" customHeight="1">
      <c r="B98" s="124"/>
      <c r="D98" s="125" t="s">
        <v>330</v>
      </c>
      <c r="E98" s="126"/>
      <c r="F98" s="126"/>
      <c r="G98" s="126"/>
      <c r="H98" s="126"/>
      <c r="I98" s="126"/>
      <c r="J98" s="127">
        <f>J121</f>
        <v>0</v>
      </c>
      <c r="L98" s="124"/>
    </row>
    <row r="99" spans="1:31" s="10" customFormat="1" ht="19.899999999999999" customHeight="1">
      <c r="B99" s="124"/>
      <c r="D99" s="125" t="s">
        <v>348</v>
      </c>
      <c r="E99" s="126"/>
      <c r="F99" s="126"/>
      <c r="G99" s="126"/>
      <c r="H99" s="126"/>
      <c r="I99" s="126"/>
      <c r="J99" s="127">
        <f>J245</f>
        <v>0</v>
      </c>
      <c r="L99" s="124"/>
    </row>
    <row r="100" spans="1:31" s="2" customFormat="1" ht="21.75" customHeight="1">
      <c r="A100" s="30"/>
      <c r="B100" s="31"/>
      <c r="C100" s="30"/>
      <c r="D100" s="30"/>
      <c r="E100" s="30"/>
      <c r="F100" s="30"/>
      <c r="G100" s="30"/>
      <c r="H100" s="30"/>
      <c r="I100" s="30"/>
      <c r="J100" s="30"/>
      <c r="K100" s="30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s="2" customFormat="1" ht="6.95" customHeight="1">
      <c r="A101" s="30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5" spans="1:31" s="2" customFormat="1" ht="6.95" customHeight="1">
      <c r="A105" s="30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24.95" customHeight="1">
      <c r="A106" s="30"/>
      <c r="B106" s="31"/>
      <c r="C106" s="22" t="s">
        <v>427</v>
      </c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5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2" customHeight="1">
      <c r="A108" s="30"/>
      <c r="B108" s="31"/>
      <c r="C108" s="27" t="s">
        <v>13</v>
      </c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6.25" customHeight="1">
      <c r="A109" s="30"/>
      <c r="B109" s="31"/>
      <c r="C109" s="30"/>
      <c r="D109" s="30"/>
      <c r="E109" s="278" t="str">
        <f>E7</f>
        <v>Rekonštrukcia objektu - II. Psychiatrická klinika SZU Cesta k nemocnici</v>
      </c>
      <c r="F109" s="279"/>
      <c r="G109" s="279"/>
      <c r="H109" s="279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7" t="s">
        <v>141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6.5" customHeight="1">
      <c r="A111" s="30"/>
      <c r="B111" s="31"/>
      <c r="C111" s="30"/>
      <c r="D111" s="30"/>
      <c r="E111" s="274" t="str">
        <f>E9</f>
        <v>IO03 - Sadové a terénne úpravy</v>
      </c>
      <c r="F111" s="280"/>
      <c r="G111" s="280"/>
      <c r="H111" s="28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17</v>
      </c>
      <c r="D113" s="30"/>
      <c r="E113" s="30"/>
      <c r="F113" s="25" t="str">
        <f>F12</f>
        <v>Banská Bystrica</v>
      </c>
      <c r="G113" s="30"/>
      <c r="H113" s="30"/>
      <c r="I113" s="27" t="s">
        <v>19</v>
      </c>
      <c r="J113" s="56" t="str">
        <f>IF(J12="","",J12)</f>
        <v>17. 6. 2023</v>
      </c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25.7" customHeight="1">
      <c r="A115" s="30"/>
      <c r="B115" s="31"/>
      <c r="C115" s="27" t="s">
        <v>21</v>
      </c>
      <c r="D115" s="30"/>
      <c r="E115" s="30"/>
      <c r="F115" s="25" t="str">
        <f>E15</f>
        <v>Fakultná nemocnica s poliklinikou F.D.Roosevelta</v>
      </c>
      <c r="G115" s="30"/>
      <c r="H115" s="30"/>
      <c r="I115" s="27" t="s">
        <v>27</v>
      </c>
      <c r="J115" s="28" t="str">
        <f>E21</f>
        <v>Ing.Arch. Peter Žalman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>
      <c r="A116" s="30"/>
      <c r="B116" s="31"/>
      <c r="C116" s="27" t="s">
        <v>25</v>
      </c>
      <c r="D116" s="30"/>
      <c r="E116" s="30"/>
      <c r="F116" s="25" t="str">
        <f>IF(E18="","",E18)</f>
        <v>určený výberom</v>
      </c>
      <c r="G116" s="30"/>
      <c r="H116" s="30"/>
      <c r="I116" s="27" t="s">
        <v>30</v>
      </c>
      <c r="J116" s="28" t="str">
        <f>E24</f>
        <v>Ing Peter Lukačovič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0.3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11" customFormat="1" ht="29.25" customHeight="1">
      <c r="A118" s="129"/>
      <c r="B118" s="130"/>
      <c r="C118" s="131" t="s">
        <v>432</v>
      </c>
      <c r="D118" s="132" t="s">
        <v>58</v>
      </c>
      <c r="E118" s="132" t="s">
        <v>54</v>
      </c>
      <c r="F118" s="132" t="s">
        <v>55</v>
      </c>
      <c r="G118" s="132" t="s">
        <v>433</v>
      </c>
      <c r="H118" s="132" t="s">
        <v>434</v>
      </c>
      <c r="I118" s="132" t="s">
        <v>435</v>
      </c>
      <c r="J118" s="133" t="s">
        <v>318</v>
      </c>
      <c r="K118" s="134" t="s">
        <v>436</v>
      </c>
      <c r="L118" s="135"/>
      <c r="M118" s="63" t="s">
        <v>1</v>
      </c>
      <c r="N118" s="64" t="s">
        <v>37</v>
      </c>
      <c r="O118" s="64" t="s">
        <v>437</v>
      </c>
      <c r="P118" s="64" t="s">
        <v>438</v>
      </c>
      <c r="Q118" s="64" t="s">
        <v>439</v>
      </c>
      <c r="R118" s="64" t="s">
        <v>440</v>
      </c>
      <c r="S118" s="64" t="s">
        <v>441</v>
      </c>
      <c r="T118" s="65" t="s">
        <v>442</v>
      </c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</row>
    <row r="119" spans="1:65" s="2" customFormat="1" ht="22.9" customHeight="1">
      <c r="A119" s="30"/>
      <c r="B119" s="31"/>
      <c r="C119" s="70" t="s">
        <v>323</v>
      </c>
      <c r="D119" s="30"/>
      <c r="E119" s="30"/>
      <c r="F119" s="30"/>
      <c r="G119" s="30"/>
      <c r="H119" s="30"/>
      <c r="I119" s="30"/>
      <c r="J119" s="136">
        <f>BK119</f>
        <v>0</v>
      </c>
      <c r="K119" s="30"/>
      <c r="L119" s="31"/>
      <c r="M119" s="66"/>
      <c r="N119" s="57"/>
      <c r="O119" s="67"/>
      <c r="P119" s="137">
        <f>P120</f>
        <v>473.15878300000003</v>
      </c>
      <c r="Q119" s="67"/>
      <c r="R119" s="137">
        <f>R120</f>
        <v>25.124287760000001</v>
      </c>
      <c r="S119" s="67"/>
      <c r="T119" s="138">
        <f>T120</f>
        <v>0</v>
      </c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T119" s="18" t="s">
        <v>72</v>
      </c>
      <c r="AU119" s="18" t="s">
        <v>324</v>
      </c>
      <c r="BK119" s="139">
        <f>BK120</f>
        <v>0</v>
      </c>
    </row>
    <row r="120" spans="1:65" s="12" customFormat="1" ht="25.9" customHeight="1">
      <c r="B120" s="140"/>
      <c r="D120" s="141" t="s">
        <v>72</v>
      </c>
      <c r="E120" s="142" t="s">
        <v>443</v>
      </c>
      <c r="F120" s="142" t="s">
        <v>444</v>
      </c>
      <c r="J120" s="143">
        <f>BK120</f>
        <v>0</v>
      </c>
      <c r="L120" s="140"/>
      <c r="M120" s="144"/>
      <c r="N120" s="145"/>
      <c r="O120" s="145"/>
      <c r="P120" s="146">
        <f>P121+P245</f>
        <v>473.15878300000003</v>
      </c>
      <c r="Q120" s="145"/>
      <c r="R120" s="146">
        <f>R121+R245</f>
        <v>25.124287760000001</v>
      </c>
      <c r="S120" s="145"/>
      <c r="T120" s="147">
        <f>T121+T245</f>
        <v>0</v>
      </c>
      <c r="AR120" s="141" t="s">
        <v>81</v>
      </c>
      <c r="AT120" s="148" t="s">
        <v>72</v>
      </c>
      <c r="AU120" s="148" t="s">
        <v>73</v>
      </c>
      <c r="AY120" s="141" t="s">
        <v>445</v>
      </c>
      <c r="BK120" s="149">
        <f>BK121+BK245</f>
        <v>0</v>
      </c>
    </row>
    <row r="121" spans="1:65" s="12" customFormat="1" ht="22.9" customHeight="1">
      <c r="B121" s="140"/>
      <c r="D121" s="141" t="s">
        <v>72</v>
      </c>
      <c r="E121" s="150" t="s">
        <v>81</v>
      </c>
      <c r="F121" s="150" t="s">
        <v>446</v>
      </c>
      <c r="J121" s="151">
        <f>BK121</f>
        <v>0</v>
      </c>
      <c r="L121" s="140"/>
      <c r="M121" s="144"/>
      <c r="N121" s="145"/>
      <c r="O121" s="145"/>
      <c r="P121" s="146">
        <f>SUM(P122:P244)</f>
        <v>423.86549500000001</v>
      </c>
      <c r="Q121" s="145"/>
      <c r="R121" s="146">
        <f>SUM(R122:R244)</f>
        <v>25.124287760000001</v>
      </c>
      <c r="S121" s="145"/>
      <c r="T121" s="147">
        <f>SUM(T122:T244)</f>
        <v>0</v>
      </c>
      <c r="AR121" s="141" t="s">
        <v>81</v>
      </c>
      <c r="AT121" s="148" t="s">
        <v>72</v>
      </c>
      <c r="AU121" s="148" t="s">
        <v>81</v>
      </c>
      <c r="AY121" s="141" t="s">
        <v>445</v>
      </c>
      <c r="BK121" s="149">
        <f>SUM(BK122:BK244)</f>
        <v>0</v>
      </c>
    </row>
    <row r="122" spans="1:65" s="2" customFormat="1" ht="37.9" customHeight="1">
      <c r="A122" s="30"/>
      <c r="B122" s="152"/>
      <c r="C122" s="153" t="s">
        <v>81</v>
      </c>
      <c r="D122" s="153" t="s">
        <v>447</v>
      </c>
      <c r="E122" s="154" t="s">
        <v>6901</v>
      </c>
      <c r="F122" s="155" t="s">
        <v>6902</v>
      </c>
      <c r="G122" s="156" t="s">
        <v>529</v>
      </c>
      <c r="H122" s="157">
        <v>2002.8</v>
      </c>
      <c r="I122" s="158"/>
      <c r="J122" s="158">
        <f>ROUND(I122*H122,2)</f>
        <v>0</v>
      </c>
      <c r="K122" s="159"/>
      <c r="L122" s="31"/>
      <c r="M122" s="160" t="s">
        <v>1</v>
      </c>
      <c r="N122" s="161" t="s">
        <v>39</v>
      </c>
      <c r="O122" s="162">
        <v>4.0000000000000001E-3</v>
      </c>
      <c r="P122" s="162">
        <f>O122*H122</f>
        <v>8.0112000000000005</v>
      </c>
      <c r="Q122" s="162">
        <v>0</v>
      </c>
      <c r="R122" s="162">
        <f>Q122*H122</f>
        <v>0</v>
      </c>
      <c r="S122" s="162">
        <v>0</v>
      </c>
      <c r="T122" s="163">
        <f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64" t="s">
        <v>451</v>
      </c>
      <c r="AT122" s="164" t="s">
        <v>447</v>
      </c>
      <c r="AU122" s="164" t="s">
        <v>129</v>
      </c>
      <c r="AY122" s="18" t="s">
        <v>445</v>
      </c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8" t="s">
        <v>129</v>
      </c>
      <c r="BK122" s="165">
        <f>ROUND(I122*H122,2)</f>
        <v>0</v>
      </c>
      <c r="BL122" s="18" t="s">
        <v>451</v>
      </c>
      <c r="BM122" s="164" t="s">
        <v>6903</v>
      </c>
    </row>
    <row r="123" spans="1:65" s="14" customFormat="1">
      <c r="B123" s="173"/>
      <c r="D123" s="167" t="s">
        <v>453</v>
      </c>
      <c r="E123" s="174" t="s">
        <v>1</v>
      </c>
      <c r="F123" s="175" t="s">
        <v>6904</v>
      </c>
      <c r="H123" s="176">
        <v>2002.8</v>
      </c>
      <c r="L123" s="173"/>
      <c r="M123" s="177"/>
      <c r="N123" s="178"/>
      <c r="O123" s="178"/>
      <c r="P123" s="178"/>
      <c r="Q123" s="178"/>
      <c r="R123" s="178"/>
      <c r="S123" s="178"/>
      <c r="T123" s="179"/>
      <c r="AT123" s="174" t="s">
        <v>453</v>
      </c>
      <c r="AU123" s="174" t="s">
        <v>129</v>
      </c>
      <c r="AV123" s="14" t="s">
        <v>129</v>
      </c>
      <c r="AW123" s="14" t="s">
        <v>29</v>
      </c>
      <c r="AX123" s="14" t="s">
        <v>73</v>
      </c>
      <c r="AY123" s="174" t="s">
        <v>445</v>
      </c>
    </row>
    <row r="124" spans="1:65" s="16" customFormat="1">
      <c r="B124" s="187"/>
      <c r="D124" s="167" t="s">
        <v>453</v>
      </c>
      <c r="E124" s="188" t="s">
        <v>1</v>
      </c>
      <c r="F124" s="189" t="s">
        <v>470</v>
      </c>
      <c r="H124" s="190">
        <v>2002.8</v>
      </c>
      <c r="L124" s="187"/>
      <c r="M124" s="191"/>
      <c r="N124" s="192"/>
      <c r="O124" s="192"/>
      <c r="P124" s="192"/>
      <c r="Q124" s="192"/>
      <c r="R124" s="192"/>
      <c r="S124" s="192"/>
      <c r="T124" s="193"/>
      <c r="AT124" s="188" t="s">
        <v>453</v>
      </c>
      <c r="AU124" s="188" t="s">
        <v>129</v>
      </c>
      <c r="AV124" s="16" t="s">
        <v>451</v>
      </c>
      <c r="AW124" s="16" t="s">
        <v>29</v>
      </c>
      <c r="AX124" s="16" t="s">
        <v>81</v>
      </c>
      <c r="AY124" s="188" t="s">
        <v>445</v>
      </c>
    </row>
    <row r="125" spans="1:65" s="2" customFormat="1" ht="33" customHeight="1">
      <c r="A125" s="30"/>
      <c r="B125" s="152"/>
      <c r="C125" s="153" t="s">
        <v>129</v>
      </c>
      <c r="D125" s="153" t="s">
        <v>447</v>
      </c>
      <c r="E125" s="154" t="s">
        <v>6905</v>
      </c>
      <c r="F125" s="155" t="s">
        <v>6906</v>
      </c>
      <c r="G125" s="156" t="s">
        <v>450</v>
      </c>
      <c r="H125" s="157">
        <v>25.5</v>
      </c>
      <c r="I125" s="158"/>
      <c r="J125" s="158">
        <f>ROUND(I125*H125,2)</f>
        <v>0</v>
      </c>
      <c r="K125" s="159"/>
      <c r="L125" s="31"/>
      <c r="M125" s="160" t="s">
        <v>1</v>
      </c>
      <c r="N125" s="161" t="s">
        <v>39</v>
      </c>
      <c r="O125" s="162">
        <v>5.367</v>
      </c>
      <c r="P125" s="162">
        <f>O125*H125</f>
        <v>136.85849999999999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4" t="s">
        <v>451</v>
      </c>
      <c r="AT125" s="164" t="s">
        <v>447</v>
      </c>
      <c r="AU125" s="164" t="s">
        <v>129</v>
      </c>
      <c r="AY125" s="18" t="s">
        <v>445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129</v>
      </c>
      <c r="BK125" s="165">
        <f>ROUND(I125*H125,2)</f>
        <v>0</v>
      </c>
      <c r="BL125" s="18" t="s">
        <v>451</v>
      </c>
      <c r="BM125" s="164" t="s">
        <v>6907</v>
      </c>
    </row>
    <row r="126" spans="1:65" s="14" customFormat="1">
      <c r="B126" s="173"/>
      <c r="D126" s="167" t="s">
        <v>453</v>
      </c>
      <c r="E126" s="174" t="s">
        <v>1</v>
      </c>
      <c r="F126" s="175" t="s">
        <v>6908</v>
      </c>
      <c r="H126" s="176">
        <v>19.5</v>
      </c>
      <c r="L126" s="173"/>
      <c r="M126" s="177"/>
      <c r="N126" s="178"/>
      <c r="O126" s="178"/>
      <c r="P126" s="178"/>
      <c r="Q126" s="178"/>
      <c r="R126" s="178"/>
      <c r="S126" s="178"/>
      <c r="T126" s="179"/>
      <c r="AT126" s="174" t="s">
        <v>453</v>
      </c>
      <c r="AU126" s="174" t="s">
        <v>129</v>
      </c>
      <c r="AV126" s="14" t="s">
        <v>129</v>
      </c>
      <c r="AW126" s="14" t="s">
        <v>29</v>
      </c>
      <c r="AX126" s="14" t="s">
        <v>73</v>
      </c>
      <c r="AY126" s="174" t="s">
        <v>445</v>
      </c>
    </row>
    <row r="127" spans="1:65" s="14" customFormat="1">
      <c r="B127" s="173"/>
      <c r="D127" s="167" t="s">
        <v>453</v>
      </c>
      <c r="E127" s="174" t="s">
        <v>1</v>
      </c>
      <c r="F127" s="175" t="s">
        <v>6909</v>
      </c>
      <c r="H127" s="176">
        <v>6</v>
      </c>
      <c r="L127" s="173"/>
      <c r="M127" s="177"/>
      <c r="N127" s="178"/>
      <c r="O127" s="178"/>
      <c r="P127" s="178"/>
      <c r="Q127" s="178"/>
      <c r="R127" s="178"/>
      <c r="S127" s="178"/>
      <c r="T127" s="179"/>
      <c r="AT127" s="174" t="s">
        <v>453</v>
      </c>
      <c r="AU127" s="174" t="s">
        <v>129</v>
      </c>
      <c r="AV127" s="14" t="s">
        <v>129</v>
      </c>
      <c r="AW127" s="14" t="s">
        <v>29</v>
      </c>
      <c r="AX127" s="14" t="s">
        <v>73</v>
      </c>
      <c r="AY127" s="174" t="s">
        <v>445</v>
      </c>
    </row>
    <row r="128" spans="1:65" s="16" customFormat="1">
      <c r="B128" s="187"/>
      <c r="D128" s="167" t="s">
        <v>453</v>
      </c>
      <c r="E128" s="188" t="s">
        <v>1</v>
      </c>
      <c r="F128" s="189" t="s">
        <v>470</v>
      </c>
      <c r="H128" s="190">
        <v>25.5</v>
      </c>
      <c r="L128" s="187"/>
      <c r="M128" s="191"/>
      <c r="N128" s="192"/>
      <c r="O128" s="192"/>
      <c r="P128" s="192"/>
      <c r="Q128" s="192"/>
      <c r="R128" s="192"/>
      <c r="S128" s="192"/>
      <c r="T128" s="193"/>
      <c r="AT128" s="188" t="s">
        <v>453</v>
      </c>
      <c r="AU128" s="188" t="s">
        <v>129</v>
      </c>
      <c r="AV128" s="16" t="s">
        <v>451</v>
      </c>
      <c r="AW128" s="16" t="s">
        <v>29</v>
      </c>
      <c r="AX128" s="16" t="s">
        <v>81</v>
      </c>
      <c r="AY128" s="188" t="s">
        <v>445</v>
      </c>
    </row>
    <row r="129" spans="1:65" s="2" customFormat="1" ht="33" customHeight="1">
      <c r="A129" s="30"/>
      <c r="B129" s="152"/>
      <c r="C129" s="153" t="s">
        <v>469</v>
      </c>
      <c r="D129" s="153" t="s">
        <v>447</v>
      </c>
      <c r="E129" s="154" t="s">
        <v>6910</v>
      </c>
      <c r="F129" s="155" t="s">
        <v>6911</v>
      </c>
      <c r="G129" s="156" t="s">
        <v>450</v>
      </c>
      <c r="H129" s="157">
        <v>2.2000000000000002</v>
      </c>
      <c r="I129" s="158"/>
      <c r="J129" s="158">
        <f>ROUND(I129*H129,2)</f>
        <v>0</v>
      </c>
      <c r="K129" s="159"/>
      <c r="L129" s="31"/>
      <c r="M129" s="160" t="s">
        <v>1</v>
      </c>
      <c r="N129" s="161" t="s">
        <v>39</v>
      </c>
      <c r="O129" s="162">
        <v>5.367</v>
      </c>
      <c r="P129" s="162">
        <f>O129*H129</f>
        <v>11.807400000000001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451</v>
      </c>
      <c r="AT129" s="164" t="s">
        <v>447</v>
      </c>
      <c r="AU129" s="164" t="s">
        <v>129</v>
      </c>
      <c r="AY129" s="18" t="s">
        <v>445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129</v>
      </c>
      <c r="BK129" s="165">
        <f>ROUND(I129*H129,2)</f>
        <v>0</v>
      </c>
      <c r="BL129" s="18" t="s">
        <v>451</v>
      </c>
      <c r="BM129" s="164" t="s">
        <v>6912</v>
      </c>
    </row>
    <row r="130" spans="1:65" s="14" customFormat="1">
      <c r="B130" s="173"/>
      <c r="D130" s="167" t="s">
        <v>453</v>
      </c>
      <c r="E130" s="174" t="s">
        <v>1</v>
      </c>
      <c r="F130" s="175" t="s">
        <v>6913</v>
      </c>
      <c r="H130" s="176">
        <v>2.2000000000000002</v>
      </c>
      <c r="L130" s="173"/>
      <c r="M130" s="177"/>
      <c r="N130" s="178"/>
      <c r="O130" s="178"/>
      <c r="P130" s="178"/>
      <c r="Q130" s="178"/>
      <c r="R130" s="178"/>
      <c r="S130" s="178"/>
      <c r="T130" s="179"/>
      <c r="AT130" s="174" t="s">
        <v>453</v>
      </c>
      <c r="AU130" s="174" t="s">
        <v>129</v>
      </c>
      <c r="AV130" s="14" t="s">
        <v>129</v>
      </c>
      <c r="AW130" s="14" t="s">
        <v>29</v>
      </c>
      <c r="AX130" s="14" t="s">
        <v>73</v>
      </c>
      <c r="AY130" s="174" t="s">
        <v>445</v>
      </c>
    </row>
    <row r="131" spans="1:65" s="16" customFormat="1">
      <c r="B131" s="187"/>
      <c r="D131" s="167" t="s">
        <v>453</v>
      </c>
      <c r="E131" s="188" t="s">
        <v>1</v>
      </c>
      <c r="F131" s="189" t="s">
        <v>470</v>
      </c>
      <c r="H131" s="190">
        <v>2.2000000000000002</v>
      </c>
      <c r="L131" s="187"/>
      <c r="M131" s="191"/>
      <c r="N131" s="192"/>
      <c r="O131" s="192"/>
      <c r="P131" s="192"/>
      <c r="Q131" s="192"/>
      <c r="R131" s="192"/>
      <c r="S131" s="192"/>
      <c r="T131" s="193"/>
      <c r="AT131" s="188" t="s">
        <v>453</v>
      </c>
      <c r="AU131" s="188" t="s">
        <v>129</v>
      </c>
      <c r="AV131" s="16" t="s">
        <v>451</v>
      </c>
      <c r="AW131" s="16" t="s">
        <v>29</v>
      </c>
      <c r="AX131" s="16" t="s">
        <v>81</v>
      </c>
      <c r="AY131" s="188" t="s">
        <v>445</v>
      </c>
    </row>
    <row r="132" spans="1:65" s="2" customFormat="1" ht="24.2" customHeight="1">
      <c r="A132" s="30"/>
      <c r="B132" s="152"/>
      <c r="C132" s="153" t="s">
        <v>451</v>
      </c>
      <c r="D132" s="153" t="s">
        <v>447</v>
      </c>
      <c r="E132" s="154" t="s">
        <v>6914</v>
      </c>
      <c r="F132" s="155" t="s">
        <v>6915</v>
      </c>
      <c r="G132" s="156" t="s">
        <v>651</v>
      </c>
      <c r="H132" s="157">
        <v>13</v>
      </c>
      <c r="I132" s="158"/>
      <c r="J132" s="158">
        <f>ROUND(I132*H132,2)</f>
        <v>0</v>
      </c>
      <c r="K132" s="159"/>
      <c r="L132" s="31"/>
      <c r="M132" s="160" t="s">
        <v>1</v>
      </c>
      <c r="N132" s="161" t="s">
        <v>39</v>
      </c>
      <c r="O132" s="162">
        <v>0.46600000000000003</v>
      </c>
      <c r="P132" s="162">
        <f>O132*H132</f>
        <v>6.0580000000000007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451</v>
      </c>
      <c r="AT132" s="164" t="s">
        <v>447</v>
      </c>
      <c r="AU132" s="164" t="s">
        <v>129</v>
      </c>
      <c r="AY132" s="18" t="s">
        <v>445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129</v>
      </c>
      <c r="BK132" s="165">
        <f>ROUND(I132*H132,2)</f>
        <v>0</v>
      </c>
      <c r="BL132" s="18" t="s">
        <v>451</v>
      </c>
      <c r="BM132" s="164" t="s">
        <v>6916</v>
      </c>
    </row>
    <row r="133" spans="1:65" s="14" customFormat="1">
      <c r="B133" s="173"/>
      <c r="D133" s="167" t="s">
        <v>453</v>
      </c>
      <c r="E133" s="174" t="s">
        <v>1</v>
      </c>
      <c r="F133" s="175" t="s">
        <v>81</v>
      </c>
      <c r="H133" s="176">
        <v>1</v>
      </c>
      <c r="L133" s="173"/>
      <c r="M133" s="177"/>
      <c r="N133" s="178"/>
      <c r="O133" s="178"/>
      <c r="P133" s="178"/>
      <c r="Q133" s="178"/>
      <c r="R133" s="178"/>
      <c r="S133" s="178"/>
      <c r="T133" s="179"/>
      <c r="AT133" s="174" t="s">
        <v>453</v>
      </c>
      <c r="AU133" s="174" t="s">
        <v>129</v>
      </c>
      <c r="AV133" s="14" t="s">
        <v>129</v>
      </c>
      <c r="AW133" s="14" t="s">
        <v>29</v>
      </c>
      <c r="AX133" s="14" t="s">
        <v>73</v>
      </c>
      <c r="AY133" s="174" t="s">
        <v>445</v>
      </c>
    </row>
    <row r="134" spans="1:65" s="14" customFormat="1">
      <c r="B134" s="173"/>
      <c r="D134" s="167" t="s">
        <v>453</v>
      </c>
      <c r="E134" s="174" t="s">
        <v>1</v>
      </c>
      <c r="F134" s="175" t="s">
        <v>81</v>
      </c>
      <c r="H134" s="176">
        <v>1</v>
      </c>
      <c r="L134" s="173"/>
      <c r="M134" s="177"/>
      <c r="N134" s="178"/>
      <c r="O134" s="178"/>
      <c r="P134" s="178"/>
      <c r="Q134" s="178"/>
      <c r="R134" s="178"/>
      <c r="S134" s="178"/>
      <c r="T134" s="179"/>
      <c r="AT134" s="174" t="s">
        <v>453</v>
      </c>
      <c r="AU134" s="174" t="s">
        <v>129</v>
      </c>
      <c r="AV134" s="14" t="s">
        <v>129</v>
      </c>
      <c r="AW134" s="14" t="s">
        <v>29</v>
      </c>
      <c r="AX134" s="14" t="s">
        <v>73</v>
      </c>
      <c r="AY134" s="174" t="s">
        <v>445</v>
      </c>
    </row>
    <row r="135" spans="1:65" s="14" customFormat="1">
      <c r="B135" s="173"/>
      <c r="D135" s="167" t="s">
        <v>453</v>
      </c>
      <c r="E135" s="174" t="s">
        <v>1</v>
      </c>
      <c r="F135" s="175" t="s">
        <v>526</v>
      </c>
      <c r="H135" s="176">
        <v>11</v>
      </c>
      <c r="L135" s="173"/>
      <c r="M135" s="177"/>
      <c r="N135" s="178"/>
      <c r="O135" s="178"/>
      <c r="P135" s="178"/>
      <c r="Q135" s="178"/>
      <c r="R135" s="178"/>
      <c r="S135" s="178"/>
      <c r="T135" s="179"/>
      <c r="AT135" s="174" t="s">
        <v>453</v>
      </c>
      <c r="AU135" s="174" t="s">
        <v>129</v>
      </c>
      <c r="AV135" s="14" t="s">
        <v>129</v>
      </c>
      <c r="AW135" s="14" t="s">
        <v>29</v>
      </c>
      <c r="AX135" s="14" t="s">
        <v>73</v>
      </c>
      <c r="AY135" s="174" t="s">
        <v>445</v>
      </c>
    </row>
    <row r="136" spans="1:65" s="15" customFormat="1">
      <c r="B136" s="180"/>
      <c r="D136" s="167" t="s">
        <v>453</v>
      </c>
      <c r="E136" s="181" t="s">
        <v>186</v>
      </c>
      <c r="F136" s="182" t="s">
        <v>468</v>
      </c>
      <c r="H136" s="183">
        <v>13</v>
      </c>
      <c r="L136" s="180"/>
      <c r="M136" s="184"/>
      <c r="N136" s="185"/>
      <c r="O136" s="185"/>
      <c r="P136" s="185"/>
      <c r="Q136" s="185"/>
      <c r="R136" s="185"/>
      <c r="S136" s="185"/>
      <c r="T136" s="186"/>
      <c r="AT136" s="181" t="s">
        <v>453</v>
      </c>
      <c r="AU136" s="181" t="s">
        <v>129</v>
      </c>
      <c r="AV136" s="15" t="s">
        <v>469</v>
      </c>
      <c r="AW136" s="15" t="s">
        <v>29</v>
      </c>
      <c r="AX136" s="15" t="s">
        <v>73</v>
      </c>
      <c r="AY136" s="181" t="s">
        <v>445</v>
      </c>
    </row>
    <row r="137" spans="1:65" s="16" customFormat="1">
      <c r="B137" s="187"/>
      <c r="D137" s="167" t="s">
        <v>453</v>
      </c>
      <c r="E137" s="188" t="s">
        <v>1</v>
      </c>
      <c r="F137" s="189" t="s">
        <v>470</v>
      </c>
      <c r="H137" s="190">
        <v>13</v>
      </c>
      <c r="L137" s="187"/>
      <c r="M137" s="191"/>
      <c r="N137" s="192"/>
      <c r="O137" s="192"/>
      <c r="P137" s="192"/>
      <c r="Q137" s="192"/>
      <c r="R137" s="192"/>
      <c r="S137" s="192"/>
      <c r="T137" s="193"/>
      <c r="AT137" s="188" t="s">
        <v>453</v>
      </c>
      <c r="AU137" s="188" t="s">
        <v>129</v>
      </c>
      <c r="AV137" s="16" t="s">
        <v>451</v>
      </c>
      <c r="AW137" s="16" t="s">
        <v>29</v>
      </c>
      <c r="AX137" s="16" t="s">
        <v>81</v>
      </c>
      <c r="AY137" s="188" t="s">
        <v>445</v>
      </c>
    </row>
    <row r="138" spans="1:65" s="2" customFormat="1" ht="24.2" customHeight="1">
      <c r="A138" s="30"/>
      <c r="B138" s="152"/>
      <c r="C138" s="153" t="s">
        <v>490</v>
      </c>
      <c r="D138" s="153" t="s">
        <v>447</v>
      </c>
      <c r="E138" s="154" t="s">
        <v>6917</v>
      </c>
      <c r="F138" s="155" t="s">
        <v>6918</v>
      </c>
      <c r="G138" s="156" t="s">
        <v>651</v>
      </c>
      <c r="H138" s="157">
        <v>4</v>
      </c>
      <c r="I138" s="158"/>
      <c r="J138" s="158">
        <f>ROUND(I138*H138,2)</f>
        <v>0</v>
      </c>
      <c r="K138" s="159"/>
      <c r="L138" s="31"/>
      <c r="M138" s="160" t="s">
        <v>1</v>
      </c>
      <c r="N138" s="161" t="s">
        <v>39</v>
      </c>
      <c r="O138" s="162">
        <v>0.26600000000000001</v>
      </c>
      <c r="P138" s="162">
        <f>O138*H138</f>
        <v>1.0640000000000001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451</v>
      </c>
      <c r="AT138" s="164" t="s">
        <v>447</v>
      </c>
      <c r="AU138" s="164" t="s">
        <v>129</v>
      </c>
      <c r="AY138" s="18" t="s">
        <v>445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8" t="s">
        <v>129</v>
      </c>
      <c r="BK138" s="165">
        <f>ROUND(I138*H138,2)</f>
        <v>0</v>
      </c>
      <c r="BL138" s="18" t="s">
        <v>451</v>
      </c>
      <c r="BM138" s="164" t="s">
        <v>6919</v>
      </c>
    </row>
    <row r="139" spans="1:65" s="14" customFormat="1">
      <c r="B139" s="173"/>
      <c r="D139" s="167" t="s">
        <v>453</v>
      </c>
      <c r="E139" s="174" t="s">
        <v>1</v>
      </c>
      <c r="F139" s="175" t="s">
        <v>81</v>
      </c>
      <c r="H139" s="176">
        <v>1</v>
      </c>
      <c r="L139" s="173"/>
      <c r="M139" s="177"/>
      <c r="N139" s="178"/>
      <c r="O139" s="178"/>
      <c r="P139" s="178"/>
      <c r="Q139" s="178"/>
      <c r="R139" s="178"/>
      <c r="S139" s="178"/>
      <c r="T139" s="179"/>
      <c r="AT139" s="174" t="s">
        <v>453</v>
      </c>
      <c r="AU139" s="174" t="s">
        <v>129</v>
      </c>
      <c r="AV139" s="14" t="s">
        <v>129</v>
      </c>
      <c r="AW139" s="14" t="s">
        <v>29</v>
      </c>
      <c r="AX139" s="14" t="s">
        <v>73</v>
      </c>
      <c r="AY139" s="174" t="s">
        <v>445</v>
      </c>
    </row>
    <row r="140" spans="1:65" s="14" customFormat="1">
      <c r="B140" s="173"/>
      <c r="D140" s="167" t="s">
        <v>453</v>
      </c>
      <c r="E140" s="174" t="s">
        <v>1</v>
      </c>
      <c r="F140" s="175" t="s">
        <v>469</v>
      </c>
      <c r="H140" s="176">
        <v>3</v>
      </c>
      <c r="L140" s="173"/>
      <c r="M140" s="177"/>
      <c r="N140" s="178"/>
      <c r="O140" s="178"/>
      <c r="P140" s="178"/>
      <c r="Q140" s="178"/>
      <c r="R140" s="178"/>
      <c r="S140" s="178"/>
      <c r="T140" s="179"/>
      <c r="AT140" s="174" t="s">
        <v>453</v>
      </c>
      <c r="AU140" s="174" t="s">
        <v>129</v>
      </c>
      <c r="AV140" s="14" t="s">
        <v>129</v>
      </c>
      <c r="AW140" s="14" t="s">
        <v>29</v>
      </c>
      <c r="AX140" s="14" t="s">
        <v>73</v>
      </c>
      <c r="AY140" s="174" t="s">
        <v>445</v>
      </c>
    </row>
    <row r="141" spans="1:65" s="15" customFormat="1">
      <c r="B141" s="180"/>
      <c r="D141" s="167" t="s">
        <v>453</v>
      </c>
      <c r="E141" s="181" t="s">
        <v>184</v>
      </c>
      <c r="F141" s="182" t="s">
        <v>468</v>
      </c>
      <c r="H141" s="183">
        <v>4</v>
      </c>
      <c r="L141" s="180"/>
      <c r="M141" s="184"/>
      <c r="N141" s="185"/>
      <c r="O141" s="185"/>
      <c r="P141" s="185"/>
      <c r="Q141" s="185"/>
      <c r="R141" s="185"/>
      <c r="S141" s="185"/>
      <c r="T141" s="186"/>
      <c r="AT141" s="181" t="s">
        <v>453</v>
      </c>
      <c r="AU141" s="181" t="s">
        <v>129</v>
      </c>
      <c r="AV141" s="15" t="s">
        <v>469</v>
      </c>
      <c r="AW141" s="15" t="s">
        <v>29</v>
      </c>
      <c r="AX141" s="15" t="s">
        <v>73</v>
      </c>
      <c r="AY141" s="181" t="s">
        <v>445</v>
      </c>
    </row>
    <row r="142" spans="1:65" s="16" customFormat="1">
      <c r="B142" s="187"/>
      <c r="D142" s="167" t="s">
        <v>453</v>
      </c>
      <c r="E142" s="188" t="s">
        <v>1</v>
      </c>
      <c r="F142" s="189" t="s">
        <v>470</v>
      </c>
      <c r="H142" s="190">
        <v>4</v>
      </c>
      <c r="L142" s="187"/>
      <c r="M142" s="191"/>
      <c r="N142" s="192"/>
      <c r="O142" s="192"/>
      <c r="P142" s="192"/>
      <c r="Q142" s="192"/>
      <c r="R142" s="192"/>
      <c r="S142" s="192"/>
      <c r="T142" s="193"/>
      <c r="AT142" s="188" t="s">
        <v>453</v>
      </c>
      <c r="AU142" s="188" t="s">
        <v>129</v>
      </c>
      <c r="AV142" s="16" t="s">
        <v>451</v>
      </c>
      <c r="AW142" s="16" t="s">
        <v>29</v>
      </c>
      <c r="AX142" s="16" t="s">
        <v>81</v>
      </c>
      <c r="AY142" s="188" t="s">
        <v>445</v>
      </c>
    </row>
    <row r="143" spans="1:65" s="2" customFormat="1" ht="24.2" customHeight="1">
      <c r="A143" s="30"/>
      <c r="B143" s="152"/>
      <c r="C143" s="153" t="s">
        <v>494</v>
      </c>
      <c r="D143" s="153" t="s">
        <v>447</v>
      </c>
      <c r="E143" s="154" t="s">
        <v>6920</v>
      </c>
      <c r="F143" s="155" t="s">
        <v>6921</v>
      </c>
      <c r="G143" s="156" t="s">
        <v>651</v>
      </c>
      <c r="H143" s="157">
        <v>1</v>
      </c>
      <c r="I143" s="158"/>
      <c r="J143" s="158">
        <f>ROUND(I143*H143,2)</f>
        <v>0</v>
      </c>
      <c r="K143" s="159"/>
      <c r="L143" s="31"/>
      <c r="M143" s="160" t="s">
        <v>1</v>
      </c>
      <c r="N143" s="161" t="s">
        <v>39</v>
      </c>
      <c r="O143" s="162">
        <v>0.52300000000000002</v>
      </c>
      <c r="P143" s="162">
        <f>O143*H143</f>
        <v>0.52300000000000002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451</v>
      </c>
      <c r="AT143" s="164" t="s">
        <v>447</v>
      </c>
      <c r="AU143" s="164" t="s">
        <v>129</v>
      </c>
      <c r="AY143" s="18" t="s">
        <v>445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8" t="s">
        <v>129</v>
      </c>
      <c r="BK143" s="165">
        <f>ROUND(I143*H143,2)</f>
        <v>0</v>
      </c>
      <c r="BL143" s="18" t="s">
        <v>451</v>
      </c>
      <c r="BM143" s="164" t="s">
        <v>6922</v>
      </c>
    </row>
    <row r="144" spans="1:65" s="14" customFormat="1">
      <c r="B144" s="173"/>
      <c r="D144" s="167" t="s">
        <v>453</v>
      </c>
      <c r="E144" s="174" t="s">
        <v>1</v>
      </c>
      <c r="F144" s="175" t="s">
        <v>81</v>
      </c>
      <c r="H144" s="176">
        <v>1</v>
      </c>
      <c r="L144" s="173"/>
      <c r="M144" s="177"/>
      <c r="N144" s="178"/>
      <c r="O144" s="178"/>
      <c r="P144" s="178"/>
      <c r="Q144" s="178"/>
      <c r="R144" s="178"/>
      <c r="S144" s="178"/>
      <c r="T144" s="179"/>
      <c r="AT144" s="174" t="s">
        <v>453</v>
      </c>
      <c r="AU144" s="174" t="s">
        <v>129</v>
      </c>
      <c r="AV144" s="14" t="s">
        <v>129</v>
      </c>
      <c r="AW144" s="14" t="s">
        <v>29</v>
      </c>
      <c r="AX144" s="14" t="s">
        <v>73</v>
      </c>
      <c r="AY144" s="174" t="s">
        <v>445</v>
      </c>
    </row>
    <row r="145" spans="1:65" s="15" customFormat="1">
      <c r="B145" s="180"/>
      <c r="D145" s="167" t="s">
        <v>453</v>
      </c>
      <c r="E145" s="181" t="s">
        <v>6891</v>
      </c>
      <c r="F145" s="182" t="s">
        <v>468</v>
      </c>
      <c r="H145" s="183">
        <v>1</v>
      </c>
      <c r="L145" s="180"/>
      <c r="M145" s="184"/>
      <c r="N145" s="185"/>
      <c r="O145" s="185"/>
      <c r="P145" s="185"/>
      <c r="Q145" s="185"/>
      <c r="R145" s="185"/>
      <c r="S145" s="185"/>
      <c r="T145" s="186"/>
      <c r="AT145" s="181" t="s">
        <v>453</v>
      </c>
      <c r="AU145" s="181" t="s">
        <v>129</v>
      </c>
      <c r="AV145" s="15" t="s">
        <v>469</v>
      </c>
      <c r="AW145" s="15" t="s">
        <v>29</v>
      </c>
      <c r="AX145" s="15" t="s">
        <v>73</v>
      </c>
      <c r="AY145" s="181" t="s">
        <v>445</v>
      </c>
    </row>
    <row r="146" spans="1:65" s="16" customFormat="1">
      <c r="B146" s="187"/>
      <c r="D146" s="167" t="s">
        <v>453</v>
      </c>
      <c r="E146" s="188" t="s">
        <v>1</v>
      </c>
      <c r="F146" s="189" t="s">
        <v>470</v>
      </c>
      <c r="H146" s="190">
        <v>1</v>
      </c>
      <c r="L146" s="187"/>
      <c r="M146" s="191"/>
      <c r="N146" s="192"/>
      <c r="O146" s="192"/>
      <c r="P146" s="192"/>
      <c r="Q146" s="192"/>
      <c r="R146" s="192"/>
      <c r="S146" s="192"/>
      <c r="T146" s="193"/>
      <c r="AT146" s="188" t="s">
        <v>453</v>
      </c>
      <c r="AU146" s="188" t="s">
        <v>129</v>
      </c>
      <c r="AV146" s="16" t="s">
        <v>451</v>
      </c>
      <c r="AW146" s="16" t="s">
        <v>29</v>
      </c>
      <c r="AX146" s="16" t="s">
        <v>81</v>
      </c>
      <c r="AY146" s="188" t="s">
        <v>445</v>
      </c>
    </row>
    <row r="147" spans="1:65" s="2" customFormat="1" ht="24.2" customHeight="1">
      <c r="A147" s="30"/>
      <c r="B147" s="152"/>
      <c r="C147" s="153" t="s">
        <v>499</v>
      </c>
      <c r="D147" s="153" t="s">
        <v>447</v>
      </c>
      <c r="E147" s="154" t="s">
        <v>6923</v>
      </c>
      <c r="F147" s="155" t="s">
        <v>6924</v>
      </c>
      <c r="G147" s="156" t="s">
        <v>651</v>
      </c>
      <c r="H147" s="157">
        <v>17</v>
      </c>
      <c r="I147" s="158"/>
      <c r="J147" s="158">
        <f>ROUND(I147*H147,2)</f>
        <v>0</v>
      </c>
      <c r="K147" s="159"/>
      <c r="L147" s="31"/>
      <c r="M147" s="160" t="s">
        <v>1</v>
      </c>
      <c r="N147" s="161" t="s">
        <v>39</v>
      </c>
      <c r="O147" s="162">
        <v>0.627</v>
      </c>
      <c r="P147" s="162">
        <f>O147*H147</f>
        <v>10.659000000000001</v>
      </c>
      <c r="Q147" s="162">
        <v>1.52E-5</v>
      </c>
      <c r="R147" s="162">
        <f>Q147*H147</f>
        <v>2.5839999999999999E-4</v>
      </c>
      <c r="S147" s="162">
        <v>0</v>
      </c>
      <c r="T147" s="163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451</v>
      </c>
      <c r="AT147" s="164" t="s">
        <v>447</v>
      </c>
      <c r="AU147" s="164" t="s">
        <v>129</v>
      </c>
      <c r="AY147" s="18" t="s">
        <v>445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129</v>
      </c>
      <c r="BK147" s="165">
        <f>ROUND(I147*H147,2)</f>
        <v>0</v>
      </c>
      <c r="BL147" s="18" t="s">
        <v>451</v>
      </c>
      <c r="BM147" s="164" t="s">
        <v>6925</v>
      </c>
    </row>
    <row r="148" spans="1:65" s="14" customFormat="1">
      <c r="B148" s="173"/>
      <c r="D148" s="167" t="s">
        <v>453</v>
      </c>
      <c r="E148" s="174" t="s">
        <v>1</v>
      </c>
      <c r="F148" s="175" t="s">
        <v>6926</v>
      </c>
      <c r="H148" s="176">
        <v>17</v>
      </c>
      <c r="L148" s="173"/>
      <c r="M148" s="177"/>
      <c r="N148" s="178"/>
      <c r="O148" s="178"/>
      <c r="P148" s="178"/>
      <c r="Q148" s="178"/>
      <c r="R148" s="178"/>
      <c r="S148" s="178"/>
      <c r="T148" s="179"/>
      <c r="AT148" s="174" t="s">
        <v>453</v>
      </c>
      <c r="AU148" s="174" t="s">
        <v>129</v>
      </c>
      <c r="AV148" s="14" t="s">
        <v>129</v>
      </c>
      <c r="AW148" s="14" t="s">
        <v>29</v>
      </c>
      <c r="AX148" s="14" t="s">
        <v>81</v>
      </c>
      <c r="AY148" s="174" t="s">
        <v>445</v>
      </c>
    </row>
    <row r="149" spans="1:65" s="2" customFormat="1" ht="24.2" customHeight="1">
      <c r="A149" s="30"/>
      <c r="B149" s="152"/>
      <c r="C149" s="153" t="s">
        <v>504</v>
      </c>
      <c r="D149" s="153" t="s">
        <v>447</v>
      </c>
      <c r="E149" s="154" t="s">
        <v>6927</v>
      </c>
      <c r="F149" s="155" t="s">
        <v>6928</v>
      </c>
      <c r="G149" s="156" t="s">
        <v>651</v>
      </c>
      <c r="H149" s="157">
        <v>1</v>
      </c>
      <c r="I149" s="158"/>
      <c r="J149" s="158">
        <f>ROUND(I149*H149,2)</f>
        <v>0</v>
      </c>
      <c r="K149" s="159"/>
      <c r="L149" s="31"/>
      <c r="M149" s="160" t="s">
        <v>1</v>
      </c>
      <c r="N149" s="161" t="s">
        <v>39</v>
      </c>
      <c r="O149" s="162">
        <v>1.57</v>
      </c>
      <c r="P149" s="162">
        <f>O149*H149</f>
        <v>1.57</v>
      </c>
      <c r="Q149" s="162">
        <v>1.52E-5</v>
      </c>
      <c r="R149" s="162">
        <f>Q149*H149</f>
        <v>1.52E-5</v>
      </c>
      <c r="S149" s="162">
        <v>0</v>
      </c>
      <c r="T149" s="163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451</v>
      </c>
      <c r="AT149" s="164" t="s">
        <v>447</v>
      </c>
      <c r="AU149" s="164" t="s">
        <v>129</v>
      </c>
      <c r="AY149" s="18" t="s">
        <v>445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8" t="s">
        <v>129</v>
      </c>
      <c r="BK149" s="165">
        <f>ROUND(I149*H149,2)</f>
        <v>0</v>
      </c>
      <c r="BL149" s="18" t="s">
        <v>451</v>
      </c>
      <c r="BM149" s="164" t="s">
        <v>6929</v>
      </c>
    </row>
    <row r="150" spans="1:65" s="14" customFormat="1">
      <c r="B150" s="173"/>
      <c r="D150" s="167" t="s">
        <v>453</v>
      </c>
      <c r="E150" s="174" t="s">
        <v>1</v>
      </c>
      <c r="F150" s="175" t="s">
        <v>6891</v>
      </c>
      <c r="H150" s="176">
        <v>1</v>
      </c>
      <c r="L150" s="173"/>
      <c r="M150" s="177"/>
      <c r="N150" s="178"/>
      <c r="O150" s="178"/>
      <c r="P150" s="178"/>
      <c r="Q150" s="178"/>
      <c r="R150" s="178"/>
      <c r="S150" s="178"/>
      <c r="T150" s="179"/>
      <c r="AT150" s="174" t="s">
        <v>453</v>
      </c>
      <c r="AU150" s="174" t="s">
        <v>129</v>
      </c>
      <c r="AV150" s="14" t="s">
        <v>129</v>
      </c>
      <c r="AW150" s="14" t="s">
        <v>29</v>
      </c>
      <c r="AX150" s="14" t="s">
        <v>73</v>
      </c>
      <c r="AY150" s="174" t="s">
        <v>445</v>
      </c>
    </row>
    <row r="151" spans="1:65" s="16" customFormat="1">
      <c r="B151" s="187"/>
      <c r="D151" s="167" t="s">
        <v>453</v>
      </c>
      <c r="E151" s="188" t="s">
        <v>1</v>
      </c>
      <c r="F151" s="189" t="s">
        <v>470</v>
      </c>
      <c r="H151" s="190">
        <v>1</v>
      </c>
      <c r="L151" s="187"/>
      <c r="M151" s="191"/>
      <c r="N151" s="192"/>
      <c r="O151" s="192"/>
      <c r="P151" s="192"/>
      <c r="Q151" s="192"/>
      <c r="R151" s="192"/>
      <c r="S151" s="192"/>
      <c r="T151" s="193"/>
      <c r="AT151" s="188" t="s">
        <v>453</v>
      </c>
      <c r="AU151" s="188" t="s">
        <v>129</v>
      </c>
      <c r="AV151" s="16" t="s">
        <v>451</v>
      </c>
      <c r="AW151" s="16" t="s">
        <v>29</v>
      </c>
      <c r="AX151" s="16" t="s">
        <v>81</v>
      </c>
      <c r="AY151" s="188" t="s">
        <v>445</v>
      </c>
    </row>
    <row r="152" spans="1:65" s="2" customFormat="1" ht="37.9" customHeight="1">
      <c r="A152" s="30"/>
      <c r="B152" s="152"/>
      <c r="C152" s="153" t="s">
        <v>510</v>
      </c>
      <c r="D152" s="153" t="s">
        <v>447</v>
      </c>
      <c r="E152" s="154" t="s">
        <v>480</v>
      </c>
      <c r="F152" s="155" t="s">
        <v>481</v>
      </c>
      <c r="G152" s="156" t="s">
        <v>450</v>
      </c>
      <c r="H152" s="157">
        <v>171.89</v>
      </c>
      <c r="I152" s="158"/>
      <c r="J152" s="158">
        <f>ROUND(I152*H152,2)</f>
        <v>0</v>
      </c>
      <c r="K152" s="159"/>
      <c r="L152" s="31"/>
      <c r="M152" s="160" t="s">
        <v>1</v>
      </c>
      <c r="N152" s="161" t="s">
        <v>39</v>
      </c>
      <c r="O152" s="162">
        <v>2.2499999999999999E-2</v>
      </c>
      <c r="P152" s="162">
        <f>O152*H152</f>
        <v>3.8675249999999997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451</v>
      </c>
      <c r="AT152" s="164" t="s">
        <v>447</v>
      </c>
      <c r="AU152" s="164" t="s">
        <v>129</v>
      </c>
      <c r="AY152" s="18" t="s">
        <v>445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129</v>
      </c>
      <c r="BK152" s="165">
        <f>ROUND(I152*H152,2)</f>
        <v>0</v>
      </c>
      <c r="BL152" s="18" t="s">
        <v>451</v>
      </c>
      <c r="BM152" s="164" t="s">
        <v>6930</v>
      </c>
    </row>
    <row r="153" spans="1:65" s="14" customFormat="1">
      <c r="B153" s="173"/>
      <c r="D153" s="167" t="s">
        <v>453</v>
      </c>
      <c r="E153" s="174" t="s">
        <v>1</v>
      </c>
      <c r="F153" s="175" t="s">
        <v>6931</v>
      </c>
      <c r="H153" s="176">
        <v>150.21</v>
      </c>
      <c r="L153" s="173"/>
      <c r="M153" s="177"/>
      <c r="N153" s="178"/>
      <c r="O153" s="178"/>
      <c r="P153" s="178"/>
      <c r="Q153" s="178"/>
      <c r="R153" s="178"/>
      <c r="S153" s="178"/>
      <c r="T153" s="179"/>
      <c r="AT153" s="174" t="s">
        <v>453</v>
      </c>
      <c r="AU153" s="174" t="s">
        <v>129</v>
      </c>
      <c r="AV153" s="14" t="s">
        <v>129</v>
      </c>
      <c r="AW153" s="14" t="s">
        <v>29</v>
      </c>
      <c r="AX153" s="14" t="s">
        <v>73</v>
      </c>
      <c r="AY153" s="174" t="s">
        <v>445</v>
      </c>
    </row>
    <row r="154" spans="1:65" s="14" customFormat="1">
      <c r="B154" s="173"/>
      <c r="D154" s="167" t="s">
        <v>453</v>
      </c>
      <c r="E154" s="174" t="s">
        <v>1</v>
      </c>
      <c r="F154" s="175" t="s">
        <v>6932</v>
      </c>
      <c r="H154" s="176">
        <v>21.68</v>
      </c>
      <c r="L154" s="173"/>
      <c r="M154" s="177"/>
      <c r="N154" s="178"/>
      <c r="O154" s="178"/>
      <c r="P154" s="178"/>
      <c r="Q154" s="178"/>
      <c r="R154" s="178"/>
      <c r="S154" s="178"/>
      <c r="T154" s="179"/>
      <c r="AT154" s="174" t="s">
        <v>453</v>
      </c>
      <c r="AU154" s="174" t="s">
        <v>129</v>
      </c>
      <c r="AV154" s="14" t="s">
        <v>129</v>
      </c>
      <c r="AW154" s="14" t="s">
        <v>29</v>
      </c>
      <c r="AX154" s="14" t="s">
        <v>73</v>
      </c>
      <c r="AY154" s="174" t="s">
        <v>445</v>
      </c>
    </row>
    <row r="155" spans="1:65" s="16" customFormat="1">
      <c r="B155" s="187"/>
      <c r="D155" s="167" t="s">
        <v>453</v>
      </c>
      <c r="E155" s="188" t="s">
        <v>1</v>
      </c>
      <c r="F155" s="189" t="s">
        <v>470</v>
      </c>
      <c r="H155" s="190">
        <v>171.89</v>
      </c>
      <c r="L155" s="187"/>
      <c r="M155" s="191"/>
      <c r="N155" s="192"/>
      <c r="O155" s="192"/>
      <c r="P155" s="192"/>
      <c r="Q155" s="192"/>
      <c r="R155" s="192"/>
      <c r="S155" s="192"/>
      <c r="T155" s="193"/>
      <c r="AT155" s="188" t="s">
        <v>453</v>
      </c>
      <c r="AU155" s="188" t="s">
        <v>129</v>
      </c>
      <c r="AV155" s="16" t="s">
        <v>451</v>
      </c>
      <c r="AW155" s="16" t="s">
        <v>29</v>
      </c>
      <c r="AX155" s="16" t="s">
        <v>81</v>
      </c>
      <c r="AY155" s="188" t="s">
        <v>445</v>
      </c>
    </row>
    <row r="156" spans="1:65" s="2" customFormat="1" ht="24.2" customHeight="1">
      <c r="A156" s="30"/>
      <c r="B156" s="152"/>
      <c r="C156" s="153" t="s">
        <v>518</v>
      </c>
      <c r="D156" s="153" t="s">
        <v>447</v>
      </c>
      <c r="E156" s="154" t="s">
        <v>495</v>
      </c>
      <c r="F156" s="155" t="s">
        <v>496</v>
      </c>
      <c r="G156" s="156" t="s">
        <v>450</v>
      </c>
      <c r="H156" s="157">
        <v>171.89</v>
      </c>
      <c r="I156" s="158"/>
      <c r="J156" s="158">
        <f>ROUND(I156*H156,2)</f>
        <v>0</v>
      </c>
      <c r="K156" s="159"/>
      <c r="L156" s="31"/>
      <c r="M156" s="160" t="s">
        <v>1</v>
      </c>
      <c r="N156" s="161" t="s">
        <v>39</v>
      </c>
      <c r="O156" s="162">
        <v>8.6999999999999994E-2</v>
      </c>
      <c r="P156" s="162">
        <f>O156*H156</f>
        <v>14.954429999999999</v>
      </c>
      <c r="Q156" s="162">
        <v>0</v>
      </c>
      <c r="R156" s="162">
        <f>Q156*H156</f>
        <v>0</v>
      </c>
      <c r="S156" s="162">
        <v>0</v>
      </c>
      <c r="T156" s="163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451</v>
      </c>
      <c r="AT156" s="164" t="s">
        <v>447</v>
      </c>
      <c r="AU156" s="164" t="s">
        <v>129</v>
      </c>
      <c r="AY156" s="18" t="s">
        <v>445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8" t="s">
        <v>129</v>
      </c>
      <c r="BK156" s="165">
        <f>ROUND(I156*H156,2)</f>
        <v>0</v>
      </c>
      <c r="BL156" s="18" t="s">
        <v>451</v>
      </c>
      <c r="BM156" s="164" t="s">
        <v>6933</v>
      </c>
    </row>
    <row r="157" spans="1:65" s="14" customFormat="1">
      <c r="B157" s="173"/>
      <c r="D157" s="167" t="s">
        <v>453</v>
      </c>
      <c r="E157" s="174" t="s">
        <v>1</v>
      </c>
      <c r="F157" s="175" t="s">
        <v>6931</v>
      </c>
      <c r="H157" s="176">
        <v>150.21</v>
      </c>
      <c r="L157" s="173"/>
      <c r="M157" s="177"/>
      <c r="N157" s="178"/>
      <c r="O157" s="178"/>
      <c r="P157" s="178"/>
      <c r="Q157" s="178"/>
      <c r="R157" s="178"/>
      <c r="S157" s="178"/>
      <c r="T157" s="179"/>
      <c r="AT157" s="174" t="s">
        <v>453</v>
      </c>
      <c r="AU157" s="174" t="s">
        <v>129</v>
      </c>
      <c r="AV157" s="14" t="s">
        <v>129</v>
      </c>
      <c r="AW157" s="14" t="s">
        <v>29</v>
      </c>
      <c r="AX157" s="14" t="s">
        <v>73</v>
      </c>
      <c r="AY157" s="174" t="s">
        <v>445</v>
      </c>
    </row>
    <row r="158" spans="1:65" s="14" customFormat="1">
      <c r="B158" s="173"/>
      <c r="D158" s="167" t="s">
        <v>453</v>
      </c>
      <c r="E158" s="174" t="s">
        <v>1</v>
      </c>
      <c r="F158" s="175" t="s">
        <v>6932</v>
      </c>
      <c r="H158" s="176">
        <v>21.68</v>
      </c>
      <c r="L158" s="173"/>
      <c r="M158" s="177"/>
      <c r="N158" s="178"/>
      <c r="O158" s="178"/>
      <c r="P158" s="178"/>
      <c r="Q158" s="178"/>
      <c r="R158" s="178"/>
      <c r="S158" s="178"/>
      <c r="T158" s="179"/>
      <c r="AT158" s="174" t="s">
        <v>453</v>
      </c>
      <c r="AU158" s="174" t="s">
        <v>129</v>
      </c>
      <c r="AV158" s="14" t="s">
        <v>129</v>
      </c>
      <c r="AW158" s="14" t="s">
        <v>29</v>
      </c>
      <c r="AX158" s="14" t="s">
        <v>73</v>
      </c>
      <c r="AY158" s="174" t="s">
        <v>445</v>
      </c>
    </row>
    <row r="159" spans="1:65" s="16" customFormat="1">
      <c r="B159" s="187"/>
      <c r="D159" s="167" t="s">
        <v>453</v>
      </c>
      <c r="E159" s="188" t="s">
        <v>1</v>
      </c>
      <c r="F159" s="189" t="s">
        <v>470</v>
      </c>
      <c r="H159" s="190">
        <v>171.89</v>
      </c>
      <c r="L159" s="187"/>
      <c r="M159" s="191"/>
      <c r="N159" s="192"/>
      <c r="O159" s="192"/>
      <c r="P159" s="192"/>
      <c r="Q159" s="192"/>
      <c r="R159" s="192"/>
      <c r="S159" s="192"/>
      <c r="T159" s="193"/>
      <c r="AT159" s="188" t="s">
        <v>453</v>
      </c>
      <c r="AU159" s="188" t="s">
        <v>129</v>
      </c>
      <c r="AV159" s="16" t="s">
        <v>451</v>
      </c>
      <c r="AW159" s="16" t="s">
        <v>29</v>
      </c>
      <c r="AX159" s="16" t="s">
        <v>81</v>
      </c>
      <c r="AY159" s="188" t="s">
        <v>445</v>
      </c>
    </row>
    <row r="160" spans="1:65" s="2" customFormat="1" ht="21.75" customHeight="1">
      <c r="A160" s="30"/>
      <c r="B160" s="152"/>
      <c r="C160" s="153" t="s">
        <v>526</v>
      </c>
      <c r="D160" s="153" t="s">
        <v>447</v>
      </c>
      <c r="E160" s="154" t="s">
        <v>6934</v>
      </c>
      <c r="F160" s="155" t="s">
        <v>6935</v>
      </c>
      <c r="G160" s="156" t="s">
        <v>529</v>
      </c>
      <c r="H160" s="157">
        <v>1001.4</v>
      </c>
      <c r="I160" s="158"/>
      <c r="J160" s="158">
        <f>ROUND(I160*H160,2)</f>
        <v>0</v>
      </c>
      <c r="K160" s="159"/>
      <c r="L160" s="31"/>
      <c r="M160" s="160" t="s">
        <v>1</v>
      </c>
      <c r="N160" s="161" t="s">
        <v>39</v>
      </c>
      <c r="O160" s="162">
        <v>6.0999999999999999E-2</v>
      </c>
      <c r="P160" s="162">
        <f>O160*H160</f>
        <v>61.0854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451</v>
      </c>
      <c r="AT160" s="164" t="s">
        <v>447</v>
      </c>
      <c r="AU160" s="164" t="s">
        <v>129</v>
      </c>
      <c r="AY160" s="18" t="s">
        <v>445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129</v>
      </c>
      <c r="BK160" s="165">
        <f>ROUND(I160*H160,2)</f>
        <v>0</v>
      </c>
      <c r="BL160" s="18" t="s">
        <v>451</v>
      </c>
      <c r="BM160" s="164" t="s">
        <v>6936</v>
      </c>
    </row>
    <row r="161" spans="1:65" s="14" customFormat="1">
      <c r="B161" s="173"/>
      <c r="D161" s="167" t="s">
        <v>453</v>
      </c>
      <c r="E161" s="174" t="s">
        <v>1</v>
      </c>
      <c r="F161" s="175" t="s">
        <v>6900</v>
      </c>
      <c r="H161" s="176">
        <v>1001.4</v>
      </c>
      <c r="L161" s="173"/>
      <c r="M161" s="177"/>
      <c r="N161" s="178"/>
      <c r="O161" s="178"/>
      <c r="P161" s="178"/>
      <c r="Q161" s="178"/>
      <c r="R161" s="178"/>
      <c r="S161" s="178"/>
      <c r="T161" s="179"/>
      <c r="AT161" s="174" t="s">
        <v>453</v>
      </c>
      <c r="AU161" s="174" t="s">
        <v>129</v>
      </c>
      <c r="AV161" s="14" t="s">
        <v>129</v>
      </c>
      <c r="AW161" s="14" t="s">
        <v>29</v>
      </c>
      <c r="AX161" s="14" t="s">
        <v>73</v>
      </c>
      <c r="AY161" s="174" t="s">
        <v>445</v>
      </c>
    </row>
    <row r="162" spans="1:65" s="15" customFormat="1">
      <c r="B162" s="180"/>
      <c r="D162" s="167" t="s">
        <v>453</v>
      </c>
      <c r="E162" s="181" t="s">
        <v>6899</v>
      </c>
      <c r="F162" s="182" t="s">
        <v>468</v>
      </c>
      <c r="H162" s="183">
        <v>1001.4</v>
      </c>
      <c r="L162" s="180"/>
      <c r="M162" s="184"/>
      <c r="N162" s="185"/>
      <c r="O162" s="185"/>
      <c r="P162" s="185"/>
      <c r="Q162" s="185"/>
      <c r="R162" s="185"/>
      <c r="S162" s="185"/>
      <c r="T162" s="186"/>
      <c r="AT162" s="181" t="s">
        <v>453</v>
      </c>
      <c r="AU162" s="181" t="s">
        <v>129</v>
      </c>
      <c r="AV162" s="15" t="s">
        <v>469</v>
      </c>
      <c r="AW162" s="15" t="s">
        <v>29</v>
      </c>
      <c r="AX162" s="15" t="s">
        <v>73</v>
      </c>
      <c r="AY162" s="181" t="s">
        <v>445</v>
      </c>
    </row>
    <row r="163" spans="1:65" s="16" customFormat="1">
      <c r="B163" s="187"/>
      <c r="D163" s="167" t="s">
        <v>453</v>
      </c>
      <c r="E163" s="188" t="s">
        <v>1</v>
      </c>
      <c r="F163" s="189" t="s">
        <v>470</v>
      </c>
      <c r="H163" s="190">
        <v>1001.4</v>
      </c>
      <c r="L163" s="187"/>
      <c r="M163" s="191"/>
      <c r="N163" s="192"/>
      <c r="O163" s="192"/>
      <c r="P163" s="192"/>
      <c r="Q163" s="192"/>
      <c r="R163" s="192"/>
      <c r="S163" s="192"/>
      <c r="T163" s="193"/>
      <c r="AT163" s="188" t="s">
        <v>453</v>
      </c>
      <c r="AU163" s="188" t="s">
        <v>129</v>
      </c>
      <c r="AV163" s="16" t="s">
        <v>451</v>
      </c>
      <c r="AW163" s="16" t="s">
        <v>29</v>
      </c>
      <c r="AX163" s="16" t="s">
        <v>81</v>
      </c>
      <c r="AY163" s="188" t="s">
        <v>445</v>
      </c>
    </row>
    <row r="164" spans="1:65" s="2" customFormat="1" ht="16.5" customHeight="1">
      <c r="A164" s="30"/>
      <c r="B164" s="152"/>
      <c r="C164" s="194" t="s">
        <v>533</v>
      </c>
      <c r="D164" s="194" t="s">
        <v>534</v>
      </c>
      <c r="E164" s="195" t="s">
        <v>6937</v>
      </c>
      <c r="F164" s="196" t="s">
        <v>6938</v>
      </c>
      <c r="G164" s="197" t="s">
        <v>1813</v>
      </c>
      <c r="H164" s="198">
        <v>30.042000000000002</v>
      </c>
      <c r="I164" s="199"/>
      <c r="J164" s="199">
        <f>ROUND(I164*H164,2)</f>
        <v>0</v>
      </c>
      <c r="K164" s="200"/>
      <c r="L164" s="201"/>
      <c r="M164" s="202" t="s">
        <v>1</v>
      </c>
      <c r="N164" s="203" t="s">
        <v>39</v>
      </c>
      <c r="O164" s="162">
        <v>0</v>
      </c>
      <c r="P164" s="162">
        <f>O164*H164</f>
        <v>0</v>
      </c>
      <c r="Q164" s="162">
        <v>1E-3</v>
      </c>
      <c r="R164" s="162">
        <f>Q164*H164</f>
        <v>3.0042000000000003E-2</v>
      </c>
      <c r="S164" s="162">
        <v>0</v>
      </c>
      <c r="T164" s="163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4" t="s">
        <v>504</v>
      </c>
      <c r="AT164" s="164" t="s">
        <v>534</v>
      </c>
      <c r="AU164" s="164" t="s">
        <v>129</v>
      </c>
      <c r="AY164" s="18" t="s">
        <v>445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8" t="s">
        <v>129</v>
      </c>
      <c r="BK164" s="165">
        <f>ROUND(I164*H164,2)</f>
        <v>0</v>
      </c>
      <c r="BL164" s="18" t="s">
        <v>451</v>
      </c>
      <c r="BM164" s="164" t="s">
        <v>6939</v>
      </c>
    </row>
    <row r="165" spans="1:65" s="14" customFormat="1">
      <c r="B165" s="173"/>
      <c r="D165" s="167" t="s">
        <v>453</v>
      </c>
      <c r="E165" s="174" t="s">
        <v>1</v>
      </c>
      <c r="F165" s="175" t="s">
        <v>6940</v>
      </c>
      <c r="H165" s="176">
        <v>30.042000000000002</v>
      </c>
      <c r="L165" s="173"/>
      <c r="M165" s="177"/>
      <c r="N165" s="178"/>
      <c r="O165" s="178"/>
      <c r="P165" s="178"/>
      <c r="Q165" s="178"/>
      <c r="R165" s="178"/>
      <c r="S165" s="178"/>
      <c r="T165" s="179"/>
      <c r="AT165" s="174" t="s">
        <v>453</v>
      </c>
      <c r="AU165" s="174" t="s">
        <v>129</v>
      </c>
      <c r="AV165" s="14" t="s">
        <v>129</v>
      </c>
      <c r="AW165" s="14" t="s">
        <v>29</v>
      </c>
      <c r="AX165" s="14" t="s">
        <v>73</v>
      </c>
      <c r="AY165" s="174" t="s">
        <v>445</v>
      </c>
    </row>
    <row r="166" spans="1:65" s="16" customFormat="1">
      <c r="B166" s="187"/>
      <c r="D166" s="167" t="s">
        <v>453</v>
      </c>
      <c r="E166" s="188" t="s">
        <v>1</v>
      </c>
      <c r="F166" s="189" t="s">
        <v>470</v>
      </c>
      <c r="H166" s="190">
        <v>30.042000000000002</v>
      </c>
      <c r="L166" s="187"/>
      <c r="M166" s="191"/>
      <c r="N166" s="192"/>
      <c r="O166" s="192"/>
      <c r="P166" s="192"/>
      <c r="Q166" s="192"/>
      <c r="R166" s="192"/>
      <c r="S166" s="192"/>
      <c r="T166" s="193"/>
      <c r="AT166" s="188" t="s">
        <v>453</v>
      </c>
      <c r="AU166" s="188" t="s">
        <v>129</v>
      </c>
      <c r="AV166" s="16" t="s">
        <v>451</v>
      </c>
      <c r="AW166" s="16" t="s">
        <v>29</v>
      </c>
      <c r="AX166" s="16" t="s">
        <v>81</v>
      </c>
      <c r="AY166" s="188" t="s">
        <v>445</v>
      </c>
    </row>
    <row r="167" spans="1:65" s="2" customFormat="1" ht="24.2" customHeight="1">
      <c r="A167" s="30"/>
      <c r="B167" s="152"/>
      <c r="C167" s="153" t="s">
        <v>539</v>
      </c>
      <c r="D167" s="153" t="s">
        <v>447</v>
      </c>
      <c r="E167" s="154" t="s">
        <v>6941</v>
      </c>
      <c r="F167" s="155" t="s">
        <v>6942</v>
      </c>
      <c r="G167" s="156" t="s">
        <v>529</v>
      </c>
      <c r="H167" s="157">
        <v>216.8</v>
      </c>
      <c r="I167" s="158"/>
      <c r="J167" s="158">
        <f>ROUND(I167*H167,2)</f>
        <v>0</v>
      </c>
      <c r="K167" s="159"/>
      <c r="L167" s="31"/>
      <c r="M167" s="160" t="s">
        <v>1</v>
      </c>
      <c r="N167" s="161" t="s">
        <v>39</v>
      </c>
      <c r="O167" s="162">
        <v>1.2E-2</v>
      </c>
      <c r="P167" s="162">
        <f>O167*H167</f>
        <v>2.6016000000000004</v>
      </c>
      <c r="Q167" s="162">
        <v>0</v>
      </c>
      <c r="R167" s="162">
        <f>Q167*H167</f>
        <v>0</v>
      </c>
      <c r="S167" s="162">
        <v>0</v>
      </c>
      <c r="T167" s="163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4" t="s">
        <v>451</v>
      </c>
      <c r="AT167" s="164" t="s">
        <v>447</v>
      </c>
      <c r="AU167" s="164" t="s">
        <v>129</v>
      </c>
      <c r="AY167" s="18" t="s">
        <v>445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8" t="s">
        <v>129</v>
      </c>
      <c r="BK167" s="165">
        <f>ROUND(I167*H167,2)</f>
        <v>0</v>
      </c>
      <c r="BL167" s="18" t="s">
        <v>451</v>
      </c>
      <c r="BM167" s="164" t="s">
        <v>6943</v>
      </c>
    </row>
    <row r="168" spans="1:65" s="14" customFormat="1">
      <c r="B168" s="173"/>
      <c r="D168" s="167" t="s">
        <v>453</v>
      </c>
      <c r="E168" s="174" t="s">
        <v>1</v>
      </c>
      <c r="F168" s="175" t="s">
        <v>6893</v>
      </c>
      <c r="H168" s="176">
        <v>101.8</v>
      </c>
      <c r="L168" s="173"/>
      <c r="M168" s="177"/>
      <c r="N168" s="178"/>
      <c r="O168" s="178"/>
      <c r="P168" s="178"/>
      <c r="Q168" s="178"/>
      <c r="R168" s="178"/>
      <c r="S168" s="178"/>
      <c r="T168" s="179"/>
      <c r="AT168" s="174" t="s">
        <v>453</v>
      </c>
      <c r="AU168" s="174" t="s">
        <v>129</v>
      </c>
      <c r="AV168" s="14" t="s">
        <v>129</v>
      </c>
      <c r="AW168" s="14" t="s">
        <v>29</v>
      </c>
      <c r="AX168" s="14" t="s">
        <v>73</v>
      </c>
      <c r="AY168" s="174" t="s">
        <v>445</v>
      </c>
    </row>
    <row r="169" spans="1:65" s="14" customFormat="1">
      <c r="B169" s="173"/>
      <c r="D169" s="167" t="s">
        <v>453</v>
      </c>
      <c r="E169" s="174" t="s">
        <v>1</v>
      </c>
      <c r="F169" s="175" t="s">
        <v>6897</v>
      </c>
      <c r="H169" s="176">
        <v>115</v>
      </c>
      <c r="L169" s="173"/>
      <c r="M169" s="177"/>
      <c r="N169" s="178"/>
      <c r="O169" s="178"/>
      <c r="P169" s="178"/>
      <c r="Q169" s="178"/>
      <c r="R169" s="178"/>
      <c r="S169" s="178"/>
      <c r="T169" s="179"/>
      <c r="AT169" s="174" t="s">
        <v>453</v>
      </c>
      <c r="AU169" s="174" t="s">
        <v>129</v>
      </c>
      <c r="AV169" s="14" t="s">
        <v>129</v>
      </c>
      <c r="AW169" s="14" t="s">
        <v>29</v>
      </c>
      <c r="AX169" s="14" t="s">
        <v>73</v>
      </c>
      <c r="AY169" s="174" t="s">
        <v>445</v>
      </c>
    </row>
    <row r="170" spans="1:65" s="16" customFormat="1">
      <c r="B170" s="187"/>
      <c r="D170" s="167" t="s">
        <v>453</v>
      </c>
      <c r="E170" s="188" t="s">
        <v>1</v>
      </c>
      <c r="F170" s="189" t="s">
        <v>470</v>
      </c>
      <c r="H170" s="190">
        <v>216.8</v>
      </c>
      <c r="L170" s="187"/>
      <c r="M170" s="191"/>
      <c r="N170" s="192"/>
      <c r="O170" s="192"/>
      <c r="P170" s="192"/>
      <c r="Q170" s="192"/>
      <c r="R170" s="192"/>
      <c r="S170" s="192"/>
      <c r="T170" s="193"/>
      <c r="AT170" s="188" t="s">
        <v>453</v>
      </c>
      <c r="AU170" s="188" t="s">
        <v>129</v>
      </c>
      <c r="AV170" s="16" t="s">
        <v>451</v>
      </c>
      <c r="AW170" s="16" t="s">
        <v>29</v>
      </c>
      <c r="AX170" s="16" t="s">
        <v>81</v>
      </c>
      <c r="AY170" s="188" t="s">
        <v>445</v>
      </c>
    </row>
    <row r="171" spans="1:65" s="2" customFormat="1" ht="24.2" customHeight="1">
      <c r="A171" s="30"/>
      <c r="B171" s="152"/>
      <c r="C171" s="153" t="s">
        <v>546</v>
      </c>
      <c r="D171" s="153" t="s">
        <v>447</v>
      </c>
      <c r="E171" s="154" t="s">
        <v>6944</v>
      </c>
      <c r="F171" s="155" t="s">
        <v>6945</v>
      </c>
      <c r="G171" s="156" t="s">
        <v>529</v>
      </c>
      <c r="H171" s="157">
        <v>1001.4</v>
      </c>
      <c r="I171" s="158"/>
      <c r="J171" s="158">
        <f>ROUND(I171*H171,2)</f>
        <v>0</v>
      </c>
      <c r="K171" s="159"/>
      <c r="L171" s="31"/>
      <c r="M171" s="160" t="s">
        <v>1</v>
      </c>
      <c r="N171" s="161" t="s">
        <v>39</v>
      </c>
      <c r="O171" s="162">
        <v>1.7999999999999999E-2</v>
      </c>
      <c r="P171" s="162">
        <f>O171*H171</f>
        <v>18.025199999999998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4" t="s">
        <v>451</v>
      </c>
      <c r="AT171" s="164" t="s">
        <v>447</v>
      </c>
      <c r="AU171" s="164" t="s">
        <v>129</v>
      </c>
      <c r="AY171" s="18" t="s">
        <v>445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8" t="s">
        <v>129</v>
      </c>
      <c r="BK171" s="165">
        <f>ROUND(I171*H171,2)</f>
        <v>0</v>
      </c>
      <c r="BL171" s="18" t="s">
        <v>451</v>
      </c>
      <c r="BM171" s="164" t="s">
        <v>6946</v>
      </c>
    </row>
    <row r="172" spans="1:65" s="14" customFormat="1">
      <c r="B172" s="173"/>
      <c r="D172" s="167" t="s">
        <v>453</v>
      </c>
      <c r="E172" s="174" t="s">
        <v>1</v>
      </c>
      <c r="F172" s="175" t="s">
        <v>6899</v>
      </c>
      <c r="H172" s="176">
        <v>1001.4</v>
      </c>
      <c r="L172" s="173"/>
      <c r="M172" s="177"/>
      <c r="N172" s="178"/>
      <c r="O172" s="178"/>
      <c r="P172" s="178"/>
      <c r="Q172" s="178"/>
      <c r="R172" s="178"/>
      <c r="S172" s="178"/>
      <c r="T172" s="179"/>
      <c r="AT172" s="174" t="s">
        <v>453</v>
      </c>
      <c r="AU172" s="174" t="s">
        <v>129</v>
      </c>
      <c r="AV172" s="14" t="s">
        <v>129</v>
      </c>
      <c r="AW172" s="14" t="s">
        <v>29</v>
      </c>
      <c r="AX172" s="14" t="s">
        <v>73</v>
      </c>
      <c r="AY172" s="174" t="s">
        <v>445</v>
      </c>
    </row>
    <row r="173" spans="1:65" s="16" customFormat="1">
      <c r="B173" s="187"/>
      <c r="D173" s="167" t="s">
        <v>453</v>
      </c>
      <c r="E173" s="188" t="s">
        <v>1</v>
      </c>
      <c r="F173" s="189" t="s">
        <v>470</v>
      </c>
      <c r="H173" s="190">
        <v>1001.4</v>
      </c>
      <c r="L173" s="187"/>
      <c r="M173" s="191"/>
      <c r="N173" s="192"/>
      <c r="O173" s="192"/>
      <c r="P173" s="192"/>
      <c r="Q173" s="192"/>
      <c r="R173" s="192"/>
      <c r="S173" s="192"/>
      <c r="T173" s="193"/>
      <c r="AT173" s="188" t="s">
        <v>453</v>
      </c>
      <c r="AU173" s="188" t="s">
        <v>129</v>
      </c>
      <c r="AV173" s="16" t="s">
        <v>451</v>
      </c>
      <c r="AW173" s="16" t="s">
        <v>29</v>
      </c>
      <c r="AX173" s="16" t="s">
        <v>81</v>
      </c>
      <c r="AY173" s="188" t="s">
        <v>445</v>
      </c>
    </row>
    <row r="174" spans="1:65" s="2" customFormat="1" ht="37.9" customHeight="1">
      <c r="A174" s="30"/>
      <c r="B174" s="152"/>
      <c r="C174" s="153" t="s">
        <v>552</v>
      </c>
      <c r="D174" s="153" t="s">
        <v>447</v>
      </c>
      <c r="E174" s="154" t="s">
        <v>6947</v>
      </c>
      <c r="F174" s="155" t="s">
        <v>6948</v>
      </c>
      <c r="G174" s="156" t="s">
        <v>651</v>
      </c>
      <c r="H174" s="157">
        <v>244</v>
      </c>
      <c r="I174" s="158"/>
      <c r="J174" s="158">
        <f>ROUND(I174*H174,2)</f>
        <v>0</v>
      </c>
      <c r="K174" s="159"/>
      <c r="L174" s="31"/>
      <c r="M174" s="160" t="s">
        <v>1</v>
      </c>
      <c r="N174" s="161" t="s">
        <v>39</v>
      </c>
      <c r="O174" s="162">
        <v>6.8000000000000005E-2</v>
      </c>
      <c r="P174" s="162">
        <f>O174*H174</f>
        <v>16.592000000000002</v>
      </c>
      <c r="Q174" s="162">
        <v>0</v>
      </c>
      <c r="R174" s="162">
        <f>Q174*H174</f>
        <v>0</v>
      </c>
      <c r="S174" s="162">
        <v>0</v>
      </c>
      <c r="T174" s="163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4" t="s">
        <v>451</v>
      </c>
      <c r="AT174" s="164" t="s">
        <v>447</v>
      </c>
      <c r="AU174" s="164" t="s">
        <v>129</v>
      </c>
      <c r="AY174" s="18" t="s">
        <v>445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8" t="s">
        <v>129</v>
      </c>
      <c r="BK174" s="165">
        <f>ROUND(I174*H174,2)</f>
        <v>0</v>
      </c>
      <c r="BL174" s="18" t="s">
        <v>451</v>
      </c>
      <c r="BM174" s="164" t="s">
        <v>6949</v>
      </c>
    </row>
    <row r="175" spans="1:65" s="14" customFormat="1">
      <c r="B175" s="173"/>
      <c r="D175" s="167" t="s">
        <v>453</v>
      </c>
      <c r="E175" s="174" t="s">
        <v>1</v>
      </c>
      <c r="F175" s="175" t="s">
        <v>6950</v>
      </c>
      <c r="H175" s="176">
        <v>244</v>
      </c>
      <c r="L175" s="173"/>
      <c r="M175" s="177"/>
      <c r="N175" s="178"/>
      <c r="O175" s="178"/>
      <c r="P175" s="178"/>
      <c r="Q175" s="178"/>
      <c r="R175" s="178"/>
      <c r="S175" s="178"/>
      <c r="T175" s="179"/>
      <c r="AT175" s="174" t="s">
        <v>453</v>
      </c>
      <c r="AU175" s="174" t="s">
        <v>129</v>
      </c>
      <c r="AV175" s="14" t="s">
        <v>129</v>
      </c>
      <c r="AW175" s="14" t="s">
        <v>29</v>
      </c>
      <c r="AX175" s="14" t="s">
        <v>73</v>
      </c>
      <c r="AY175" s="174" t="s">
        <v>445</v>
      </c>
    </row>
    <row r="176" spans="1:65" s="15" customFormat="1">
      <c r="B176" s="180"/>
      <c r="D176" s="167" t="s">
        <v>453</v>
      </c>
      <c r="E176" s="181" t="s">
        <v>6892</v>
      </c>
      <c r="F176" s="182" t="s">
        <v>468</v>
      </c>
      <c r="H176" s="183">
        <v>244</v>
      </c>
      <c r="L176" s="180"/>
      <c r="M176" s="184"/>
      <c r="N176" s="185"/>
      <c r="O176" s="185"/>
      <c r="P176" s="185"/>
      <c r="Q176" s="185"/>
      <c r="R176" s="185"/>
      <c r="S176" s="185"/>
      <c r="T176" s="186"/>
      <c r="AT176" s="181" t="s">
        <v>453</v>
      </c>
      <c r="AU176" s="181" t="s">
        <v>129</v>
      </c>
      <c r="AV176" s="15" t="s">
        <v>469</v>
      </c>
      <c r="AW176" s="15" t="s">
        <v>29</v>
      </c>
      <c r="AX176" s="15" t="s">
        <v>73</v>
      </c>
      <c r="AY176" s="181" t="s">
        <v>445</v>
      </c>
    </row>
    <row r="177" spans="1:65" s="16" customFormat="1">
      <c r="B177" s="187"/>
      <c r="D177" s="167" t="s">
        <v>453</v>
      </c>
      <c r="E177" s="188" t="s">
        <v>1</v>
      </c>
      <c r="F177" s="189" t="s">
        <v>470</v>
      </c>
      <c r="H177" s="190">
        <v>244</v>
      </c>
      <c r="L177" s="187"/>
      <c r="M177" s="191"/>
      <c r="N177" s="192"/>
      <c r="O177" s="192"/>
      <c r="P177" s="192"/>
      <c r="Q177" s="192"/>
      <c r="R177" s="192"/>
      <c r="S177" s="192"/>
      <c r="T177" s="193"/>
      <c r="AT177" s="188" t="s">
        <v>453</v>
      </c>
      <c r="AU177" s="188" t="s">
        <v>129</v>
      </c>
      <c r="AV177" s="16" t="s">
        <v>451</v>
      </c>
      <c r="AW177" s="16" t="s">
        <v>29</v>
      </c>
      <c r="AX177" s="16" t="s">
        <v>81</v>
      </c>
      <c r="AY177" s="188" t="s">
        <v>445</v>
      </c>
    </row>
    <row r="178" spans="1:65" s="2" customFormat="1" ht="24.2" customHeight="1">
      <c r="A178" s="30"/>
      <c r="B178" s="152"/>
      <c r="C178" s="153" t="s">
        <v>558</v>
      </c>
      <c r="D178" s="153" t="s">
        <v>447</v>
      </c>
      <c r="E178" s="154" t="s">
        <v>6951</v>
      </c>
      <c r="F178" s="155" t="s">
        <v>6952</v>
      </c>
      <c r="G178" s="156" t="s">
        <v>529</v>
      </c>
      <c r="H178" s="157">
        <v>1001.4</v>
      </c>
      <c r="I178" s="158"/>
      <c r="J178" s="158">
        <f>ROUND(I178*H178,2)</f>
        <v>0</v>
      </c>
      <c r="K178" s="159"/>
      <c r="L178" s="31"/>
      <c r="M178" s="160" t="s">
        <v>1</v>
      </c>
      <c r="N178" s="161" t="s">
        <v>39</v>
      </c>
      <c r="O178" s="162">
        <v>1.4999999999999999E-2</v>
      </c>
      <c r="P178" s="162">
        <f>O178*H178</f>
        <v>15.020999999999999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4" t="s">
        <v>451</v>
      </c>
      <c r="AT178" s="164" t="s">
        <v>447</v>
      </c>
      <c r="AU178" s="164" t="s">
        <v>129</v>
      </c>
      <c r="AY178" s="18" t="s">
        <v>445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129</v>
      </c>
      <c r="BK178" s="165">
        <f>ROUND(I178*H178,2)</f>
        <v>0</v>
      </c>
      <c r="BL178" s="18" t="s">
        <v>451</v>
      </c>
      <c r="BM178" s="164" t="s">
        <v>6953</v>
      </c>
    </row>
    <row r="179" spans="1:65" s="14" customFormat="1">
      <c r="B179" s="173"/>
      <c r="D179" s="167" t="s">
        <v>453</v>
      </c>
      <c r="E179" s="174" t="s">
        <v>1</v>
      </c>
      <c r="F179" s="175" t="s">
        <v>6899</v>
      </c>
      <c r="H179" s="176">
        <v>1001.4</v>
      </c>
      <c r="L179" s="173"/>
      <c r="M179" s="177"/>
      <c r="N179" s="178"/>
      <c r="O179" s="178"/>
      <c r="P179" s="178"/>
      <c r="Q179" s="178"/>
      <c r="R179" s="178"/>
      <c r="S179" s="178"/>
      <c r="T179" s="179"/>
      <c r="AT179" s="174" t="s">
        <v>453</v>
      </c>
      <c r="AU179" s="174" t="s">
        <v>129</v>
      </c>
      <c r="AV179" s="14" t="s">
        <v>129</v>
      </c>
      <c r="AW179" s="14" t="s">
        <v>29</v>
      </c>
      <c r="AX179" s="14" t="s">
        <v>73</v>
      </c>
      <c r="AY179" s="174" t="s">
        <v>445</v>
      </c>
    </row>
    <row r="180" spans="1:65" s="16" customFormat="1">
      <c r="B180" s="187"/>
      <c r="D180" s="167" t="s">
        <v>453</v>
      </c>
      <c r="E180" s="188" t="s">
        <v>1</v>
      </c>
      <c r="F180" s="189" t="s">
        <v>470</v>
      </c>
      <c r="H180" s="190">
        <v>1001.4</v>
      </c>
      <c r="L180" s="187"/>
      <c r="M180" s="191"/>
      <c r="N180" s="192"/>
      <c r="O180" s="192"/>
      <c r="P180" s="192"/>
      <c r="Q180" s="192"/>
      <c r="R180" s="192"/>
      <c r="S180" s="192"/>
      <c r="T180" s="193"/>
      <c r="AT180" s="188" t="s">
        <v>453</v>
      </c>
      <c r="AU180" s="188" t="s">
        <v>129</v>
      </c>
      <c r="AV180" s="16" t="s">
        <v>451</v>
      </c>
      <c r="AW180" s="16" t="s">
        <v>29</v>
      </c>
      <c r="AX180" s="16" t="s">
        <v>81</v>
      </c>
      <c r="AY180" s="188" t="s">
        <v>445</v>
      </c>
    </row>
    <row r="181" spans="1:65" s="2" customFormat="1" ht="24.2" customHeight="1">
      <c r="A181" s="30"/>
      <c r="B181" s="152"/>
      <c r="C181" s="153" t="s">
        <v>390</v>
      </c>
      <c r="D181" s="153" t="s">
        <v>447</v>
      </c>
      <c r="E181" s="154" t="s">
        <v>6954</v>
      </c>
      <c r="F181" s="155" t="s">
        <v>6955</v>
      </c>
      <c r="G181" s="156" t="s">
        <v>529</v>
      </c>
      <c r="H181" s="157">
        <v>1001.4</v>
      </c>
      <c r="I181" s="158"/>
      <c r="J181" s="158">
        <f>ROUND(I181*H181,2)</f>
        <v>0</v>
      </c>
      <c r="K181" s="159"/>
      <c r="L181" s="31"/>
      <c r="M181" s="160" t="s">
        <v>1</v>
      </c>
      <c r="N181" s="161" t="s">
        <v>39</v>
      </c>
      <c r="O181" s="162">
        <v>1E-3</v>
      </c>
      <c r="P181" s="162">
        <f>O181*H181</f>
        <v>1.0014000000000001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4" t="s">
        <v>451</v>
      </c>
      <c r="AT181" s="164" t="s">
        <v>447</v>
      </c>
      <c r="AU181" s="164" t="s">
        <v>129</v>
      </c>
      <c r="AY181" s="18" t="s">
        <v>445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129</v>
      </c>
      <c r="BK181" s="165">
        <f>ROUND(I181*H181,2)</f>
        <v>0</v>
      </c>
      <c r="BL181" s="18" t="s">
        <v>451</v>
      </c>
      <c r="BM181" s="164" t="s">
        <v>6956</v>
      </c>
    </row>
    <row r="182" spans="1:65" s="14" customFormat="1">
      <c r="B182" s="173"/>
      <c r="D182" s="167" t="s">
        <v>453</v>
      </c>
      <c r="E182" s="174" t="s">
        <v>1</v>
      </c>
      <c r="F182" s="175" t="s">
        <v>6899</v>
      </c>
      <c r="H182" s="176">
        <v>1001.4</v>
      </c>
      <c r="L182" s="173"/>
      <c r="M182" s="177"/>
      <c r="N182" s="178"/>
      <c r="O182" s="178"/>
      <c r="P182" s="178"/>
      <c r="Q182" s="178"/>
      <c r="R182" s="178"/>
      <c r="S182" s="178"/>
      <c r="T182" s="179"/>
      <c r="AT182" s="174" t="s">
        <v>453</v>
      </c>
      <c r="AU182" s="174" t="s">
        <v>129</v>
      </c>
      <c r="AV182" s="14" t="s">
        <v>129</v>
      </c>
      <c r="AW182" s="14" t="s">
        <v>29</v>
      </c>
      <c r="AX182" s="14" t="s">
        <v>73</v>
      </c>
      <c r="AY182" s="174" t="s">
        <v>445</v>
      </c>
    </row>
    <row r="183" spans="1:65" s="16" customFormat="1">
      <c r="B183" s="187"/>
      <c r="D183" s="167" t="s">
        <v>453</v>
      </c>
      <c r="E183" s="188" t="s">
        <v>1</v>
      </c>
      <c r="F183" s="189" t="s">
        <v>470</v>
      </c>
      <c r="H183" s="190">
        <v>1001.4</v>
      </c>
      <c r="L183" s="187"/>
      <c r="M183" s="191"/>
      <c r="N183" s="192"/>
      <c r="O183" s="192"/>
      <c r="P183" s="192"/>
      <c r="Q183" s="192"/>
      <c r="R183" s="192"/>
      <c r="S183" s="192"/>
      <c r="T183" s="193"/>
      <c r="AT183" s="188" t="s">
        <v>453</v>
      </c>
      <c r="AU183" s="188" t="s">
        <v>129</v>
      </c>
      <c r="AV183" s="16" t="s">
        <v>451</v>
      </c>
      <c r="AW183" s="16" t="s">
        <v>29</v>
      </c>
      <c r="AX183" s="16" t="s">
        <v>81</v>
      </c>
      <c r="AY183" s="188" t="s">
        <v>445</v>
      </c>
    </row>
    <row r="184" spans="1:65" s="2" customFormat="1" ht="33" customHeight="1">
      <c r="A184" s="30"/>
      <c r="B184" s="152"/>
      <c r="C184" s="153" t="s">
        <v>567</v>
      </c>
      <c r="D184" s="153" t="s">
        <v>447</v>
      </c>
      <c r="E184" s="154" t="s">
        <v>6957</v>
      </c>
      <c r="F184" s="155" t="s">
        <v>6958</v>
      </c>
      <c r="G184" s="156" t="s">
        <v>651</v>
      </c>
      <c r="H184" s="157">
        <v>244</v>
      </c>
      <c r="I184" s="158"/>
      <c r="J184" s="158">
        <f>ROUND(I184*H184,2)</f>
        <v>0</v>
      </c>
      <c r="K184" s="159"/>
      <c r="L184" s="31"/>
      <c r="M184" s="160" t="s">
        <v>1</v>
      </c>
      <c r="N184" s="161" t="s">
        <v>39</v>
      </c>
      <c r="O184" s="162">
        <v>9.3240000000000003E-2</v>
      </c>
      <c r="P184" s="162">
        <f>O184*H184</f>
        <v>22.75056</v>
      </c>
      <c r="Q184" s="162">
        <v>0</v>
      </c>
      <c r="R184" s="162">
        <f>Q184*H184</f>
        <v>0</v>
      </c>
      <c r="S184" s="162">
        <v>0</v>
      </c>
      <c r="T184" s="163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4" t="s">
        <v>451</v>
      </c>
      <c r="AT184" s="164" t="s">
        <v>447</v>
      </c>
      <c r="AU184" s="164" t="s">
        <v>129</v>
      </c>
      <c r="AY184" s="18" t="s">
        <v>445</v>
      </c>
      <c r="BE184" s="165">
        <f>IF(N184="základná",J184,0)</f>
        <v>0</v>
      </c>
      <c r="BF184" s="165">
        <f>IF(N184="znížená",J184,0)</f>
        <v>0</v>
      </c>
      <c r="BG184" s="165">
        <f>IF(N184="zákl. prenesená",J184,0)</f>
        <v>0</v>
      </c>
      <c r="BH184" s="165">
        <f>IF(N184="zníž. prenesená",J184,0)</f>
        <v>0</v>
      </c>
      <c r="BI184" s="165">
        <f>IF(N184="nulová",J184,0)</f>
        <v>0</v>
      </c>
      <c r="BJ184" s="18" t="s">
        <v>129</v>
      </c>
      <c r="BK184" s="165">
        <f>ROUND(I184*H184,2)</f>
        <v>0</v>
      </c>
      <c r="BL184" s="18" t="s">
        <v>451</v>
      </c>
      <c r="BM184" s="164" t="s">
        <v>6959</v>
      </c>
    </row>
    <row r="185" spans="1:65" s="14" customFormat="1">
      <c r="B185" s="173"/>
      <c r="D185" s="167" t="s">
        <v>453</v>
      </c>
      <c r="E185" s="174" t="s">
        <v>1</v>
      </c>
      <c r="F185" s="175" t="s">
        <v>6892</v>
      </c>
      <c r="H185" s="176">
        <v>244</v>
      </c>
      <c r="L185" s="173"/>
      <c r="M185" s="177"/>
      <c r="N185" s="178"/>
      <c r="O185" s="178"/>
      <c r="P185" s="178"/>
      <c r="Q185" s="178"/>
      <c r="R185" s="178"/>
      <c r="S185" s="178"/>
      <c r="T185" s="179"/>
      <c r="AT185" s="174" t="s">
        <v>453</v>
      </c>
      <c r="AU185" s="174" t="s">
        <v>129</v>
      </c>
      <c r="AV185" s="14" t="s">
        <v>129</v>
      </c>
      <c r="AW185" s="14" t="s">
        <v>29</v>
      </c>
      <c r="AX185" s="14" t="s">
        <v>73</v>
      </c>
      <c r="AY185" s="174" t="s">
        <v>445</v>
      </c>
    </row>
    <row r="186" spans="1:65" s="16" customFormat="1">
      <c r="B186" s="187"/>
      <c r="D186" s="167" t="s">
        <v>453</v>
      </c>
      <c r="E186" s="188" t="s">
        <v>1</v>
      </c>
      <c r="F186" s="189" t="s">
        <v>470</v>
      </c>
      <c r="H186" s="190">
        <v>244</v>
      </c>
      <c r="L186" s="187"/>
      <c r="M186" s="191"/>
      <c r="N186" s="192"/>
      <c r="O186" s="192"/>
      <c r="P186" s="192"/>
      <c r="Q186" s="192"/>
      <c r="R186" s="192"/>
      <c r="S186" s="192"/>
      <c r="T186" s="193"/>
      <c r="AT186" s="188" t="s">
        <v>453</v>
      </c>
      <c r="AU186" s="188" t="s">
        <v>129</v>
      </c>
      <c r="AV186" s="16" t="s">
        <v>451</v>
      </c>
      <c r="AW186" s="16" t="s">
        <v>29</v>
      </c>
      <c r="AX186" s="16" t="s">
        <v>81</v>
      </c>
      <c r="AY186" s="188" t="s">
        <v>445</v>
      </c>
    </row>
    <row r="187" spans="1:65" s="2" customFormat="1" ht="24.2" customHeight="1">
      <c r="A187" s="30"/>
      <c r="B187" s="152"/>
      <c r="C187" s="194" t="s">
        <v>572</v>
      </c>
      <c r="D187" s="194" t="s">
        <v>534</v>
      </c>
      <c r="E187" s="195" t="s">
        <v>6960</v>
      </c>
      <c r="F187" s="196" t="s">
        <v>6961</v>
      </c>
      <c r="G187" s="197" t="s">
        <v>651</v>
      </c>
      <c r="H187" s="198">
        <v>39</v>
      </c>
      <c r="I187" s="199"/>
      <c r="J187" s="199">
        <f t="shared" ref="J187:J193" si="0">ROUND(I187*H187,2)</f>
        <v>0</v>
      </c>
      <c r="K187" s="200"/>
      <c r="L187" s="201"/>
      <c r="M187" s="202" t="s">
        <v>1</v>
      </c>
      <c r="N187" s="203" t="s">
        <v>39</v>
      </c>
      <c r="O187" s="162">
        <v>0</v>
      </c>
      <c r="P187" s="162">
        <f t="shared" ref="P187:P193" si="1">O187*H187</f>
        <v>0</v>
      </c>
      <c r="Q187" s="162">
        <v>5.0000000000000001E-4</v>
      </c>
      <c r="R187" s="162">
        <f t="shared" ref="R187:R193" si="2">Q187*H187</f>
        <v>1.95E-2</v>
      </c>
      <c r="S187" s="162">
        <v>0</v>
      </c>
      <c r="T187" s="163">
        <f t="shared" ref="T187:T193" si="3"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4" t="s">
        <v>504</v>
      </c>
      <c r="AT187" s="164" t="s">
        <v>534</v>
      </c>
      <c r="AU187" s="164" t="s">
        <v>129</v>
      </c>
      <c r="AY187" s="18" t="s">
        <v>445</v>
      </c>
      <c r="BE187" s="165">
        <f t="shared" ref="BE187:BE193" si="4">IF(N187="základná",J187,0)</f>
        <v>0</v>
      </c>
      <c r="BF187" s="165">
        <f t="shared" ref="BF187:BF193" si="5">IF(N187="znížená",J187,0)</f>
        <v>0</v>
      </c>
      <c r="BG187" s="165">
        <f t="shared" ref="BG187:BG193" si="6">IF(N187="zákl. prenesená",J187,0)</f>
        <v>0</v>
      </c>
      <c r="BH187" s="165">
        <f t="shared" ref="BH187:BH193" si="7">IF(N187="zníž. prenesená",J187,0)</f>
        <v>0</v>
      </c>
      <c r="BI187" s="165">
        <f t="shared" ref="BI187:BI193" si="8">IF(N187="nulová",J187,0)</f>
        <v>0</v>
      </c>
      <c r="BJ187" s="18" t="s">
        <v>129</v>
      </c>
      <c r="BK187" s="165">
        <f t="shared" ref="BK187:BK193" si="9">ROUND(I187*H187,2)</f>
        <v>0</v>
      </c>
      <c r="BL187" s="18" t="s">
        <v>451</v>
      </c>
      <c r="BM187" s="164" t="s">
        <v>6962</v>
      </c>
    </row>
    <row r="188" spans="1:65" s="2" customFormat="1" ht="24.2" customHeight="1">
      <c r="A188" s="30"/>
      <c r="B188" s="152"/>
      <c r="C188" s="194" t="s">
        <v>7</v>
      </c>
      <c r="D188" s="194" t="s">
        <v>534</v>
      </c>
      <c r="E188" s="195" t="s">
        <v>6963</v>
      </c>
      <c r="F188" s="196" t="s">
        <v>6964</v>
      </c>
      <c r="G188" s="197" t="s">
        <v>651</v>
      </c>
      <c r="H188" s="198">
        <v>85</v>
      </c>
      <c r="I188" s="199"/>
      <c r="J188" s="199">
        <f t="shared" si="0"/>
        <v>0</v>
      </c>
      <c r="K188" s="200"/>
      <c r="L188" s="201"/>
      <c r="M188" s="202" t="s">
        <v>1</v>
      </c>
      <c r="N188" s="203" t="s">
        <v>39</v>
      </c>
      <c r="O188" s="162">
        <v>0</v>
      </c>
      <c r="P188" s="162">
        <f t="shared" si="1"/>
        <v>0</v>
      </c>
      <c r="Q188" s="162">
        <v>5.0000000000000001E-4</v>
      </c>
      <c r="R188" s="162">
        <f t="shared" si="2"/>
        <v>4.2500000000000003E-2</v>
      </c>
      <c r="S188" s="162">
        <v>0</v>
      </c>
      <c r="T188" s="163">
        <f t="shared" si="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4" t="s">
        <v>504</v>
      </c>
      <c r="AT188" s="164" t="s">
        <v>534</v>
      </c>
      <c r="AU188" s="164" t="s">
        <v>129</v>
      </c>
      <c r="AY188" s="18" t="s">
        <v>445</v>
      </c>
      <c r="BE188" s="165">
        <f t="shared" si="4"/>
        <v>0</v>
      </c>
      <c r="BF188" s="165">
        <f t="shared" si="5"/>
        <v>0</v>
      </c>
      <c r="BG188" s="165">
        <f t="shared" si="6"/>
        <v>0</v>
      </c>
      <c r="BH188" s="165">
        <f t="shared" si="7"/>
        <v>0</v>
      </c>
      <c r="BI188" s="165">
        <f t="shared" si="8"/>
        <v>0</v>
      </c>
      <c r="BJ188" s="18" t="s">
        <v>129</v>
      </c>
      <c r="BK188" s="165">
        <f t="shared" si="9"/>
        <v>0</v>
      </c>
      <c r="BL188" s="18" t="s">
        <v>451</v>
      </c>
      <c r="BM188" s="164" t="s">
        <v>6965</v>
      </c>
    </row>
    <row r="189" spans="1:65" s="2" customFormat="1" ht="24.2" customHeight="1">
      <c r="A189" s="30"/>
      <c r="B189" s="152"/>
      <c r="C189" s="194" t="s">
        <v>588</v>
      </c>
      <c r="D189" s="194" t="s">
        <v>534</v>
      </c>
      <c r="E189" s="195" t="s">
        <v>6966</v>
      </c>
      <c r="F189" s="196" t="s">
        <v>6967</v>
      </c>
      <c r="G189" s="197" t="s">
        <v>651</v>
      </c>
      <c r="H189" s="198">
        <v>8</v>
      </c>
      <c r="I189" s="199"/>
      <c r="J189" s="199">
        <f t="shared" si="0"/>
        <v>0</v>
      </c>
      <c r="K189" s="200"/>
      <c r="L189" s="201"/>
      <c r="M189" s="202" t="s">
        <v>1</v>
      </c>
      <c r="N189" s="203" t="s">
        <v>39</v>
      </c>
      <c r="O189" s="162">
        <v>0</v>
      </c>
      <c r="P189" s="162">
        <f t="shared" si="1"/>
        <v>0</v>
      </c>
      <c r="Q189" s="162">
        <v>5.0000000000000001E-4</v>
      </c>
      <c r="R189" s="162">
        <f t="shared" si="2"/>
        <v>4.0000000000000001E-3</v>
      </c>
      <c r="S189" s="162">
        <v>0</v>
      </c>
      <c r="T189" s="163">
        <f t="shared" si="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4" t="s">
        <v>504</v>
      </c>
      <c r="AT189" s="164" t="s">
        <v>534</v>
      </c>
      <c r="AU189" s="164" t="s">
        <v>129</v>
      </c>
      <c r="AY189" s="18" t="s">
        <v>445</v>
      </c>
      <c r="BE189" s="165">
        <f t="shared" si="4"/>
        <v>0</v>
      </c>
      <c r="BF189" s="165">
        <f t="shared" si="5"/>
        <v>0</v>
      </c>
      <c r="BG189" s="165">
        <f t="shared" si="6"/>
        <v>0</v>
      </c>
      <c r="BH189" s="165">
        <f t="shared" si="7"/>
        <v>0</v>
      </c>
      <c r="BI189" s="165">
        <f t="shared" si="8"/>
        <v>0</v>
      </c>
      <c r="BJ189" s="18" t="s">
        <v>129</v>
      </c>
      <c r="BK189" s="165">
        <f t="shared" si="9"/>
        <v>0</v>
      </c>
      <c r="BL189" s="18" t="s">
        <v>451</v>
      </c>
      <c r="BM189" s="164" t="s">
        <v>6968</v>
      </c>
    </row>
    <row r="190" spans="1:65" s="2" customFormat="1" ht="24.2" customHeight="1">
      <c r="A190" s="30"/>
      <c r="B190" s="152"/>
      <c r="C190" s="194" t="s">
        <v>597</v>
      </c>
      <c r="D190" s="194" t="s">
        <v>534</v>
      </c>
      <c r="E190" s="195" t="s">
        <v>6969</v>
      </c>
      <c r="F190" s="196" t="s">
        <v>6970</v>
      </c>
      <c r="G190" s="197" t="s">
        <v>651</v>
      </c>
      <c r="H190" s="198">
        <v>12</v>
      </c>
      <c r="I190" s="199"/>
      <c r="J190" s="199">
        <f t="shared" si="0"/>
        <v>0</v>
      </c>
      <c r="K190" s="200"/>
      <c r="L190" s="201"/>
      <c r="M190" s="202" t="s">
        <v>1</v>
      </c>
      <c r="N190" s="203" t="s">
        <v>39</v>
      </c>
      <c r="O190" s="162">
        <v>0</v>
      </c>
      <c r="P190" s="162">
        <f t="shared" si="1"/>
        <v>0</v>
      </c>
      <c r="Q190" s="162">
        <v>5.0000000000000001E-4</v>
      </c>
      <c r="R190" s="162">
        <f t="shared" si="2"/>
        <v>6.0000000000000001E-3</v>
      </c>
      <c r="S190" s="162">
        <v>0</v>
      </c>
      <c r="T190" s="163">
        <f t="shared" si="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4" t="s">
        <v>504</v>
      </c>
      <c r="AT190" s="164" t="s">
        <v>534</v>
      </c>
      <c r="AU190" s="164" t="s">
        <v>129</v>
      </c>
      <c r="AY190" s="18" t="s">
        <v>445</v>
      </c>
      <c r="BE190" s="165">
        <f t="shared" si="4"/>
        <v>0</v>
      </c>
      <c r="BF190" s="165">
        <f t="shared" si="5"/>
        <v>0</v>
      </c>
      <c r="BG190" s="165">
        <f t="shared" si="6"/>
        <v>0</v>
      </c>
      <c r="BH190" s="165">
        <f t="shared" si="7"/>
        <v>0</v>
      </c>
      <c r="BI190" s="165">
        <f t="shared" si="8"/>
        <v>0</v>
      </c>
      <c r="BJ190" s="18" t="s">
        <v>129</v>
      </c>
      <c r="BK190" s="165">
        <f t="shared" si="9"/>
        <v>0</v>
      </c>
      <c r="BL190" s="18" t="s">
        <v>451</v>
      </c>
      <c r="BM190" s="164" t="s">
        <v>6971</v>
      </c>
    </row>
    <row r="191" spans="1:65" s="2" customFormat="1" ht="24.2" customHeight="1">
      <c r="A191" s="30"/>
      <c r="B191" s="152"/>
      <c r="C191" s="194" t="s">
        <v>601</v>
      </c>
      <c r="D191" s="194" t="s">
        <v>534</v>
      </c>
      <c r="E191" s="195" t="s">
        <v>6972</v>
      </c>
      <c r="F191" s="196" t="s">
        <v>6973</v>
      </c>
      <c r="G191" s="197" t="s">
        <v>651</v>
      </c>
      <c r="H191" s="198">
        <v>31</v>
      </c>
      <c r="I191" s="199"/>
      <c r="J191" s="199">
        <f t="shared" si="0"/>
        <v>0</v>
      </c>
      <c r="K191" s="200"/>
      <c r="L191" s="201"/>
      <c r="M191" s="202" t="s">
        <v>1</v>
      </c>
      <c r="N191" s="203" t="s">
        <v>39</v>
      </c>
      <c r="O191" s="162">
        <v>0</v>
      </c>
      <c r="P191" s="162">
        <f t="shared" si="1"/>
        <v>0</v>
      </c>
      <c r="Q191" s="162">
        <v>5.0000000000000001E-4</v>
      </c>
      <c r="R191" s="162">
        <f t="shared" si="2"/>
        <v>1.55E-2</v>
      </c>
      <c r="S191" s="162">
        <v>0</v>
      </c>
      <c r="T191" s="163">
        <f t="shared" si="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4" t="s">
        <v>504</v>
      </c>
      <c r="AT191" s="164" t="s">
        <v>534</v>
      </c>
      <c r="AU191" s="164" t="s">
        <v>129</v>
      </c>
      <c r="AY191" s="18" t="s">
        <v>445</v>
      </c>
      <c r="BE191" s="165">
        <f t="shared" si="4"/>
        <v>0</v>
      </c>
      <c r="BF191" s="165">
        <f t="shared" si="5"/>
        <v>0</v>
      </c>
      <c r="BG191" s="165">
        <f t="shared" si="6"/>
        <v>0</v>
      </c>
      <c r="BH191" s="165">
        <f t="shared" si="7"/>
        <v>0</v>
      </c>
      <c r="BI191" s="165">
        <f t="shared" si="8"/>
        <v>0</v>
      </c>
      <c r="BJ191" s="18" t="s">
        <v>129</v>
      </c>
      <c r="BK191" s="165">
        <f t="shared" si="9"/>
        <v>0</v>
      </c>
      <c r="BL191" s="18" t="s">
        <v>451</v>
      </c>
      <c r="BM191" s="164" t="s">
        <v>6974</v>
      </c>
    </row>
    <row r="192" spans="1:65" s="2" customFormat="1" ht="21.75" customHeight="1">
      <c r="A192" s="30"/>
      <c r="B192" s="152"/>
      <c r="C192" s="194" t="s">
        <v>606</v>
      </c>
      <c r="D192" s="194" t="s">
        <v>534</v>
      </c>
      <c r="E192" s="195" t="s">
        <v>6975</v>
      </c>
      <c r="F192" s="196" t="s">
        <v>6976</v>
      </c>
      <c r="G192" s="197" t="s">
        <v>651</v>
      </c>
      <c r="H192" s="198">
        <v>69</v>
      </c>
      <c r="I192" s="199"/>
      <c r="J192" s="199">
        <f t="shared" si="0"/>
        <v>0</v>
      </c>
      <c r="K192" s="200"/>
      <c r="L192" s="201"/>
      <c r="M192" s="202" t="s">
        <v>1</v>
      </c>
      <c r="N192" s="203" t="s">
        <v>39</v>
      </c>
      <c r="O192" s="162">
        <v>0</v>
      </c>
      <c r="P192" s="162">
        <f t="shared" si="1"/>
        <v>0</v>
      </c>
      <c r="Q192" s="162">
        <v>5.0000000000000001E-4</v>
      </c>
      <c r="R192" s="162">
        <f t="shared" si="2"/>
        <v>3.4500000000000003E-2</v>
      </c>
      <c r="S192" s="162">
        <v>0</v>
      </c>
      <c r="T192" s="163">
        <f t="shared" si="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64" t="s">
        <v>504</v>
      </c>
      <c r="AT192" s="164" t="s">
        <v>534</v>
      </c>
      <c r="AU192" s="164" t="s">
        <v>129</v>
      </c>
      <c r="AY192" s="18" t="s">
        <v>445</v>
      </c>
      <c r="BE192" s="165">
        <f t="shared" si="4"/>
        <v>0</v>
      </c>
      <c r="BF192" s="165">
        <f t="shared" si="5"/>
        <v>0</v>
      </c>
      <c r="BG192" s="165">
        <f t="shared" si="6"/>
        <v>0</v>
      </c>
      <c r="BH192" s="165">
        <f t="shared" si="7"/>
        <v>0</v>
      </c>
      <c r="BI192" s="165">
        <f t="shared" si="8"/>
        <v>0</v>
      </c>
      <c r="BJ192" s="18" t="s">
        <v>129</v>
      </c>
      <c r="BK192" s="165">
        <f t="shared" si="9"/>
        <v>0</v>
      </c>
      <c r="BL192" s="18" t="s">
        <v>451</v>
      </c>
      <c r="BM192" s="164" t="s">
        <v>6977</v>
      </c>
    </row>
    <row r="193" spans="1:65" s="2" customFormat="1" ht="24.2" customHeight="1">
      <c r="A193" s="30"/>
      <c r="B193" s="152"/>
      <c r="C193" s="153" t="s">
        <v>612</v>
      </c>
      <c r="D193" s="153" t="s">
        <v>447</v>
      </c>
      <c r="E193" s="154" t="s">
        <v>6978</v>
      </c>
      <c r="F193" s="155" t="s">
        <v>6979</v>
      </c>
      <c r="G193" s="156" t="s">
        <v>529</v>
      </c>
      <c r="H193" s="157">
        <v>1218.2</v>
      </c>
      <c r="I193" s="158"/>
      <c r="J193" s="158">
        <f t="shared" si="0"/>
        <v>0</v>
      </c>
      <c r="K193" s="159"/>
      <c r="L193" s="31"/>
      <c r="M193" s="160" t="s">
        <v>1</v>
      </c>
      <c r="N193" s="161" t="s">
        <v>39</v>
      </c>
      <c r="O193" s="162">
        <v>3.0000000000000001E-3</v>
      </c>
      <c r="P193" s="162">
        <f t="shared" si="1"/>
        <v>3.6546000000000003</v>
      </c>
      <c r="Q193" s="162">
        <v>1.7999999999999999E-6</v>
      </c>
      <c r="R193" s="162">
        <f t="shared" si="2"/>
        <v>2.1927600000000002E-3</v>
      </c>
      <c r="S193" s="162">
        <v>0</v>
      </c>
      <c r="T193" s="163">
        <f t="shared" si="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4" t="s">
        <v>451</v>
      </c>
      <c r="AT193" s="164" t="s">
        <v>447</v>
      </c>
      <c r="AU193" s="164" t="s">
        <v>129</v>
      </c>
      <c r="AY193" s="18" t="s">
        <v>445</v>
      </c>
      <c r="BE193" s="165">
        <f t="shared" si="4"/>
        <v>0</v>
      </c>
      <c r="BF193" s="165">
        <f t="shared" si="5"/>
        <v>0</v>
      </c>
      <c r="BG193" s="165">
        <f t="shared" si="6"/>
        <v>0</v>
      </c>
      <c r="BH193" s="165">
        <f t="shared" si="7"/>
        <v>0</v>
      </c>
      <c r="BI193" s="165">
        <f t="shared" si="8"/>
        <v>0</v>
      </c>
      <c r="BJ193" s="18" t="s">
        <v>129</v>
      </c>
      <c r="BK193" s="165">
        <f t="shared" si="9"/>
        <v>0</v>
      </c>
      <c r="BL193" s="18" t="s">
        <v>451</v>
      </c>
      <c r="BM193" s="164" t="s">
        <v>6980</v>
      </c>
    </row>
    <row r="194" spans="1:65" s="14" customFormat="1">
      <c r="B194" s="173"/>
      <c r="D194" s="167" t="s">
        <v>453</v>
      </c>
      <c r="E194" s="174" t="s">
        <v>1</v>
      </c>
      <c r="F194" s="175" t="s">
        <v>6899</v>
      </c>
      <c r="H194" s="176">
        <v>1001.4</v>
      </c>
      <c r="L194" s="173"/>
      <c r="M194" s="177"/>
      <c r="N194" s="178"/>
      <c r="O194" s="178"/>
      <c r="P194" s="178"/>
      <c r="Q194" s="178"/>
      <c r="R194" s="178"/>
      <c r="S194" s="178"/>
      <c r="T194" s="179"/>
      <c r="AT194" s="174" t="s">
        <v>453</v>
      </c>
      <c r="AU194" s="174" t="s">
        <v>129</v>
      </c>
      <c r="AV194" s="14" t="s">
        <v>129</v>
      </c>
      <c r="AW194" s="14" t="s">
        <v>29</v>
      </c>
      <c r="AX194" s="14" t="s">
        <v>73</v>
      </c>
      <c r="AY194" s="174" t="s">
        <v>445</v>
      </c>
    </row>
    <row r="195" spans="1:65" s="14" customFormat="1">
      <c r="B195" s="173"/>
      <c r="D195" s="167" t="s">
        <v>453</v>
      </c>
      <c r="E195" s="174" t="s">
        <v>1</v>
      </c>
      <c r="F195" s="175" t="s">
        <v>6893</v>
      </c>
      <c r="H195" s="176">
        <v>101.8</v>
      </c>
      <c r="L195" s="173"/>
      <c r="M195" s="177"/>
      <c r="N195" s="178"/>
      <c r="O195" s="178"/>
      <c r="P195" s="178"/>
      <c r="Q195" s="178"/>
      <c r="R195" s="178"/>
      <c r="S195" s="178"/>
      <c r="T195" s="179"/>
      <c r="AT195" s="174" t="s">
        <v>453</v>
      </c>
      <c r="AU195" s="174" t="s">
        <v>129</v>
      </c>
      <c r="AV195" s="14" t="s">
        <v>129</v>
      </c>
      <c r="AW195" s="14" t="s">
        <v>29</v>
      </c>
      <c r="AX195" s="14" t="s">
        <v>73</v>
      </c>
      <c r="AY195" s="174" t="s">
        <v>445</v>
      </c>
    </row>
    <row r="196" spans="1:65" s="14" customFormat="1">
      <c r="B196" s="173"/>
      <c r="D196" s="167" t="s">
        <v>453</v>
      </c>
      <c r="E196" s="174" t="s">
        <v>1</v>
      </c>
      <c r="F196" s="175" t="s">
        <v>6897</v>
      </c>
      <c r="H196" s="176">
        <v>115</v>
      </c>
      <c r="L196" s="173"/>
      <c r="M196" s="177"/>
      <c r="N196" s="178"/>
      <c r="O196" s="178"/>
      <c r="P196" s="178"/>
      <c r="Q196" s="178"/>
      <c r="R196" s="178"/>
      <c r="S196" s="178"/>
      <c r="T196" s="179"/>
      <c r="AT196" s="174" t="s">
        <v>453</v>
      </c>
      <c r="AU196" s="174" t="s">
        <v>129</v>
      </c>
      <c r="AV196" s="14" t="s">
        <v>129</v>
      </c>
      <c r="AW196" s="14" t="s">
        <v>29</v>
      </c>
      <c r="AX196" s="14" t="s">
        <v>73</v>
      </c>
      <c r="AY196" s="174" t="s">
        <v>445</v>
      </c>
    </row>
    <row r="197" spans="1:65" s="16" customFormat="1">
      <c r="B197" s="187"/>
      <c r="D197" s="167" t="s">
        <v>453</v>
      </c>
      <c r="E197" s="188" t="s">
        <v>1</v>
      </c>
      <c r="F197" s="189" t="s">
        <v>470</v>
      </c>
      <c r="H197" s="190">
        <v>1218.2</v>
      </c>
      <c r="L197" s="187"/>
      <c r="M197" s="191"/>
      <c r="N197" s="192"/>
      <c r="O197" s="192"/>
      <c r="P197" s="192"/>
      <c r="Q197" s="192"/>
      <c r="R197" s="192"/>
      <c r="S197" s="192"/>
      <c r="T197" s="193"/>
      <c r="AT197" s="188" t="s">
        <v>453</v>
      </c>
      <c r="AU197" s="188" t="s">
        <v>129</v>
      </c>
      <c r="AV197" s="16" t="s">
        <v>451</v>
      </c>
      <c r="AW197" s="16" t="s">
        <v>29</v>
      </c>
      <c r="AX197" s="16" t="s">
        <v>81</v>
      </c>
      <c r="AY197" s="188" t="s">
        <v>445</v>
      </c>
    </row>
    <row r="198" spans="1:65" s="2" customFormat="1" ht="33" customHeight="1">
      <c r="A198" s="30"/>
      <c r="B198" s="152"/>
      <c r="C198" s="153" t="s">
        <v>617</v>
      </c>
      <c r="D198" s="153" t="s">
        <v>447</v>
      </c>
      <c r="E198" s="154" t="s">
        <v>6981</v>
      </c>
      <c r="F198" s="155" t="s">
        <v>6982</v>
      </c>
      <c r="G198" s="156" t="s">
        <v>529</v>
      </c>
      <c r="H198" s="157">
        <v>1218.2</v>
      </c>
      <c r="I198" s="158"/>
      <c r="J198" s="158">
        <f>ROUND(I198*H198,2)</f>
        <v>0</v>
      </c>
      <c r="K198" s="159"/>
      <c r="L198" s="31"/>
      <c r="M198" s="160" t="s">
        <v>1</v>
      </c>
      <c r="N198" s="161" t="s">
        <v>39</v>
      </c>
      <c r="O198" s="162">
        <v>6.0000000000000001E-3</v>
      </c>
      <c r="P198" s="162">
        <f>O198*H198</f>
        <v>7.3092000000000006</v>
      </c>
      <c r="Q198" s="162">
        <v>3.9999999999999998E-6</v>
      </c>
      <c r="R198" s="162">
        <f>Q198*H198</f>
        <v>4.8728E-3</v>
      </c>
      <c r="S198" s="162">
        <v>0</v>
      </c>
      <c r="T198" s="163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64" t="s">
        <v>451</v>
      </c>
      <c r="AT198" s="164" t="s">
        <v>447</v>
      </c>
      <c r="AU198" s="164" t="s">
        <v>129</v>
      </c>
      <c r="AY198" s="18" t="s">
        <v>445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8" t="s">
        <v>129</v>
      </c>
      <c r="BK198" s="165">
        <f>ROUND(I198*H198,2)</f>
        <v>0</v>
      </c>
      <c r="BL198" s="18" t="s">
        <v>451</v>
      </c>
      <c r="BM198" s="164" t="s">
        <v>6983</v>
      </c>
    </row>
    <row r="199" spans="1:65" s="14" customFormat="1">
      <c r="B199" s="173"/>
      <c r="D199" s="167" t="s">
        <v>453</v>
      </c>
      <c r="E199" s="174" t="s">
        <v>1</v>
      </c>
      <c r="F199" s="175" t="s">
        <v>6899</v>
      </c>
      <c r="H199" s="176">
        <v>1001.4</v>
      </c>
      <c r="L199" s="173"/>
      <c r="M199" s="177"/>
      <c r="N199" s="178"/>
      <c r="O199" s="178"/>
      <c r="P199" s="178"/>
      <c r="Q199" s="178"/>
      <c r="R199" s="178"/>
      <c r="S199" s="178"/>
      <c r="T199" s="179"/>
      <c r="AT199" s="174" t="s">
        <v>453</v>
      </c>
      <c r="AU199" s="174" t="s">
        <v>129</v>
      </c>
      <c r="AV199" s="14" t="s">
        <v>129</v>
      </c>
      <c r="AW199" s="14" t="s">
        <v>29</v>
      </c>
      <c r="AX199" s="14" t="s">
        <v>73</v>
      </c>
      <c r="AY199" s="174" t="s">
        <v>445</v>
      </c>
    </row>
    <row r="200" spans="1:65" s="14" customFormat="1">
      <c r="B200" s="173"/>
      <c r="D200" s="167" t="s">
        <v>453</v>
      </c>
      <c r="E200" s="174" t="s">
        <v>1</v>
      </c>
      <c r="F200" s="175" t="s">
        <v>6893</v>
      </c>
      <c r="H200" s="176">
        <v>101.8</v>
      </c>
      <c r="L200" s="173"/>
      <c r="M200" s="177"/>
      <c r="N200" s="178"/>
      <c r="O200" s="178"/>
      <c r="P200" s="178"/>
      <c r="Q200" s="178"/>
      <c r="R200" s="178"/>
      <c r="S200" s="178"/>
      <c r="T200" s="179"/>
      <c r="AT200" s="174" t="s">
        <v>453</v>
      </c>
      <c r="AU200" s="174" t="s">
        <v>129</v>
      </c>
      <c r="AV200" s="14" t="s">
        <v>129</v>
      </c>
      <c r="AW200" s="14" t="s">
        <v>29</v>
      </c>
      <c r="AX200" s="14" t="s">
        <v>73</v>
      </c>
      <c r="AY200" s="174" t="s">
        <v>445</v>
      </c>
    </row>
    <row r="201" spans="1:65" s="14" customFormat="1">
      <c r="B201" s="173"/>
      <c r="D201" s="167" t="s">
        <v>453</v>
      </c>
      <c r="E201" s="174" t="s">
        <v>1</v>
      </c>
      <c r="F201" s="175" t="s">
        <v>6897</v>
      </c>
      <c r="H201" s="176">
        <v>115</v>
      </c>
      <c r="L201" s="173"/>
      <c r="M201" s="177"/>
      <c r="N201" s="178"/>
      <c r="O201" s="178"/>
      <c r="P201" s="178"/>
      <c r="Q201" s="178"/>
      <c r="R201" s="178"/>
      <c r="S201" s="178"/>
      <c r="T201" s="179"/>
      <c r="AT201" s="174" t="s">
        <v>453</v>
      </c>
      <c r="AU201" s="174" t="s">
        <v>129</v>
      </c>
      <c r="AV201" s="14" t="s">
        <v>129</v>
      </c>
      <c r="AW201" s="14" t="s">
        <v>29</v>
      </c>
      <c r="AX201" s="14" t="s">
        <v>73</v>
      </c>
      <c r="AY201" s="174" t="s">
        <v>445</v>
      </c>
    </row>
    <row r="202" spans="1:65" s="16" customFormat="1">
      <c r="B202" s="187"/>
      <c r="D202" s="167" t="s">
        <v>453</v>
      </c>
      <c r="E202" s="188" t="s">
        <v>1</v>
      </c>
      <c r="F202" s="189" t="s">
        <v>470</v>
      </c>
      <c r="H202" s="190">
        <v>1218.2</v>
      </c>
      <c r="L202" s="187"/>
      <c r="M202" s="191"/>
      <c r="N202" s="192"/>
      <c r="O202" s="192"/>
      <c r="P202" s="192"/>
      <c r="Q202" s="192"/>
      <c r="R202" s="192"/>
      <c r="S202" s="192"/>
      <c r="T202" s="193"/>
      <c r="AT202" s="188" t="s">
        <v>453</v>
      </c>
      <c r="AU202" s="188" t="s">
        <v>129</v>
      </c>
      <c r="AV202" s="16" t="s">
        <v>451</v>
      </c>
      <c r="AW202" s="16" t="s">
        <v>29</v>
      </c>
      <c r="AX202" s="16" t="s">
        <v>81</v>
      </c>
      <c r="AY202" s="188" t="s">
        <v>445</v>
      </c>
    </row>
    <row r="203" spans="1:65" s="2" customFormat="1" ht="16.5" customHeight="1">
      <c r="A203" s="30"/>
      <c r="B203" s="152"/>
      <c r="C203" s="194" t="s">
        <v>621</v>
      </c>
      <c r="D203" s="194" t="s">
        <v>534</v>
      </c>
      <c r="E203" s="195" t="s">
        <v>6984</v>
      </c>
      <c r="F203" s="196" t="s">
        <v>6985</v>
      </c>
      <c r="G203" s="197" t="s">
        <v>6986</v>
      </c>
      <c r="H203" s="198">
        <v>0.85299999999999998</v>
      </c>
      <c r="I203" s="199"/>
      <c r="J203" s="199">
        <f>ROUND(I203*H203,2)</f>
        <v>0</v>
      </c>
      <c r="K203" s="200"/>
      <c r="L203" s="201"/>
      <c r="M203" s="202" t="s">
        <v>1</v>
      </c>
      <c r="N203" s="203" t="s">
        <v>39</v>
      </c>
      <c r="O203" s="162">
        <v>0</v>
      </c>
      <c r="P203" s="162">
        <f>O203*H203</f>
        <v>0</v>
      </c>
      <c r="Q203" s="162">
        <v>1E-3</v>
      </c>
      <c r="R203" s="162">
        <f>Q203*H203</f>
        <v>8.5300000000000003E-4</v>
      </c>
      <c r="S203" s="162">
        <v>0</v>
      </c>
      <c r="T203" s="163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4" t="s">
        <v>504</v>
      </c>
      <c r="AT203" s="164" t="s">
        <v>534</v>
      </c>
      <c r="AU203" s="164" t="s">
        <v>129</v>
      </c>
      <c r="AY203" s="18" t="s">
        <v>445</v>
      </c>
      <c r="BE203" s="165">
        <f>IF(N203="základná",J203,0)</f>
        <v>0</v>
      </c>
      <c r="BF203" s="165">
        <f>IF(N203="znížená",J203,0)</f>
        <v>0</v>
      </c>
      <c r="BG203" s="165">
        <f>IF(N203="zákl. prenesená",J203,0)</f>
        <v>0</v>
      </c>
      <c r="BH203" s="165">
        <f>IF(N203="zníž. prenesená",J203,0)</f>
        <v>0</v>
      </c>
      <c r="BI203" s="165">
        <f>IF(N203="nulová",J203,0)</f>
        <v>0</v>
      </c>
      <c r="BJ203" s="18" t="s">
        <v>129</v>
      </c>
      <c r="BK203" s="165">
        <f>ROUND(I203*H203,2)</f>
        <v>0</v>
      </c>
      <c r="BL203" s="18" t="s">
        <v>451</v>
      </c>
      <c r="BM203" s="164" t="s">
        <v>6987</v>
      </c>
    </row>
    <row r="204" spans="1:65" s="14" customFormat="1">
      <c r="B204" s="173"/>
      <c r="D204" s="167" t="s">
        <v>453</v>
      </c>
      <c r="E204" s="174" t="s">
        <v>1</v>
      </c>
      <c r="F204" s="175" t="s">
        <v>6988</v>
      </c>
      <c r="H204" s="176">
        <v>0.85299999999999998</v>
      </c>
      <c r="L204" s="173"/>
      <c r="M204" s="177"/>
      <c r="N204" s="178"/>
      <c r="O204" s="178"/>
      <c r="P204" s="178"/>
      <c r="Q204" s="178"/>
      <c r="R204" s="178"/>
      <c r="S204" s="178"/>
      <c r="T204" s="179"/>
      <c r="AT204" s="174" t="s">
        <v>453</v>
      </c>
      <c r="AU204" s="174" t="s">
        <v>129</v>
      </c>
      <c r="AV204" s="14" t="s">
        <v>129</v>
      </c>
      <c r="AW204" s="14" t="s">
        <v>29</v>
      </c>
      <c r="AX204" s="14" t="s">
        <v>73</v>
      </c>
      <c r="AY204" s="174" t="s">
        <v>445</v>
      </c>
    </row>
    <row r="205" spans="1:65" s="16" customFormat="1">
      <c r="B205" s="187"/>
      <c r="D205" s="167" t="s">
        <v>453</v>
      </c>
      <c r="E205" s="188" t="s">
        <v>1</v>
      </c>
      <c r="F205" s="189" t="s">
        <v>470</v>
      </c>
      <c r="H205" s="190">
        <v>0.85299999999999998</v>
      </c>
      <c r="L205" s="187"/>
      <c r="M205" s="191"/>
      <c r="N205" s="192"/>
      <c r="O205" s="192"/>
      <c r="P205" s="192"/>
      <c r="Q205" s="192"/>
      <c r="R205" s="192"/>
      <c r="S205" s="192"/>
      <c r="T205" s="193"/>
      <c r="AT205" s="188" t="s">
        <v>453</v>
      </c>
      <c r="AU205" s="188" t="s">
        <v>129</v>
      </c>
      <c r="AV205" s="16" t="s">
        <v>451</v>
      </c>
      <c r="AW205" s="16" t="s">
        <v>29</v>
      </c>
      <c r="AX205" s="16" t="s">
        <v>81</v>
      </c>
      <c r="AY205" s="188" t="s">
        <v>445</v>
      </c>
    </row>
    <row r="206" spans="1:65" s="2" customFormat="1" ht="24.2" customHeight="1">
      <c r="A206" s="30"/>
      <c r="B206" s="152"/>
      <c r="C206" s="153" t="s">
        <v>408</v>
      </c>
      <c r="D206" s="153" t="s">
        <v>447</v>
      </c>
      <c r="E206" s="154" t="s">
        <v>6989</v>
      </c>
      <c r="F206" s="155" t="s">
        <v>6990</v>
      </c>
      <c r="G206" s="156" t="s">
        <v>651</v>
      </c>
      <c r="H206" s="157">
        <v>244</v>
      </c>
      <c r="I206" s="158"/>
      <c r="J206" s="158">
        <f>ROUND(I206*H206,2)</f>
        <v>0</v>
      </c>
      <c r="K206" s="159"/>
      <c r="L206" s="31"/>
      <c r="M206" s="160" t="s">
        <v>1</v>
      </c>
      <c r="N206" s="161" t="s">
        <v>39</v>
      </c>
      <c r="O206" s="162">
        <v>4.7E-2</v>
      </c>
      <c r="P206" s="162">
        <f>O206*H206</f>
        <v>11.468</v>
      </c>
      <c r="Q206" s="162">
        <v>0</v>
      </c>
      <c r="R206" s="162">
        <f>Q206*H206</f>
        <v>0</v>
      </c>
      <c r="S206" s="162">
        <v>0</v>
      </c>
      <c r="T206" s="163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64" t="s">
        <v>451</v>
      </c>
      <c r="AT206" s="164" t="s">
        <v>447</v>
      </c>
      <c r="AU206" s="164" t="s">
        <v>129</v>
      </c>
      <c r="AY206" s="18" t="s">
        <v>445</v>
      </c>
      <c r="BE206" s="165">
        <f>IF(N206="základná",J206,0)</f>
        <v>0</v>
      </c>
      <c r="BF206" s="165">
        <f>IF(N206="znížená",J206,0)</f>
        <v>0</v>
      </c>
      <c r="BG206" s="165">
        <f>IF(N206="zákl. prenesená",J206,0)</f>
        <v>0</v>
      </c>
      <c r="BH206" s="165">
        <f>IF(N206="zníž. prenesená",J206,0)</f>
        <v>0</v>
      </c>
      <c r="BI206" s="165">
        <f>IF(N206="nulová",J206,0)</f>
        <v>0</v>
      </c>
      <c r="BJ206" s="18" t="s">
        <v>129</v>
      </c>
      <c r="BK206" s="165">
        <f>ROUND(I206*H206,2)</f>
        <v>0</v>
      </c>
      <c r="BL206" s="18" t="s">
        <v>451</v>
      </c>
      <c r="BM206" s="164" t="s">
        <v>6991</v>
      </c>
    </row>
    <row r="207" spans="1:65" s="13" customFormat="1">
      <c r="B207" s="166"/>
      <c r="D207" s="167" t="s">
        <v>453</v>
      </c>
      <c r="E207" s="168" t="s">
        <v>1</v>
      </c>
      <c r="F207" s="169" t="s">
        <v>6992</v>
      </c>
      <c r="H207" s="168" t="s">
        <v>1</v>
      </c>
      <c r="L207" s="166"/>
      <c r="M207" s="170"/>
      <c r="N207" s="171"/>
      <c r="O207" s="171"/>
      <c r="P207" s="171"/>
      <c r="Q207" s="171"/>
      <c r="R207" s="171"/>
      <c r="S207" s="171"/>
      <c r="T207" s="172"/>
      <c r="AT207" s="168" t="s">
        <v>453</v>
      </c>
      <c r="AU207" s="168" t="s">
        <v>129</v>
      </c>
      <c r="AV207" s="13" t="s">
        <v>81</v>
      </c>
      <c r="AW207" s="13" t="s">
        <v>29</v>
      </c>
      <c r="AX207" s="13" t="s">
        <v>73</v>
      </c>
      <c r="AY207" s="168" t="s">
        <v>445</v>
      </c>
    </row>
    <row r="208" spans="1:65" s="14" customFormat="1">
      <c r="B208" s="173"/>
      <c r="D208" s="167" t="s">
        <v>453</v>
      </c>
      <c r="E208" s="174" t="s">
        <v>1</v>
      </c>
      <c r="F208" s="175" t="s">
        <v>6892</v>
      </c>
      <c r="H208" s="176">
        <v>244</v>
      </c>
      <c r="L208" s="173"/>
      <c r="M208" s="177"/>
      <c r="N208" s="178"/>
      <c r="O208" s="178"/>
      <c r="P208" s="178"/>
      <c r="Q208" s="178"/>
      <c r="R208" s="178"/>
      <c r="S208" s="178"/>
      <c r="T208" s="179"/>
      <c r="AT208" s="174" t="s">
        <v>453</v>
      </c>
      <c r="AU208" s="174" t="s">
        <v>129</v>
      </c>
      <c r="AV208" s="14" t="s">
        <v>129</v>
      </c>
      <c r="AW208" s="14" t="s">
        <v>29</v>
      </c>
      <c r="AX208" s="14" t="s">
        <v>73</v>
      </c>
      <c r="AY208" s="174" t="s">
        <v>445</v>
      </c>
    </row>
    <row r="209" spans="1:65" s="16" customFormat="1">
      <c r="B209" s="187"/>
      <c r="D209" s="167" t="s">
        <v>453</v>
      </c>
      <c r="E209" s="188" t="s">
        <v>1</v>
      </c>
      <c r="F209" s="189" t="s">
        <v>470</v>
      </c>
      <c r="H209" s="190">
        <v>244</v>
      </c>
      <c r="L209" s="187"/>
      <c r="M209" s="191"/>
      <c r="N209" s="192"/>
      <c r="O209" s="192"/>
      <c r="P209" s="192"/>
      <c r="Q209" s="192"/>
      <c r="R209" s="192"/>
      <c r="S209" s="192"/>
      <c r="T209" s="193"/>
      <c r="AT209" s="188" t="s">
        <v>453</v>
      </c>
      <c r="AU209" s="188" t="s">
        <v>129</v>
      </c>
      <c r="AV209" s="16" t="s">
        <v>451</v>
      </c>
      <c r="AW209" s="16" t="s">
        <v>29</v>
      </c>
      <c r="AX209" s="16" t="s">
        <v>81</v>
      </c>
      <c r="AY209" s="188" t="s">
        <v>445</v>
      </c>
    </row>
    <row r="210" spans="1:65" s="2" customFormat="1" ht="37.9" customHeight="1">
      <c r="A210" s="30"/>
      <c r="B210" s="152"/>
      <c r="C210" s="194" t="s">
        <v>634</v>
      </c>
      <c r="D210" s="194" t="s">
        <v>534</v>
      </c>
      <c r="E210" s="195" t="s">
        <v>6993</v>
      </c>
      <c r="F210" s="196" t="s">
        <v>6994</v>
      </c>
      <c r="G210" s="197" t="s">
        <v>651</v>
      </c>
      <c r="H210" s="198">
        <v>244</v>
      </c>
      <c r="I210" s="199"/>
      <c r="J210" s="199">
        <f>ROUND(I210*H210,2)</f>
        <v>0</v>
      </c>
      <c r="K210" s="200"/>
      <c r="L210" s="201"/>
      <c r="M210" s="202" t="s">
        <v>1</v>
      </c>
      <c r="N210" s="203" t="s">
        <v>39</v>
      </c>
      <c r="O210" s="162">
        <v>0</v>
      </c>
      <c r="P210" s="162">
        <f>O210*H210</f>
        <v>0</v>
      </c>
      <c r="Q210" s="162">
        <v>0</v>
      </c>
      <c r="R210" s="162">
        <f>Q210*H210</f>
        <v>0</v>
      </c>
      <c r="S210" s="162">
        <v>0</v>
      </c>
      <c r="T210" s="163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64" t="s">
        <v>504</v>
      </c>
      <c r="AT210" s="164" t="s">
        <v>534</v>
      </c>
      <c r="AU210" s="164" t="s">
        <v>129</v>
      </c>
      <c r="AY210" s="18" t="s">
        <v>445</v>
      </c>
      <c r="BE210" s="165">
        <f>IF(N210="základná",J210,0)</f>
        <v>0</v>
      </c>
      <c r="BF210" s="165">
        <f>IF(N210="znížená",J210,0)</f>
        <v>0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8" t="s">
        <v>129</v>
      </c>
      <c r="BK210" s="165">
        <f>ROUND(I210*H210,2)</f>
        <v>0</v>
      </c>
      <c r="BL210" s="18" t="s">
        <v>451</v>
      </c>
      <c r="BM210" s="164" t="s">
        <v>6995</v>
      </c>
    </row>
    <row r="211" spans="1:65" s="13" customFormat="1">
      <c r="B211" s="166"/>
      <c r="D211" s="167" t="s">
        <v>453</v>
      </c>
      <c r="E211" s="168" t="s">
        <v>1</v>
      </c>
      <c r="F211" s="169" t="s">
        <v>6992</v>
      </c>
      <c r="H211" s="168" t="s">
        <v>1</v>
      </c>
      <c r="L211" s="166"/>
      <c r="M211" s="170"/>
      <c r="N211" s="171"/>
      <c r="O211" s="171"/>
      <c r="P211" s="171"/>
      <c r="Q211" s="171"/>
      <c r="R211" s="171"/>
      <c r="S211" s="171"/>
      <c r="T211" s="172"/>
      <c r="AT211" s="168" t="s">
        <v>453</v>
      </c>
      <c r="AU211" s="168" t="s">
        <v>129</v>
      </c>
      <c r="AV211" s="13" t="s">
        <v>81</v>
      </c>
      <c r="AW211" s="13" t="s">
        <v>29</v>
      </c>
      <c r="AX211" s="13" t="s">
        <v>73</v>
      </c>
      <c r="AY211" s="168" t="s">
        <v>445</v>
      </c>
    </row>
    <row r="212" spans="1:65" s="14" customFormat="1">
      <c r="B212" s="173"/>
      <c r="D212" s="167" t="s">
        <v>453</v>
      </c>
      <c r="E212" s="174" t="s">
        <v>1</v>
      </c>
      <c r="F212" s="175" t="s">
        <v>6996</v>
      </c>
      <c r="H212" s="176">
        <v>244</v>
      </c>
      <c r="L212" s="173"/>
      <c r="M212" s="177"/>
      <c r="N212" s="178"/>
      <c r="O212" s="178"/>
      <c r="P212" s="178"/>
      <c r="Q212" s="178"/>
      <c r="R212" s="178"/>
      <c r="S212" s="178"/>
      <c r="T212" s="179"/>
      <c r="AT212" s="174" t="s">
        <v>453</v>
      </c>
      <c r="AU212" s="174" t="s">
        <v>129</v>
      </c>
      <c r="AV212" s="14" t="s">
        <v>129</v>
      </c>
      <c r="AW212" s="14" t="s">
        <v>29</v>
      </c>
      <c r="AX212" s="14" t="s">
        <v>73</v>
      </c>
      <c r="AY212" s="174" t="s">
        <v>445</v>
      </c>
    </row>
    <row r="213" spans="1:65" s="16" customFormat="1">
      <c r="B213" s="187"/>
      <c r="D213" s="167" t="s">
        <v>453</v>
      </c>
      <c r="E213" s="188" t="s">
        <v>1</v>
      </c>
      <c r="F213" s="189" t="s">
        <v>470</v>
      </c>
      <c r="H213" s="190">
        <v>244</v>
      </c>
      <c r="L213" s="187"/>
      <c r="M213" s="191"/>
      <c r="N213" s="192"/>
      <c r="O213" s="192"/>
      <c r="P213" s="192"/>
      <c r="Q213" s="192"/>
      <c r="R213" s="192"/>
      <c r="S213" s="192"/>
      <c r="T213" s="193"/>
      <c r="AT213" s="188" t="s">
        <v>453</v>
      </c>
      <c r="AU213" s="188" t="s">
        <v>129</v>
      </c>
      <c r="AV213" s="16" t="s">
        <v>451</v>
      </c>
      <c r="AW213" s="16" t="s">
        <v>29</v>
      </c>
      <c r="AX213" s="16" t="s">
        <v>81</v>
      </c>
      <c r="AY213" s="188" t="s">
        <v>445</v>
      </c>
    </row>
    <row r="214" spans="1:65" s="2" customFormat="1" ht="24.2" customHeight="1">
      <c r="A214" s="30"/>
      <c r="B214" s="152"/>
      <c r="C214" s="153" t="s">
        <v>643</v>
      </c>
      <c r="D214" s="153" t="s">
        <v>447</v>
      </c>
      <c r="E214" s="154" t="s">
        <v>6997</v>
      </c>
      <c r="F214" s="155" t="s">
        <v>6998</v>
      </c>
      <c r="G214" s="156" t="s">
        <v>529</v>
      </c>
      <c r="H214" s="157">
        <v>101.8</v>
      </c>
      <c r="I214" s="158"/>
      <c r="J214" s="158">
        <f>ROUND(I214*H214,2)</f>
        <v>0</v>
      </c>
      <c r="K214" s="159"/>
      <c r="L214" s="31"/>
      <c r="M214" s="160" t="s">
        <v>1</v>
      </c>
      <c r="N214" s="161" t="s">
        <v>39</v>
      </c>
      <c r="O214" s="162">
        <v>0.158</v>
      </c>
      <c r="P214" s="162">
        <f>O214*H214</f>
        <v>16.084399999999999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64" t="s">
        <v>451</v>
      </c>
      <c r="AT214" s="164" t="s">
        <v>447</v>
      </c>
      <c r="AU214" s="164" t="s">
        <v>129</v>
      </c>
      <c r="AY214" s="18" t="s">
        <v>445</v>
      </c>
      <c r="BE214" s="165">
        <f>IF(N214="základná",J214,0)</f>
        <v>0</v>
      </c>
      <c r="BF214" s="165">
        <f>IF(N214="znížená",J214,0)</f>
        <v>0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8" t="s">
        <v>129</v>
      </c>
      <c r="BK214" s="165">
        <f>ROUND(I214*H214,2)</f>
        <v>0</v>
      </c>
      <c r="BL214" s="18" t="s">
        <v>451</v>
      </c>
      <c r="BM214" s="164" t="s">
        <v>6999</v>
      </c>
    </row>
    <row r="215" spans="1:65" s="13" customFormat="1">
      <c r="B215" s="166"/>
      <c r="D215" s="167" t="s">
        <v>453</v>
      </c>
      <c r="E215" s="168" t="s">
        <v>1</v>
      </c>
      <c r="F215" s="169" t="s">
        <v>7000</v>
      </c>
      <c r="H215" s="168" t="s">
        <v>1</v>
      </c>
      <c r="L215" s="166"/>
      <c r="M215" s="170"/>
      <c r="N215" s="171"/>
      <c r="O215" s="171"/>
      <c r="P215" s="171"/>
      <c r="Q215" s="171"/>
      <c r="R215" s="171"/>
      <c r="S215" s="171"/>
      <c r="T215" s="172"/>
      <c r="AT215" s="168" t="s">
        <v>453</v>
      </c>
      <c r="AU215" s="168" t="s">
        <v>129</v>
      </c>
      <c r="AV215" s="13" t="s">
        <v>81</v>
      </c>
      <c r="AW215" s="13" t="s">
        <v>29</v>
      </c>
      <c r="AX215" s="13" t="s">
        <v>73</v>
      </c>
      <c r="AY215" s="168" t="s">
        <v>445</v>
      </c>
    </row>
    <row r="216" spans="1:65" s="14" customFormat="1">
      <c r="B216" s="173"/>
      <c r="D216" s="167" t="s">
        <v>453</v>
      </c>
      <c r="E216" s="174" t="s">
        <v>1</v>
      </c>
      <c r="F216" s="175" t="s">
        <v>6894</v>
      </c>
      <c r="H216" s="176">
        <v>101.8</v>
      </c>
      <c r="L216" s="173"/>
      <c r="M216" s="177"/>
      <c r="N216" s="178"/>
      <c r="O216" s="178"/>
      <c r="P216" s="178"/>
      <c r="Q216" s="178"/>
      <c r="R216" s="178"/>
      <c r="S216" s="178"/>
      <c r="T216" s="179"/>
      <c r="AT216" s="174" t="s">
        <v>453</v>
      </c>
      <c r="AU216" s="174" t="s">
        <v>129</v>
      </c>
      <c r="AV216" s="14" t="s">
        <v>129</v>
      </c>
      <c r="AW216" s="14" t="s">
        <v>29</v>
      </c>
      <c r="AX216" s="14" t="s">
        <v>73</v>
      </c>
      <c r="AY216" s="174" t="s">
        <v>445</v>
      </c>
    </row>
    <row r="217" spans="1:65" s="15" customFormat="1">
      <c r="B217" s="180"/>
      <c r="D217" s="167" t="s">
        <v>453</v>
      </c>
      <c r="E217" s="181" t="s">
        <v>6893</v>
      </c>
      <c r="F217" s="182" t="s">
        <v>468</v>
      </c>
      <c r="H217" s="183">
        <v>101.8</v>
      </c>
      <c r="L217" s="180"/>
      <c r="M217" s="184"/>
      <c r="N217" s="185"/>
      <c r="O217" s="185"/>
      <c r="P217" s="185"/>
      <c r="Q217" s="185"/>
      <c r="R217" s="185"/>
      <c r="S217" s="185"/>
      <c r="T217" s="186"/>
      <c r="AT217" s="181" t="s">
        <v>453</v>
      </c>
      <c r="AU217" s="181" t="s">
        <v>129</v>
      </c>
      <c r="AV217" s="15" t="s">
        <v>469</v>
      </c>
      <c r="AW217" s="15" t="s">
        <v>29</v>
      </c>
      <c r="AX217" s="15" t="s">
        <v>73</v>
      </c>
      <c r="AY217" s="181" t="s">
        <v>445</v>
      </c>
    </row>
    <row r="218" spans="1:65" s="16" customFormat="1">
      <c r="B218" s="187"/>
      <c r="D218" s="167" t="s">
        <v>453</v>
      </c>
      <c r="E218" s="188" t="s">
        <v>1</v>
      </c>
      <c r="F218" s="189" t="s">
        <v>470</v>
      </c>
      <c r="H218" s="190">
        <v>101.8</v>
      </c>
      <c r="L218" s="187"/>
      <c r="M218" s="191"/>
      <c r="N218" s="192"/>
      <c r="O218" s="192"/>
      <c r="P218" s="192"/>
      <c r="Q218" s="192"/>
      <c r="R218" s="192"/>
      <c r="S218" s="192"/>
      <c r="T218" s="193"/>
      <c r="AT218" s="188" t="s">
        <v>453</v>
      </c>
      <c r="AU218" s="188" t="s">
        <v>129</v>
      </c>
      <c r="AV218" s="16" t="s">
        <v>451</v>
      </c>
      <c r="AW218" s="16" t="s">
        <v>29</v>
      </c>
      <c r="AX218" s="16" t="s">
        <v>81</v>
      </c>
      <c r="AY218" s="188" t="s">
        <v>445</v>
      </c>
    </row>
    <row r="219" spans="1:65" s="2" customFormat="1" ht="16.5" customHeight="1">
      <c r="A219" s="30"/>
      <c r="B219" s="152"/>
      <c r="C219" s="194" t="s">
        <v>648</v>
      </c>
      <c r="D219" s="194" t="s">
        <v>534</v>
      </c>
      <c r="E219" s="195" t="s">
        <v>7001</v>
      </c>
      <c r="F219" s="196" t="s">
        <v>7002</v>
      </c>
      <c r="G219" s="197" t="s">
        <v>6986</v>
      </c>
      <c r="H219" s="198">
        <v>10180</v>
      </c>
      <c r="I219" s="199"/>
      <c r="J219" s="199">
        <f>ROUND(I219*H219,2)</f>
        <v>0</v>
      </c>
      <c r="K219" s="200"/>
      <c r="L219" s="201"/>
      <c r="M219" s="202" t="s">
        <v>1</v>
      </c>
      <c r="N219" s="203" t="s">
        <v>39</v>
      </c>
      <c r="O219" s="162">
        <v>0</v>
      </c>
      <c r="P219" s="162">
        <f>O219*H219</f>
        <v>0</v>
      </c>
      <c r="Q219" s="162">
        <v>2.9999999999999997E-4</v>
      </c>
      <c r="R219" s="162">
        <f>Q219*H219</f>
        <v>3.0539999999999998</v>
      </c>
      <c r="S219" s="162">
        <v>0</v>
      </c>
      <c r="T219" s="163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64" t="s">
        <v>504</v>
      </c>
      <c r="AT219" s="164" t="s">
        <v>534</v>
      </c>
      <c r="AU219" s="164" t="s">
        <v>129</v>
      </c>
      <c r="AY219" s="18" t="s">
        <v>445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129</v>
      </c>
      <c r="BK219" s="165">
        <f>ROUND(I219*H219,2)</f>
        <v>0</v>
      </c>
      <c r="BL219" s="18" t="s">
        <v>451</v>
      </c>
      <c r="BM219" s="164" t="s">
        <v>7003</v>
      </c>
    </row>
    <row r="220" spans="1:65" s="14" customFormat="1">
      <c r="B220" s="173"/>
      <c r="D220" s="167" t="s">
        <v>453</v>
      </c>
      <c r="E220" s="174" t="s">
        <v>1</v>
      </c>
      <c r="F220" s="175" t="s">
        <v>7004</v>
      </c>
      <c r="H220" s="176">
        <v>10180</v>
      </c>
      <c r="L220" s="173"/>
      <c r="M220" s="177"/>
      <c r="N220" s="178"/>
      <c r="O220" s="178"/>
      <c r="P220" s="178"/>
      <c r="Q220" s="178"/>
      <c r="R220" s="178"/>
      <c r="S220" s="178"/>
      <c r="T220" s="179"/>
      <c r="AT220" s="174" t="s">
        <v>453</v>
      </c>
      <c r="AU220" s="174" t="s">
        <v>129</v>
      </c>
      <c r="AV220" s="14" t="s">
        <v>129</v>
      </c>
      <c r="AW220" s="14" t="s">
        <v>29</v>
      </c>
      <c r="AX220" s="14" t="s">
        <v>73</v>
      </c>
      <c r="AY220" s="174" t="s">
        <v>445</v>
      </c>
    </row>
    <row r="221" spans="1:65" s="16" customFormat="1">
      <c r="B221" s="187"/>
      <c r="D221" s="167" t="s">
        <v>453</v>
      </c>
      <c r="E221" s="188" t="s">
        <v>1</v>
      </c>
      <c r="F221" s="189" t="s">
        <v>470</v>
      </c>
      <c r="H221" s="190">
        <v>10180</v>
      </c>
      <c r="L221" s="187"/>
      <c r="M221" s="191"/>
      <c r="N221" s="192"/>
      <c r="O221" s="192"/>
      <c r="P221" s="192"/>
      <c r="Q221" s="192"/>
      <c r="R221" s="192"/>
      <c r="S221" s="192"/>
      <c r="T221" s="193"/>
      <c r="AT221" s="188" t="s">
        <v>453</v>
      </c>
      <c r="AU221" s="188" t="s">
        <v>129</v>
      </c>
      <c r="AV221" s="16" t="s">
        <v>451</v>
      </c>
      <c r="AW221" s="16" t="s">
        <v>29</v>
      </c>
      <c r="AX221" s="16" t="s">
        <v>81</v>
      </c>
      <c r="AY221" s="188" t="s">
        <v>445</v>
      </c>
    </row>
    <row r="222" spans="1:65" s="2" customFormat="1" ht="24.2" customHeight="1">
      <c r="A222" s="30"/>
      <c r="B222" s="152"/>
      <c r="C222" s="153" t="s">
        <v>655</v>
      </c>
      <c r="D222" s="153" t="s">
        <v>447</v>
      </c>
      <c r="E222" s="154" t="s">
        <v>7005</v>
      </c>
      <c r="F222" s="155" t="s">
        <v>7006</v>
      </c>
      <c r="G222" s="156" t="s">
        <v>529</v>
      </c>
      <c r="H222" s="157">
        <v>216.8</v>
      </c>
      <c r="I222" s="158"/>
      <c r="J222" s="158">
        <f>ROUND(I222*H222,2)</f>
        <v>0</v>
      </c>
      <c r="K222" s="159"/>
      <c r="L222" s="31"/>
      <c r="M222" s="160" t="s">
        <v>1</v>
      </c>
      <c r="N222" s="161" t="s">
        <v>39</v>
      </c>
      <c r="O222" s="162">
        <v>0.112</v>
      </c>
      <c r="P222" s="162">
        <f>O222*H222</f>
        <v>24.281600000000001</v>
      </c>
      <c r="Q222" s="162">
        <v>2.0000000000000001E-4</v>
      </c>
      <c r="R222" s="162">
        <f>Q222*H222</f>
        <v>4.3360000000000003E-2</v>
      </c>
      <c r="S222" s="162">
        <v>0</v>
      </c>
      <c r="T222" s="163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64" t="s">
        <v>451</v>
      </c>
      <c r="AT222" s="164" t="s">
        <v>447</v>
      </c>
      <c r="AU222" s="164" t="s">
        <v>129</v>
      </c>
      <c r="AY222" s="18" t="s">
        <v>445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8" t="s">
        <v>129</v>
      </c>
      <c r="BK222" s="165">
        <f>ROUND(I222*H222,2)</f>
        <v>0</v>
      </c>
      <c r="BL222" s="18" t="s">
        <v>451</v>
      </c>
      <c r="BM222" s="164" t="s">
        <v>7007</v>
      </c>
    </row>
    <row r="223" spans="1:65" s="14" customFormat="1">
      <c r="B223" s="173"/>
      <c r="D223" s="167" t="s">
        <v>453</v>
      </c>
      <c r="E223" s="174" t="s">
        <v>1</v>
      </c>
      <c r="F223" s="175" t="s">
        <v>6893</v>
      </c>
      <c r="H223" s="176">
        <v>101.8</v>
      </c>
      <c r="L223" s="173"/>
      <c r="M223" s="177"/>
      <c r="N223" s="178"/>
      <c r="O223" s="178"/>
      <c r="P223" s="178"/>
      <c r="Q223" s="178"/>
      <c r="R223" s="178"/>
      <c r="S223" s="178"/>
      <c r="T223" s="179"/>
      <c r="AT223" s="174" t="s">
        <v>453</v>
      </c>
      <c r="AU223" s="174" t="s">
        <v>129</v>
      </c>
      <c r="AV223" s="14" t="s">
        <v>129</v>
      </c>
      <c r="AW223" s="14" t="s">
        <v>29</v>
      </c>
      <c r="AX223" s="14" t="s">
        <v>73</v>
      </c>
      <c r="AY223" s="174" t="s">
        <v>445</v>
      </c>
    </row>
    <row r="224" spans="1:65" s="14" customFormat="1">
      <c r="B224" s="173"/>
      <c r="D224" s="167" t="s">
        <v>453</v>
      </c>
      <c r="E224" s="174" t="s">
        <v>1</v>
      </c>
      <c r="F224" s="175" t="s">
        <v>6897</v>
      </c>
      <c r="H224" s="176">
        <v>115</v>
      </c>
      <c r="L224" s="173"/>
      <c r="M224" s="177"/>
      <c r="N224" s="178"/>
      <c r="O224" s="178"/>
      <c r="P224" s="178"/>
      <c r="Q224" s="178"/>
      <c r="R224" s="178"/>
      <c r="S224" s="178"/>
      <c r="T224" s="179"/>
      <c r="AT224" s="174" t="s">
        <v>453</v>
      </c>
      <c r="AU224" s="174" t="s">
        <v>129</v>
      </c>
      <c r="AV224" s="14" t="s">
        <v>129</v>
      </c>
      <c r="AW224" s="14" t="s">
        <v>29</v>
      </c>
      <c r="AX224" s="14" t="s">
        <v>73</v>
      </c>
      <c r="AY224" s="174" t="s">
        <v>445</v>
      </c>
    </row>
    <row r="225" spans="1:65" s="16" customFormat="1">
      <c r="B225" s="187"/>
      <c r="D225" s="167" t="s">
        <v>453</v>
      </c>
      <c r="E225" s="188" t="s">
        <v>1</v>
      </c>
      <c r="F225" s="189" t="s">
        <v>470</v>
      </c>
      <c r="H225" s="190">
        <v>216.8</v>
      </c>
      <c r="L225" s="187"/>
      <c r="M225" s="191"/>
      <c r="N225" s="192"/>
      <c r="O225" s="192"/>
      <c r="P225" s="192"/>
      <c r="Q225" s="192"/>
      <c r="R225" s="192"/>
      <c r="S225" s="192"/>
      <c r="T225" s="193"/>
      <c r="AT225" s="188" t="s">
        <v>453</v>
      </c>
      <c r="AU225" s="188" t="s">
        <v>129</v>
      </c>
      <c r="AV225" s="16" t="s">
        <v>451</v>
      </c>
      <c r="AW225" s="16" t="s">
        <v>29</v>
      </c>
      <c r="AX225" s="16" t="s">
        <v>81</v>
      </c>
      <c r="AY225" s="188" t="s">
        <v>445</v>
      </c>
    </row>
    <row r="226" spans="1:65" s="2" customFormat="1" ht="16.5" customHeight="1">
      <c r="A226" s="30"/>
      <c r="B226" s="152"/>
      <c r="C226" s="194" t="s">
        <v>659</v>
      </c>
      <c r="D226" s="194" t="s">
        <v>534</v>
      </c>
      <c r="E226" s="195" t="s">
        <v>7008</v>
      </c>
      <c r="F226" s="196" t="s">
        <v>7009</v>
      </c>
      <c r="G226" s="197" t="s">
        <v>529</v>
      </c>
      <c r="H226" s="198">
        <v>238.48</v>
      </c>
      <c r="I226" s="199"/>
      <c r="J226" s="199">
        <f>ROUND(I226*H226,2)</f>
        <v>0</v>
      </c>
      <c r="K226" s="200"/>
      <c r="L226" s="201"/>
      <c r="M226" s="202" t="s">
        <v>1</v>
      </c>
      <c r="N226" s="203" t="s">
        <v>39</v>
      </c>
      <c r="O226" s="162">
        <v>0</v>
      </c>
      <c r="P226" s="162">
        <f>O226*H226</f>
        <v>0</v>
      </c>
      <c r="Q226" s="162">
        <v>6.9999999999999994E-5</v>
      </c>
      <c r="R226" s="162">
        <f>Q226*H226</f>
        <v>1.6693599999999999E-2</v>
      </c>
      <c r="S226" s="162">
        <v>0</v>
      </c>
      <c r="T226" s="163">
        <f>S226*H226</f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64" t="s">
        <v>504</v>
      </c>
      <c r="AT226" s="164" t="s">
        <v>534</v>
      </c>
      <c r="AU226" s="164" t="s">
        <v>129</v>
      </c>
      <c r="AY226" s="18" t="s">
        <v>445</v>
      </c>
      <c r="BE226" s="165">
        <f>IF(N226="základná",J226,0)</f>
        <v>0</v>
      </c>
      <c r="BF226" s="165">
        <f>IF(N226="znížená",J226,0)</f>
        <v>0</v>
      </c>
      <c r="BG226" s="165">
        <f>IF(N226="zákl. prenesená",J226,0)</f>
        <v>0</v>
      </c>
      <c r="BH226" s="165">
        <f>IF(N226="zníž. prenesená",J226,0)</f>
        <v>0</v>
      </c>
      <c r="BI226" s="165">
        <f>IF(N226="nulová",J226,0)</f>
        <v>0</v>
      </c>
      <c r="BJ226" s="18" t="s">
        <v>129</v>
      </c>
      <c r="BK226" s="165">
        <f>ROUND(I226*H226,2)</f>
        <v>0</v>
      </c>
      <c r="BL226" s="18" t="s">
        <v>451</v>
      </c>
      <c r="BM226" s="164" t="s">
        <v>7010</v>
      </c>
    </row>
    <row r="227" spans="1:65" s="14" customFormat="1">
      <c r="B227" s="173"/>
      <c r="D227" s="167" t="s">
        <v>453</v>
      </c>
      <c r="E227" s="174" t="s">
        <v>1</v>
      </c>
      <c r="F227" s="175" t="s">
        <v>7011</v>
      </c>
      <c r="H227" s="176">
        <v>111.98</v>
      </c>
      <c r="L227" s="173"/>
      <c r="M227" s="177"/>
      <c r="N227" s="178"/>
      <c r="O227" s="178"/>
      <c r="P227" s="178"/>
      <c r="Q227" s="178"/>
      <c r="R227" s="178"/>
      <c r="S227" s="178"/>
      <c r="T227" s="179"/>
      <c r="AT227" s="174" t="s">
        <v>453</v>
      </c>
      <c r="AU227" s="174" t="s">
        <v>129</v>
      </c>
      <c r="AV227" s="14" t="s">
        <v>129</v>
      </c>
      <c r="AW227" s="14" t="s">
        <v>29</v>
      </c>
      <c r="AX227" s="14" t="s">
        <v>73</v>
      </c>
      <c r="AY227" s="174" t="s">
        <v>445</v>
      </c>
    </row>
    <row r="228" spans="1:65" s="14" customFormat="1">
      <c r="B228" s="173"/>
      <c r="D228" s="167" t="s">
        <v>453</v>
      </c>
      <c r="E228" s="174" t="s">
        <v>1</v>
      </c>
      <c r="F228" s="175" t="s">
        <v>7012</v>
      </c>
      <c r="H228" s="176">
        <v>126.5</v>
      </c>
      <c r="L228" s="173"/>
      <c r="M228" s="177"/>
      <c r="N228" s="178"/>
      <c r="O228" s="178"/>
      <c r="P228" s="178"/>
      <c r="Q228" s="178"/>
      <c r="R228" s="178"/>
      <c r="S228" s="178"/>
      <c r="T228" s="179"/>
      <c r="AT228" s="174" t="s">
        <v>453</v>
      </c>
      <c r="AU228" s="174" t="s">
        <v>129</v>
      </c>
      <c r="AV228" s="14" t="s">
        <v>129</v>
      </c>
      <c r="AW228" s="14" t="s">
        <v>29</v>
      </c>
      <c r="AX228" s="14" t="s">
        <v>73</v>
      </c>
      <c r="AY228" s="174" t="s">
        <v>445</v>
      </c>
    </row>
    <row r="229" spans="1:65" s="16" customFormat="1">
      <c r="B229" s="187"/>
      <c r="D229" s="167" t="s">
        <v>453</v>
      </c>
      <c r="E229" s="188" t="s">
        <v>1</v>
      </c>
      <c r="F229" s="189" t="s">
        <v>470</v>
      </c>
      <c r="H229" s="190">
        <v>238.48</v>
      </c>
      <c r="L229" s="187"/>
      <c r="M229" s="191"/>
      <c r="N229" s="192"/>
      <c r="O229" s="192"/>
      <c r="P229" s="192"/>
      <c r="Q229" s="192"/>
      <c r="R229" s="192"/>
      <c r="S229" s="192"/>
      <c r="T229" s="193"/>
      <c r="AT229" s="188" t="s">
        <v>453</v>
      </c>
      <c r="AU229" s="188" t="s">
        <v>129</v>
      </c>
      <c r="AV229" s="16" t="s">
        <v>451</v>
      </c>
      <c r="AW229" s="16" t="s">
        <v>29</v>
      </c>
      <c r="AX229" s="16" t="s">
        <v>81</v>
      </c>
      <c r="AY229" s="188" t="s">
        <v>445</v>
      </c>
    </row>
    <row r="230" spans="1:65" s="2" customFormat="1" ht="33" customHeight="1">
      <c r="A230" s="30"/>
      <c r="B230" s="152"/>
      <c r="C230" s="153" t="s">
        <v>675</v>
      </c>
      <c r="D230" s="153" t="s">
        <v>447</v>
      </c>
      <c r="E230" s="154" t="s">
        <v>7013</v>
      </c>
      <c r="F230" s="155" t="s">
        <v>7014</v>
      </c>
      <c r="G230" s="156" t="s">
        <v>529</v>
      </c>
      <c r="H230" s="157">
        <v>115</v>
      </c>
      <c r="I230" s="158"/>
      <c r="J230" s="158">
        <f>ROUND(I230*H230,2)</f>
        <v>0</v>
      </c>
      <c r="K230" s="159"/>
      <c r="L230" s="31"/>
      <c r="M230" s="160" t="s">
        <v>1</v>
      </c>
      <c r="N230" s="161" t="s">
        <v>39</v>
      </c>
      <c r="O230" s="162">
        <v>0.24</v>
      </c>
      <c r="P230" s="162">
        <f>O230*H230</f>
        <v>27.599999999999998</v>
      </c>
      <c r="Q230" s="162">
        <v>0</v>
      </c>
      <c r="R230" s="162">
        <f>Q230*H230</f>
        <v>0</v>
      </c>
      <c r="S230" s="162">
        <v>0</v>
      </c>
      <c r="T230" s="163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64" t="s">
        <v>451</v>
      </c>
      <c r="AT230" s="164" t="s">
        <v>447</v>
      </c>
      <c r="AU230" s="164" t="s">
        <v>129</v>
      </c>
      <c r="AY230" s="18" t="s">
        <v>445</v>
      </c>
      <c r="BE230" s="165">
        <f>IF(N230="základná",J230,0)</f>
        <v>0</v>
      </c>
      <c r="BF230" s="165">
        <f>IF(N230="znížená",J230,0)</f>
        <v>0</v>
      </c>
      <c r="BG230" s="165">
        <f>IF(N230="zákl. prenesená",J230,0)</f>
        <v>0</v>
      </c>
      <c r="BH230" s="165">
        <f>IF(N230="zníž. prenesená",J230,0)</f>
        <v>0</v>
      </c>
      <c r="BI230" s="165">
        <f>IF(N230="nulová",J230,0)</f>
        <v>0</v>
      </c>
      <c r="BJ230" s="18" t="s">
        <v>129</v>
      </c>
      <c r="BK230" s="165">
        <f>ROUND(I230*H230,2)</f>
        <v>0</v>
      </c>
      <c r="BL230" s="18" t="s">
        <v>451</v>
      </c>
      <c r="BM230" s="164" t="s">
        <v>7015</v>
      </c>
    </row>
    <row r="231" spans="1:65" s="14" customFormat="1">
      <c r="B231" s="173"/>
      <c r="D231" s="167" t="s">
        <v>453</v>
      </c>
      <c r="E231" s="174" t="s">
        <v>1</v>
      </c>
      <c r="F231" s="175" t="s">
        <v>1258</v>
      </c>
      <c r="H231" s="176">
        <v>115</v>
      </c>
      <c r="L231" s="173"/>
      <c r="M231" s="177"/>
      <c r="N231" s="178"/>
      <c r="O231" s="178"/>
      <c r="P231" s="178"/>
      <c r="Q231" s="178"/>
      <c r="R231" s="178"/>
      <c r="S231" s="178"/>
      <c r="T231" s="179"/>
      <c r="AT231" s="174" t="s">
        <v>453</v>
      </c>
      <c r="AU231" s="174" t="s">
        <v>129</v>
      </c>
      <c r="AV231" s="14" t="s">
        <v>129</v>
      </c>
      <c r="AW231" s="14" t="s">
        <v>29</v>
      </c>
      <c r="AX231" s="14" t="s">
        <v>73</v>
      </c>
      <c r="AY231" s="174" t="s">
        <v>445</v>
      </c>
    </row>
    <row r="232" spans="1:65" s="15" customFormat="1">
      <c r="B232" s="180"/>
      <c r="D232" s="167" t="s">
        <v>453</v>
      </c>
      <c r="E232" s="181" t="s">
        <v>6897</v>
      </c>
      <c r="F232" s="182" t="s">
        <v>468</v>
      </c>
      <c r="H232" s="183">
        <v>115</v>
      </c>
      <c r="L232" s="180"/>
      <c r="M232" s="184"/>
      <c r="N232" s="185"/>
      <c r="O232" s="185"/>
      <c r="P232" s="185"/>
      <c r="Q232" s="185"/>
      <c r="R232" s="185"/>
      <c r="S232" s="185"/>
      <c r="T232" s="186"/>
      <c r="AT232" s="181" t="s">
        <v>453</v>
      </c>
      <c r="AU232" s="181" t="s">
        <v>129</v>
      </c>
      <c r="AV232" s="15" t="s">
        <v>469</v>
      </c>
      <c r="AW232" s="15" t="s">
        <v>29</v>
      </c>
      <c r="AX232" s="15" t="s">
        <v>73</v>
      </c>
      <c r="AY232" s="181" t="s">
        <v>445</v>
      </c>
    </row>
    <row r="233" spans="1:65" s="16" customFormat="1">
      <c r="B233" s="187"/>
      <c r="D233" s="167" t="s">
        <v>453</v>
      </c>
      <c r="E233" s="188" t="s">
        <v>1</v>
      </c>
      <c r="F233" s="189" t="s">
        <v>470</v>
      </c>
      <c r="H233" s="190">
        <v>115</v>
      </c>
      <c r="L233" s="187"/>
      <c r="M233" s="191"/>
      <c r="N233" s="192"/>
      <c r="O233" s="192"/>
      <c r="P233" s="192"/>
      <c r="Q233" s="192"/>
      <c r="R233" s="192"/>
      <c r="S233" s="192"/>
      <c r="T233" s="193"/>
      <c r="AT233" s="188" t="s">
        <v>453</v>
      </c>
      <c r="AU233" s="188" t="s">
        <v>129</v>
      </c>
      <c r="AV233" s="16" t="s">
        <v>451</v>
      </c>
      <c r="AW233" s="16" t="s">
        <v>29</v>
      </c>
      <c r="AX233" s="16" t="s">
        <v>81</v>
      </c>
      <c r="AY233" s="188" t="s">
        <v>445</v>
      </c>
    </row>
    <row r="234" spans="1:65" s="2" customFormat="1" ht="16.5" customHeight="1">
      <c r="A234" s="30"/>
      <c r="B234" s="152"/>
      <c r="C234" s="194" t="s">
        <v>684</v>
      </c>
      <c r="D234" s="194" t="s">
        <v>534</v>
      </c>
      <c r="E234" s="195" t="s">
        <v>7016</v>
      </c>
      <c r="F234" s="196" t="s">
        <v>7017</v>
      </c>
      <c r="G234" s="197" t="s">
        <v>507</v>
      </c>
      <c r="H234" s="198">
        <v>21.85</v>
      </c>
      <c r="I234" s="199"/>
      <c r="J234" s="199">
        <f>ROUND(I234*H234,2)</f>
        <v>0</v>
      </c>
      <c r="K234" s="200"/>
      <c r="L234" s="201"/>
      <c r="M234" s="202" t="s">
        <v>1</v>
      </c>
      <c r="N234" s="203" t="s">
        <v>39</v>
      </c>
      <c r="O234" s="162">
        <v>0</v>
      </c>
      <c r="P234" s="162">
        <f>O234*H234</f>
        <v>0</v>
      </c>
      <c r="Q234" s="162">
        <v>1</v>
      </c>
      <c r="R234" s="162">
        <f>Q234*H234</f>
        <v>21.85</v>
      </c>
      <c r="S234" s="162">
        <v>0</v>
      </c>
      <c r="T234" s="163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64" t="s">
        <v>504</v>
      </c>
      <c r="AT234" s="164" t="s">
        <v>534</v>
      </c>
      <c r="AU234" s="164" t="s">
        <v>129</v>
      </c>
      <c r="AY234" s="18" t="s">
        <v>445</v>
      </c>
      <c r="BE234" s="165">
        <f>IF(N234="základná",J234,0)</f>
        <v>0</v>
      </c>
      <c r="BF234" s="165">
        <f>IF(N234="znížená",J234,0)</f>
        <v>0</v>
      </c>
      <c r="BG234" s="165">
        <f>IF(N234="zákl. prenesená",J234,0)</f>
        <v>0</v>
      </c>
      <c r="BH234" s="165">
        <f>IF(N234="zníž. prenesená",J234,0)</f>
        <v>0</v>
      </c>
      <c r="BI234" s="165">
        <f>IF(N234="nulová",J234,0)</f>
        <v>0</v>
      </c>
      <c r="BJ234" s="18" t="s">
        <v>129</v>
      </c>
      <c r="BK234" s="165">
        <f>ROUND(I234*H234,2)</f>
        <v>0</v>
      </c>
      <c r="BL234" s="18" t="s">
        <v>451</v>
      </c>
      <c r="BM234" s="164" t="s">
        <v>7018</v>
      </c>
    </row>
    <row r="235" spans="1:65" s="14" customFormat="1">
      <c r="B235" s="173"/>
      <c r="D235" s="167" t="s">
        <v>453</v>
      </c>
      <c r="E235" s="174" t="s">
        <v>1</v>
      </c>
      <c r="F235" s="175" t="s">
        <v>7019</v>
      </c>
      <c r="H235" s="176">
        <v>21.85</v>
      </c>
      <c r="L235" s="173"/>
      <c r="M235" s="177"/>
      <c r="N235" s="178"/>
      <c r="O235" s="178"/>
      <c r="P235" s="178"/>
      <c r="Q235" s="178"/>
      <c r="R235" s="178"/>
      <c r="S235" s="178"/>
      <c r="T235" s="179"/>
      <c r="AT235" s="174" t="s">
        <v>453</v>
      </c>
      <c r="AU235" s="174" t="s">
        <v>129</v>
      </c>
      <c r="AV235" s="14" t="s">
        <v>129</v>
      </c>
      <c r="AW235" s="14" t="s">
        <v>29</v>
      </c>
      <c r="AX235" s="14" t="s">
        <v>73</v>
      </c>
      <c r="AY235" s="174" t="s">
        <v>445</v>
      </c>
    </row>
    <row r="236" spans="1:65" s="16" customFormat="1">
      <c r="B236" s="187"/>
      <c r="D236" s="167" t="s">
        <v>453</v>
      </c>
      <c r="E236" s="188" t="s">
        <v>1</v>
      </c>
      <c r="F236" s="189" t="s">
        <v>470</v>
      </c>
      <c r="H236" s="190">
        <v>21.85</v>
      </c>
      <c r="L236" s="187"/>
      <c r="M236" s="191"/>
      <c r="N236" s="192"/>
      <c r="O236" s="192"/>
      <c r="P236" s="192"/>
      <c r="Q236" s="192"/>
      <c r="R236" s="192"/>
      <c r="S236" s="192"/>
      <c r="T236" s="193"/>
      <c r="AT236" s="188" t="s">
        <v>453</v>
      </c>
      <c r="AU236" s="188" t="s">
        <v>129</v>
      </c>
      <c r="AV236" s="16" t="s">
        <v>451</v>
      </c>
      <c r="AW236" s="16" t="s">
        <v>29</v>
      </c>
      <c r="AX236" s="16" t="s">
        <v>81</v>
      </c>
      <c r="AY236" s="188" t="s">
        <v>445</v>
      </c>
    </row>
    <row r="237" spans="1:65" s="2" customFormat="1" ht="21.75" customHeight="1">
      <c r="A237" s="30"/>
      <c r="B237" s="152"/>
      <c r="C237" s="153" t="s">
        <v>690</v>
      </c>
      <c r="D237" s="153" t="s">
        <v>447</v>
      </c>
      <c r="E237" s="154" t="s">
        <v>7020</v>
      </c>
      <c r="F237" s="155" t="s">
        <v>7021</v>
      </c>
      <c r="G237" s="156" t="s">
        <v>450</v>
      </c>
      <c r="H237" s="157">
        <v>0.48799999999999999</v>
      </c>
      <c r="I237" s="158"/>
      <c r="J237" s="158">
        <f>ROUND(I237*H237,2)</f>
        <v>0</v>
      </c>
      <c r="K237" s="159"/>
      <c r="L237" s="31"/>
      <c r="M237" s="160" t="s">
        <v>1</v>
      </c>
      <c r="N237" s="161" t="s">
        <v>39</v>
      </c>
      <c r="O237" s="162">
        <v>1.175</v>
      </c>
      <c r="P237" s="162">
        <f>O237*H237</f>
        <v>0.57340000000000002</v>
      </c>
      <c r="Q237" s="162">
        <v>0</v>
      </c>
      <c r="R237" s="162">
        <f>Q237*H237</f>
        <v>0</v>
      </c>
      <c r="S237" s="162">
        <v>0</v>
      </c>
      <c r="T237" s="163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64" t="s">
        <v>451</v>
      </c>
      <c r="AT237" s="164" t="s">
        <v>447</v>
      </c>
      <c r="AU237" s="164" t="s">
        <v>129</v>
      </c>
      <c r="AY237" s="18" t="s">
        <v>445</v>
      </c>
      <c r="BE237" s="165">
        <f>IF(N237="základná",J237,0)</f>
        <v>0</v>
      </c>
      <c r="BF237" s="165">
        <f>IF(N237="znížená",J237,0)</f>
        <v>0</v>
      </c>
      <c r="BG237" s="165">
        <f>IF(N237="zákl. prenesená",J237,0)</f>
        <v>0</v>
      </c>
      <c r="BH237" s="165">
        <f>IF(N237="zníž. prenesená",J237,0)</f>
        <v>0</v>
      </c>
      <c r="BI237" s="165">
        <f>IF(N237="nulová",J237,0)</f>
        <v>0</v>
      </c>
      <c r="BJ237" s="18" t="s">
        <v>129</v>
      </c>
      <c r="BK237" s="165">
        <f>ROUND(I237*H237,2)</f>
        <v>0</v>
      </c>
      <c r="BL237" s="18" t="s">
        <v>451</v>
      </c>
      <c r="BM237" s="164" t="s">
        <v>7022</v>
      </c>
    </row>
    <row r="238" spans="1:65" s="13" customFormat="1">
      <c r="B238" s="166"/>
      <c r="D238" s="167" t="s">
        <v>453</v>
      </c>
      <c r="E238" s="168" t="s">
        <v>1</v>
      </c>
      <c r="F238" s="169" t="s">
        <v>6992</v>
      </c>
      <c r="H238" s="168" t="s">
        <v>1</v>
      </c>
      <c r="L238" s="166"/>
      <c r="M238" s="170"/>
      <c r="N238" s="171"/>
      <c r="O238" s="171"/>
      <c r="P238" s="171"/>
      <c r="Q238" s="171"/>
      <c r="R238" s="171"/>
      <c r="S238" s="171"/>
      <c r="T238" s="172"/>
      <c r="AT238" s="168" t="s">
        <v>453</v>
      </c>
      <c r="AU238" s="168" t="s">
        <v>129</v>
      </c>
      <c r="AV238" s="13" t="s">
        <v>81</v>
      </c>
      <c r="AW238" s="13" t="s">
        <v>29</v>
      </c>
      <c r="AX238" s="13" t="s">
        <v>73</v>
      </c>
      <c r="AY238" s="168" t="s">
        <v>445</v>
      </c>
    </row>
    <row r="239" spans="1:65" s="14" customFormat="1">
      <c r="B239" s="173"/>
      <c r="D239" s="167" t="s">
        <v>453</v>
      </c>
      <c r="E239" s="174" t="s">
        <v>1</v>
      </c>
      <c r="F239" s="175" t="s">
        <v>7023</v>
      </c>
      <c r="H239" s="176">
        <v>0.48799999999999999</v>
      </c>
      <c r="L239" s="173"/>
      <c r="M239" s="177"/>
      <c r="N239" s="178"/>
      <c r="O239" s="178"/>
      <c r="P239" s="178"/>
      <c r="Q239" s="178"/>
      <c r="R239" s="178"/>
      <c r="S239" s="178"/>
      <c r="T239" s="179"/>
      <c r="AT239" s="174" t="s">
        <v>453</v>
      </c>
      <c r="AU239" s="174" t="s">
        <v>129</v>
      </c>
      <c r="AV239" s="14" t="s">
        <v>129</v>
      </c>
      <c r="AW239" s="14" t="s">
        <v>29</v>
      </c>
      <c r="AX239" s="14" t="s">
        <v>73</v>
      </c>
      <c r="AY239" s="174" t="s">
        <v>445</v>
      </c>
    </row>
    <row r="240" spans="1:65" s="15" customFormat="1">
      <c r="B240" s="180"/>
      <c r="D240" s="167" t="s">
        <v>453</v>
      </c>
      <c r="E240" s="181" t="s">
        <v>6895</v>
      </c>
      <c r="F240" s="182" t="s">
        <v>468</v>
      </c>
      <c r="H240" s="183">
        <v>0.48799999999999999</v>
      </c>
      <c r="L240" s="180"/>
      <c r="M240" s="184"/>
      <c r="N240" s="185"/>
      <c r="O240" s="185"/>
      <c r="P240" s="185"/>
      <c r="Q240" s="185"/>
      <c r="R240" s="185"/>
      <c r="S240" s="185"/>
      <c r="T240" s="186"/>
      <c r="AT240" s="181" t="s">
        <v>453</v>
      </c>
      <c r="AU240" s="181" t="s">
        <v>129</v>
      </c>
      <c r="AV240" s="15" t="s">
        <v>469</v>
      </c>
      <c r="AW240" s="15" t="s">
        <v>29</v>
      </c>
      <c r="AX240" s="15" t="s">
        <v>73</v>
      </c>
      <c r="AY240" s="181" t="s">
        <v>445</v>
      </c>
    </row>
    <row r="241" spans="1:65" s="16" customFormat="1">
      <c r="B241" s="187"/>
      <c r="D241" s="167" t="s">
        <v>453</v>
      </c>
      <c r="E241" s="188" t="s">
        <v>1</v>
      </c>
      <c r="F241" s="189" t="s">
        <v>470</v>
      </c>
      <c r="H241" s="190">
        <v>0.48799999999999999</v>
      </c>
      <c r="L241" s="187"/>
      <c r="M241" s="191"/>
      <c r="N241" s="192"/>
      <c r="O241" s="192"/>
      <c r="P241" s="192"/>
      <c r="Q241" s="192"/>
      <c r="R241" s="192"/>
      <c r="S241" s="192"/>
      <c r="T241" s="193"/>
      <c r="AT241" s="188" t="s">
        <v>453</v>
      </c>
      <c r="AU241" s="188" t="s">
        <v>129</v>
      </c>
      <c r="AV241" s="16" t="s">
        <v>451</v>
      </c>
      <c r="AW241" s="16" t="s">
        <v>29</v>
      </c>
      <c r="AX241" s="16" t="s">
        <v>81</v>
      </c>
      <c r="AY241" s="188" t="s">
        <v>445</v>
      </c>
    </row>
    <row r="242" spans="1:65" s="2" customFormat="1" ht="24.2" customHeight="1">
      <c r="A242" s="30"/>
      <c r="B242" s="152"/>
      <c r="C242" s="153" t="s">
        <v>736</v>
      </c>
      <c r="D242" s="153" t="s">
        <v>447</v>
      </c>
      <c r="E242" s="154" t="s">
        <v>7024</v>
      </c>
      <c r="F242" s="155" t="s">
        <v>7025</v>
      </c>
      <c r="G242" s="156" t="s">
        <v>450</v>
      </c>
      <c r="H242" s="157">
        <v>0.48799999999999999</v>
      </c>
      <c r="I242" s="158"/>
      <c r="J242" s="158">
        <f>ROUND(I242*H242,2)</f>
        <v>0</v>
      </c>
      <c r="K242" s="159"/>
      <c r="L242" s="31"/>
      <c r="M242" s="160" t="s">
        <v>1</v>
      </c>
      <c r="N242" s="161" t="s">
        <v>39</v>
      </c>
      <c r="O242" s="162">
        <v>0.91</v>
      </c>
      <c r="P242" s="162">
        <f>O242*H242</f>
        <v>0.44408000000000003</v>
      </c>
      <c r="Q242" s="162">
        <v>0</v>
      </c>
      <c r="R242" s="162">
        <f>Q242*H242</f>
        <v>0</v>
      </c>
      <c r="S242" s="162">
        <v>0</v>
      </c>
      <c r="T242" s="163">
        <f>S242*H242</f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64" t="s">
        <v>451</v>
      </c>
      <c r="AT242" s="164" t="s">
        <v>447</v>
      </c>
      <c r="AU242" s="164" t="s">
        <v>129</v>
      </c>
      <c r="AY242" s="18" t="s">
        <v>445</v>
      </c>
      <c r="BE242" s="165">
        <f>IF(N242="základná",J242,0)</f>
        <v>0</v>
      </c>
      <c r="BF242" s="165">
        <f>IF(N242="znížená",J242,0)</f>
        <v>0</v>
      </c>
      <c r="BG242" s="165">
        <f>IF(N242="zákl. prenesená",J242,0)</f>
        <v>0</v>
      </c>
      <c r="BH242" s="165">
        <f>IF(N242="zníž. prenesená",J242,0)</f>
        <v>0</v>
      </c>
      <c r="BI242" s="165">
        <f>IF(N242="nulová",J242,0)</f>
        <v>0</v>
      </c>
      <c r="BJ242" s="18" t="s">
        <v>129</v>
      </c>
      <c r="BK242" s="165">
        <f>ROUND(I242*H242,2)</f>
        <v>0</v>
      </c>
      <c r="BL242" s="18" t="s">
        <v>451</v>
      </c>
      <c r="BM242" s="164" t="s">
        <v>7026</v>
      </c>
    </row>
    <row r="243" spans="1:65" s="14" customFormat="1">
      <c r="B243" s="173"/>
      <c r="D243" s="167" t="s">
        <v>453</v>
      </c>
      <c r="E243" s="174" t="s">
        <v>1</v>
      </c>
      <c r="F243" s="175" t="s">
        <v>6895</v>
      </c>
      <c r="H243" s="176">
        <v>0.48799999999999999</v>
      </c>
      <c r="L243" s="173"/>
      <c r="M243" s="177"/>
      <c r="N243" s="178"/>
      <c r="O243" s="178"/>
      <c r="P243" s="178"/>
      <c r="Q243" s="178"/>
      <c r="R243" s="178"/>
      <c r="S243" s="178"/>
      <c r="T243" s="179"/>
      <c r="AT243" s="174" t="s">
        <v>453</v>
      </c>
      <c r="AU243" s="174" t="s">
        <v>129</v>
      </c>
      <c r="AV243" s="14" t="s">
        <v>129</v>
      </c>
      <c r="AW243" s="14" t="s">
        <v>29</v>
      </c>
      <c r="AX243" s="14" t="s">
        <v>73</v>
      </c>
      <c r="AY243" s="174" t="s">
        <v>445</v>
      </c>
    </row>
    <row r="244" spans="1:65" s="16" customFormat="1">
      <c r="B244" s="187"/>
      <c r="D244" s="167" t="s">
        <v>453</v>
      </c>
      <c r="E244" s="188" t="s">
        <v>1</v>
      </c>
      <c r="F244" s="189" t="s">
        <v>470</v>
      </c>
      <c r="H244" s="190">
        <v>0.48799999999999999</v>
      </c>
      <c r="L244" s="187"/>
      <c r="M244" s="191"/>
      <c r="N244" s="192"/>
      <c r="O244" s="192"/>
      <c r="P244" s="192"/>
      <c r="Q244" s="192"/>
      <c r="R244" s="192"/>
      <c r="S244" s="192"/>
      <c r="T244" s="193"/>
      <c r="AT244" s="188" t="s">
        <v>453</v>
      </c>
      <c r="AU244" s="188" t="s">
        <v>129</v>
      </c>
      <c r="AV244" s="16" t="s">
        <v>451</v>
      </c>
      <c r="AW244" s="16" t="s">
        <v>29</v>
      </c>
      <c r="AX244" s="16" t="s">
        <v>81</v>
      </c>
      <c r="AY244" s="188" t="s">
        <v>445</v>
      </c>
    </row>
    <row r="245" spans="1:65" s="12" customFormat="1" ht="22.9" customHeight="1">
      <c r="B245" s="140"/>
      <c r="D245" s="141" t="s">
        <v>72</v>
      </c>
      <c r="E245" s="150" t="s">
        <v>1172</v>
      </c>
      <c r="F245" s="150" t="s">
        <v>1708</v>
      </c>
      <c r="J245" s="151">
        <f>BK245</f>
        <v>0</v>
      </c>
      <c r="L245" s="140"/>
      <c r="M245" s="144"/>
      <c r="N245" s="145"/>
      <c r="O245" s="145"/>
      <c r="P245" s="146">
        <f>P246</f>
        <v>49.293287999999997</v>
      </c>
      <c r="Q245" s="145"/>
      <c r="R245" s="146">
        <f>R246</f>
        <v>0</v>
      </c>
      <c r="S245" s="145"/>
      <c r="T245" s="147">
        <f>T246</f>
        <v>0</v>
      </c>
      <c r="AR245" s="141" t="s">
        <v>81</v>
      </c>
      <c r="AT245" s="148" t="s">
        <v>72</v>
      </c>
      <c r="AU245" s="148" t="s">
        <v>81</v>
      </c>
      <c r="AY245" s="141" t="s">
        <v>445</v>
      </c>
      <c r="BK245" s="149">
        <f>BK246</f>
        <v>0</v>
      </c>
    </row>
    <row r="246" spans="1:65" s="2" customFormat="1" ht="33" customHeight="1">
      <c r="A246" s="30"/>
      <c r="B246" s="152"/>
      <c r="C246" s="153" t="s">
        <v>741</v>
      </c>
      <c r="D246" s="153" t="s">
        <v>447</v>
      </c>
      <c r="E246" s="154" t="s">
        <v>7027</v>
      </c>
      <c r="F246" s="155" t="s">
        <v>7028</v>
      </c>
      <c r="G246" s="156" t="s">
        <v>507</v>
      </c>
      <c r="H246" s="157">
        <v>25.123999999999999</v>
      </c>
      <c r="I246" s="158"/>
      <c r="J246" s="158">
        <f>ROUND(I246*H246,2)</f>
        <v>0</v>
      </c>
      <c r="K246" s="159"/>
      <c r="L246" s="31"/>
      <c r="M246" s="204" t="s">
        <v>1</v>
      </c>
      <c r="N246" s="205" t="s">
        <v>39</v>
      </c>
      <c r="O246" s="206">
        <v>1.962</v>
      </c>
      <c r="P246" s="206">
        <f>O246*H246</f>
        <v>49.293287999999997</v>
      </c>
      <c r="Q246" s="206">
        <v>0</v>
      </c>
      <c r="R246" s="206">
        <f>Q246*H246</f>
        <v>0</v>
      </c>
      <c r="S246" s="206">
        <v>0</v>
      </c>
      <c r="T246" s="207">
        <f>S246*H246</f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64" t="s">
        <v>451</v>
      </c>
      <c r="AT246" s="164" t="s">
        <v>447</v>
      </c>
      <c r="AU246" s="164" t="s">
        <v>129</v>
      </c>
      <c r="AY246" s="18" t="s">
        <v>445</v>
      </c>
      <c r="BE246" s="165">
        <f>IF(N246="základná",J246,0)</f>
        <v>0</v>
      </c>
      <c r="BF246" s="165">
        <f>IF(N246="znížená",J246,0)</f>
        <v>0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8" t="s">
        <v>129</v>
      </c>
      <c r="BK246" s="165">
        <f>ROUND(I246*H246,2)</f>
        <v>0</v>
      </c>
      <c r="BL246" s="18" t="s">
        <v>451</v>
      </c>
      <c r="BM246" s="164" t="s">
        <v>7029</v>
      </c>
    </row>
    <row r="247" spans="1:65" s="2" customFormat="1" ht="6.95" customHeight="1">
      <c r="A247" s="30"/>
      <c r="B247" s="48"/>
      <c r="C247" s="49"/>
      <c r="D247" s="49"/>
      <c r="E247" s="49"/>
      <c r="F247" s="49"/>
      <c r="G247" s="49"/>
      <c r="H247" s="49"/>
      <c r="I247" s="49"/>
      <c r="J247" s="49"/>
      <c r="K247" s="49"/>
      <c r="L247" s="31"/>
      <c r="M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</row>
  </sheetData>
  <autoFilter ref="C118:K246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81"/>
  <sheetViews>
    <sheetView showGridLines="0" workbookViewId="0">
      <selection activeCell="I60" sqref="I6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126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74" t="s">
        <v>7030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6371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ROUND(J125,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ROUND((SUM(BE125:BE180)),  2)</f>
        <v>0</v>
      </c>
      <c r="G33" s="104"/>
      <c r="H33" s="104"/>
      <c r="I33" s="105">
        <v>0.2</v>
      </c>
      <c r="J33" s="103">
        <f>ROUND(((SUM(BE125:BE180))*I33),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ROUND((SUM(BF125:BF180)),  2)</f>
        <v>0</v>
      </c>
      <c r="G34" s="30"/>
      <c r="H34" s="30"/>
      <c r="I34" s="107">
        <v>0.2</v>
      </c>
      <c r="J34" s="106">
        <f>ROUND(((SUM(BF125:BF180))*I34),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ROUND((SUM(BG125:BG180)),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ROUND((SUM(BH125:BH180)),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ROUND((SUM(BI125:BI180)),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74" t="str">
        <f>E9</f>
        <v>IO04 - Areálový vodovod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>Ing Michal Martinák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J125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327</v>
      </c>
      <c r="E97" s="121"/>
      <c r="F97" s="121"/>
      <c r="G97" s="121"/>
      <c r="H97" s="121"/>
      <c r="I97" s="121"/>
      <c r="J97" s="122">
        <f>J126</f>
        <v>0</v>
      </c>
      <c r="L97" s="119"/>
    </row>
    <row r="98" spans="1:31" s="10" customFormat="1" ht="19.899999999999999" customHeight="1">
      <c r="B98" s="124"/>
      <c r="D98" s="125" t="s">
        <v>330</v>
      </c>
      <c r="E98" s="126"/>
      <c r="F98" s="126"/>
      <c r="G98" s="126"/>
      <c r="H98" s="126"/>
      <c r="I98" s="126"/>
      <c r="J98" s="127">
        <f>J127</f>
        <v>0</v>
      </c>
      <c r="L98" s="124"/>
    </row>
    <row r="99" spans="1:31" s="10" customFormat="1" ht="19.899999999999999" customHeight="1">
      <c r="B99" s="124"/>
      <c r="D99" s="125" t="s">
        <v>339</v>
      </c>
      <c r="E99" s="126"/>
      <c r="F99" s="126"/>
      <c r="G99" s="126"/>
      <c r="H99" s="126"/>
      <c r="I99" s="126"/>
      <c r="J99" s="127">
        <f>J143</f>
        <v>0</v>
      </c>
      <c r="L99" s="124"/>
    </row>
    <row r="100" spans="1:31" s="10" customFormat="1" ht="19.899999999999999" customHeight="1">
      <c r="B100" s="124"/>
      <c r="D100" s="125" t="s">
        <v>6705</v>
      </c>
      <c r="E100" s="126"/>
      <c r="F100" s="126"/>
      <c r="G100" s="126"/>
      <c r="H100" s="126"/>
      <c r="I100" s="126"/>
      <c r="J100" s="127">
        <f>J145</f>
        <v>0</v>
      </c>
      <c r="L100" s="124"/>
    </row>
    <row r="101" spans="1:31" s="10" customFormat="1" ht="19.899999999999999" customHeight="1">
      <c r="B101" s="124"/>
      <c r="D101" s="125" t="s">
        <v>6482</v>
      </c>
      <c r="E101" s="126"/>
      <c r="F101" s="126"/>
      <c r="G101" s="126"/>
      <c r="H101" s="126"/>
      <c r="I101" s="126"/>
      <c r="J101" s="127">
        <f>J149</f>
        <v>0</v>
      </c>
      <c r="L101" s="124"/>
    </row>
    <row r="102" spans="1:31" s="10" customFormat="1" ht="19.899999999999999" customHeight="1">
      <c r="B102" s="124"/>
      <c r="D102" s="125" t="s">
        <v>345</v>
      </c>
      <c r="E102" s="126"/>
      <c r="F102" s="126"/>
      <c r="G102" s="126"/>
      <c r="H102" s="126"/>
      <c r="I102" s="126"/>
      <c r="J102" s="127">
        <f>J172</f>
        <v>0</v>
      </c>
      <c r="L102" s="124"/>
    </row>
    <row r="103" spans="1:31" s="10" customFormat="1" ht="19.899999999999999" customHeight="1">
      <c r="B103" s="124"/>
      <c r="D103" s="125" t="s">
        <v>348</v>
      </c>
      <c r="E103" s="126"/>
      <c r="F103" s="126"/>
      <c r="G103" s="126"/>
      <c r="H103" s="126"/>
      <c r="I103" s="126"/>
      <c r="J103" s="127">
        <f>J175</f>
        <v>0</v>
      </c>
      <c r="L103" s="124"/>
    </row>
    <row r="104" spans="1:31" s="9" customFormat="1" ht="24.95" customHeight="1">
      <c r="B104" s="119"/>
      <c r="D104" s="120" t="s">
        <v>7031</v>
      </c>
      <c r="E104" s="121"/>
      <c r="F104" s="121"/>
      <c r="G104" s="121"/>
      <c r="H104" s="121"/>
      <c r="I104" s="121"/>
      <c r="J104" s="122">
        <f>J177</f>
        <v>0</v>
      </c>
      <c r="L104" s="119"/>
    </row>
    <row r="105" spans="1:31" s="10" customFormat="1" ht="19.899999999999999" customHeight="1">
      <c r="B105" s="124"/>
      <c r="D105" s="125" t="s">
        <v>7032</v>
      </c>
      <c r="E105" s="126"/>
      <c r="F105" s="126"/>
      <c r="G105" s="126"/>
      <c r="H105" s="126"/>
      <c r="I105" s="126"/>
      <c r="J105" s="127">
        <f>J178</f>
        <v>0</v>
      </c>
      <c r="L105" s="124"/>
    </row>
    <row r="106" spans="1:31" s="2" customFormat="1" ht="21.75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5" customHeight="1">
      <c r="A107" s="30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11" spans="1:31" s="2" customFormat="1" ht="6.95" customHeight="1">
      <c r="A111" s="30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4.95" customHeight="1">
      <c r="A112" s="30"/>
      <c r="B112" s="31"/>
      <c r="C112" s="22" t="s">
        <v>427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5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13</v>
      </c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26.25" customHeight="1">
      <c r="A115" s="30"/>
      <c r="B115" s="31"/>
      <c r="C115" s="30"/>
      <c r="D115" s="30"/>
      <c r="E115" s="278" t="str">
        <f>E7</f>
        <v>Rekonštrukcia objektu - II. Psychiatrická klinika SZU Cesta k nemocnici</v>
      </c>
      <c r="F115" s="279"/>
      <c r="G115" s="279"/>
      <c r="H115" s="279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7" t="s">
        <v>141</v>
      </c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6.5" customHeight="1">
      <c r="A117" s="30"/>
      <c r="B117" s="31"/>
      <c r="C117" s="30"/>
      <c r="D117" s="30"/>
      <c r="E117" s="274" t="str">
        <f>E9</f>
        <v>IO04 - Areálový vodovod</v>
      </c>
      <c r="F117" s="280"/>
      <c r="G117" s="280"/>
      <c r="H117" s="28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5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2" customHeight="1">
      <c r="A119" s="30"/>
      <c r="B119" s="31"/>
      <c r="C119" s="27" t="s">
        <v>17</v>
      </c>
      <c r="D119" s="30"/>
      <c r="E119" s="30"/>
      <c r="F119" s="25" t="str">
        <f>F12</f>
        <v>Banská Bystrica</v>
      </c>
      <c r="G119" s="30"/>
      <c r="H119" s="30"/>
      <c r="I119" s="27" t="s">
        <v>19</v>
      </c>
      <c r="J119" s="56" t="str">
        <f>IF(J12="","",J12)</f>
        <v>17. 6. 2023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6.9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25.7" customHeight="1">
      <c r="A121" s="30"/>
      <c r="B121" s="31"/>
      <c r="C121" s="27" t="s">
        <v>21</v>
      </c>
      <c r="D121" s="30"/>
      <c r="E121" s="30"/>
      <c r="F121" s="25" t="str">
        <f>E15</f>
        <v>Fakultná nemocnica s poliklinikou F.D.Roosevelta</v>
      </c>
      <c r="G121" s="30"/>
      <c r="H121" s="30"/>
      <c r="I121" s="27" t="s">
        <v>27</v>
      </c>
      <c r="J121" s="28" t="str">
        <f>E21</f>
        <v>Ing.Arch. Peter Žalman</v>
      </c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5.2" customHeight="1">
      <c r="A122" s="30"/>
      <c r="B122" s="31"/>
      <c r="C122" s="27" t="s">
        <v>25</v>
      </c>
      <c r="D122" s="30"/>
      <c r="E122" s="30"/>
      <c r="F122" s="25" t="str">
        <f>IF(E18="","",E18)</f>
        <v>určený výberom</v>
      </c>
      <c r="G122" s="30"/>
      <c r="H122" s="30"/>
      <c r="I122" s="27" t="s">
        <v>30</v>
      </c>
      <c r="J122" s="28" t="str">
        <f>E24</f>
        <v>Ing Michal Martinák</v>
      </c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2" customFormat="1" ht="10.35" customHeight="1">
      <c r="A123" s="30"/>
      <c r="B123" s="31"/>
      <c r="C123" s="30"/>
      <c r="D123" s="30"/>
      <c r="E123" s="30"/>
      <c r="F123" s="30"/>
      <c r="G123" s="30"/>
      <c r="H123" s="30"/>
      <c r="I123" s="30"/>
      <c r="J123" s="30"/>
      <c r="K123" s="30"/>
      <c r="L123" s="43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65" s="11" customFormat="1" ht="29.25" customHeight="1">
      <c r="A124" s="129"/>
      <c r="B124" s="130"/>
      <c r="C124" s="131" t="s">
        <v>432</v>
      </c>
      <c r="D124" s="132" t="s">
        <v>58</v>
      </c>
      <c r="E124" s="132" t="s">
        <v>54</v>
      </c>
      <c r="F124" s="132" t="s">
        <v>55</v>
      </c>
      <c r="G124" s="132" t="s">
        <v>433</v>
      </c>
      <c r="H124" s="132" t="s">
        <v>434</v>
      </c>
      <c r="I124" s="132" t="s">
        <v>435</v>
      </c>
      <c r="J124" s="133" t="s">
        <v>318</v>
      </c>
      <c r="K124" s="134" t="s">
        <v>436</v>
      </c>
      <c r="L124" s="135"/>
      <c r="M124" s="63" t="s">
        <v>1</v>
      </c>
      <c r="N124" s="64" t="s">
        <v>37</v>
      </c>
      <c r="O124" s="64" t="s">
        <v>437</v>
      </c>
      <c r="P124" s="64" t="s">
        <v>438</v>
      </c>
      <c r="Q124" s="64" t="s">
        <v>439</v>
      </c>
      <c r="R124" s="64" t="s">
        <v>440</v>
      </c>
      <c r="S124" s="64" t="s">
        <v>441</v>
      </c>
      <c r="T124" s="65" t="s">
        <v>442</v>
      </c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</row>
    <row r="125" spans="1:65" s="2" customFormat="1" ht="22.9" customHeight="1">
      <c r="A125" s="30"/>
      <c r="B125" s="31"/>
      <c r="C125" s="70" t="s">
        <v>323</v>
      </c>
      <c r="D125" s="30"/>
      <c r="E125" s="30"/>
      <c r="F125" s="30"/>
      <c r="G125" s="30"/>
      <c r="H125" s="30"/>
      <c r="I125" s="30"/>
      <c r="J125" s="136">
        <f>BK125</f>
        <v>0</v>
      </c>
      <c r="K125" s="30"/>
      <c r="L125" s="31"/>
      <c r="M125" s="66"/>
      <c r="N125" s="57"/>
      <c r="O125" s="67"/>
      <c r="P125" s="137">
        <f>P126+P177</f>
        <v>522.1617050000001</v>
      </c>
      <c r="Q125" s="67"/>
      <c r="R125" s="137">
        <f>R126+R177</f>
        <v>67.413458680000005</v>
      </c>
      <c r="S125" s="67"/>
      <c r="T125" s="138">
        <f>T126+T177</f>
        <v>24.552000000000003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T125" s="18" t="s">
        <v>72</v>
      </c>
      <c r="AU125" s="18" t="s">
        <v>324</v>
      </c>
      <c r="BK125" s="139">
        <f>BK126+BK177</f>
        <v>0</v>
      </c>
    </row>
    <row r="126" spans="1:65" s="12" customFormat="1" ht="25.9" customHeight="1">
      <c r="B126" s="140"/>
      <c r="D126" s="141" t="s">
        <v>72</v>
      </c>
      <c r="E126" s="142" t="s">
        <v>443</v>
      </c>
      <c r="F126" s="142" t="s">
        <v>444</v>
      </c>
      <c r="J126" s="143">
        <f>BK126</f>
        <v>0</v>
      </c>
      <c r="L126" s="140"/>
      <c r="M126" s="144"/>
      <c r="N126" s="145"/>
      <c r="O126" s="145"/>
      <c r="P126" s="146">
        <f>P127+P143+P145+P149+P172+P175</f>
        <v>521.1617050000001</v>
      </c>
      <c r="Q126" s="145"/>
      <c r="R126" s="146">
        <f>R127+R143+R145+R149+R172+R175</f>
        <v>67.40545868000001</v>
      </c>
      <c r="S126" s="145"/>
      <c r="T126" s="147">
        <f>T127+T143+T145+T149+T172+T175</f>
        <v>24.552000000000003</v>
      </c>
      <c r="AR126" s="141" t="s">
        <v>81</v>
      </c>
      <c r="AT126" s="148" t="s">
        <v>72</v>
      </c>
      <c r="AU126" s="148" t="s">
        <v>73</v>
      </c>
      <c r="AY126" s="141" t="s">
        <v>445</v>
      </c>
      <c r="BK126" s="149">
        <f>BK127+BK143+BK145+BK149+BK172+BK175</f>
        <v>0</v>
      </c>
    </row>
    <row r="127" spans="1:65" s="12" customFormat="1" ht="22.9" customHeight="1">
      <c r="B127" s="140"/>
      <c r="D127" s="141" t="s">
        <v>72</v>
      </c>
      <c r="E127" s="150" t="s">
        <v>81</v>
      </c>
      <c r="F127" s="150" t="s">
        <v>446</v>
      </c>
      <c r="J127" s="151">
        <f>BK127</f>
        <v>0</v>
      </c>
      <c r="L127" s="140"/>
      <c r="M127" s="144"/>
      <c r="N127" s="145"/>
      <c r="O127" s="145"/>
      <c r="P127" s="146">
        <f>SUM(P128:P142)</f>
        <v>247.40274000000002</v>
      </c>
      <c r="Q127" s="145"/>
      <c r="R127" s="146">
        <f>SUM(R128:R142)</f>
        <v>13.245734000000001</v>
      </c>
      <c r="S127" s="145"/>
      <c r="T127" s="147">
        <f>SUM(T128:T142)</f>
        <v>24.552000000000003</v>
      </c>
      <c r="AR127" s="141" t="s">
        <v>81</v>
      </c>
      <c r="AT127" s="148" t="s">
        <v>72</v>
      </c>
      <c r="AU127" s="148" t="s">
        <v>81</v>
      </c>
      <c r="AY127" s="141" t="s">
        <v>445</v>
      </c>
      <c r="BK127" s="149">
        <f>SUM(BK128:BK142)</f>
        <v>0</v>
      </c>
    </row>
    <row r="128" spans="1:65" s="2" customFormat="1" ht="37.9" customHeight="1">
      <c r="A128" s="30"/>
      <c r="B128" s="152"/>
      <c r="C128" s="153" t="s">
        <v>81</v>
      </c>
      <c r="D128" s="153" t="s">
        <v>447</v>
      </c>
      <c r="E128" s="154" t="s">
        <v>7033</v>
      </c>
      <c r="F128" s="155" t="s">
        <v>7034</v>
      </c>
      <c r="G128" s="156" t="s">
        <v>529</v>
      </c>
      <c r="H128" s="157">
        <v>44</v>
      </c>
      <c r="I128" s="158"/>
      <c r="J128" s="158">
        <f t="shared" ref="J128:J142" si="0">ROUND(I128*H128,2)</f>
        <v>0</v>
      </c>
      <c r="K128" s="159"/>
      <c r="L128" s="31"/>
      <c r="M128" s="160" t="s">
        <v>1</v>
      </c>
      <c r="N128" s="161" t="s">
        <v>39</v>
      </c>
      <c r="O128" s="162">
        <v>0.60299999999999998</v>
      </c>
      <c r="P128" s="162">
        <f t="shared" ref="P128:P142" si="1">O128*H128</f>
        <v>26.532</v>
      </c>
      <c r="Q128" s="162">
        <v>0</v>
      </c>
      <c r="R128" s="162">
        <f t="shared" ref="R128:R142" si="2">Q128*H128</f>
        <v>0</v>
      </c>
      <c r="S128" s="162">
        <v>0.23499999999999999</v>
      </c>
      <c r="T128" s="163">
        <f t="shared" ref="T128:T142" si="3">S128*H128</f>
        <v>10.34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451</v>
      </c>
      <c r="AT128" s="164" t="s">
        <v>447</v>
      </c>
      <c r="AU128" s="164" t="s">
        <v>129</v>
      </c>
      <c r="AY128" s="18" t="s">
        <v>445</v>
      </c>
      <c r="BE128" s="165">
        <f t="shared" ref="BE128:BE142" si="4">IF(N128="základná",J128,0)</f>
        <v>0</v>
      </c>
      <c r="BF128" s="165">
        <f t="shared" ref="BF128:BF142" si="5">IF(N128="znížená",J128,0)</f>
        <v>0</v>
      </c>
      <c r="BG128" s="165">
        <f t="shared" ref="BG128:BG142" si="6">IF(N128="zákl. prenesená",J128,0)</f>
        <v>0</v>
      </c>
      <c r="BH128" s="165">
        <f t="shared" ref="BH128:BH142" si="7">IF(N128="zníž. prenesená",J128,0)</f>
        <v>0</v>
      </c>
      <c r="BI128" s="165">
        <f t="shared" ref="BI128:BI142" si="8">IF(N128="nulová",J128,0)</f>
        <v>0</v>
      </c>
      <c r="BJ128" s="18" t="s">
        <v>129</v>
      </c>
      <c r="BK128" s="165">
        <f t="shared" ref="BK128:BK142" si="9">ROUND(I128*H128,2)</f>
        <v>0</v>
      </c>
      <c r="BL128" s="18" t="s">
        <v>451</v>
      </c>
      <c r="BM128" s="164" t="s">
        <v>7035</v>
      </c>
    </row>
    <row r="129" spans="1:65" s="2" customFormat="1" ht="33" customHeight="1">
      <c r="A129" s="30"/>
      <c r="B129" s="152"/>
      <c r="C129" s="153" t="s">
        <v>129</v>
      </c>
      <c r="D129" s="153" t="s">
        <v>447</v>
      </c>
      <c r="E129" s="154" t="s">
        <v>7036</v>
      </c>
      <c r="F129" s="155" t="s">
        <v>7037</v>
      </c>
      <c r="G129" s="156" t="s">
        <v>529</v>
      </c>
      <c r="H129" s="157">
        <v>44</v>
      </c>
      <c r="I129" s="158"/>
      <c r="J129" s="158">
        <f t="shared" si="0"/>
        <v>0</v>
      </c>
      <c r="K129" s="159"/>
      <c r="L129" s="31"/>
      <c r="M129" s="160" t="s">
        <v>1</v>
      </c>
      <c r="N129" s="161" t="s">
        <v>39</v>
      </c>
      <c r="O129" s="162">
        <v>1.1691199999999999</v>
      </c>
      <c r="P129" s="162">
        <f t="shared" si="1"/>
        <v>51.441279999999999</v>
      </c>
      <c r="Q129" s="162">
        <v>0</v>
      </c>
      <c r="R129" s="162">
        <f t="shared" si="2"/>
        <v>0</v>
      </c>
      <c r="S129" s="162">
        <v>0.22500000000000001</v>
      </c>
      <c r="T129" s="163">
        <f t="shared" si="3"/>
        <v>9.9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451</v>
      </c>
      <c r="AT129" s="164" t="s">
        <v>447</v>
      </c>
      <c r="AU129" s="164" t="s">
        <v>129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451</v>
      </c>
      <c r="BM129" s="164" t="s">
        <v>7038</v>
      </c>
    </row>
    <row r="130" spans="1:65" s="2" customFormat="1" ht="24.2" customHeight="1">
      <c r="A130" s="30"/>
      <c r="B130" s="152"/>
      <c r="C130" s="153" t="s">
        <v>469</v>
      </c>
      <c r="D130" s="153" t="s">
        <v>447</v>
      </c>
      <c r="E130" s="154" t="s">
        <v>7039</v>
      </c>
      <c r="F130" s="155" t="s">
        <v>7040</v>
      </c>
      <c r="G130" s="156" t="s">
        <v>529</v>
      </c>
      <c r="H130" s="157">
        <v>44</v>
      </c>
      <c r="I130" s="158"/>
      <c r="J130" s="158">
        <f t="shared" si="0"/>
        <v>0</v>
      </c>
      <c r="K130" s="159"/>
      <c r="L130" s="31"/>
      <c r="M130" s="160" t="s">
        <v>1</v>
      </c>
      <c r="N130" s="161" t="s">
        <v>39</v>
      </c>
      <c r="O130" s="162">
        <v>0.19</v>
      </c>
      <c r="P130" s="162">
        <f t="shared" si="1"/>
        <v>8.36</v>
      </c>
      <c r="Q130" s="162">
        <v>0</v>
      </c>
      <c r="R130" s="162">
        <f t="shared" si="2"/>
        <v>0</v>
      </c>
      <c r="S130" s="162">
        <v>9.8000000000000004E-2</v>
      </c>
      <c r="T130" s="163">
        <f t="shared" si="3"/>
        <v>4.3120000000000003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451</v>
      </c>
      <c r="AT130" s="164" t="s">
        <v>447</v>
      </c>
      <c r="AU130" s="164" t="s">
        <v>129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451</v>
      </c>
      <c r="BM130" s="164" t="s">
        <v>7041</v>
      </c>
    </row>
    <row r="131" spans="1:65" s="2" customFormat="1" ht="21.75" customHeight="1">
      <c r="A131" s="30"/>
      <c r="B131" s="152"/>
      <c r="C131" s="153" t="s">
        <v>451</v>
      </c>
      <c r="D131" s="153" t="s">
        <v>447</v>
      </c>
      <c r="E131" s="154" t="s">
        <v>7042</v>
      </c>
      <c r="F131" s="155" t="s">
        <v>7043</v>
      </c>
      <c r="G131" s="156" t="s">
        <v>450</v>
      </c>
      <c r="H131" s="157">
        <v>38.4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2.5139999999999998</v>
      </c>
      <c r="P131" s="162">
        <f t="shared" si="1"/>
        <v>96.537599999999983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451</v>
      </c>
      <c r="AT131" s="164" t="s">
        <v>447</v>
      </c>
      <c r="AU131" s="164" t="s">
        <v>129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451</v>
      </c>
      <c r="BM131" s="164" t="s">
        <v>7044</v>
      </c>
    </row>
    <row r="132" spans="1:65" s="2" customFormat="1" ht="37.9" customHeight="1">
      <c r="A132" s="30"/>
      <c r="B132" s="152"/>
      <c r="C132" s="153" t="s">
        <v>490</v>
      </c>
      <c r="D132" s="153" t="s">
        <v>447</v>
      </c>
      <c r="E132" s="154" t="s">
        <v>7045</v>
      </c>
      <c r="F132" s="155" t="s">
        <v>7046</v>
      </c>
      <c r="G132" s="156" t="s">
        <v>450</v>
      </c>
      <c r="H132" s="157">
        <v>38.4</v>
      </c>
      <c r="I132" s="158"/>
      <c r="J132" s="158">
        <f t="shared" si="0"/>
        <v>0</v>
      </c>
      <c r="K132" s="159"/>
      <c r="L132" s="31"/>
      <c r="M132" s="160" t="s">
        <v>1</v>
      </c>
      <c r="N132" s="161" t="s">
        <v>39</v>
      </c>
      <c r="O132" s="162">
        <v>0.61299999999999999</v>
      </c>
      <c r="P132" s="162">
        <f t="shared" si="1"/>
        <v>23.539199999999997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451</v>
      </c>
      <c r="AT132" s="164" t="s">
        <v>447</v>
      </c>
      <c r="AU132" s="164" t="s">
        <v>129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451</v>
      </c>
      <c r="BM132" s="164" t="s">
        <v>7047</v>
      </c>
    </row>
    <row r="133" spans="1:65" s="2" customFormat="1" ht="24.2" customHeight="1">
      <c r="A133" s="30"/>
      <c r="B133" s="152"/>
      <c r="C133" s="153" t="s">
        <v>494</v>
      </c>
      <c r="D133" s="153" t="s">
        <v>447</v>
      </c>
      <c r="E133" s="154" t="s">
        <v>7048</v>
      </c>
      <c r="F133" s="155" t="s">
        <v>7049</v>
      </c>
      <c r="G133" s="156" t="s">
        <v>450</v>
      </c>
      <c r="H133" s="157">
        <v>38.4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0.127</v>
      </c>
      <c r="P133" s="162">
        <f t="shared" si="1"/>
        <v>4.8768000000000002</v>
      </c>
      <c r="Q133" s="162">
        <v>4.6000000000000001E-4</v>
      </c>
      <c r="R133" s="162">
        <f t="shared" si="2"/>
        <v>1.7663999999999999E-2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451</v>
      </c>
      <c r="AT133" s="164" t="s">
        <v>447</v>
      </c>
      <c r="AU133" s="164" t="s">
        <v>129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451</v>
      </c>
      <c r="BM133" s="164" t="s">
        <v>7050</v>
      </c>
    </row>
    <row r="134" spans="1:65" s="2" customFormat="1" ht="24.2" customHeight="1">
      <c r="A134" s="30"/>
      <c r="B134" s="152"/>
      <c r="C134" s="153" t="s">
        <v>499</v>
      </c>
      <c r="D134" s="153" t="s">
        <v>447</v>
      </c>
      <c r="E134" s="154" t="s">
        <v>7051</v>
      </c>
      <c r="F134" s="155" t="s">
        <v>7052</v>
      </c>
      <c r="G134" s="156" t="s">
        <v>450</v>
      </c>
      <c r="H134" s="157">
        <v>10.56</v>
      </c>
      <c r="I134" s="158"/>
      <c r="J134" s="158">
        <f t="shared" si="0"/>
        <v>0</v>
      </c>
      <c r="K134" s="159"/>
      <c r="L134" s="31"/>
      <c r="M134" s="160" t="s">
        <v>1</v>
      </c>
      <c r="N134" s="161" t="s">
        <v>39</v>
      </c>
      <c r="O134" s="162">
        <v>8.1000000000000003E-2</v>
      </c>
      <c r="P134" s="162">
        <f t="shared" si="1"/>
        <v>0.85536000000000012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451</v>
      </c>
      <c r="AT134" s="164" t="s">
        <v>447</v>
      </c>
      <c r="AU134" s="164" t="s">
        <v>129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451</v>
      </c>
      <c r="BM134" s="164" t="s">
        <v>7053</v>
      </c>
    </row>
    <row r="135" spans="1:65" s="2" customFormat="1" ht="33" customHeight="1">
      <c r="A135" s="30"/>
      <c r="B135" s="152"/>
      <c r="C135" s="153" t="s">
        <v>504</v>
      </c>
      <c r="D135" s="153" t="s">
        <v>447</v>
      </c>
      <c r="E135" s="154" t="s">
        <v>7054</v>
      </c>
      <c r="F135" s="155" t="s">
        <v>7055</v>
      </c>
      <c r="G135" s="156" t="s">
        <v>450</v>
      </c>
      <c r="H135" s="157">
        <v>10.56</v>
      </c>
      <c r="I135" s="158"/>
      <c r="J135" s="158">
        <f t="shared" si="0"/>
        <v>0</v>
      </c>
      <c r="K135" s="159"/>
      <c r="L135" s="31"/>
      <c r="M135" s="160" t="s">
        <v>1</v>
      </c>
      <c r="N135" s="161" t="s">
        <v>39</v>
      </c>
      <c r="O135" s="162">
        <v>7.0999999999999994E-2</v>
      </c>
      <c r="P135" s="162">
        <f t="shared" si="1"/>
        <v>0.74975999999999998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4" t="s">
        <v>451</v>
      </c>
      <c r="AT135" s="164" t="s">
        <v>447</v>
      </c>
      <c r="AU135" s="164" t="s">
        <v>129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451</v>
      </c>
      <c r="BM135" s="164" t="s">
        <v>7056</v>
      </c>
    </row>
    <row r="136" spans="1:65" s="2" customFormat="1" ht="37.9" customHeight="1">
      <c r="A136" s="30"/>
      <c r="B136" s="152"/>
      <c r="C136" s="153" t="s">
        <v>510</v>
      </c>
      <c r="D136" s="153" t="s">
        <v>447</v>
      </c>
      <c r="E136" s="154" t="s">
        <v>7057</v>
      </c>
      <c r="F136" s="155" t="s">
        <v>7058</v>
      </c>
      <c r="G136" s="156" t="s">
        <v>450</v>
      </c>
      <c r="H136" s="157">
        <v>105.6</v>
      </c>
      <c r="I136" s="158"/>
      <c r="J136" s="158">
        <f t="shared" si="0"/>
        <v>0</v>
      </c>
      <c r="K136" s="159"/>
      <c r="L136" s="31"/>
      <c r="M136" s="160" t="s">
        <v>1</v>
      </c>
      <c r="N136" s="161" t="s">
        <v>39</v>
      </c>
      <c r="O136" s="162">
        <v>7.0000000000000001E-3</v>
      </c>
      <c r="P136" s="162">
        <f t="shared" si="1"/>
        <v>0.73919999999999997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451</v>
      </c>
      <c r="AT136" s="164" t="s">
        <v>447</v>
      </c>
      <c r="AU136" s="164" t="s">
        <v>129</v>
      </c>
      <c r="AY136" s="18" t="s">
        <v>445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129</v>
      </c>
      <c r="BK136" s="165">
        <f t="shared" si="9"/>
        <v>0</v>
      </c>
      <c r="BL136" s="18" t="s">
        <v>451</v>
      </c>
      <c r="BM136" s="164" t="s">
        <v>7059</v>
      </c>
    </row>
    <row r="137" spans="1:65" s="2" customFormat="1" ht="24.2" customHeight="1">
      <c r="A137" s="30"/>
      <c r="B137" s="152"/>
      <c r="C137" s="153" t="s">
        <v>518</v>
      </c>
      <c r="D137" s="153" t="s">
        <v>447</v>
      </c>
      <c r="E137" s="154" t="s">
        <v>7060</v>
      </c>
      <c r="F137" s="155" t="s">
        <v>6531</v>
      </c>
      <c r="G137" s="156" t="s">
        <v>450</v>
      </c>
      <c r="H137" s="157">
        <v>10.56</v>
      </c>
      <c r="I137" s="158"/>
      <c r="J137" s="158">
        <f t="shared" si="0"/>
        <v>0</v>
      </c>
      <c r="K137" s="159"/>
      <c r="L137" s="31"/>
      <c r="M137" s="160" t="s">
        <v>1</v>
      </c>
      <c r="N137" s="161" t="s">
        <v>39</v>
      </c>
      <c r="O137" s="162">
        <v>0.61599999999999999</v>
      </c>
      <c r="P137" s="162">
        <f t="shared" si="1"/>
        <v>6.5049600000000005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451</v>
      </c>
      <c r="AT137" s="164" t="s">
        <v>447</v>
      </c>
      <c r="AU137" s="164" t="s">
        <v>129</v>
      </c>
      <c r="AY137" s="18" t="s">
        <v>445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129</v>
      </c>
      <c r="BK137" s="165">
        <f t="shared" si="9"/>
        <v>0</v>
      </c>
      <c r="BL137" s="18" t="s">
        <v>451</v>
      </c>
      <c r="BM137" s="164" t="s">
        <v>7061</v>
      </c>
    </row>
    <row r="138" spans="1:65" s="2" customFormat="1" ht="33" customHeight="1">
      <c r="A138" s="30"/>
      <c r="B138" s="152"/>
      <c r="C138" s="153" t="s">
        <v>526</v>
      </c>
      <c r="D138" s="153" t="s">
        <v>447</v>
      </c>
      <c r="E138" s="154" t="s">
        <v>7062</v>
      </c>
      <c r="F138" s="155" t="s">
        <v>7063</v>
      </c>
      <c r="G138" s="156" t="s">
        <v>450</v>
      </c>
      <c r="H138" s="157">
        <v>10.56</v>
      </c>
      <c r="I138" s="158"/>
      <c r="J138" s="158">
        <f t="shared" si="0"/>
        <v>0</v>
      </c>
      <c r="K138" s="159"/>
      <c r="L138" s="31"/>
      <c r="M138" s="160" t="s">
        <v>1</v>
      </c>
      <c r="N138" s="161" t="s">
        <v>39</v>
      </c>
      <c r="O138" s="162">
        <v>3.1E-2</v>
      </c>
      <c r="P138" s="162">
        <f t="shared" si="1"/>
        <v>0.32736000000000004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451</v>
      </c>
      <c r="AT138" s="164" t="s">
        <v>447</v>
      </c>
      <c r="AU138" s="164" t="s">
        <v>129</v>
      </c>
      <c r="AY138" s="18" t="s">
        <v>445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129</v>
      </c>
      <c r="BK138" s="165">
        <f t="shared" si="9"/>
        <v>0</v>
      </c>
      <c r="BL138" s="18" t="s">
        <v>451</v>
      </c>
      <c r="BM138" s="164" t="s">
        <v>7064</v>
      </c>
    </row>
    <row r="139" spans="1:65" s="2" customFormat="1" ht="33" customHeight="1">
      <c r="A139" s="30"/>
      <c r="B139" s="152"/>
      <c r="C139" s="153" t="s">
        <v>533</v>
      </c>
      <c r="D139" s="153" t="s">
        <v>447</v>
      </c>
      <c r="E139" s="154" t="s">
        <v>7065</v>
      </c>
      <c r="F139" s="155" t="s">
        <v>512</v>
      </c>
      <c r="G139" s="156" t="s">
        <v>450</v>
      </c>
      <c r="H139" s="157">
        <v>34.979999999999997</v>
      </c>
      <c r="I139" s="158"/>
      <c r="J139" s="158">
        <f t="shared" si="0"/>
        <v>0</v>
      </c>
      <c r="K139" s="159"/>
      <c r="L139" s="31"/>
      <c r="M139" s="160" t="s">
        <v>1</v>
      </c>
      <c r="N139" s="161" t="s">
        <v>39</v>
      </c>
      <c r="O139" s="162">
        <v>0.22900000000000001</v>
      </c>
      <c r="P139" s="162">
        <f t="shared" si="1"/>
        <v>8.0104199999999999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451</v>
      </c>
      <c r="AT139" s="164" t="s">
        <v>447</v>
      </c>
      <c r="AU139" s="164" t="s">
        <v>129</v>
      </c>
      <c r="AY139" s="18" t="s">
        <v>445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129</v>
      </c>
      <c r="BK139" s="165">
        <f t="shared" si="9"/>
        <v>0</v>
      </c>
      <c r="BL139" s="18" t="s">
        <v>451</v>
      </c>
      <c r="BM139" s="164" t="s">
        <v>7066</v>
      </c>
    </row>
    <row r="140" spans="1:65" s="2" customFormat="1" ht="24.2" customHeight="1">
      <c r="A140" s="30"/>
      <c r="B140" s="152"/>
      <c r="C140" s="153" t="s">
        <v>539</v>
      </c>
      <c r="D140" s="153" t="s">
        <v>447</v>
      </c>
      <c r="E140" s="154" t="s">
        <v>7067</v>
      </c>
      <c r="F140" s="155" t="s">
        <v>7068</v>
      </c>
      <c r="G140" s="156" t="s">
        <v>450</v>
      </c>
      <c r="H140" s="157">
        <v>7.92</v>
      </c>
      <c r="I140" s="158"/>
      <c r="J140" s="158">
        <f t="shared" si="0"/>
        <v>0</v>
      </c>
      <c r="K140" s="159"/>
      <c r="L140" s="31"/>
      <c r="M140" s="160" t="s">
        <v>1</v>
      </c>
      <c r="N140" s="161" t="s">
        <v>39</v>
      </c>
      <c r="O140" s="162">
        <v>2.39</v>
      </c>
      <c r="P140" s="162">
        <f t="shared" si="1"/>
        <v>18.928800000000003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451</v>
      </c>
      <c r="AT140" s="164" t="s">
        <v>447</v>
      </c>
      <c r="AU140" s="164" t="s">
        <v>129</v>
      </c>
      <c r="AY140" s="18" t="s">
        <v>445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129</v>
      </c>
      <c r="BK140" s="165">
        <f t="shared" si="9"/>
        <v>0</v>
      </c>
      <c r="BL140" s="18" t="s">
        <v>451</v>
      </c>
      <c r="BM140" s="164" t="s">
        <v>7069</v>
      </c>
    </row>
    <row r="141" spans="1:65" s="2" customFormat="1" ht="16.5" customHeight="1">
      <c r="A141" s="30"/>
      <c r="B141" s="152"/>
      <c r="C141" s="194" t="s">
        <v>546</v>
      </c>
      <c r="D141" s="194" t="s">
        <v>534</v>
      </c>
      <c r="E141" s="195" t="s">
        <v>7070</v>
      </c>
      <c r="F141" s="196" t="s">
        <v>7071</v>
      </c>
      <c r="G141" s="197" t="s">
        <v>450</v>
      </c>
      <c r="H141" s="198">
        <v>7.92</v>
      </c>
      <c r="I141" s="199"/>
      <c r="J141" s="199">
        <f t="shared" si="0"/>
        <v>0</v>
      </c>
      <c r="K141" s="200"/>
      <c r="L141" s="201"/>
      <c r="M141" s="202" t="s">
        <v>1</v>
      </c>
      <c r="N141" s="203" t="s">
        <v>39</v>
      </c>
      <c r="O141" s="162">
        <v>0</v>
      </c>
      <c r="P141" s="162">
        <f t="shared" si="1"/>
        <v>0</v>
      </c>
      <c r="Q141" s="162">
        <v>1.67</v>
      </c>
      <c r="R141" s="162">
        <f t="shared" si="2"/>
        <v>13.2264</v>
      </c>
      <c r="S141" s="162">
        <v>0</v>
      </c>
      <c r="T141" s="163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504</v>
      </c>
      <c r="AT141" s="164" t="s">
        <v>534</v>
      </c>
      <c r="AU141" s="164" t="s">
        <v>129</v>
      </c>
      <c r="AY141" s="18" t="s">
        <v>445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129</v>
      </c>
      <c r="BK141" s="165">
        <f t="shared" si="9"/>
        <v>0</v>
      </c>
      <c r="BL141" s="18" t="s">
        <v>451</v>
      </c>
      <c r="BM141" s="164" t="s">
        <v>7072</v>
      </c>
    </row>
    <row r="142" spans="1:65" s="2" customFormat="1" ht="16.5" customHeight="1">
      <c r="A142" s="30"/>
      <c r="B142" s="152"/>
      <c r="C142" s="194" t="s">
        <v>552</v>
      </c>
      <c r="D142" s="194" t="s">
        <v>534</v>
      </c>
      <c r="E142" s="195" t="s">
        <v>7073</v>
      </c>
      <c r="F142" s="196" t="s">
        <v>7074</v>
      </c>
      <c r="G142" s="197" t="s">
        <v>1774</v>
      </c>
      <c r="H142" s="198">
        <v>1E-3</v>
      </c>
      <c r="I142" s="199"/>
      <c r="J142" s="199">
        <f t="shared" si="0"/>
        <v>0</v>
      </c>
      <c r="K142" s="200"/>
      <c r="L142" s="201"/>
      <c r="M142" s="202" t="s">
        <v>1</v>
      </c>
      <c r="N142" s="203" t="s">
        <v>39</v>
      </c>
      <c r="O142" s="162">
        <v>0</v>
      </c>
      <c r="P142" s="162">
        <f t="shared" si="1"/>
        <v>0</v>
      </c>
      <c r="Q142" s="162">
        <v>1.67</v>
      </c>
      <c r="R142" s="162">
        <f t="shared" si="2"/>
        <v>1.67E-3</v>
      </c>
      <c r="S142" s="162">
        <v>0</v>
      </c>
      <c r="T142" s="163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504</v>
      </c>
      <c r="AT142" s="164" t="s">
        <v>534</v>
      </c>
      <c r="AU142" s="164" t="s">
        <v>129</v>
      </c>
      <c r="AY142" s="18" t="s">
        <v>445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129</v>
      </c>
      <c r="BK142" s="165">
        <f t="shared" si="9"/>
        <v>0</v>
      </c>
      <c r="BL142" s="18" t="s">
        <v>451</v>
      </c>
      <c r="BM142" s="164" t="s">
        <v>7075</v>
      </c>
    </row>
    <row r="143" spans="1:65" s="12" customFormat="1" ht="22.9" customHeight="1">
      <c r="B143" s="140"/>
      <c r="D143" s="141" t="s">
        <v>72</v>
      </c>
      <c r="E143" s="150" t="s">
        <v>451</v>
      </c>
      <c r="F143" s="150" t="s">
        <v>822</v>
      </c>
      <c r="J143" s="151">
        <f>BK143</f>
        <v>0</v>
      </c>
      <c r="L143" s="140"/>
      <c r="M143" s="144"/>
      <c r="N143" s="145"/>
      <c r="O143" s="145"/>
      <c r="P143" s="146">
        <f>P144</f>
        <v>3.2894400000000004</v>
      </c>
      <c r="Q143" s="145"/>
      <c r="R143" s="146">
        <f>R144</f>
        <v>4.9916328000000005</v>
      </c>
      <c r="S143" s="145"/>
      <c r="T143" s="147">
        <f>T144</f>
        <v>0</v>
      </c>
      <c r="AR143" s="141" t="s">
        <v>81</v>
      </c>
      <c r="AT143" s="148" t="s">
        <v>72</v>
      </c>
      <c r="AU143" s="148" t="s">
        <v>81</v>
      </c>
      <c r="AY143" s="141" t="s">
        <v>445</v>
      </c>
      <c r="BK143" s="149">
        <f>BK144</f>
        <v>0</v>
      </c>
    </row>
    <row r="144" spans="1:65" s="2" customFormat="1" ht="33" customHeight="1">
      <c r="A144" s="30"/>
      <c r="B144" s="152"/>
      <c r="C144" s="153" t="s">
        <v>558</v>
      </c>
      <c r="D144" s="153" t="s">
        <v>447</v>
      </c>
      <c r="E144" s="154" t="s">
        <v>7076</v>
      </c>
      <c r="F144" s="155" t="s">
        <v>7077</v>
      </c>
      <c r="G144" s="156" t="s">
        <v>450</v>
      </c>
      <c r="H144" s="157">
        <v>2.64</v>
      </c>
      <c r="I144" s="158"/>
      <c r="J144" s="158">
        <f>ROUND(I144*H144,2)</f>
        <v>0</v>
      </c>
      <c r="K144" s="159"/>
      <c r="L144" s="31"/>
      <c r="M144" s="160" t="s">
        <v>1</v>
      </c>
      <c r="N144" s="161" t="s">
        <v>39</v>
      </c>
      <c r="O144" s="162">
        <v>1.246</v>
      </c>
      <c r="P144" s="162">
        <f>O144*H144</f>
        <v>3.2894400000000004</v>
      </c>
      <c r="Q144" s="162">
        <v>1.8907700000000001</v>
      </c>
      <c r="R144" s="162">
        <f>Q144*H144</f>
        <v>4.9916328000000005</v>
      </c>
      <c r="S144" s="162">
        <v>0</v>
      </c>
      <c r="T144" s="163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451</v>
      </c>
      <c r="AT144" s="164" t="s">
        <v>447</v>
      </c>
      <c r="AU144" s="164" t="s">
        <v>129</v>
      </c>
      <c r="AY144" s="18" t="s">
        <v>445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129</v>
      </c>
      <c r="BK144" s="165">
        <f>ROUND(I144*H144,2)</f>
        <v>0</v>
      </c>
      <c r="BL144" s="18" t="s">
        <v>451</v>
      </c>
      <c r="BM144" s="164" t="s">
        <v>7078</v>
      </c>
    </row>
    <row r="145" spans="1:65" s="12" customFormat="1" ht="22.9" customHeight="1">
      <c r="B145" s="140"/>
      <c r="D145" s="141" t="s">
        <v>72</v>
      </c>
      <c r="E145" s="150" t="s">
        <v>490</v>
      </c>
      <c r="F145" s="150" t="s">
        <v>6771</v>
      </c>
      <c r="J145" s="151">
        <f>BK145</f>
        <v>0</v>
      </c>
      <c r="L145" s="140"/>
      <c r="M145" s="144"/>
      <c r="N145" s="145"/>
      <c r="O145" s="145"/>
      <c r="P145" s="146">
        <f>SUM(P146:P148)</f>
        <v>72.116000000000014</v>
      </c>
      <c r="Q145" s="145"/>
      <c r="R145" s="146">
        <f>SUM(R146:R148)</f>
        <v>47.940640000000002</v>
      </c>
      <c r="S145" s="145"/>
      <c r="T145" s="147">
        <f>SUM(T146:T148)</f>
        <v>0</v>
      </c>
      <c r="AR145" s="141" t="s">
        <v>81</v>
      </c>
      <c r="AT145" s="148" t="s">
        <v>72</v>
      </c>
      <c r="AU145" s="148" t="s">
        <v>81</v>
      </c>
      <c r="AY145" s="141" t="s">
        <v>445</v>
      </c>
      <c r="BK145" s="149">
        <f>SUM(BK146:BK148)</f>
        <v>0</v>
      </c>
    </row>
    <row r="146" spans="1:65" s="2" customFormat="1" ht="33" customHeight="1">
      <c r="A146" s="30"/>
      <c r="B146" s="152"/>
      <c r="C146" s="153" t="s">
        <v>390</v>
      </c>
      <c r="D146" s="153" t="s">
        <v>447</v>
      </c>
      <c r="E146" s="154" t="s">
        <v>7079</v>
      </c>
      <c r="F146" s="155" t="s">
        <v>7080</v>
      </c>
      <c r="G146" s="156" t="s">
        <v>529</v>
      </c>
      <c r="H146" s="157">
        <v>44</v>
      </c>
      <c r="I146" s="158"/>
      <c r="J146" s="158">
        <f>ROUND(I146*H146,2)</f>
        <v>0</v>
      </c>
      <c r="K146" s="159"/>
      <c r="L146" s="31"/>
      <c r="M146" s="160" t="s">
        <v>1</v>
      </c>
      <c r="N146" s="161" t="s">
        <v>39</v>
      </c>
      <c r="O146" s="162">
        <v>0.25700000000000001</v>
      </c>
      <c r="P146" s="162">
        <f>O146*H146</f>
        <v>11.308</v>
      </c>
      <c r="Q146" s="162">
        <v>0.37080000000000002</v>
      </c>
      <c r="R146" s="162">
        <f>Q146*H146</f>
        <v>16.315200000000001</v>
      </c>
      <c r="S146" s="162">
        <v>0</v>
      </c>
      <c r="T146" s="163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451</v>
      </c>
      <c r="AT146" s="164" t="s">
        <v>447</v>
      </c>
      <c r="AU146" s="164" t="s">
        <v>129</v>
      </c>
      <c r="AY146" s="18" t="s">
        <v>445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129</v>
      </c>
      <c r="BK146" s="165">
        <f>ROUND(I146*H146,2)</f>
        <v>0</v>
      </c>
      <c r="BL146" s="18" t="s">
        <v>451</v>
      </c>
      <c r="BM146" s="164" t="s">
        <v>7081</v>
      </c>
    </row>
    <row r="147" spans="1:65" s="2" customFormat="1" ht="37.9" customHeight="1">
      <c r="A147" s="30"/>
      <c r="B147" s="152"/>
      <c r="C147" s="153" t="s">
        <v>567</v>
      </c>
      <c r="D147" s="153" t="s">
        <v>447</v>
      </c>
      <c r="E147" s="154" t="s">
        <v>7082</v>
      </c>
      <c r="F147" s="155" t="s">
        <v>7083</v>
      </c>
      <c r="G147" s="156" t="s">
        <v>529</v>
      </c>
      <c r="H147" s="157">
        <v>44</v>
      </c>
      <c r="I147" s="158"/>
      <c r="J147" s="158">
        <f>ROUND(I147*H147,2)</f>
        <v>0</v>
      </c>
      <c r="K147" s="159"/>
      <c r="L147" s="31"/>
      <c r="M147" s="160" t="s">
        <v>1</v>
      </c>
      <c r="N147" s="161" t="s">
        <v>39</v>
      </c>
      <c r="O147" s="162">
        <v>0.45300000000000001</v>
      </c>
      <c r="P147" s="162">
        <f>O147*H147</f>
        <v>19.932000000000002</v>
      </c>
      <c r="Q147" s="162">
        <v>0.26375999999999999</v>
      </c>
      <c r="R147" s="162">
        <f>Q147*H147</f>
        <v>11.60544</v>
      </c>
      <c r="S147" s="162">
        <v>0</v>
      </c>
      <c r="T147" s="163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451</v>
      </c>
      <c r="AT147" s="164" t="s">
        <v>447</v>
      </c>
      <c r="AU147" s="164" t="s">
        <v>129</v>
      </c>
      <c r="AY147" s="18" t="s">
        <v>445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129</v>
      </c>
      <c r="BK147" s="165">
        <f>ROUND(I147*H147,2)</f>
        <v>0</v>
      </c>
      <c r="BL147" s="18" t="s">
        <v>451</v>
      </c>
      <c r="BM147" s="164" t="s">
        <v>7084</v>
      </c>
    </row>
    <row r="148" spans="1:65" s="2" customFormat="1" ht="37.9" customHeight="1">
      <c r="A148" s="30"/>
      <c r="B148" s="152"/>
      <c r="C148" s="153" t="s">
        <v>572</v>
      </c>
      <c r="D148" s="153" t="s">
        <v>447</v>
      </c>
      <c r="E148" s="154" t="s">
        <v>7085</v>
      </c>
      <c r="F148" s="155" t="s">
        <v>7086</v>
      </c>
      <c r="G148" s="156" t="s">
        <v>529</v>
      </c>
      <c r="H148" s="157">
        <v>44</v>
      </c>
      <c r="I148" s="158"/>
      <c r="J148" s="158">
        <f>ROUND(I148*H148,2)</f>
        <v>0</v>
      </c>
      <c r="K148" s="159"/>
      <c r="L148" s="31"/>
      <c r="M148" s="160" t="s">
        <v>1</v>
      </c>
      <c r="N148" s="161" t="s">
        <v>39</v>
      </c>
      <c r="O148" s="162">
        <v>0.92900000000000005</v>
      </c>
      <c r="P148" s="162">
        <f>O148*H148</f>
        <v>40.876000000000005</v>
      </c>
      <c r="Q148" s="162">
        <v>0.45500000000000002</v>
      </c>
      <c r="R148" s="162">
        <f>Q148*H148</f>
        <v>20.02</v>
      </c>
      <c r="S148" s="162">
        <v>0</v>
      </c>
      <c r="T148" s="163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451</v>
      </c>
      <c r="AT148" s="164" t="s">
        <v>447</v>
      </c>
      <c r="AU148" s="164" t="s">
        <v>129</v>
      </c>
      <c r="AY148" s="18" t="s">
        <v>445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129</v>
      </c>
      <c r="BK148" s="165">
        <f>ROUND(I148*H148,2)</f>
        <v>0</v>
      </c>
      <c r="BL148" s="18" t="s">
        <v>451</v>
      </c>
      <c r="BM148" s="164" t="s">
        <v>7087</v>
      </c>
    </row>
    <row r="149" spans="1:65" s="12" customFormat="1" ht="22.9" customHeight="1">
      <c r="B149" s="140"/>
      <c r="D149" s="141" t="s">
        <v>72</v>
      </c>
      <c r="E149" s="150" t="s">
        <v>504</v>
      </c>
      <c r="F149" s="150" t="s">
        <v>6564</v>
      </c>
      <c r="J149" s="151">
        <f>BK149</f>
        <v>0</v>
      </c>
      <c r="L149" s="140"/>
      <c r="M149" s="144"/>
      <c r="N149" s="145"/>
      <c r="O149" s="145"/>
      <c r="P149" s="146">
        <f>SUM(P150:P171)</f>
        <v>77.228480000000019</v>
      </c>
      <c r="Q149" s="145"/>
      <c r="R149" s="146">
        <f>SUM(R150:R171)</f>
        <v>1.2274518799999996</v>
      </c>
      <c r="S149" s="145"/>
      <c r="T149" s="147">
        <f>SUM(T150:T171)</f>
        <v>0</v>
      </c>
      <c r="AR149" s="141" t="s">
        <v>81</v>
      </c>
      <c r="AT149" s="148" t="s">
        <v>72</v>
      </c>
      <c r="AU149" s="148" t="s">
        <v>81</v>
      </c>
      <c r="AY149" s="141" t="s">
        <v>445</v>
      </c>
      <c r="BK149" s="149">
        <f>SUM(BK150:BK171)</f>
        <v>0</v>
      </c>
    </row>
    <row r="150" spans="1:65" s="2" customFormat="1" ht="33" customHeight="1">
      <c r="A150" s="30"/>
      <c r="B150" s="152"/>
      <c r="C150" s="153" t="s">
        <v>7</v>
      </c>
      <c r="D150" s="153" t="s">
        <v>447</v>
      </c>
      <c r="E150" s="154" t="s">
        <v>7088</v>
      </c>
      <c r="F150" s="155" t="s">
        <v>7089</v>
      </c>
      <c r="G150" s="156" t="s">
        <v>542</v>
      </c>
      <c r="H150" s="157">
        <v>4</v>
      </c>
      <c r="I150" s="158"/>
      <c r="J150" s="158">
        <f t="shared" ref="J150:J171" si="10">ROUND(I150*H150,2)</f>
        <v>0</v>
      </c>
      <c r="K150" s="159"/>
      <c r="L150" s="31"/>
      <c r="M150" s="160" t="s">
        <v>1</v>
      </c>
      <c r="N150" s="161" t="s">
        <v>39</v>
      </c>
      <c r="O150" s="162">
        <v>0.46100000000000002</v>
      </c>
      <c r="P150" s="162">
        <f t="shared" ref="P150:P171" si="11">O150*H150</f>
        <v>1.8440000000000001</v>
      </c>
      <c r="Q150" s="162">
        <v>5.6000000000000004E-7</v>
      </c>
      <c r="R150" s="162">
        <f t="shared" ref="R150:R171" si="12">Q150*H150</f>
        <v>2.2400000000000002E-6</v>
      </c>
      <c r="S150" s="162">
        <v>0</v>
      </c>
      <c r="T150" s="163">
        <f t="shared" ref="T150:T171" si="13"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451</v>
      </c>
      <c r="AT150" s="164" t="s">
        <v>447</v>
      </c>
      <c r="AU150" s="164" t="s">
        <v>129</v>
      </c>
      <c r="AY150" s="18" t="s">
        <v>445</v>
      </c>
      <c r="BE150" s="165">
        <f t="shared" ref="BE150:BE171" si="14">IF(N150="základná",J150,0)</f>
        <v>0</v>
      </c>
      <c r="BF150" s="165">
        <f t="shared" ref="BF150:BF171" si="15">IF(N150="znížená",J150,0)</f>
        <v>0</v>
      </c>
      <c r="BG150" s="165">
        <f t="shared" ref="BG150:BG171" si="16">IF(N150="zákl. prenesená",J150,0)</f>
        <v>0</v>
      </c>
      <c r="BH150" s="165">
        <f t="shared" ref="BH150:BH171" si="17">IF(N150="zníž. prenesená",J150,0)</f>
        <v>0</v>
      </c>
      <c r="BI150" s="165">
        <f t="shared" ref="BI150:BI171" si="18">IF(N150="nulová",J150,0)</f>
        <v>0</v>
      </c>
      <c r="BJ150" s="18" t="s">
        <v>129</v>
      </c>
      <c r="BK150" s="165">
        <f t="shared" ref="BK150:BK171" si="19">ROUND(I150*H150,2)</f>
        <v>0</v>
      </c>
      <c r="BL150" s="18" t="s">
        <v>451</v>
      </c>
      <c r="BM150" s="164" t="s">
        <v>7090</v>
      </c>
    </row>
    <row r="151" spans="1:65" s="2" customFormat="1" ht="44.25" customHeight="1">
      <c r="A151" s="30"/>
      <c r="B151" s="152"/>
      <c r="C151" s="194" t="s">
        <v>588</v>
      </c>
      <c r="D151" s="194" t="s">
        <v>534</v>
      </c>
      <c r="E151" s="195" t="s">
        <v>7091</v>
      </c>
      <c r="F151" s="196" t="s">
        <v>7092</v>
      </c>
      <c r="G151" s="197" t="s">
        <v>542</v>
      </c>
      <c r="H151" s="198">
        <v>4</v>
      </c>
      <c r="I151" s="199"/>
      <c r="J151" s="199">
        <f t="shared" si="10"/>
        <v>0</v>
      </c>
      <c r="K151" s="200"/>
      <c r="L151" s="201"/>
      <c r="M151" s="202" t="s">
        <v>1</v>
      </c>
      <c r="N151" s="203" t="s">
        <v>39</v>
      </c>
      <c r="O151" s="162">
        <v>0</v>
      </c>
      <c r="P151" s="162">
        <f t="shared" si="11"/>
        <v>0</v>
      </c>
      <c r="Q151" s="162">
        <v>2.0500000000000001E-2</v>
      </c>
      <c r="R151" s="162">
        <f t="shared" si="12"/>
        <v>8.2000000000000003E-2</v>
      </c>
      <c r="S151" s="162">
        <v>0</v>
      </c>
      <c r="T151" s="163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504</v>
      </c>
      <c r="AT151" s="164" t="s">
        <v>534</v>
      </c>
      <c r="AU151" s="164" t="s">
        <v>129</v>
      </c>
      <c r="AY151" s="18" t="s">
        <v>445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129</v>
      </c>
      <c r="BK151" s="165">
        <f t="shared" si="19"/>
        <v>0</v>
      </c>
      <c r="BL151" s="18" t="s">
        <v>451</v>
      </c>
      <c r="BM151" s="164" t="s">
        <v>7093</v>
      </c>
    </row>
    <row r="152" spans="1:65" s="2" customFormat="1" ht="33" customHeight="1">
      <c r="A152" s="30"/>
      <c r="B152" s="152"/>
      <c r="C152" s="153" t="s">
        <v>597</v>
      </c>
      <c r="D152" s="153" t="s">
        <v>447</v>
      </c>
      <c r="E152" s="154" t="s">
        <v>7094</v>
      </c>
      <c r="F152" s="155" t="s">
        <v>7095</v>
      </c>
      <c r="G152" s="156" t="s">
        <v>542</v>
      </c>
      <c r="H152" s="157">
        <v>40</v>
      </c>
      <c r="I152" s="158"/>
      <c r="J152" s="158">
        <f t="shared" si="10"/>
        <v>0</v>
      </c>
      <c r="K152" s="159"/>
      <c r="L152" s="31"/>
      <c r="M152" s="160" t="s">
        <v>1</v>
      </c>
      <c r="N152" s="161" t="s">
        <v>39</v>
      </c>
      <c r="O152" s="162">
        <v>0.46400000000000002</v>
      </c>
      <c r="P152" s="162">
        <f t="shared" si="11"/>
        <v>18.560000000000002</v>
      </c>
      <c r="Q152" s="162">
        <v>4.7999999999999996E-7</v>
      </c>
      <c r="R152" s="162">
        <f t="shared" si="12"/>
        <v>1.9199999999999999E-5</v>
      </c>
      <c r="S152" s="162">
        <v>0</v>
      </c>
      <c r="T152" s="163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451</v>
      </c>
      <c r="AT152" s="164" t="s">
        <v>447</v>
      </c>
      <c r="AU152" s="164" t="s">
        <v>129</v>
      </c>
      <c r="AY152" s="18" t="s">
        <v>445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129</v>
      </c>
      <c r="BK152" s="165">
        <f t="shared" si="19"/>
        <v>0</v>
      </c>
      <c r="BL152" s="18" t="s">
        <v>451</v>
      </c>
      <c r="BM152" s="164" t="s">
        <v>7096</v>
      </c>
    </row>
    <row r="153" spans="1:65" s="2" customFormat="1" ht="44.25" customHeight="1">
      <c r="A153" s="30"/>
      <c r="B153" s="152"/>
      <c r="C153" s="194" t="s">
        <v>601</v>
      </c>
      <c r="D153" s="194" t="s">
        <v>534</v>
      </c>
      <c r="E153" s="195" t="s">
        <v>7097</v>
      </c>
      <c r="F153" s="196" t="s">
        <v>7098</v>
      </c>
      <c r="G153" s="197" t="s">
        <v>542</v>
      </c>
      <c r="H153" s="198">
        <v>40</v>
      </c>
      <c r="I153" s="199"/>
      <c r="J153" s="199">
        <f t="shared" si="10"/>
        <v>0</v>
      </c>
      <c r="K153" s="200"/>
      <c r="L153" s="201"/>
      <c r="M153" s="202" t="s">
        <v>1</v>
      </c>
      <c r="N153" s="203" t="s">
        <v>39</v>
      </c>
      <c r="O153" s="162">
        <v>0</v>
      </c>
      <c r="P153" s="162">
        <f t="shared" si="11"/>
        <v>0</v>
      </c>
      <c r="Q153" s="162">
        <v>2.1499999999999998E-2</v>
      </c>
      <c r="R153" s="162">
        <f t="shared" si="12"/>
        <v>0.85999999999999988</v>
      </c>
      <c r="S153" s="162">
        <v>0</v>
      </c>
      <c r="T153" s="163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504</v>
      </c>
      <c r="AT153" s="164" t="s">
        <v>534</v>
      </c>
      <c r="AU153" s="164" t="s">
        <v>129</v>
      </c>
      <c r="AY153" s="18" t="s">
        <v>445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129</v>
      </c>
      <c r="BK153" s="165">
        <f t="shared" si="19"/>
        <v>0</v>
      </c>
      <c r="BL153" s="18" t="s">
        <v>451</v>
      </c>
      <c r="BM153" s="164" t="s">
        <v>7099</v>
      </c>
    </row>
    <row r="154" spans="1:65" s="2" customFormat="1" ht="24.2" customHeight="1">
      <c r="A154" s="30"/>
      <c r="B154" s="152"/>
      <c r="C154" s="153" t="s">
        <v>606</v>
      </c>
      <c r="D154" s="153" t="s">
        <v>447</v>
      </c>
      <c r="E154" s="154" t="s">
        <v>7100</v>
      </c>
      <c r="F154" s="155" t="s">
        <v>7101</v>
      </c>
      <c r="G154" s="156" t="s">
        <v>7102</v>
      </c>
      <c r="H154" s="157">
        <v>2</v>
      </c>
      <c r="I154" s="158"/>
      <c r="J154" s="158">
        <f t="shared" si="10"/>
        <v>0</v>
      </c>
      <c r="K154" s="159"/>
      <c r="L154" s="31"/>
      <c r="M154" s="160" t="s">
        <v>1</v>
      </c>
      <c r="N154" s="161" t="s">
        <v>39</v>
      </c>
      <c r="O154" s="162">
        <v>0.80500000000000005</v>
      </c>
      <c r="P154" s="162">
        <f t="shared" si="11"/>
        <v>1.61</v>
      </c>
      <c r="Q154" s="162">
        <v>1.62572E-3</v>
      </c>
      <c r="R154" s="162">
        <f t="shared" si="12"/>
        <v>3.25144E-3</v>
      </c>
      <c r="S154" s="162">
        <v>0</v>
      </c>
      <c r="T154" s="163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451</v>
      </c>
      <c r="AT154" s="164" t="s">
        <v>447</v>
      </c>
      <c r="AU154" s="164" t="s">
        <v>129</v>
      </c>
      <c r="AY154" s="18" t="s">
        <v>445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129</v>
      </c>
      <c r="BK154" s="165">
        <f t="shared" si="19"/>
        <v>0</v>
      </c>
      <c r="BL154" s="18" t="s">
        <v>451</v>
      </c>
      <c r="BM154" s="164" t="s">
        <v>7103</v>
      </c>
    </row>
    <row r="155" spans="1:65" s="2" customFormat="1" ht="24.2" customHeight="1">
      <c r="A155" s="30"/>
      <c r="B155" s="152"/>
      <c r="C155" s="194" t="s">
        <v>612</v>
      </c>
      <c r="D155" s="194" t="s">
        <v>534</v>
      </c>
      <c r="E155" s="195" t="s">
        <v>7104</v>
      </c>
      <c r="F155" s="196" t="s">
        <v>7105</v>
      </c>
      <c r="G155" s="197" t="s">
        <v>651</v>
      </c>
      <c r="H155" s="198">
        <v>2</v>
      </c>
      <c r="I155" s="199"/>
      <c r="J155" s="199">
        <f t="shared" si="10"/>
        <v>0</v>
      </c>
      <c r="K155" s="200"/>
      <c r="L155" s="201"/>
      <c r="M155" s="202" t="s">
        <v>1</v>
      </c>
      <c r="N155" s="203" t="s">
        <v>39</v>
      </c>
      <c r="O155" s="162">
        <v>0</v>
      </c>
      <c r="P155" s="162">
        <f t="shared" si="11"/>
        <v>0</v>
      </c>
      <c r="Q155" s="162">
        <v>1.6E-2</v>
      </c>
      <c r="R155" s="162">
        <f t="shared" si="12"/>
        <v>3.2000000000000001E-2</v>
      </c>
      <c r="S155" s="162">
        <v>0</v>
      </c>
      <c r="T155" s="163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504</v>
      </c>
      <c r="AT155" s="164" t="s">
        <v>534</v>
      </c>
      <c r="AU155" s="164" t="s">
        <v>129</v>
      </c>
      <c r="AY155" s="18" t="s">
        <v>445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129</v>
      </c>
      <c r="BK155" s="165">
        <f t="shared" si="19"/>
        <v>0</v>
      </c>
      <c r="BL155" s="18" t="s">
        <v>451</v>
      </c>
      <c r="BM155" s="164" t="s">
        <v>7106</v>
      </c>
    </row>
    <row r="156" spans="1:65" s="2" customFormat="1" ht="24.2" customHeight="1">
      <c r="A156" s="30"/>
      <c r="B156" s="152"/>
      <c r="C156" s="153" t="s">
        <v>617</v>
      </c>
      <c r="D156" s="153" t="s">
        <v>447</v>
      </c>
      <c r="E156" s="154" t="s">
        <v>7107</v>
      </c>
      <c r="F156" s="155" t="s">
        <v>7108</v>
      </c>
      <c r="G156" s="156" t="s">
        <v>651</v>
      </c>
      <c r="H156" s="157">
        <v>1</v>
      </c>
      <c r="I156" s="158"/>
      <c r="J156" s="158">
        <f t="shared" si="10"/>
        <v>0</v>
      </c>
      <c r="K156" s="159"/>
      <c r="L156" s="31"/>
      <c r="M156" s="160" t="s">
        <v>1</v>
      </c>
      <c r="N156" s="161" t="s">
        <v>39</v>
      </c>
      <c r="O156" s="162">
        <v>1.9518800000000001</v>
      </c>
      <c r="P156" s="162">
        <f t="shared" si="11"/>
        <v>1.9518800000000001</v>
      </c>
      <c r="Q156" s="162">
        <v>8.4740600000000003E-3</v>
      </c>
      <c r="R156" s="162">
        <f t="shared" si="12"/>
        <v>8.4740600000000003E-3</v>
      </c>
      <c r="S156" s="162">
        <v>0</v>
      </c>
      <c r="T156" s="163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451</v>
      </c>
      <c r="AT156" s="164" t="s">
        <v>447</v>
      </c>
      <c r="AU156" s="164" t="s">
        <v>129</v>
      </c>
      <c r="AY156" s="18" t="s">
        <v>445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129</v>
      </c>
      <c r="BK156" s="165">
        <f t="shared" si="19"/>
        <v>0</v>
      </c>
      <c r="BL156" s="18" t="s">
        <v>451</v>
      </c>
      <c r="BM156" s="164" t="s">
        <v>7109</v>
      </c>
    </row>
    <row r="157" spans="1:65" s="2" customFormat="1" ht="16.5" customHeight="1">
      <c r="A157" s="30"/>
      <c r="B157" s="152"/>
      <c r="C157" s="194" t="s">
        <v>621</v>
      </c>
      <c r="D157" s="194" t="s">
        <v>534</v>
      </c>
      <c r="E157" s="195" t="s">
        <v>7110</v>
      </c>
      <c r="F157" s="196" t="s">
        <v>7111</v>
      </c>
      <c r="G157" s="197" t="s">
        <v>651</v>
      </c>
      <c r="H157" s="198">
        <v>1</v>
      </c>
      <c r="I157" s="199"/>
      <c r="J157" s="199">
        <f t="shared" si="10"/>
        <v>0</v>
      </c>
      <c r="K157" s="200"/>
      <c r="L157" s="201"/>
      <c r="M157" s="202" t="s">
        <v>1</v>
      </c>
      <c r="N157" s="203" t="s">
        <v>39</v>
      </c>
      <c r="O157" s="162">
        <v>0</v>
      </c>
      <c r="P157" s="162">
        <f t="shared" si="11"/>
        <v>0</v>
      </c>
      <c r="Q157" s="162">
        <v>2.5999999999999999E-2</v>
      </c>
      <c r="R157" s="162">
        <f t="shared" si="12"/>
        <v>2.5999999999999999E-2</v>
      </c>
      <c r="S157" s="162">
        <v>0</v>
      </c>
      <c r="T157" s="163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504</v>
      </c>
      <c r="AT157" s="164" t="s">
        <v>534</v>
      </c>
      <c r="AU157" s="164" t="s">
        <v>129</v>
      </c>
      <c r="AY157" s="18" t="s">
        <v>445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129</v>
      </c>
      <c r="BK157" s="165">
        <f t="shared" si="19"/>
        <v>0</v>
      </c>
      <c r="BL157" s="18" t="s">
        <v>451</v>
      </c>
      <c r="BM157" s="164" t="s">
        <v>7112</v>
      </c>
    </row>
    <row r="158" spans="1:65" s="2" customFormat="1" ht="24.2" customHeight="1">
      <c r="A158" s="30"/>
      <c r="B158" s="152"/>
      <c r="C158" s="153" t="s">
        <v>408</v>
      </c>
      <c r="D158" s="153" t="s">
        <v>447</v>
      </c>
      <c r="E158" s="154" t="s">
        <v>7113</v>
      </c>
      <c r="F158" s="155" t="s">
        <v>7114</v>
      </c>
      <c r="G158" s="156" t="s">
        <v>651</v>
      </c>
      <c r="H158" s="157">
        <v>2</v>
      </c>
      <c r="I158" s="158"/>
      <c r="J158" s="158">
        <f t="shared" si="10"/>
        <v>0</v>
      </c>
      <c r="K158" s="159"/>
      <c r="L158" s="31"/>
      <c r="M158" s="160" t="s">
        <v>1</v>
      </c>
      <c r="N158" s="161" t="s">
        <v>39</v>
      </c>
      <c r="O158" s="162">
        <v>1.173</v>
      </c>
      <c r="P158" s="162">
        <f t="shared" si="11"/>
        <v>2.3460000000000001</v>
      </c>
      <c r="Q158" s="162">
        <v>3.8E-3</v>
      </c>
      <c r="R158" s="162">
        <f t="shared" si="12"/>
        <v>7.6E-3</v>
      </c>
      <c r="S158" s="162">
        <v>0</v>
      </c>
      <c r="T158" s="163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4" t="s">
        <v>451</v>
      </c>
      <c r="AT158" s="164" t="s">
        <v>447</v>
      </c>
      <c r="AU158" s="164" t="s">
        <v>129</v>
      </c>
      <c r="AY158" s="18" t="s">
        <v>445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129</v>
      </c>
      <c r="BK158" s="165">
        <f t="shared" si="19"/>
        <v>0</v>
      </c>
      <c r="BL158" s="18" t="s">
        <v>451</v>
      </c>
      <c r="BM158" s="164" t="s">
        <v>7115</v>
      </c>
    </row>
    <row r="159" spans="1:65" s="2" customFormat="1" ht="24.2" customHeight="1">
      <c r="A159" s="30"/>
      <c r="B159" s="152"/>
      <c r="C159" s="194" t="s">
        <v>634</v>
      </c>
      <c r="D159" s="194" t="s">
        <v>534</v>
      </c>
      <c r="E159" s="195" t="s">
        <v>7116</v>
      </c>
      <c r="F159" s="196" t="s">
        <v>7117</v>
      </c>
      <c r="G159" s="197" t="s">
        <v>651</v>
      </c>
      <c r="H159" s="198">
        <v>1</v>
      </c>
      <c r="I159" s="199"/>
      <c r="J159" s="199">
        <f t="shared" si="10"/>
        <v>0</v>
      </c>
      <c r="K159" s="200"/>
      <c r="L159" s="201"/>
      <c r="M159" s="202" t="s">
        <v>1</v>
      </c>
      <c r="N159" s="203" t="s">
        <v>39</v>
      </c>
      <c r="O159" s="162">
        <v>0</v>
      </c>
      <c r="P159" s="162">
        <f t="shared" si="11"/>
        <v>0</v>
      </c>
      <c r="Q159" s="162">
        <v>1.9E-2</v>
      </c>
      <c r="R159" s="162">
        <f t="shared" si="12"/>
        <v>1.9E-2</v>
      </c>
      <c r="S159" s="162">
        <v>0</v>
      </c>
      <c r="T159" s="163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504</v>
      </c>
      <c r="AT159" s="164" t="s">
        <v>534</v>
      </c>
      <c r="AU159" s="164" t="s">
        <v>129</v>
      </c>
      <c r="AY159" s="18" t="s">
        <v>445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8" t="s">
        <v>129</v>
      </c>
      <c r="BK159" s="165">
        <f t="shared" si="19"/>
        <v>0</v>
      </c>
      <c r="BL159" s="18" t="s">
        <v>451</v>
      </c>
      <c r="BM159" s="164" t="s">
        <v>7118</v>
      </c>
    </row>
    <row r="160" spans="1:65" s="2" customFormat="1" ht="24.2" customHeight="1">
      <c r="A160" s="30"/>
      <c r="B160" s="152"/>
      <c r="C160" s="194" t="s">
        <v>643</v>
      </c>
      <c r="D160" s="194" t="s">
        <v>534</v>
      </c>
      <c r="E160" s="195" t="s">
        <v>7119</v>
      </c>
      <c r="F160" s="196" t="s">
        <v>7120</v>
      </c>
      <c r="G160" s="197" t="s">
        <v>651</v>
      </c>
      <c r="H160" s="198">
        <v>1</v>
      </c>
      <c r="I160" s="199"/>
      <c r="J160" s="199">
        <f t="shared" si="10"/>
        <v>0</v>
      </c>
      <c r="K160" s="200"/>
      <c r="L160" s="201"/>
      <c r="M160" s="202" t="s">
        <v>1</v>
      </c>
      <c r="N160" s="203" t="s">
        <v>39</v>
      </c>
      <c r="O160" s="162">
        <v>0</v>
      </c>
      <c r="P160" s="162">
        <f t="shared" si="11"/>
        <v>0</v>
      </c>
      <c r="Q160" s="162">
        <v>1.9E-2</v>
      </c>
      <c r="R160" s="162">
        <f t="shared" si="12"/>
        <v>1.9E-2</v>
      </c>
      <c r="S160" s="162">
        <v>0</v>
      </c>
      <c r="T160" s="163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504</v>
      </c>
      <c r="AT160" s="164" t="s">
        <v>534</v>
      </c>
      <c r="AU160" s="164" t="s">
        <v>129</v>
      </c>
      <c r="AY160" s="18" t="s">
        <v>445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8" t="s">
        <v>129</v>
      </c>
      <c r="BK160" s="165">
        <f t="shared" si="19"/>
        <v>0</v>
      </c>
      <c r="BL160" s="18" t="s">
        <v>451</v>
      </c>
      <c r="BM160" s="164" t="s">
        <v>7121</v>
      </c>
    </row>
    <row r="161" spans="1:65" s="2" customFormat="1" ht="24.2" customHeight="1">
      <c r="A161" s="30"/>
      <c r="B161" s="152"/>
      <c r="C161" s="153" t="s">
        <v>648</v>
      </c>
      <c r="D161" s="153" t="s">
        <v>447</v>
      </c>
      <c r="E161" s="154" t="s">
        <v>7122</v>
      </c>
      <c r="F161" s="155" t="s">
        <v>7123</v>
      </c>
      <c r="G161" s="156" t="s">
        <v>651</v>
      </c>
      <c r="H161" s="157">
        <v>1</v>
      </c>
      <c r="I161" s="158"/>
      <c r="J161" s="158">
        <f t="shared" si="10"/>
        <v>0</v>
      </c>
      <c r="K161" s="159"/>
      <c r="L161" s="31"/>
      <c r="M161" s="160" t="s">
        <v>1</v>
      </c>
      <c r="N161" s="161" t="s">
        <v>39</v>
      </c>
      <c r="O161" s="162">
        <v>0.47699999999999998</v>
      </c>
      <c r="P161" s="162">
        <f t="shared" si="11"/>
        <v>0.47699999999999998</v>
      </c>
      <c r="Q161" s="162">
        <v>8.0000000000000007E-5</v>
      </c>
      <c r="R161" s="162">
        <f t="shared" si="12"/>
        <v>8.0000000000000007E-5</v>
      </c>
      <c r="S161" s="162">
        <v>0</v>
      </c>
      <c r="T161" s="163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4" t="s">
        <v>451</v>
      </c>
      <c r="AT161" s="164" t="s">
        <v>447</v>
      </c>
      <c r="AU161" s="164" t="s">
        <v>129</v>
      </c>
      <c r="AY161" s="18" t="s">
        <v>445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8" t="s">
        <v>129</v>
      </c>
      <c r="BK161" s="165">
        <f t="shared" si="19"/>
        <v>0</v>
      </c>
      <c r="BL161" s="18" t="s">
        <v>451</v>
      </c>
      <c r="BM161" s="164" t="s">
        <v>7124</v>
      </c>
    </row>
    <row r="162" spans="1:65" s="2" customFormat="1" ht="24.2" customHeight="1">
      <c r="A162" s="30"/>
      <c r="B162" s="152"/>
      <c r="C162" s="153" t="s">
        <v>655</v>
      </c>
      <c r="D162" s="153" t="s">
        <v>447</v>
      </c>
      <c r="E162" s="154" t="s">
        <v>7125</v>
      </c>
      <c r="F162" s="155" t="s">
        <v>7126</v>
      </c>
      <c r="G162" s="156" t="s">
        <v>651</v>
      </c>
      <c r="H162" s="157">
        <v>2</v>
      </c>
      <c r="I162" s="158"/>
      <c r="J162" s="158">
        <f t="shared" si="10"/>
        <v>0</v>
      </c>
      <c r="K162" s="159"/>
      <c r="L162" s="31"/>
      <c r="M162" s="160" t="s">
        <v>1</v>
      </c>
      <c r="N162" s="161" t="s">
        <v>39</v>
      </c>
      <c r="O162" s="162">
        <v>0.62380000000000002</v>
      </c>
      <c r="P162" s="162">
        <f t="shared" si="11"/>
        <v>1.2476</v>
      </c>
      <c r="Q162" s="162">
        <v>6.9945999999999995E-4</v>
      </c>
      <c r="R162" s="162">
        <f t="shared" si="12"/>
        <v>1.3989199999999999E-3</v>
      </c>
      <c r="S162" s="162">
        <v>0</v>
      </c>
      <c r="T162" s="163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4" t="s">
        <v>451</v>
      </c>
      <c r="AT162" s="164" t="s">
        <v>447</v>
      </c>
      <c r="AU162" s="164" t="s">
        <v>129</v>
      </c>
      <c r="AY162" s="18" t="s">
        <v>445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8" t="s">
        <v>129</v>
      </c>
      <c r="BK162" s="165">
        <f t="shared" si="19"/>
        <v>0</v>
      </c>
      <c r="BL162" s="18" t="s">
        <v>451</v>
      </c>
      <c r="BM162" s="164" t="s">
        <v>7127</v>
      </c>
    </row>
    <row r="163" spans="1:65" s="2" customFormat="1" ht="24.2" customHeight="1">
      <c r="A163" s="30"/>
      <c r="B163" s="152"/>
      <c r="C163" s="153" t="s">
        <v>659</v>
      </c>
      <c r="D163" s="153" t="s">
        <v>447</v>
      </c>
      <c r="E163" s="154" t="s">
        <v>7128</v>
      </c>
      <c r="F163" s="155" t="s">
        <v>7129</v>
      </c>
      <c r="G163" s="156" t="s">
        <v>651</v>
      </c>
      <c r="H163" s="157">
        <v>1</v>
      </c>
      <c r="I163" s="158"/>
      <c r="J163" s="158">
        <f t="shared" si="10"/>
        <v>0</v>
      </c>
      <c r="K163" s="159"/>
      <c r="L163" s="31"/>
      <c r="M163" s="160" t="s">
        <v>1</v>
      </c>
      <c r="N163" s="161" t="s">
        <v>39</v>
      </c>
      <c r="O163" s="162">
        <v>0.93700000000000006</v>
      </c>
      <c r="P163" s="162">
        <f t="shared" si="11"/>
        <v>0.93700000000000006</v>
      </c>
      <c r="Q163" s="162">
        <v>7.9086E-4</v>
      </c>
      <c r="R163" s="162">
        <f t="shared" si="12"/>
        <v>7.9086E-4</v>
      </c>
      <c r="S163" s="162">
        <v>0</v>
      </c>
      <c r="T163" s="163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4" t="s">
        <v>451</v>
      </c>
      <c r="AT163" s="164" t="s">
        <v>447</v>
      </c>
      <c r="AU163" s="164" t="s">
        <v>129</v>
      </c>
      <c r="AY163" s="18" t="s">
        <v>445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129</v>
      </c>
      <c r="BK163" s="165">
        <f t="shared" si="19"/>
        <v>0</v>
      </c>
      <c r="BL163" s="18" t="s">
        <v>451</v>
      </c>
      <c r="BM163" s="164" t="s">
        <v>7130</v>
      </c>
    </row>
    <row r="164" spans="1:65" s="2" customFormat="1" ht="16.5" customHeight="1">
      <c r="A164" s="30"/>
      <c r="B164" s="152"/>
      <c r="C164" s="194" t="s">
        <v>675</v>
      </c>
      <c r="D164" s="194" t="s">
        <v>534</v>
      </c>
      <c r="E164" s="195" t="s">
        <v>7131</v>
      </c>
      <c r="F164" s="196" t="s">
        <v>7132</v>
      </c>
      <c r="G164" s="197" t="s">
        <v>651</v>
      </c>
      <c r="H164" s="198">
        <v>1</v>
      </c>
      <c r="I164" s="199"/>
      <c r="J164" s="199">
        <f t="shared" si="10"/>
        <v>0</v>
      </c>
      <c r="K164" s="200"/>
      <c r="L164" s="201"/>
      <c r="M164" s="202" t="s">
        <v>1</v>
      </c>
      <c r="N164" s="203" t="s">
        <v>39</v>
      </c>
      <c r="O164" s="162">
        <v>0</v>
      </c>
      <c r="P164" s="162">
        <f t="shared" si="11"/>
        <v>0</v>
      </c>
      <c r="Q164" s="162">
        <v>2.1999999999999999E-2</v>
      </c>
      <c r="R164" s="162">
        <f t="shared" si="12"/>
        <v>2.1999999999999999E-2</v>
      </c>
      <c r="S164" s="162">
        <v>0</v>
      </c>
      <c r="T164" s="163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4" t="s">
        <v>504</v>
      </c>
      <c r="AT164" s="164" t="s">
        <v>534</v>
      </c>
      <c r="AU164" s="164" t="s">
        <v>129</v>
      </c>
      <c r="AY164" s="18" t="s">
        <v>445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129</v>
      </c>
      <c r="BK164" s="165">
        <f t="shared" si="19"/>
        <v>0</v>
      </c>
      <c r="BL164" s="18" t="s">
        <v>451</v>
      </c>
      <c r="BM164" s="164" t="s">
        <v>7133</v>
      </c>
    </row>
    <row r="165" spans="1:65" s="2" customFormat="1" ht="24.2" customHeight="1">
      <c r="A165" s="30"/>
      <c r="B165" s="152"/>
      <c r="C165" s="153" t="s">
        <v>684</v>
      </c>
      <c r="D165" s="153" t="s">
        <v>447</v>
      </c>
      <c r="E165" s="154" t="s">
        <v>7134</v>
      </c>
      <c r="F165" s="155" t="s">
        <v>7135</v>
      </c>
      <c r="G165" s="156" t="s">
        <v>651</v>
      </c>
      <c r="H165" s="157">
        <v>3</v>
      </c>
      <c r="I165" s="158"/>
      <c r="J165" s="158">
        <f t="shared" si="10"/>
        <v>0</v>
      </c>
      <c r="K165" s="159"/>
      <c r="L165" s="31"/>
      <c r="M165" s="160" t="s">
        <v>1</v>
      </c>
      <c r="N165" s="161" t="s">
        <v>39</v>
      </c>
      <c r="O165" s="162">
        <v>1.2490000000000001</v>
      </c>
      <c r="P165" s="162">
        <f t="shared" si="11"/>
        <v>3.7470000000000003</v>
      </c>
      <c r="Q165" s="162">
        <v>1.58172E-3</v>
      </c>
      <c r="R165" s="162">
        <f t="shared" si="12"/>
        <v>4.74516E-3</v>
      </c>
      <c r="S165" s="162">
        <v>0</v>
      </c>
      <c r="T165" s="163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4" t="s">
        <v>451</v>
      </c>
      <c r="AT165" s="164" t="s">
        <v>447</v>
      </c>
      <c r="AU165" s="164" t="s">
        <v>129</v>
      </c>
      <c r="AY165" s="18" t="s">
        <v>445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129</v>
      </c>
      <c r="BK165" s="165">
        <f t="shared" si="19"/>
        <v>0</v>
      </c>
      <c r="BL165" s="18" t="s">
        <v>451</v>
      </c>
      <c r="BM165" s="164" t="s">
        <v>7136</v>
      </c>
    </row>
    <row r="166" spans="1:65" s="2" customFormat="1" ht="16.5" customHeight="1">
      <c r="A166" s="30"/>
      <c r="B166" s="152"/>
      <c r="C166" s="194" t="s">
        <v>690</v>
      </c>
      <c r="D166" s="194" t="s">
        <v>534</v>
      </c>
      <c r="E166" s="195" t="s">
        <v>7137</v>
      </c>
      <c r="F166" s="196" t="s">
        <v>7138</v>
      </c>
      <c r="G166" s="197" t="s">
        <v>651</v>
      </c>
      <c r="H166" s="198">
        <v>3</v>
      </c>
      <c r="I166" s="199"/>
      <c r="J166" s="199">
        <f t="shared" si="10"/>
        <v>0</v>
      </c>
      <c r="K166" s="200"/>
      <c r="L166" s="201"/>
      <c r="M166" s="202" t="s">
        <v>1</v>
      </c>
      <c r="N166" s="203" t="s">
        <v>39</v>
      </c>
      <c r="O166" s="162">
        <v>0</v>
      </c>
      <c r="P166" s="162">
        <f t="shared" si="11"/>
        <v>0</v>
      </c>
      <c r="Q166" s="162">
        <v>3.1E-2</v>
      </c>
      <c r="R166" s="162">
        <f t="shared" si="12"/>
        <v>9.2999999999999999E-2</v>
      </c>
      <c r="S166" s="162">
        <v>0</v>
      </c>
      <c r="T166" s="163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4" t="s">
        <v>504</v>
      </c>
      <c r="AT166" s="164" t="s">
        <v>534</v>
      </c>
      <c r="AU166" s="164" t="s">
        <v>129</v>
      </c>
      <c r="AY166" s="18" t="s">
        <v>445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129</v>
      </c>
      <c r="BK166" s="165">
        <f t="shared" si="19"/>
        <v>0</v>
      </c>
      <c r="BL166" s="18" t="s">
        <v>451</v>
      </c>
      <c r="BM166" s="164" t="s">
        <v>7139</v>
      </c>
    </row>
    <row r="167" spans="1:65" s="2" customFormat="1" ht="24.2" customHeight="1">
      <c r="A167" s="30"/>
      <c r="B167" s="152"/>
      <c r="C167" s="153" t="s">
        <v>736</v>
      </c>
      <c r="D167" s="153" t="s">
        <v>447</v>
      </c>
      <c r="E167" s="154" t="s">
        <v>6599</v>
      </c>
      <c r="F167" s="155" t="s">
        <v>6600</v>
      </c>
      <c r="G167" s="156" t="s">
        <v>542</v>
      </c>
      <c r="H167" s="157">
        <v>4</v>
      </c>
      <c r="I167" s="158"/>
      <c r="J167" s="158">
        <f t="shared" si="10"/>
        <v>0</v>
      </c>
      <c r="K167" s="159"/>
      <c r="L167" s="31"/>
      <c r="M167" s="160" t="s">
        <v>1</v>
      </c>
      <c r="N167" s="161" t="s">
        <v>39</v>
      </c>
      <c r="O167" s="162">
        <v>4.1000000000000002E-2</v>
      </c>
      <c r="P167" s="162">
        <f t="shared" si="11"/>
        <v>0.16400000000000001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4" t="s">
        <v>451</v>
      </c>
      <c r="AT167" s="164" t="s">
        <v>447</v>
      </c>
      <c r="AU167" s="164" t="s">
        <v>129</v>
      </c>
      <c r="AY167" s="18" t="s">
        <v>445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129</v>
      </c>
      <c r="BK167" s="165">
        <f t="shared" si="19"/>
        <v>0</v>
      </c>
      <c r="BL167" s="18" t="s">
        <v>451</v>
      </c>
      <c r="BM167" s="164" t="s">
        <v>7140</v>
      </c>
    </row>
    <row r="168" spans="1:65" s="2" customFormat="1" ht="24.2" customHeight="1">
      <c r="A168" s="30"/>
      <c r="B168" s="152"/>
      <c r="C168" s="153" t="s">
        <v>741</v>
      </c>
      <c r="D168" s="153" t="s">
        <v>447</v>
      </c>
      <c r="E168" s="154" t="s">
        <v>7141</v>
      </c>
      <c r="F168" s="155" t="s">
        <v>7142</v>
      </c>
      <c r="G168" s="156" t="s">
        <v>4237</v>
      </c>
      <c r="H168" s="157">
        <v>2</v>
      </c>
      <c r="I168" s="158"/>
      <c r="J168" s="158">
        <f t="shared" si="10"/>
        <v>0</v>
      </c>
      <c r="K168" s="159"/>
      <c r="L168" s="31"/>
      <c r="M168" s="160" t="s">
        <v>1</v>
      </c>
      <c r="N168" s="161" t="s">
        <v>39</v>
      </c>
      <c r="O168" s="162">
        <v>0.82799999999999996</v>
      </c>
      <c r="P168" s="162">
        <f t="shared" si="11"/>
        <v>1.6559999999999999</v>
      </c>
      <c r="Q168" s="162">
        <v>2.9999999999999997E-4</v>
      </c>
      <c r="R168" s="162">
        <f t="shared" si="12"/>
        <v>5.9999999999999995E-4</v>
      </c>
      <c r="S168" s="162">
        <v>0</v>
      </c>
      <c r="T168" s="163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4" t="s">
        <v>451</v>
      </c>
      <c r="AT168" s="164" t="s">
        <v>447</v>
      </c>
      <c r="AU168" s="164" t="s">
        <v>129</v>
      </c>
      <c r="AY168" s="18" t="s">
        <v>445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129</v>
      </c>
      <c r="BK168" s="165">
        <f t="shared" si="19"/>
        <v>0</v>
      </c>
      <c r="BL168" s="18" t="s">
        <v>451</v>
      </c>
      <c r="BM168" s="164" t="s">
        <v>7143</v>
      </c>
    </row>
    <row r="169" spans="1:65" s="2" customFormat="1" ht="24.2" customHeight="1">
      <c r="A169" s="30"/>
      <c r="B169" s="152"/>
      <c r="C169" s="153" t="s">
        <v>747</v>
      </c>
      <c r="D169" s="153" t="s">
        <v>447</v>
      </c>
      <c r="E169" s="154" t="s">
        <v>7144</v>
      </c>
      <c r="F169" s="155" t="s">
        <v>7145</v>
      </c>
      <c r="G169" s="156" t="s">
        <v>542</v>
      </c>
      <c r="H169" s="157">
        <v>44</v>
      </c>
      <c r="I169" s="158"/>
      <c r="J169" s="158">
        <f t="shared" si="10"/>
        <v>0</v>
      </c>
      <c r="K169" s="159"/>
      <c r="L169" s="31"/>
      <c r="M169" s="160" t="s">
        <v>1</v>
      </c>
      <c r="N169" s="161" t="s">
        <v>39</v>
      </c>
      <c r="O169" s="162">
        <v>4.1000000000000002E-2</v>
      </c>
      <c r="P169" s="162">
        <f t="shared" si="11"/>
        <v>1.804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4" t="s">
        <v>451</v>
      </c>
      <c r="AT169" s="164" t="s">
        <v>447</v>
      </c>
      <c r="AU169" s="164" t="s">
        <v>129</v>
      </c>
      <c r="AY169" s="18" t="s">
        <v>445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129</v>
      </c>
      <c r="BK169" s="165">
        <f t="shared" si="19"/>
        <v>0</v>
      </c>
      <c r="BL169" s="18" t="s">
        <v>451</v>
      </c>
      <c r="BM169" s="164" t="s">
        <v>7146</v>
      </c>
    </row>
    <row r="170" spans="1:65" s="2" customFormat="1" ht="24.2" customHeight="1">
      <c r="A170" s="30"/>
      <c r="B170" s="152"/>
      <c r="C170" s="153" t="s">
        <v>753</v>
      </c>
      <c r="D170" s="153" t="s">
        <v>447</v>
      </c>
      <c r="E170" s="154" t="s">
        <v>7147</v>
      </c>
      <c r="F170" s="155" t="s">
        <v>7148</v>
      </c>
      <c r="G170" s="156" t="s">
        <v>542</v>
      </c>
      <c r="H170" s="157">
        <v>44</v>
      </c>
      <c r="I170" s="158"/>
      <c r="J170" s="158">
        <f t="shared" si="10"/>
        <v>0</v>
      </c>
      <c r="K170" s="159"/>
      <c r="L170" s="31"/>
      <c r="M170" s="160" t="s">
        <v>1</v>
      </c>
      <c r="N170" s="161" t="s">
        <v>39</v>
      </c>
      <c r="O170" s="162">
        <v>0.27600000000000002</v>
      </c>
      <c r="P170" s="162">
        <f t="shared" si="11"/>
        <v>12.144000000000002</v>
      </c>
      <c r="Q170" s="162">
        <v>0</v>
      </c>
      <c r="R170" s="162">
        <f t="shared" si="12"/>
        <v>0</v>
      </c>
      <c r="S170" s="162">
        <v>0</v>
      </c>
      <c r="T170" s="163">
        <f t="shared" si="1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4" t="s">
        <v>451</v>
      </c>
      <c r="AT170" s="164" t="s">
        <v>447</v>
      </c>
      <c r="AU170" s="164" t="s">
        <v>129</v>
      </c>
      <c r="AY170" s="18" t="s">
        <v>445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129</v>
      </c>
      <c r="BK170" s="165">
        <f t="shared" si="19"/>
        <v>0</v>
      </c>
      <c r="BL170" s="18" t="s">
        <v>451</v>
      </c>
      <c r="BM170" s="164" t="s">
        <v>7149</v>
      </c>
    </row>
    <row r="171" spans="1:65" s="2" customFormat="1" ht="24.2" customHeight="1">
      <c r="A171" s="30"/>
      <c r="B171" s="152"/>
      <c r="C171" s="153" t="s">
        <v>760</v>
      </c>
      <c r="D171" s="153" t="s">
        <v>447</v>
      </c>
      <c r="E171" s="154" t="s">
        <v>7150</v>
      </c>
      <c r="F171" s="155" t="s">
        <v>7151</v>
      </c>
      <c r="G171" s="156" t="s">
        <v>651</v>
      </c>
      <c r="H171" s="157">
        <v>3</v>
      </c>
      <c r="I171" s="158"/>
      <c r="J171" s="158">
        <f t="shared" si="10"/>
        <v>0</v>
      </c>
      <c r="K171" s="159"/>
      <c r="L171" s="31"/>
      <c r="M171" s="160" t="s">
        <v>1</v>
      </c>
      <c r="N171" s="161" t="s">
        <v>39</v>
      </c>
      <c r="O171" s="162">
        <v>9.58</v>
      </c>
      <c r="P171" s="162">
        <f t="shared" si="11"/>
        <v>28.740000000000002</v>
      </c>
      <c r="Q171" s="162">
        <v>1.583E-2</v>
      </c>
      <c r="R171" s="162">
        <f t="shared" si="12"/>
        <v>4.7490000000000004E-2</v>
      </c>
      <c r="S171" s="162">
        <v>0</v>
      </c>
      <c r="T171" s="163">
        <f t="shared" si="1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4" t="s">
        <v>451</v>
      </c>
      <c r="AT171" s="164" t="s">
        <v>447</v>
      </c>
      <c r="AU171" s="164" t="s">
        <v>129</v>
      </c>
      <c r="AY171" s="18" t="s">
        <v>445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129</v>
      </c>
      <c r="BK171" s="165">
        <f t="shared" si="19"/>
        <v>0</v>
      </c>
      <c r="BL171" s="18" t="s">
        <v>451</v>
      </c>
      <c r="BM171" s="164" t="s">
        <v>7152</v>
      </c>
    </row>
    <row r="172" spans="1:65" s="12" customFormat="1" ht="22.9" customHeight="1">
      <c r="B172" s="140"/>
      <c r="D172" s="141" t="s">
        <v>72</v>
      </c>
      <c r="E172" s="150" t="s">
        <v>510</v>
      </c>
      <c r="F172" s="150" t="s">
        <v>1201</v>
      </c>
      <c r="J172" s="151">
        <f>BK172</f>
        <v>0</v>
      </c>
      <c r="L172" s="140"/>
      <c r="M172" s="144"/>
      <c r="N172" s="145"/>
      <c r="O172" s="145"/>
      <c r="P172" s="146">
        <f>SUM(P173:P174)</f>
        <v>34.24</v>
      </c>
      <c r="Q172" s="145"/>
      <c r="R172" s="146">
        <f>SUM(R173:R174)</f>
        <v>0</v>
      </c>
      <c r="S172" s="145"/>
      <c r="T172" s="147">
        <f>SUM(T173:T174)</f>
        <v>0</v>
      </c>
      <c r="AR172" s="141" t="s">
        <v>81</v>
      </c>
      <c r="AT172" s="148" t="s">
        <v>72</v>
      </c>
      <c r="AU172" s="148" t="s">
        <v>81</v>
      </c>
      <c r="AY172" s="141" t="s">
        <v>445</v>
      </c>
      <c r="BK172" s="149">
        <f>SUM(BK173:BK174)</f>
        <v>0</v>
      </c>
    </row>
    <row r="173" spans="1:65" s="2" customFormat="1" ht="24.2" customHeight="1">
      <c r="A173" s="30"/>
      <c r="B173" s="152"/>
      <c r="C173" s="153" t="s">
        <v>767</v>
      </c>
      <c r="D173" s="153" t="s">
        <v>447</v>
      </c>
      <c r="E173" s="154" t="s">
        <v>7153</v>
      </c>
      <c r="F173" s="155" t="s">
        <v>7154</v>
      </c>
      <c r="G173" s="156" t="s">
        <v>542</v>
      </c>
      <c r="H173" s="157">
        <v>80</v>
      </c>
      <c r="I173" s="158"/>
      <c r="J173" s="158">
        <f>ROUND(I173*H173,2)</f>
        <v>0</v>
      </c>
      <c r="K173" s="159"/>
      <c r="L173" s="31"/>
      <c r="M173" s="160" t="s">
        <v>1</v>
      </c>
      <c r="N173" s="161" t="s">
        <v>39</v>
      </c>
      <c r="O173" s="162">
        <v>0.34</v>
      </c>
      <c r="P173" s="162">
        <f>O173*H173</f>
        <v>27.200000000000003</v>
      </c>
      <c r="Q173" s="162">
        <v>0</v>
      </c>
      <c r="R173" s="162">
        <f>Q173*H173</f>
        <v>0</v>
      </c>
      <c r="S173" s="162">
        <v>0</v>
      </c>
      <c r="T173" s="163">
        <f>S173*H173</f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4" t="s">
        <v>451</v>
      </c>
      <c r="AT173" s="164" t="s">
        <v>447</v>
      </c>
      <c r="AU173" s="164" t="s">
        <v>129</v>
      </c>
      <c r="AY173" s="18" t="s">
        <v>445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8" t="s">
        <v>129</v>
      </c>
      <c r="BK173" s="165">
        <f>ROUND(I173*H173,2)</f>
        <v>0</v>
      </c>
      <c r="BL173" s="18" t="s">
        <v>451</v>
      </c>
      <c r="BM173" s="164" t="s">
        <v>7155</v>
      </c>
    </row>
    <row r="174" spans="1:65" s="2" customFormat="1" ht="24.2" customHeight="1">
      <c r="A174" s="30"/>
      <c r="B174" s="152"/>
      <c r="C174" s="153" t="s">
        <v>771</v>
      </c>
      <c r="D174" s="153" t="s">
        <v>447</v>
      </c>
      <c r="E174" s="154" t="s">
        <v>7156</v>
      </c>
      <c r="F174" s="155" t="s">
        <v>7157</v>
      </c>
      <c r="G174" s="156" t="s">
        <v>542</v>
      </c>
      <c r="H174" s="157">
        <v>80</v>
      </c>
      <c r="I174" s="158"/>
      <c r="J174" s="158">
        <f>ROUND(I174*H174,2)</f>
        <v>0</v>
      </c>
      <c r="K174" s="159"/>
      <c r="L174" s="31"/>
      <c r="M174" s="160" t="s">
        <v>1</v>
      </c>
      <c r="N174" s="161" t="s">
        <v>39</v>
      </c>
      <c r="O174" s="162">
        <v>8.7999999999999995E-2</v>
      </c>
      <c r="P174" s="162">
        <f>O174*H174</f>
        <v>7.0399999999999991</v>
      </c>
      <c r="Q174" s="162">
        <v>0</v>
      </c>
      <c r="R174" s="162">
        <f>Q174*H174</f>
        <v>0</v>
      </c>
      <c r="S174" s="162">
        <v>0</v>
      </c>
      <c r="T174" s="163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4" t="s">
        <v>451</v>
      </c>
      <c r="AT174" s="164" t="s">
        <v>447</v>
      </c>
      <c r="AU174" s="164" t="s">
        <v>129</v>
      </c>
      <c r="AY174" s="18" t="s">
        <v>445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8" t="s">
        <v>129</v>
      </c>
      <c r="BK174" s="165">
        <f>ROUND(I174*H174,2)</f>
        <v>0</v>
      </c>
      <c r="BL174" s="18" t="s">
        <v>451</v>
      </c>
      <c r="BM174" s="164" t="s">
        <v>7158</v>
      </c>
    </row>
    <row r="175" spans="1:65" s="12" customFormat="1" ht="22.9" customHeight="1">
      <c r="B175" s="140"/>
      <c r="D175" s="141" t="s">
        <v>72</v>
      </c>
      <c r="E175" s="150" t="s">
        <v>1172</v>
      </c>
      <c r="F175" s="150" t="s">
        <v>1708</v>
      </c>
      <c r="J175" s="151">
        <f>BK175</f>
        <v>0</v>
      </c>
      <c r="L175" s="140"/>
      <c r="M175" s="144"/>
      <c r="N175" s="145"/>
      <c r="O175" s="145"/>
      <c r="P175" s="146">
        <f>P176</f>
        <v>86.885044999999991</v>
      </c>
      <c r="Q175" s="145"/>
      <c r="R175" s="146">
        <f>R176</f>
        <v>0</v>
      </c>
      <c r="S175" s="145"/>
      <c r="T175" s="147">
        <f>T176</f>
        <v>0</v>
      </c>
      <c r="AR175" s="141" t="s">
        <v>81</v>
      </c>
      <c r="AT175" s="148" t="s">
        <v>72</v>
      </c>
      <c r="AU175" s="148" t="s">
        <v>81</v>
      </c>
      <c r="AY175" s="141" t="s">
        <v>445</v>
      </c>
      <c r="BK175" s="149">
        <f>BK176</f>
        <v>0</v>
      </c>
    </row>
    <row r="176" spans="1:65" s="2" customFormat="1" ht="33" customHeight="1">
      <c r="A176" s="30"/>
      <c r="B176" s="152"/>
      <c r="C176" s="153" t="s">
        <v>777</v>
      </c>
      <c r="D176" s="153" t="s">
        <v>447</v>
      </c>
      <c r="E176" s="154" t="s">
        <v>7159</v>
      </c>
      <c r="F176" s="155" t="s">
        <v>7160</v>
      </c>
      <c r="G176" s="156" t="s">
        <v>507</v>
      </c>
      <c r="H176" s="157">
        <v>67.405000000000001</v>
      </c>
      <c r="I176" s="158"/>
      <c r="J176" s="158">
        <f>ROUND(I176*H176,2)</f>
        <v>0</v>
      </c>
      <c r="K176" s="159"/>
      <c r="L176" s="31"/>
      <c r="M176" s="160" t="s">
        <v>1</v>
      </c>
      <c r="N176" s="161" t="s">
        <v>39</v>
      </c>
      <c r="O176" s="162">
        <v>1.2889999999999999</v>
      </c>
      <c r="P176" s="162">
        <f>O176*H176</f>
        <v>86.885044999999991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4" t="s">
        <v>451</v>
      </c>
      <c r="AT176" s="164" t="s">
        <v>447</v>
      </c>
      <c r="AU176" s="164" t="s">
        <v>129</v>
      </c>
      <c r="AY176" s="18" t="s">
        <v>445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8" t="s">
        <v>129</v>
      </c>
      <c r="BK176" s="165">
        <f>ROUND(I176*H176,2)</f>
        <v>0</v>
      </c>
      <c r="BL176" s="18" t="s">
        <v>451</v>
      </c>
      <c r="BM176" s="164" t="s">
        <v>7161</v>
      </c>
    </row>
    <row r="177" spans="1:65" s="12" customFormat="1" ht="25.9" customHeight="1">
      <c r="B177" s="140"/>
      <c r="D177" s="141" t="s">
        <v>72</v>
      </c>
      <c r="E177" s="142" t="s">
        <v>534</v>
      </c>
      <c r="F177" s="142" t="s">
        <v>534</v>
      </c>
      <c r="J177" s="143">
        <f>BK177</f>
        <v>0</v>
      </c>
      <c r="L177" s="140"/>
      <c r="M177" s="144"/>
      <c r="N177" s="145"/>
      <c r="O177" s="145"/>
      <c r="P177" s="146">
        <f>P178</f>
        <v>1</v>
      </c>
      <c r="Q177" s="145"/>
      <c r="R177" s="146">
        <f>R178</f>
        <v>8.0000000000000002E-3</v>
      </c>
      <c r="S177" s="145"/>
      <c r="T177" s="147">
        <f>T178</f>
        <v>0</v>
      </c>
      <c r="AR177" s="141" t="s">
        <v>469</v>
      </c>
      <c r="AT177" s="148" t="s">
        <v>72</v>
      </c>
      <c r="AU177" s="148" t="s">
        <v>73</v>
      </c>
      <c r="AY177" s="141" t="s">
        <v>445</v>
      </c>
      <c r="BK177" s="149">
        <f>BK178</f>
        <v>0</v>
      </c>
    </row>
    <row r="178" spans="1:65" s="12" customFormat="1" ht="22.9" customHeight="1">
      <c r="B178" s="140"/>
      <c r="D178" s="141" t="s">
        <v>72</v>
      </c>
      <c r="E178" s="150" t="s">
        <v>7162</v>
      </c>
      <c r="F178" s="150" t="s">
        <v>7163</v>
      </c>
      <c r="J178" s="151">
        <f>BK178</f>
        <v>0</v>
      </c>
      <c r="L178" s="140"/>
      <c r="M178" s="144"/>
      <c r="N178" s="145"/>
      <c r="O178" s="145"/>
      <c r="P178" s="146">
        <f>SUM(P179:P180)</f>
        <v>1</v>
      </c>
      <c r="Q178" s="145"/>
      <c r="R178" s="146">
        <f>SUM(R179:R180)</f>
        <v>8.0000000000000002E-3</v>
      </c>
      <c r="S178" s="145"/>
      <c r="T178" s="147">
        <f>SUM(T179:T180)</f>
        <v>0</v>
      </c>
      <c r="AR178" s="141" t="s">
        <v>469</v>
      </c>
      <c r="AT178" s="148" t="s">
        <v>72</v>
      </c>
      <c r="AU178" s="148" t="s">
        <v>81</v>
      </c>
      <c r="AY178" s="141" t="s">
        <v>445</v>
      </c>
      <c r="BK178" s="149">
        <f>SUM(BK179:BK180)</f>
        <v>0</v>
      </c>
    </row>
    <row r="179" spans="1:65" s="2" customFormat="1" ht="24.2" customHeight="1">
      <c r="A179" s="30"/>
      <c r="B179" s="152"/>
      <c r="C179" s="153" t="s">
        <v>784</v>
      </c>
      <c r="D179" s="153" t="s">
        <v>447</v>
      </c>
      <c r="E179" s="154" t="s">
        <v>7164</v>
      </c>
      <c r="F179" s="155" t="s">
        <v>7165</v>
      </c>
      <c r="G179" s="156" t="s">
        <v>542</v>
      </c>
      <c r="H179" s="157">
        <v>40</v>
      </c>
      <c r="I179" s="158"/>
      <c r="J179" s="158">
        <f>ROUND(I179*H179,2)</f>
        <v>0</v>
      </c>
      <c r="K179" s="159"/>
      <c r="L179" s="31"/>
      <c r="M179" s="160" t="s">
        <v>1</v>
      </c>
      <c r="N179" s="161" t="s">
        <v>39</v>
      </c>
      <c r="O179" s="162">
        <v>2.5000000000000001E-2</v>
      </c>
      <c r="P179" s="162">
        <f>O179*H179</f>
        <v>1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4" t="s">
        <v>948</v>
      </c>
      <c r="AT179" s="164" t="s">
        <v>447</v>
      </c>
      <c r="AU179" s="164" t="s">
        <v>129</v>
      </c>
      <c r="AY179" s="18" t="s">
        <v>445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8" t="s">
        <v>129</v>
      </c>
      <c r="BK179" s="165">
        <f>ROUND(I179*H179,2)</f>
        <v>0</v>
      </c>
      <c r="BL179" s="18" t="s">
        <v>948</v>
      </c>
      <c r="BM179" s="164" t="s">
        <v>7166</v>
      </c>
    </row>
    <row r="180" spans="1:65" s="2" customFormat="1" ht="24.2" customHeight="1">
      <c r="A180" s="30"/>
      <c r="B180" s="152"/>
      <c r="C180" s="194" t="s">
        <v>799</v>
      </c>
      <c r="D180" s="194" t="s">
        <v>534</v>
      </c>
      <c r="E180" s="195" t="s">
        <v>7167</v>
      </c>
      <c r="F180" s="196" t="s">
        <v>7168</v>
      </c>
      <c r="G180" s="197" t="s">
        <v>542</v>
      </c>
      <c r="H180" s="198">
        <v>40</v>
      </c>
      <c r="I180" s="199"/>
      <c r="J180" s="199">
        <f>ROUND(I180*H180,2)</f>
        <v>0</v>
      </c>
      <c r="K180" s="200"/>
      <c r="L180" s="201"/>
      <c r="M180" s="208" t="s">
        <v>1</v>
      </c>
      <c r="N180" s="209" t="s">
        <v>39</v>
      </c>
      <c r="O180" s="206">
        <v>0</v>
      </c>
      <c r="P180" s="206">
        <f>O180*H180</f>
        <v>0</v>
      </c>
      <c r="Q180" s="206">
        <v>2.0000000000000001E-4</v>
      </c>
      <c r="R180" s="206">
        <f>Q180*H180</f>
        <v>8.0000000000000002E-3</v>
      </c>
      <c r="S180" s="206">
        <v>0</v>
      </c>
      <c r="T180" s="207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4" t="s">
        <v>1424</v>
      </c>
      <c r="AT180" s="164" t="s">
        <v>534</v>
      </c>
      <c r="AU180" s="164" t="s">
        <v>129</v>
      </c>
      <c r="AY180" s="18" t="s">
        <v>445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129</v>
      </c>
      <c r="BK180" s="165">
        <f>ROUND(I180*H180,2)</f>
        <v>0</v>
      </c>
      <c r="BL180" s="18" t="s">
        <v>1424</v>
      </c>
      <c r="BM180" s="164" t="s">
        <v>7169</v>
      </c>
    </row>
    <row r="181" spans="1:65" s="2" customFormat="1" ht="6.95" customHeight="1">
      <c r="A181" s="30"/>
      <c r="B181" s="48"/>
      <c r="C181" s="49"/>
      <c r="D181" s="49"/>
      <c r="E181" s="49"/>
      <c r="F181" s="49"/>
      <c r="G181" s="49"/>
      <c r="H181" s="49"/>
      <c r="I181" s="49"/>
      <c r="J181" s="49"/>
      <c r="K181" s="49"/>
      <c r="L181" s="31"/>
      <c r="M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</row>
  </sheetData>
  <autoFilter ref="C124:K180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82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7170</v>
      </c>
      <c r="H4" s="21"/>
    </row>
    <row r="5" spans="1:8" s="1" customFormat="1" ht="12" customHeight="1">
      <c r="B5" s="21"/>
      <c r="C5" s="24" t="s">
        <v>11</v>
      </c>
      <c r="D5" s="259" t="s">
        <v>12</v>
      </c>
      <c r="E5" s="245"/>
      <c r="F5" s="245"/>
      <c r="H5" s="21"/>
    </row>
    <row r="6" spans="1:8" s="1" customFormat="1" ht="36.950000000000003" customHeight="1">
      <c r="B6" s="21"/>
      <c r="C6" s="26" t="s">
        <v>13</v>
      </c>
      <c r="D6" s="258" t="s">
        <v>14</v>
      </c>
      <c r="E6" s="245"/>
      <c r="F6" s="245"/>
      <c r="H6" s="21"/>
    </row>
    <row r="7" spans="1:8" s="1" customFormat="1" ht="16.5" customHeight="1">
      <c r="B7" s="21"/>
      <c r="C7" s="27" t="s">
        <v>19</v>
      </c>
      <c r="D7" s="56" t="str">
        <f>'Rekapitulácia stavby'!AN8</f>
        <v>17. 6. 2023</v>
      </c>
      <c r="H7" s="21"/>
    </row>
    <row r="8" spans="1:8" s="2" customFormat="1" ht="10.9" customHeight="1">
      <c r="A8" s="30"/>
      <c r="B8" s="31"/>
      <c r="C8" s="30"/>
      <c r="D8" s="30"/>
      <c r="E8" s="30"/>
      <c r="F8" s="30"/>
      <c r="G8" s="30"/>
      <c r="H8" s="31"/>
    </row>
    <row r="9" spans="1:8" s="11" customFormat="1" ht="29.25" customHeight="1">
      <c r="A9" s="129"/>
      <c r="B9" s="130"/>
      <c r="C9" s="131" t="s">
        <v>54</v>
      </c>
      <c r="D9" s="132" t="s">
        <v>55</v>
      </c>
      <c r="E9" s="132" t="s">
        <v>433</v>
      </c>
      <c r="F9" s="133" t="s">
        <v>7171</v>
      </c>
      <c r="G9" s="129"/>
      <c r="H9" s="130"/>
    </row>
    <row r="10" spans="1:8" s="2" customFormat="1" ht="26.45" customHeight="1">
      <c r="A10" s="30"/>
      <c r="B10" s="31"/>
      <c r="C10" s="210" t="s">
        <v>7172</v>
      </c>
      <c r="D10" s="210" t="s">
        <v>79</v>
      </c>
      <c r="E10" s="30"/>
      <c r="F10" s="30"/>
      <c r="G10" s="30"/>
      <c r="H10" s="31"/>
    </row>
    <row r="11" spans="1:8" s="2" customFormat="1" ht="16.899999999999999" customHeight="1">
      <c r="A11" s="30"/>
      <c r="B11" s="31"/>
      <c r="C11" s="211" t="s">
        <v>226</v>
      </c>
      <c r="D11" s="212" t="s">
        <v>1</v>
      </c>
      <c r="E11" s="213" t="s">
        <v>1</v>
      </c>
      <c r="F11" s="214">
        <v>4.8239999999999998</v>
      </c>
      <c r="G11" s="30"/>
      <c r="H11" s="31"/>
    </row>
    <row r="12" spans="1:8" s="2" customFormat="1" ht="16.899999999999999" customHeight="1">
      <c r="A12" s="30"/>
      <c r="B12" s="31"/>
      <c r="C12" s="215" t="s">
        <v>1</v>
      </c>
      <c r="D12" s="215" t="s">
        <v>926</v>
      </c>
      <c r="E12" s="18" t="s">
        <v>1</v>
      </c>
      <c r="F12" s="216">
        <v>0</v>
      </c>
      <c r="G12" s="30"/>
      <c r="H12" s="31"/>
    </row>
    <row r="13" spans="1:8" s="2" customFormat="1" ht="16.899999999999999" customHeight="1">
      <c r="A13" s="30"/>
      <c r="B13" s="31"/>
      <c r="C13" s="215" t="s">
        <v>1</v>
      </c>
      <c r="D13" s="215" t="s">
        <v>927</v>
      </c>
      <c r="E13" s="18" t="s">
        <v>1</v>
      </c>
      <c r="F13" s="216">
        <v>2.59</v>
      </c>
      <c r="G13" s="30"/>
      <c r="H13" s="31"/>
    </row>
    <row r="14" spans="1:8" s="2" customFormat="1" ht="16.899999999999999" customHeight="1">
      <c r="A14" s="30"/>
      <c r="B14" s="31"/>
      <c r="C14" s="215" t="s">
        <v>1</v>
      </c>
      <c r="D14" s="215" t="s">
        <v>928</v>
      </c>
      <c r="E14" s="18" t="s">
        <v>1</v>
      </c>
      <c r="F14" s="216">
        <v>1.079</v>
      </c>
      <c r="G14" s="30"/>
      <c r="H14" s="31"/>
    </row>
    <row r="15" spans="1:8" s="2" customFormat="1" ht="16.899999999999999" customHeight="1">
      <c r="A15" s="30"/>
      <c r="B15" s="31"/>
      <c r="C15" s="215" t="s">
        <v>1</v>
      </c>
      <c r="D15" s="215" t="s">
        <v>929</v>
      </c>
      <c r="E15" s="18" t="s">
        <v>1</v>
      </c>
      <c r="F15" s="216">
        <v>0.52</v>
      </c>
      <c r="G15" s="30"/>
      <c r="H15" s="31"/>
    </row>
    <row r="16" spans="1:8" s="2" customFormat="1" ht="16.899999999999999" customHeight="1">
      <c r="A16" s="30"/>
      <c r="B16" s="31"/>
      <c r="C16" s="215" t="s">
        <v>1</v>
      </c>
      <c r="D16" s="215" t="s">
        <v>930</v>
      </c>
      <c r="E16" s="18" t="s">
        <v>1</v>
      </c>
      <c r="F16" s="216">
        <v>0.63500000000000001</v>
      </c>
      <c r="G16" s="30"/>
      <c r="H16" s="31"/>
    </row>
    <row r="17" spans="1:8" s="2" customFormat="1" ht="16.899999999999999" customHeight="1">
      <c r="A17" s="30"/>
      <c r="B17" s="31"/>
      <c r="C17" s="215" t="s">
        <v>226</v>
      </c>
      <c r="D17" s="215" t="s">
        <v>468</v>
      </c>
      <c r="E17" s="18" t="s">
        <v>1</v>
      </c>
      <c r="F17" s="216">
        <v>4.8239999999999998</v>
      </c>
      <c r="G17" s="30"/>
      <c r="H17" s="31"/>
    </row>
    <row r="18" spans="1:8" s="2" customFormat="1" ht="16.899999999999999" customHeight="1">
      <c r="A18" s="30"/>
      <c r="B18" s="31"/>
      <c r="C18" s="217" t="s">
        <v>7173</v>
      </c>
      <c r="D18" s="30"/>
      <c r="E18" s="30"/>
      <c r="F18" s="30"/>
      <c r="G18" s="30"/>
      <c r="H18" s="31"/>
    </row>
    <row r="19" spans="1:8" s="2" customFormat="1" ht="16.899999999999999" customHeight="1">
      <c r="A19" s="30"/>
      <c r="B19" s="31"/>
      <c r="C19" s="215" t="s">
        <v>923</v>
      </c>
      <c r="D19" s="215" t="s">
        <v>924</v>
      </c>
      <c r="E19" s="18" t="s">
        <v>450</v>
      </c>
      <c r="F19" s="216">
        <v>6.3490000000000002</v>
      </c>
      <c r="G19" s="30"/>
      <c r="H19" s="31"/>
    </row>
    <row r="20" spans="1:8" s="2" customFormat="1" ht="16.899999999999999" customHeight="1">
      <c r="A20" s="30"/>
      <c r="B20" s="31"/>
      <c r="C20" s="215" t="s">
        <v>936</v>
      </c>
      <c r="D20" s="215" t="s">
        <v>937</v>
      </c>
      <c r="E20" s="18" t="s">
        <v>507</v>
      </c>
      <c r="F20" s="216">
        <v>0.88900000000000001</v>
      </c>
      <c r="G20" s="30"/>
      <c r="H20" s="31"/>
    </row>
    <row r="21" spans="1:8" s="2" customFormat="1" ht="16.899999999999999" customHeight="1">
      <c r="A21" s="30"/>
      <c r="B21" s="31"/>
      <c r="C21" s="211" t="s">
        <v>328</v>
      </c>
      <c r="D21" s="212" t="s">
        <v>1</v>
      </c>
      <c r="E21" s="213" t="s">
        <v>1</v>
      </c>
      <c r="F21" s="214">
        <v>1.5249999999999999</v>
      </c>
      <c r="G21" s="30"/>
      <c r="H21" s="31"/>
    </row>
    <row r="22" spans="1:8" s="2" customFormat="1" ht="16.899999999999999" customHeight="1">
      <c r="A22" s="30"/>
      <c r="B22" s="31"/>
      <c r="C22" s="215" t="s">
        <v>1</v>
      </c>
      <c r="D22" s="215" t="s">
        <v>931</v>
      </c>
      <c r="E22" s="18" t="s">
        <v>1</v>
      </c>
      <c r="F22" s="216">
        <v>0</v>
      </c>
      <c r="G22" s="30"/>
      <c r="H22" s="31"/>
    </row>
    <row r="23" spans="1:8" s="2" customFormat="1" ht="16.899999999999999" customHeight="1">
      <c r="A23" s="30"/>
      <c r="B23" s="31"/>
      <c r="C23" s="215" t="s">
        <v>1</v>
      </c>
      <c r="D23" s="215" t="s">
        <v>932</v>
      </c>
      <c r="E23" s="18" t="s">
        <v>1</v>
      </c>
      <c r="F23" s="216">
        <v>0.38500000000000001</v>
      </c>
      <c r="G23" s="30"/>
      <c r="H23" s="31"/>
    </row>
    <row r="24" spans="1:8" s="2" customFormat="1" ht="16.899999999999999" customHeight="1">
      <c r="A24" s="30"/>
      <c r="B24" s="31"/>
      <c r="C24" s="215" t="s">
        <v>1</v>
      </c>
      <c r="D24" s="215" t="s">
        <v>933</v>
      </c>
      <c r="E24" s="18" t="s">
        <v>1</v>
      </c>
      <c r="F24" s="216">
        <v>0.85799999999999998</v>
      </c>
      <c r="G24" s="30"/>
      <c r="H24" s="31"/>
    </row>
    <row r="25" spans="1:8" s="2" customFormat="1" ht="16.899999999999999" customHeight="1">
      <c r="A25" s="30"/>
      <c r="B25" s="31"/>
      <c r="C25" s="215" t="s">
        <v>1</v>
      </c>
      <c r="D25" s="215" t="s">
        <v>934</v>
      </c>
      <c r="E25" s="18" t="s">
        <v>1</v>
      </c>
      <c r="F25" s="216">
        <v>0.28199999999999997</v>
      </c>
      <c r="G25" s="30"/>
      <c r="H25" s="31"/>
    </row>
    <row r="26" spans="1:8" s="2" customFormat="1" ht="16.899999999999999" customHeight="1">
      <c r="A26" s="30"/>
      <c r="B26" s="31"/>
      <c r="C26" s="215" t="s">
        <v>328</v>
      </c>
      <c r="D26" s="215" t="s">
        <v>468</v>
      </c>
      <c r="E26" s="18" t="s">
        <v>1</v>
      </c>
      <c r="F26" s="216">
        <v>1.5249999999999999</v>
      </c>
      <c r="G26" s="30"/>
      <c r="H26" s="31"/>
    </row>
    <row r="27" spans="1:8" s="2" customFormat="1" ht="16.899999999999999" customHeight="1">
      <c r="A27" s="30"/>
      <c r="B27" s="31"/>
      <c r="C27" s="217" t="s">
        <v>7173</v>
      </c>
      <c r="D27" s="30"/>
      <c r="E27" s="30"/>
      <c r="F27" s="30"/>
      <c r="G27" s="30"/>
      <c r="H27" s="31"/>
    </row>
    <row r="28" spans="1:8" s="2" customFormat="1" ht="16.899999999999999" customHeight="1">
      <c r="A28" s="30"/>
      <c r="B28" s="31"/>
      <c r="C28" s="215" t="s">
        <v>923</v>
      </c>
      <c r="D28" s="215" t="s">
        <v>924</v>
      </c>
      <c r="E28" s="18" t="s">
        <v>450</v>
      </c>
      <c r="F28" s="216">
        <v>6.3490000000000002</v>
      </c>
      <c r="G28" s="30"/>
      <c r="H28" s="31"/>
    </row>
    <row r="29" spans="1:8" s="2" customFormat="1" ht="16.899999999999999" customHeight="1">
      <c r="A29" s="30"/>
      <c r="B29" s="31"/>
      <c r="C29" s="215" t="s">
        <v>936</v>
      </c>
      <c r="D29" s="215" t="s">
        <v>937</v>
      </c>
      <c r="E29" s="18" t="s">
        <v>507</v>
      </c>
      <c r="F29" s="216">
        <v>0.88900000000000001</v>
      </c>
      <c r="G29" s="30"/>
      <c r="H29" s="31"/>
    </row>
    <row r="30" spans="1:8" s="2" customFormat="1" ht="16.899999999999999" customHeight="1">
      <c r="A30" s="30"/>
      <c r="B30" s="31"/>
      <c r="C30" s="211" t="s">
        <v>321</v>
      </c>
      <c r="D30" s="212" t="s">
        <v>1</v>
      </c>
      <c r="E30" s="213" t="s">
        <v>1</v>
      </c>
      <c r="F30" s="214">
        <v>5.94</v>
      </c>
      <c r="G30" s="30"/>
      <c r="H30" s="31"/>
    </row>
    <row r="31" spans="1:8" s="2" customFormat="1" ht="16.899999999999999" customHeight="1">
      <c r="A31" s="30"/>
      <c r="B31" s="31"/>
      <c r="C31" s="215" t="s">
        <v>1</v>
      </c>
      <c r="D31" s="215" t="s">
        <v>751</v>
      </c>
      <c r="E31" s="18" t="s">
        <v>1</v>
      </c>
      <c r="F31" s="216">
        <v>0</v>
      </c>
      <c r="G31" s="30"/>
      <c r="H31" s="31"/>
    </row>
    <row r="32" spans="1:8" s="2" customFormat="1" ht="16.899999999999999" customHeight="1">
      <c r="A32" s="30"/>
      <c r="B32" s="31"/>
      <c r="C32" s="215" t="s">
        <v>1</v>
      </c>
      <c r="D32" s="215" t="s">
        <v>752</v>
      </c>
      <c r="E32" s="18" t="s">
        <v>1</v>
      </c>
      <c r="F32" s="216">
        <v>5.94</v>
      </c>
      <c r="G32" s="30"/>
      <c r="H32" s="31"/>
    </row>
    <row r="33" spans="1:8" s="2" customFormat="1" ht="16.899999999999999" customHeight="1">
      <c r="A33" s="30"/>
      <c r="B33" s="31"/>
      <c r="C33" s="215" t="s">
        <v>321</v>
      </c>
      <c r="D33" s="215" t="s">
        <v>470</v>
      </c>
      <c r="E33" s="18" t="s">
        <v>1</v>
      </c>
      <c r="F33" s="216">
        <v>5.94</v>
      </c>
      <c r="G33" s="30"/>
      <c r="H33" s="31"/>
    </row>
    <row r="34" spans="1:8" s="2" customFormat="1" ht="16.899999999999999" customHeight="1">
      <c r="A34" s="30"/>
      <c r="B34" s="31"/>
      <c r="C34" s="217" t="s">
        <v>7173</v>
      </c>
      <c r="D34" s="30"/>
      <c r="E34" s="30"/>
      <c r="F34" s="30"/>
      <c r="G34" s="30"/>
      <c r="H34" s="31"/>
    </row>
    <row r="35" spans="1:8" s="2" customFormat="1" ht="16.899999999999999" customHeight="1">
      <c r="A35" s="30"/>
      <c r="B35" s="31"/>
      <c r="C35" s="215" t="s">
        <v>748</v>
      </c>
      <c r="D35" s="215" t="s">
        <v>749</v>
      </c>
      <c r="E35" s="18" t="s">
        <v>450</v>
      </c>
      <c r="F35" s="216">
        <v>5.94</v>
      </c>
      <c r="G35" s="30"/>
      <c r="H35" s="31"/>
    </row>
    <row r="36" spans="1:8" s="2" customFormat="1" ht="16.899999999999999" customHeight="1">
      <c r="A36" s="30"/>
      <c r="B36" s="31"/>
      <c r="C36" s="215" t="s">
        <v>772</v>
      </c>
      <c r="D36" s="215" t="s">
        <v>773</v>
      </c>
      <c r="E36" s="18" t="s">
        <v>507</v>
      </c>
      <c r="F36" s="216">
        <v>1.8640000000000001</v>
      </c>
      <c r="G36" s="30"/>
      <c r="H36" s="31"/>
    </row>
    <row r="37" spans="1:8" s="2" customFormat="1" ht="16.899999999999999" customHeight="1">
      <c r="A37" s="30"/>
      <c r="B37" s="31"/>
      <c r="C37" s="211" t="s">
        <v>222</v>
      </c>
      <c r="D37" s="212" t="s">
        <v>1</v>
      </c>
      <c r="E37" s="213" t="s">
        <v>1</v>
      </c>
      <c r="F37" s="214">
        <v>6.8819999999999997</v>
      </c>
      <c r="G37" s="30"/>
      <c r="H37" s="31"/>
    </row>
    <row r="38" spans="1:8" s="2" customFormat="1" ht="16.899999999999999" customHeight="1">
      <c r="A38" s="30"/>
      <c r="B38" s="31"/>
      <c r="C38" s="215" t="s">
        <v>1</v>
      </c>
      <c r="D38" s="215" t="s">
        <v>757</v>
      </c>
      <c r="E38" s="18" t="s">
        <v>1</v>
      </c>
      <c r="F38" s="216">
        <v>0</v>
      </c>
      <c r="G38" s="30"/>
      <c r="H38" s="31"/>
    </row>
    <row r="39" spans="1:8" s="2" customFormat="1" ht="16.899999999999999" customHeight="1">
      <c r="A39" s="30"/>
      <c r="B39" s="31"/>
      <c r="C39" s="215" t="s">
        <v>1</v>
      </c>
      <c r="D39" s="215" t="s">
        <v>758</v>
      </c>
      <c r="E39" s="18" t="s">
        <v>1</v>
      </c>
      <c r="F39" s="216">
        <v>7.4710000000000001</v>
      </c>
      <c r="G39" s="30"/>
      <c r="H39" s="31"/>
    </row>
    <row r="40" spans="1:8" s="2" customFormat="1" ht="16.899999999999999" customHeight="1">
      <c r="A40" s="30"/>
      <c r="B40" s="31"/>
      <c r="C40" s="215" t="s">
        <v>1</v>
      </c>
      <c r="D40" s="215" t="s">
        <v>759</v>
      </c>
      <c r="E40" s="18" t="s">
        <v>1</v>
      </c>
      <c r="F40" s="216">
        <v>-0.58899999999999997</v>
      </c>
      <c r="G40" s="30"/>
      <c r="H40" s="31"/>
    </row>
    <row r="41" spans="1:8" s="2" customFormat="1" ht="16.899999999999999" customHeight="1">
      <c r="A41" s="30"/>
      <c r="B41" s="31"/>
      <c r="C41" s="215" t="s">
        <v>222</v>
      </c>
      <c r="D41" s="215" t="s">
        <v>468</v>
      </c>
      <c r="E41" s="18" t="s">
        <v>1</v>
      </c>
      <c r="F41" s="216">
        <v>6.8819999999999997</v>
      </c>
      <c r="G41" s="30"/>
      <c r="H41" s="31"/>
    </row>
    <row r="42" spans="1:8" s="2" customFormat="1" ht="16.899999999999999" customHeight="1">
      <c r="A42" s="30"/>
      <c r="B42" s="31"/>
      <c r="C42" s="217" t="s">
        <v>7173</v>
      </c>
      <c r="D42" s="30"/>
      <c r="E42" s="30"/>
      <c r="F42" s="30"/>
      <c r="G42" s="30"/>
      <c r="H42" s="31"/>
    </row>
    <row r="43" spans="1:8" s="2" customFormat="1" ht="16.899999999999999" customHeight="1">
      <c r="A43" s="30"/>
      <c r="B43" s="31"/>
      <c r="C43" s="215" t="s">
        <v>754</v>
      </c>
      <c r="D43" s="215" t="s">
        <v>755</v>
      </c>
      <c r="E43" s="18" t="s">
        <v>450</v>
      </c>
      <c r="F43" s="216">
        <v>6.8819999999999997</v>
      </c>
      <c r="G43" s="30"/>
      <c r="H43" s="31"/>
    </row>
    <row r="44" spans="1:8" s="2" customFormat="1" ht="16.899999999999999" customHeight="1">
      <c r="A44" s="30"/>
      <c r="B44" s="31"/>
      <c r="C44" s="215" t="s">
        <v>772</v>
      </c>
      <c r="D44" s="215" t="s">
        <v>773</v>
      </c>
      <c r="E44" s="18" t="s">
        <v>507</v>
      </c>
      <c r="F44" s="216">
        <v>1.8640000000000001</v>
      </c>
      <c r="G44" s="30"/>
      <c r="H44" s="31"/>
    </row>
    <row r="45" spans="1:8" s="2" customFormat="1" ht="16.899999999999999" customHeight="1">
      <c r="A45" s="30"/>
      <c r="B45" s="31"/>
      <c r="C45" s="211" t="s">
        <v>218</v>
      </c>
      <c r="D45" s="212" t="s">
        <v>1</v>
      </c>
      <c r="E45" s="213" t="s">
        <v>1</v>
      </c>
      <c r="F45" s="214">
        <v>6.1639999999999997</v>
      </c>
      <c r="G45" s="30"/>
      <c r="H45" s="31"/>
    </row>
    <row r="46" spans="1:8" s="2" customFormat="1" ht="16.899999999999999" customHeight="1">
      <c r="A46" s="30"/>
      <c r="B46" s="31"/>
      <c r="C46" s="215" t="s">
        <v>1</v>
      </c>
      <c r="D46" s="215" t="s">
        <v>580</v>
      </c>
      <c r="E46" s="18" t="s">
        <v>1</v>
      </c>
      <c r="F46" s="216">
        <v>0</v>
      </c>
      <c r="G46" s="30"/>
      <c r="H46" s="31"/>
    </row>
    <row r="47" spans="1:8" s="2" customFormat="1" ht="16.899999999999999" customHeight="1">
      <c r="A47" s="30"/>
      <c r="B47" s="31"/>
      <c r="C47" s="215" t="s">
        <v>1</v>
      </c>
      <c r="D47" s="215" t="s">
        <v>477</v>
      </c>
      <c r="E47" s="18" t="s">
        <v>1</v>
      </c>
      <c r="F47" s="216">
        <v>0.48</v>
      </c>
      <c r="G47" s="30"/>
      <c r="H47" s="31"/>
    </row>
    <row r="48" spans="1:8" s="2" customFormat="1" ht="16.899999999999999" customHeight="1">
      <c r="A48" s="30"/>
      <c r="B48" s="31"/>
      <c r="C48" s="215" t="s">
        <v>1</v>
      </c>
      <c r="D48" s="215" t="s">
        <v>581</v>
      </c>
      <c r="E48" s="18" t="s">
        <v>1</v>
      </c>
      <c r="F48" s="216">
        <v>0</v>
      </c>
      <c r="G48" s="30"/>
      <c r="H48" s="31"/>
    </row>
    <row r="49" spans="1:8" s="2" customFormat="1" ht="16.899999999999999" customHeight="1">
      <c r="A49" s="30"/>
      <c r="B49" s="31"/>
      <c r="C49" s="215" t="s">
        <v>1</v>
      </c>
      <c r="D49" s="215" t="s">
        <v>582</v>
      </c>
      <c r="E49" s="18" t="s">
        <v>1</v>
      </c>
      <c r="F49" s="216">
        <v>1.02</v>
      </c>
      <c r="G49" s="30"/>
      <c r="H49" s="31"/>
    </row>
    <row r="50" spans="1:8" s="2" customFormat="1" ht="16.899999999999999" customHeight="1">
      <c r="A50" s="30"/>
      <c r="B50" s="31"/>
      <c r="C50" s="215" t="s">
        <v>1</v>
      </c>
      <c r="D50" s="215" t="s">
        <v>583</v>
      </c>
      <c r="E50" s="18" t="s">
        <v>1</v>
      </c>
      <c r="F50" s="216">
        <v>0</v>
      </c>
      <c r="G50" s="30"/>
      <c r="H50" s="31"/>
    </row>
    <row r="51" spans="1:8" s="2" customFormat="1" ht="16.899999999999999" customHeight="1">
      <c r="A51" s="30"/>
      <c r="B51" s="31"/>
      <c r="C51" s="215" t="s">
        <v>1</v>
      </c>
      <c r="D51" s="215" t="s">
        <v>584</v>
      </c>
      <c r="E51" s="18" t="s">
        <v>1</v>
      </c>
      <c r="F51" s="216">
        <v>2.88</v>
      </c>
      <c r="G51" s="30"/>
      <c r="H51" s="31"/>
    </row>
    <row r="52" spans="1:8" s="2" customFormat="1" ht="16.899999999999999" customHeight="1">
      <c r="A52" s="30"/>
      <c r="B52" s="31"/>
      <c r="C52" s="215" t="s">
        <v>1</v>
      </c>
      <c r="D52" s="215" t="s">
        <v>585</v>
      </c>
      <c r="E52" s="18" t="s">
        <v>1</v>
      </c>
      <c r="F52" s="216">
        <v>1.08</v>
      </c>
      <c r="G52" s="30"/>
      <c r="H52" s="31"/>
    </row>
    <row r="53" spans="1:8" s="2" customFormat="1" ht="16.899999999999999" customHeight="1">
      <c r="A53" s="30"/>
      <c r="B53" s="31"/>
      <c r="C53" s="215" t="s">
        <v>1</v>
      </c>
      <c r="D53" s="215" t="s">
        <v>586</v>
      </c>
      <c r="E53" s="18" t="s">
        <v>1</v>
      </c>
      <c r="F53" s="216">
        <v>0</v>
      </c>
      <c r="G53" s="30"/>
      <c r="H53" s="31"/>
    </row>
    <row r="54" spans="1:8" s="2" customFormat="1" ht="16.899999999999999" customHeight="1">
      <c r="A54" s="30"/>
      <c r="B54" s="31"/>
      <c r="C54" s="215" t="s">
        <v>1</v>
      </c>
      <c r="D54" s="215" t="s">
        <v>587</v>
      </c>
      <c r="E54" s="18" t="s">
        <v>1</v>
      </c>
      <c r="F54" s="216">
        <v>0.70399999999999996</v>
      </c>
      <c r="G54" s="30"/>
      <c r="H54" s="31"/>
    </row>
    <row r="55" spans="1:8" s="2" customFormat="1" ht="16.899999999999999" customHeight="1">
      <c r="A55" s="30"/>
      <c r="B55" s="31"/>
      <c r="C55" s="215" t="s">
        <v>218</v>
      </c>
      <c r="D55" s="215" t="s">
        <v>470</v>
      </c>
      <c r="E55" s="18" t="s">
        <v>1</v>
      </c>
      <c r="F55" s="216">
        <v>6.1639999999999997</v>
      </c>
      <c r="G55" s="30"/>
      <c r="H55" s="31"/>
    </row>
    <row r="56" spans="1:8" s="2" customFormat="1" ht="16.899999999999999" customHeight="1">
      <c r="A56" s="30"/>
      <c r="B56" s="31"/>
      <c r="C56" s="217" t="s">
        <v>7173</v>
      </c>
      <c r="D56" s="30"/>
      <c r="E56" s="30"/>
      <c r="F56" s="30"/>
      <c r="G56" s="30"/>
      <c r="H56" s="31"/>
    </row>
    <row r="57" spans="1:8" s="2" customFormat="1" ht="16.899999999999999" customHeight="1">
      <c r="A57" s="30"/>
      <c r="B57" s="31"/>
      <c r="C57" s="215" t="s">
        <v>577</v>
      </c>
      <c r="D57" s="215" t="s">
        <v>578</v>
      </c>
      <c r="E57" s="18" t="s">
        <v>450</v>
      </c>
      <c r="F57" s="216">
        <v>6.1639999999999997</v>
      </c>
      <c r="G57" s="30"/>
      <c r="H57" s="31"/>
    </row>
    <row r="58" spans="1:8" s="2" customFormat="1" ht="16.899999999999999" customHeight="1">
      <c r="A58" s="30"/>
      <c r="B58" s="31"/>
      <c r="C58" s="215" t="s">
        <v>602</v>
      </c>
      <c r="D58" s="215" t="s">
        <v>603</v>
      </c>
      <c r="E58" s="18" t="s">
        <v>507</v>
      </c>
      <c r="F58" s="216">
        <v>0.74</v>
      </c>
      <c r="G58" s="30"/>
      <c r="H58" s="31"/>
    </row>
    <row r="59" spans="1:8" s="2" customFormat="1" ht="16.899999999999999" customHeight="1">
      <c r="A59" s="30"/>
      <c r="B59" s="31"/>
      <c r="C59" s="211" t="s">
        <v>392</v>
      </c>
      <c r="D59" s="212" t="s">
        <v>1</v>
      </c>
      <c r="E59" s="213" t="s">
        <v>1</v>
      </c>
      <c r="F59" s="214">
        <v>4208.4830000000002</v>
      </c>
      <c r="G59" s="30"/>
      <c r="H59" s="31"/>
    </row>
    <row r="60" spans="1:8" s="2" customFormat="1" ht="16.899999999999999" customHeight="1">
      <c r="A60" s="30"/>
      <c r="B60" s="31"/>
      <c r="C60" s="215" t="s">
        <v>1</v>
      </c>
      <c r="D60" s="215" t="s">
        <v>1233</v>
      </c>
      <c r="E60" s="18" t="s">
        <v>1</v>
      </c>
      <c r="F60" s="216">
        <v>4068.4830000000002</v>
      </c>
      <c r="G60" s="30"/>
      <c r="H60" s="31"/>
    </row>
    <row r="61" spans="1:8" s="2" customFormat="1" ht="16.899999999999999" customHeight="1">
      <c r="A61" s="30"/>
      <c r="B61" s="31"/>
      <c r="C61" s="215" t="s">
        <v>1</v>
      </c>
      <c r="D61" s="215" t="s">
        <v>364</v>
      </c>
      <c r="E61" s="18" t="s">
        <v>1</v>
      </c>
      <c r="F61" s="216">
        <v>0</v>
      </c>
      <c r="G61" s="30"/>
      <c r="H61" s="31"/>
    </row>
    <row r="62" spans="1:8" s="2" customFormat="1" ht="16.899999999999999" customHeight="1">
      <c r="A62" s="30"/>
      <c r="B62" s="31"/>
      <c r="C62" s="215" t="s">
        <v>1</v>
      </c>
      <c r="D62" s="215" t="s">
        <v>1234</v>
      </c>
      <c r="E62" s="18" t="s">
        <v>1</v>
      </c>
      <c r="F62" s="216">
        <v>17.940000000000001</v>
      </c>
      <c r="G62" s="30"/>
      <c r="H62" s="31"/>
    </row>
    <row r="63" spans="1:8" s="2" customFormat="1" ht="16.899999999999999" customHeight="1">
      <c r="A63" s="30"/>
      <c r="B63" s="31"/>
      <c r="C63" s="215" t="s">
        <v>1</v>
      </c>
      <c r="D63" s="215" t="s">
        <v>1235</v>
      </c>
      <c r="E63" s="18" t="s">
        <v>1</v>
      </c>
      <c r="F63" s="216">
        <v>54.103999999999999</v>
      </c>
      <c r="G63" s="30"/>
      <c r="H63" s="31"/>
    </row>
    <row r="64" spans="1:8" s="2" customFormat="1" ht="16.899999999999999" customHeight="1">
      <c r="A64" s="30"/>
      <c r="B64" s="31"/>
      <c r="C64" s="215" t="s">
        <v>1</v>
      </c>
      <c r="D64" s="215" t="s">
        <v>1236</v>
      </c>
      <c r="E64" s="18" t="s">
        <v>1</v>
      </c>
      <c r="F64" s="216">
        <v>67.956000000000003</v>
      </c>
      <c r="G64" s="30"/>
      <c r="H64" s="31"/>
    </row>
    <row r="65" spans="1:8" s="2" customFormat="1" ht="16.899999999999999" customHeight="1">
      <c r="A65" s="30"/>
      <c r="B65" s="31"/>
      <c r="C65" s="215" t="s">
        <v>392</v>
      </c>
      <c r="D65" s="215" t="s">
        <v>468</v>
      </c>
      <c r="E65" s="18" t="s">
        <v>1</v>
      </c>
      <c r="F65" s="216">
        <v>4208.4830000000002</v>
      </c>
      <c r="G65" s="30"/>
      <c r="H65" s="31"/>
    </row>
    <row r="66" spans="1:8" s="2" customFormat="1" ht="16.899999999999999" customHeight="1">
      <c r="A66" s="30"/>
      <c r="B66" s="31"/>
      <c r="C66" s="217" t="s">
        <v>7173</v>
      </c>
      <c r="D66" s="30"/>
      <c r="E66" s="30"/>
      <c r="F66" s="30"/>
      <c r="G66" s="30"/>
      <c r="H66" s="31"/>
    </row>
    <row r="67" spans="1:8" s="2" customFormat="1" ht="16.899999999999999" customHeight="1">
      <c r="A67" s="30"/>
      <c r="B67" s="31"/>
      <c r="C67" s="215" t="s">
        <v>1230</v>
      </c>
      <c r="D67" s="215" t="s">
        <v>1231</v>
      </c>
      <c r="E67" s="18" t="s">
        <v>529</v>
      </c>
      <c r="F67" s="216">
        <v>4208.4830000000002</v>
      </c>
      <c r="G67" s="30"/>
      <c r="H67" s="31"/>
    </row>
    <row r="68" spans="1:8" s="2" customFormat="1" ht="16.899999999999999" customHeight="1">
      <c r="A68" s="30"/>
      <c r="B68" s="31"/>
      <c r="C68" s="215" t="s">
        <v>1218</v>
      </c>
      <c r="D68" s="215" t="s">
        <v>1219</v>
      </c>
      <c r="E68" s="18" t="s">
        <v>529</v>
      </c>
      <c r="F68" s="216">
        <v>4208.4830000000002</v>
      </c>
      <c r="G68" s="30"/>
      <c r="H68" s="31"/>
    </row>
    <row r="69" spans="1:8" s="2" customFormat="1" ht="16.899999999999999" customHeight="1">
      <c r="A69" s="30"/>
      <c r="B69" s="31"/>
      <c r="C69" s="211" t="s">
        <v>127</v>
      </c>
      <c r="D69" s="212" t="s">
        <v>1</v>
      </c>
      <c r="E69" s="213" t="s">
        <v>1</v>
      </c>
      <c r="F69" s="214">
        <v>152.84</v>
      </c>
      <c r="G69" s="30"/>
      <c r="H69" s="31"/>
    </row>
    <row r="70" spans="1:8" s="2" customFormat="1" ht="16.899999999999999" customHeight="1">
      <c r="A70" s="30"/>
      <c r="B70" s="31"/>
      <c r="C70" s="215" t="s">
        <v>1</v>
      </c>
      <c r="D70" s="215" t="s">
        <v>639</v>
      </c>
      <c r="E70" s="18" t="s">
        <v>1</v>
      </c>
      <c r="F70" s="216">
        <v>0</v>
      </c>
      <c r="G70" s="30"/>
      <c r="H70" s="31"/>
    </row>
    <row r="71" spans="1:8" s="2" customFormat="1" ht="16.899999999999999" customHeight="1">
      <c r="A71" s="30"/>
      <c r="B71" s="31"/>
      <c r="C71" s="215" t="s">
        <v>1</v>
      </c>
      <c r="D71" s="215" t="s">
        <v>3101</v>
      </c>
      <c r="E71" s="18" t="s">
        <v>1</v>
      </c>
      <c r="F71" s="216">
        <v>152.84</v>
      </c>
      <c r="G71" s="30"/>
      <c r="H71" s="31"/>
    </row>
    <row r="72" spans="1:8" s="2" customFormat="1" ht="16.899999999999999" customHeight="1">
      <c r="A72" s="30"/>
      <c r="B72" s="31"/>
      <c r="C72" s="215" t="s">
        <v>127</v>
      </c>
      <c r="D72" s="215" t="s">
        <v>470</v>
      </c>
      <c r="E72" s="18" t="s">
        <v>1</v>
      </c>
      <c r="F72" s="216">
        <v>152.84</v>
      </c>
      <c r="G72" s="30"/>
      <c r="H72" s="31"/>
    </row>
    <row r="73" spans="1:8" s="2" customFormat="1" ht="16.899999999999999" customHeight="1">
      <c r="A73" s="30"/>
      <c r="B73" s="31"/>
      <c r="C73" s="217" t="s">
        <v>7173</v>
      </c>
      <c r="D73" s="30"/>
      <c r="E73" s="30"/>
      <c r="F73" s="30"/>
      <c r="G73" s="30"/>
      <c r="H73" s="31"/>
    </row>
    <row r="74" spans="1:8" s="2" customFormat="1" ht="16.899999999999999" customHeight="1">
      <c r="A74" s="30"/>
      <c r="B74" s="31"/>
      <c r="C74" s="215" t="s">
        <v>3098</v>
      </c>
      <c r="D74" s="215" t="s">
        <v>3099</v>
      </c>
      <c r="E74" s="18" t="s">
        <v>529</v>
      </c>
      <c r="F74" s="216">
        <v>152.84</v>
      </c>
      <c r="G74" s="30"/>
      <c r="H74" s="31"/>
    </row>
    <row r="75" spans="1:8" s="2" customFormat="1" ht="16.899999999999999" customHeight="1">
      <c r="A75" s="30"/>
      <c r="B75" s="31"/>
      <c r="C75" s="215" t="s">
        <v>3103</v>
      </c>
      <c r="D75" s="215" t="s">
        <v>3104</v>
      </c>
      <c r="E75" s="18" t="s">
        <v>529</v>
      </c>
      <c r="F75" s="216">
        <v>447.73</v>
      </c>
      <c r="G75" s="30"/>
      <c r="H75" s="31"/>
    </row>
    <row r="76" spans="1:8" s="2" customFormat="1" ht="16.899999999999999" customHeight="1">
      <c r="A76" s="30"/>
      <c r="B76" s="31"/>
      <c r="C76" s="211" t="s">
        <v>232</v>
      </c>
      <c r="D76" s="212" t="s">
        <v>1</v>
      </c>
      <c r="E76" s="213" t="s">
        <v>1</v>
      </c>
      <c r="F76" s="214">
        <v>2.56</v>
      </c>
      <c r="G76" s="30"/>
      <c r="H76" s="31"/>
    </row>
    <row r="77" spans="1:8" s="2" customFormat="1" ht="16.899999999999999" customHeight="1">
      <c r="A77" s="30"/>
      <c r="B77" s="31"/>
      <c r="C77" s="215" t="s">
        <v>1</v>
      </c>
      <c r="D77" s="215" t="s">
        <v>610</v>
      </c>
      <c r="E77" s="18" t="s">
        <v>1</v>
      </c>
      <c r="F77" s="216">
        <v>0</v>
      </c>
      <c r="G77" s="30"/>
      <c r="H77" s="31"/>
    </row>
    <row r="78" spans="1:8" s="2" customFormat="1" ht="16.899999999999999" customHeight="1">
      <c r="A78" s="30"/>
      <c r="B78" s="31"/>
      <c r="C78" s="215" t="s">
        <v>1</v>
      </c>
      <c r="D78" s="215" t="s">
        <v>616</v>
      </c>
      <c r="E78" s="18" t="s">
        <v>1</v>
      </c>
      <c r="F78" s="216">
        <v>2.56</v>
      </c>
      <c r="G78" s="30"/>
      <c r="H78" s="31"/>
    </row>
    <row r="79" spans="1:8" s="2" customFormat="1" ht="16.899999999999999" customHeight="1">
      <c r="A79" s="30"/>
      <c r="B79" s="31"/>
      <c r="C79" s="215" t="s">
        <v>232</v>
      </c>
      <c r="D79" s="215" t="s">
        <v>468</v>
      </c>
      <c r="E79" s="18" t="s">
        <v>1</v>
      </c>
      <c r="F79" s="216">
        <v>2.56</v>
      </c>
      <c r="G79" s="30"/>
      <c r="H79" s="31"/>
    </row>
    <row r="80" spans="1:8" s="2" customFormat="1" ht="16.899999999999999" customHeight="1">
      <c r="A80" s="30"/>
      <c r="B80" s="31"/>
      <c r="C80" s="217" t="s">
        <v>7173</v>
      </c>
      <c r="D80" s="30"/>
      <c r="E80" s="30"/>
      <c r="F80" s="30"/>
      <c r="G80" s="30"/>
      <c r="H80" s="31"/>
    </row>
    <row r="81" spans="1:8" s="2" customFormat="1" ht="16.899999999999999" customHeight="1">
      <c r="A81" s="30"/>
      <c r="B81" s="31"/>
      <c r="C81" s="215" t="s">
        <v>613</v>
      </c>
      <c r="D81" s="215" t="s">
        <v>614</v>
      </c>
      <c r="E81" s="18" t="s">
        <v>529</v>
      </c>
      <c r="F81" s="216">
        <v>2.56</v>
      </c>
      <c r="G81" s="30"/>
      <c r="H81" s="31"/>
    </row>
    <row r="82" spans="1:8" s="2" customFormat="1" ht="16.899999999999999" customHeight="1">
      <c r="A82" s="30"/>
      <c r="B82" s="31"/>
      <c r="C82" s="215" t="s">
        <v>618</v>
      </c>
      <c r="D82" s="215" t="s">
        <v>619</v>
      </c>
      <c r="E82" s="18" t="s">
        <v>529</v>
      </c>
      <c r="F82" s="216">
        <v>2.56</v>
      </c>
      <c r="G82" s="30"/>
      <c r="H82" s="31"/>
    </row>
    <row r="83" spans="1:8" s="2" customFormat="1" ht="16.899999999999999" customHeight="1">
      <c r="A83" s="30"/>
      <c r="B83" s="31"/>
      <c r="C83" s="211" t="s">
        <v>137</v>
      </c>
      <c r="D83" s="212" t="s">
        <v>1</v>
      </c>
      <c r="E83" s="213" t="s">
        <v>1</v>
      </c>
      <c r="F83" s="214">
        <v>49.898000000000003</v>
      </c>
      <c r="G83" s="30"/>
      <c r="H83" s="31"/>
    </row>
    <row r="84" spans="1:8" s="2" customFormat="1" ht="16.899999999999999" customHeight="1">
      <c r="A84" s="30"/>
      <c r="B84" s="31"/>
      <c r="C84" s="215" t="s">
        <v>1</v>
      </c>
      <c r="D84" s="215" t="s">
        <v>2765</v>
      </c>
      <c r="E84" s="18" t="s">
        <v>1</v>
      </c>
      <c r="F84" s="216">
        <v>0</v>
      </c>
      <c r="G84" s="30"/>
      <c r="H84" s="31"/>
    </row>
    <row r="85" spans="1:8" s="2" customFormat="1" ht="16.899999999999999" customHeight="1">
      <c r="A85" s="30"/>
      <c r="B85" s="31"/>
      <c r="C85" s="215" t="s">
        <v>1</v>
      </c>
      <c r="D85" s="215" t="s">
        <v>654</v>
      </c>
      <c r="E85" s="18" t="s">
        <v>1</v>
      </c>
      <c r="F85" s="216">
        <v>0</v>
      </c>
      <c r="G85" s="30"/>
      <c r="H85" s="31"/>
    </row>
    <row r="86" spans="1:8" s="2" customFormat="1" ht="16.899999999999999" customHeight="1">
      <c r="A86" s="30"/>
      <c r="B86" s="31"/>
      <c r="C86" s="215" t="s">
        <v>1</v>
      </c>
      <c r="D86" s="215" t="s">
        <v>2766</v>
      </c>
      <c r="E86" s="18" t="s">
        <v>1</v>
      </c>
      <c r="F86" s="216">
        <v>0</v>
      </c>
      <c r="G86" s="30"/>
      <c r="H86" s="31"/>
    </row>
    <row r="87" spans="1:8" s="2" customFormat="1" ht="16.899999999999999" customHeight="1">
      <c r="A87" s="30"/>
      <c r="B87" s="31"/>
      <c r="C87" s="215" t="s">
        <v>1</v>
      </c>
      <c r="D87" s="215" t="s">
        <v>2767</v>
      </c>
      <c r="E87" s="18" t="s">
        <v>1</v>
      </c>
      <c r="F87" s="216">
        <v>6.84</v>
      </c>
      <c r="G87" s="30"/>
      <c r="H87" s="31"/>
    </row>
    <row r="88" spans="1:8" s="2" customFormat="1" ht="16.899999999999999" customHeight="1">
      <c r="A88" s="30"/>
      <c r="B88" s="31"/>
      <c r="C88" s="215" t="s">
        <v>1</v>
      </c>
      <c r="D88" s="215" t="s">
        <v>2768</v>
      </c>
      <c r="E88" s="18" t="s">
        <v>1</v>
      </c>
      <c r="F88" s="216">
        <v>0</v>
      </c>
      <c r="G88" s="30"/>
      <c r="H88" s="31"/>
    </row>
    <row r="89" spans="1:8" s="2" customFormat="1" ht="16.899999999999999" customHeight="1">
      <c r="A89" s="30"/>
      <c r="B89" s="31"/>
      <c r="C89" s="215" t="s">
        <v>1</v>
      </c>
      <c r="D89" s="215" t="s">
        <v>2769</v>
      </c>
      <c r="E89" s="18" t="s">
        <v>1</v>
      </c>
      <c r="F89" s="216">
        <v>3.2650000000000001</v>
      </c>
      <c r="G89" s="30"/>
      <c r="H89" s="31"/>
    </row>
    <row r="90" spans="1:8" s="2" customFormat="1" ht="16.899999999999999" customHeight="1">
      <c r="A90" s="30"/>
      <c r="B90" s="31"/>
      <c r="C90" s="215" t="s">
        <v>1</v>
      </c>
      <c r="D90" s="215" t="s">
        <v>2770</v>
      </c>
      <c r="E90" s="18" t="s">
        <v>1</v>
      </c>
      <c r="F90" s="216">
        <v>0</v>
      </c>
      <c r="G90" s="30"/>
      <c r="H90" s="31"/>
    </row>
    <row r="91" spans="1:8" s="2" customFormat="1" ht="16.899999999999999" customHeight="1">
      <c r="A91" s="30"/>
      <c r="B91" s="31"/>
      <c r="C91" s="215" t="s">
        <v>1</v>
      </c>
      <c r="D91" s="215" t="s">
        <v>2771</v>
      </c>
      <c r="E91" s="18" t="s">
        <v>1</v>
      </c>
      <c r="F91" s="216">
        <v>9.9420000000000002</v>
      </c>
      <c r="G91" s="30"/>
      <c r="H91" s="31"/>
    </row>
    <row r="92" spans="1:8" s="2" customFormat="1" ht="16.899999999999999" customHeight="1">
      <c r="A92" s="30"/>
      <c r="B92" s="31"/>
      <c r="C92" s="215" t="s">
        <v>1</v>
      </c>
      <c r="D92" s="215" t="s">
        <v>2772</v>
      </c>
      <c r="E92" s="18" t="s">
        <v>1</v>
      </c>
      <c r="F92" s="216">
        <v>0</v>
      </c>
      <c r="G92" s="30"/>
      <c r="H92" s="31"/>
    </row>
    <row r="93" spans="1:8" s="2" customFormat="1" ht="16.899999999999999" customHeight="1">
      <c r="A93" s="30"/>
      <c r="B93" s="31"/>
      <c r="C93" s="215" t="s">
        <v>1</v>
      </c>
      <c r="D93" s="215" t="s">
        <v>2773</v>
      </c>
      <c r="E93" s="18" t="s">
        <v>1</v>
      </c>
      <c r="F93" s="216">
        <v>6.7720000000000002</v>
      </c>
      <c r="G93" s="30"/>
      <c r="H93" s="31"/>
    </row>
    <row r="94" spans="1:8" s="2" customFormat="1" ht="16.899999999999999" customHeight="1">
      <c r="A94" s="30"/>
      <c r="B94" s="31"/>
      <c r="C94" s="215" t="s">
        <v>1</v>
      </c>
      <c r="D94" s="215" t="s">
        <v>2774</v>
      </c>
      <c r="E94" s="18" t="s">
        <v>1</v>
      </c>
      <c r="F94" s="216">
        <v>0</v>
      </c>
      <c r="G94" s="30"/>
      <c r="H94" s="31"/>
    </row>
    <row r="95" spans="1:8" s="2" customFormat="1" ht="16.899999999999999" customHeight="1">
      <c r="A95" s="30"/>
      <c r="B95" s="31"/>
      <c r="C95" s="215" t="s">
        <v>1</v>
      </c>
      <c r="D95" s="215" t="s">
        <v>2775</v>
      </c>
      <c r="E95" s="18" t="s">
        <v>1</v>
      </c>
      <c r="F95" s="216">
        <v>9.6010000000000009</v>
      </c>
      <c r="G95" s="30"/>
      <c r="H95" s="31"/>
    </row>
    <row r="96" spans="1:8" s="2" customFormat="1" ht="16.899999999999999" customHeight="1">
      <c r="A96" s="30"/>
      <c r="B96" s="31"/>
      <c r="C96" s="215" t="s">
        <v>1</v>
      </c>
      <c r="D96" s="215" t="s">
        <v>2776</v>
      </c>
      <c r="E96" s="18" t="s">
        <v>1</v>
      </c>
      <c r="F96" s="216">
        <v>0</v>
      </c>
      <c r="G96" s="30"/>
      <c r="H96" s="31"/>
    </row>
    <row r="97" spans="1:8" s="2" customFormat="1" ht="16.899999999999999" customHeight="1">
      <c r="A97" s="30"/>
      <c r="B97" s="31"/>
      <c r="C97" s="215" t="s">
        <v>1</v>
      </c>
      <c r="D97" s="215" t="s">
        <v>2769</v>
      </c>
      <c r="E97" s="18" t="s">
        <v>1</v>
      </c>
      <c r="F97" s="216">
        <v>3.2650000000000001</v>
      </c>
      <c r="G97" s="30"/>
      <c r="H97" s="31"/>
    </row>
    <row r="98" spans="1:8" s="2" customFormat="1" ht="16.899999999999999" customHeight="1">
      <c r="A98" s="30"/>
      <c r="B98" s="31"/>
      <c r="C98" s="215" t="s">
        <v>1</v>
      </c>
      <c r="D98" s="215" t="s">
        <v>2777</v>
      </c>
      <c r="E98" s="18" t="s">
        <v>1</v>
      </c>
      <c r="F98" s="216">
        <v>0</v>
      </c>
      <c r="G98" s="30"/>
      <c r="H98" s="31"/>
    </row>
    <row r="99" spans="1:8" s="2" customFormat="1" ht="16.899999999999999" customHeight="1">
      <c r="A99" s="30"/>
      <c r="B99" s="31"/>
      <c r="C99" s="215" t="s">
        <v>1</v>
      </c>
      <c r="D99" s="215" t="s">
        <v>2778</v>
      </c>
      <c r="E99" s="18" t="s">
        <v>1</v>
      </c>
      <c r="F99" s="216">
        <v>10.212999999999999</v>
      </c>
      <c r="G99" s="30"/>
      <c r="H99" s="31"/>
    </row>
    <row r="100" spans="1:8" s="2" customFormat="1" ht="16.899999999999999" customHeight="1">
      <c r="A100" s="30"/>
      <c r="B100" s="31"/>
      <c r="C100" s="215" t="s">
        <v>137</v>
      </c>
      <c r="D100" s="215" t="s">
        <v>468</v>
      </c>
      <c r="E100" s="18" t="s">
        <v>1</v>
      </c>
      <c r="F100" s="216">
        <v>49.898000000000003</v>
      </c>
      <c r="G100" s="30"/>
      <c r="H100" s="31"/>
    </row>
    <row r="101" spans="1:8" s="2" customFormat="1" ht="16.899999999999999" customHeight="1">
      <c r="A101" s="30"/>
      <c r="B101" s="31"/>
      <c r="C101" s="217" t="s">
        <v>7173</v>
      </c>
      <c r="D101" s="30"/>
      <c r="E101" s="30"/>
      <c r="F101" s="30"/>
      <c r="G101" s="30"/>
      <c r="H101" s="31"/>
    </row>
    <row r="102" spans="1:8" s="2" customFormat="1" ht="16.899999999999999" customHeight="1">
      <c r="A102" s="30"/>
      <c r="B102" s="31"/>
      <c r="C102" s="215" t="s">
        <v>2762</v>
      </c>
      <c r="D102" s="215" t="s">
        <v>2763</v>
      </c>
      <c r="E102" s="18" t="s">
        <v>529</v>
      </c>
      <c r="F102" s="216">
        <v>49.898000000000003</v>
      </c>
      <c r="G102" s="30"/>
      <c r="H102" s="31"/>
    </row>
    <row r="103" spans="1:8" s="2" customFormat="1" ht="16.899999999999999" customHeight="1">
      <c r="A103" s="30"/>
      <c r="B103" s="31"/>
      <c r="C103" s="215" t="s">
        <v>2804</v>
      </c>
      <c r="D103" s="215" t="s">
        <v>2805</v>
      </c>
      <c r="E103" s="18" t="s">
        <v>529</v>
      </c>
      <c r="F103" s="216">
        <v>738.75</v>
      </c>
      <c r="G103" s="30"/>
      <c r="H103" s="31"/>
    </row>
    <row r="104" spans="1:8" s="2" customFormat="1" ht="16.899999999999999" customHeight="1">
      <c r="A104" s="30"/>
      <c r="B104" s="31"/>
      <c r="C104" s="211" t="s">
        <v>545</v>
      </c>
      <c r="D104" s="212" t="s">
        <v>1</v>
      </c>
      <c r="E104" s="213" t="s">
        <v>1</v>
      </c>
      <c r="F104" s="214">
        <v>216.9</v>
      </c>
      <c r="G104" s="30"/>
      <c r="H104" s="31"/>
    </row>
    <row r="105" spans="1:8" s="2" customFormat="1" ht="16.899999999999999" customHeight="1">
      <c r="A105" s="30"/>
      <c r="B105" s="31"/>
      <c r="C105" s="215" t="s">
        <v>1</v>
      </c>
      <c r="D105" s="215" t="s">
        <v>522</v>
      </c>
      <c r="E105" s="18" t="s">
        <v>1</v>
      </c>
      <c r="F105" s="216">
        <v>0</v>
      </c>
      <c r="G105" s="30"/>
      <c r="H105" s="31"/>
    </row>
    <row r="106" spans="1:8" s="2" customFormat="1" ht="16.899999999999999" customHeight="1">
      <c r="A106" s="30"/>
      <c r="B106" s="31"/>
      <c r="C106" s="215" t="s">
        <v>1</v>
      </c>
      <c r="D106" s="215" t="s">
        <v>544</v>
      </c>
      <c r="E106" s="18" t="s">
        <v>1</v>
      </c>
      <c r="F106" s="216">
        <v>216.9</v>
      </c>
      <c r="G106" s="30"/>
      <c r="H106" s="31"/>
    </row>
    <row r="107" spans="1:8" s="2" customFormat="1" ht="16.899999999999999" customHeight="1">
      <c r="A107" s="30"/>
      <c r="B107" s="31"/>
      <c r="C107" s="215" t="s">
        <v>545</v>
      </c>
      <c r="D107" s="215" t="s">
        <v>468</v>
      </c>
      <c r="E107" s="18" t="s">
        <v>1</v>
      </c>
      <c r="F107" s="216">
        <v>216.9</v>
      </c>
      <c r="G107" s="30"/>
      <c r="H107" s="31"/>
    </row>
    <row r="108" spans="1:8" s="2" customFormat="1" ht="16.899999999999999" customHeight="1">
      <c r="A108" s="30"/>
      <c r="B108" s="31"/>
      <c r="C108" s="211" t="s">
        <v>228</v>
      </c>
      <c r="D108" s="212" t="s">
        <v>1</v>
      </c>
      <c r="E108" s="213" t="s">
        <v>1</v>
      </c>
      <c r="F108" s="214">
        <v>20.946000000000002</v>
      </c>
      <c r="G108" s="30"/>
      <c r="H108" s="31"/>
    </row>
    <row r="109" spans="1:8" s="2" customFormat="1" ht="16.899999999999999" customHeight="1">
      <c r="A109" s="30"/>
      <c r="B109" s="31"/>
      <c r="C109" s="215" t="s">
        <v>1</v>
      </c>
      <c r="D109" s="215" t="s">
        <v>926</v>
      </c>
      <c r="E109" s="18" t="s">
        <v>1</v>
      </c>
      <c r="F109" s="216">
        <v>0</v>
      </c>
      <c r="G109" s="30"/>
      <c r="H109" s="31"/>
    </row>
    <row r="110" spans="1:8" s="2" customFormat="1" ht="16.899999999999999" customHeight="1">
      <c r="A110" s="30"/>
      <c r="B110" s="31"/>
      <c r="C110" s="215" t="s">
        <v>1</v>
      </c>
      <c r="D110" s="215" t="s">
        <v>945</v>
      </c>
      <c r="E110" s="18" t="s">
        <v>1</v>
      </c>
      <c r="F110" s="216">
        <v>12.951000000000001</v>
      </c>
      <c r="G110" s="30"/>
      <c r="H110" s="31"/>
    </row>
    <row r="111" spans="1:8" s="2" customFormat="1" ht="16.899999999999999" customHeight="1">
      <c r="A111" s="30"/>
      <c r="B111" s="31"/>
      <c r="C111" s="215" t="s">
        <v>1</v>
      </c>
      <c r="D111" s="215" t="s">
        <v>946</v>
      </c>
      <c r="E111" s="18" t="s">
        <v>1</v>
      </c>
      <c r="F111" s="216">
        <v>5.3949999999999996</v>
      </c>
      <c r="G111" s="30"/>
      <c r="H111" s="31"/>
    </row>
    <row r="112" spans="1:8" s="2" customFormat="1" ht="16.899999999999999" customHeight="1">
      <c r="A112" s="30"/>
      <c r="B112" s="31"/>
      <c r="C112" s="215" t="s">
        <v>1</v>
      </c>
      <c r="D112" s="215" t="s">
        <v>947</v>
      </c>
      <c r="E112" s="18" t="s">
        <v>1</v>
      </c>
      <c r="F112" s="216">
        <v>2.6</v>
      </c>
      <c r="G112" s="30"/>
      <c r="H112" s="31"/>
    </row>
    <row r="113" spans="1:8" s="2" customFormat="1" ht="16.899999999999999" customHeight="1">
      <c r="A113" s="30"/>
      <c r="B113" s="31"/>
      <c r="C113" s="215" t="s">
        <v>228</v>
      </c>
      <c r="D113" s="215" t="s">
        <v>470</v>
      </c>
      <c r="E113" s="18" t="s">
        <v>1</v>
      </c>
      <c r="F113" s="216">
        <v>20.946000000000002</v>
      </c>
      <c r="G113" s="30"/>
      <c r="H113" s="31"/>
    </row>
    <row r="114" spans="1:8" s="2" customFormat="1" ht="16.899999999999999" customHeight="1">
      <c r="A114" s="30"/>
      <c r="B114" s="31"/>
      <c r="C114" s="217" t="s">
        <v>7173</v>
      </c>
      <c r="D114" s="30"/>
      <c r="E114" s="30"/>
      <c r="F114" s="30"/>
      <c r="G114" s="30"/>
      <c r="H114" s="31"/>
    </row>
    <row r="115" spans="1:8" s="2" customFormat="1" ht="16.899999999999999" customHeight="1">
      <c r="A115" s="30"/>
      <c r="B115" s="31"/>
      <c r="C115" s="215" t="s">
        <v>942</v>
      </c>
      <c r="D115" s="215" t="s">
        <v>943</v>
      </c>
      <c r="E115" s="18" t="s">
        <v>529</v>
      </c>
      <c r="F115" s="216">
        <v>20.946000000000002</v>
      </c>
      <c r="G115" s="30"/>
      <c r="H115" s="31"/>
    </row>
    <row r="116" spans="1:8" s="2" customFormat="1" ht="22.5">
      <c r="A116" s="30"/>
      <c r="B116" s="31"/>
      <c r="C116" s="215" t="s">
        <v>949</v>
      </c>
      <c r="D116" s="215" t="s">
        <v>950</v>
      </c>
      <c r="E116" s="18" t="s">
        <v>529</v>
      </c>
      <c r="F116" s="216">
        <v>20.946000000000002</v>
      </c>
      <c r="G116" s="30"/>
      <c r="H116" s="31"/>
    </row>
    <row r="117" spans="1:8" s="2" customFormat="1" ht="16.899999999999999" customHeight="1">
      <c r="A117" s="30"/>
      <c r="B117" s="31"/>
      <c r="C117" s="211" t="s">
        <v>230</v>
      </c>
      <c r="D117" s="212" t="s">
        <v>1</v>
      </c>
      <c r="E117" s="213" t="s">
        <v>1</v>
      </c>
      <c r="F117" s="214">
        <v>6.6669999999999998</v>
      </c>
      <c r="G117" s="30"/>
      <c r="H117" s="31"/>
    </row>
    <row r="118" spans="1:8" s="2" customFormat="1" ht="16.899999999999999" customHeight="1">
      <c r="A118" s="30"/>
      <c r="B118" s="31"/>
      <c r="C118" s="215" t="s">
        <v>1</v>
      </c>
      <c r="D118" s="215" t="s">
        <v>926</v>
      </c>
      <c r="E118" s="18" t="s">
        <v>1</v>
      </c>
      <c r="F118" s="216">
        <v>0</v>
      </c>
      <c r="G118" s="30"/>
      <c r="H118" s="31"/>
    </row>
    <row r="119" spans="1:8" s="2" customFormat="1" ht="16.899999999999999" customHeight="1">
      <c r="A119" s="30"/>
      <c r="B119" s="31"/>
      <c r="C119" s="215" t="s">
        <v>1</v>
      </c>
      <c r="D119" s="215" t="s">
        <v>966</v>
      </c>
      <c r="E119" s="18" t="s">
        <v>1</v>
      </c>
      <c r="F119" s="216">
        <v>4.6150000000000002</v>
      </c>
      <c r="G119" s="30"/>
      <c r="H119" s="31"/>
    </row>
    <row r="120" spans="1:8" s="2" customFormat="1" ht="16.899999999999999" customHeight="1">
      <c r="A120" s="30"/>
      <c r="B120" s="31"/>
      <c r="C120" s="215" t="s">
        <v>1</v>
      </c>
      <c r="D120" s="215" t="s">
        <v>967</v>
      </c>
      <c r="E120" s="18" t="s">
        <v>1</v>
      </c>
      <c r="F120" s="216">
        <v>0</v>
      </c>
      <c r="G120" s="30"/>
      <c r="H120" s="31"/>
    </row>
    <row r="121" spans="1:8" s="2" customFormat="1" ht="16.899999999999999" customHeight="1">
      <c r="A121" s="30"/>
      <c r="B121" s="31"/>
      <c r="C121" s="215" t="s">
        <v>1</v>
      </c>
      <c r="D121" s="215" t="s">
        <v>968</v>
      </c>
      <c r="E121" s="18" t="s">
        <v>1</v>
      </c>
      <c r="F121" s="216">
        <v>2.052</v>
      </c>
      <c r="G121" s="30"/>
      <c r="H121" s="31"/>
    </row>
    <row r="122" spans="1:8" s="2" customFormat="1" ht="16.899999999999999" customHeight="1">
      <c r="A122" s="30"/>
      <c r="B122" s="31"/>
      <c r="C122" s="215" t="s">
        <v>1</v>
      </c>
      <c r="D122" s="215" t="s">
        <v>1</v>
      </c>
      <c r="E122" s="18" t="s">
        <v>1</v>
      </c>
      <c r="F122" s="216">
        <v>0</v>
      </c>
      <c r="G122" s="30"/>
      <c r="H122" s="31"/>
    </row>
    <row r="123" spans="1:8" s="2" customFormat="1" ht="16.899999999999999" customHeight="1">
      <c r="A123" s="30"/>
      <c r="B123" s="31"/>
      <c r="C123" s="215" t="s">
        <v>1</v>
      </c>
      <c r="D123" s="215" t="s">
        <v>1</v>
      </c>
      <c r="E123" s="18" t="s">
        <v>1</v>
      </c>
      <c r="F123" s="216">
        <v>0</v>
      </c>
      <c r="G123" s="30"/>
      <c r="H123" s="31"/>
    </row>
    <row r="124" spans="1:8" s="2" customFormat="1" ht="16.899999999999999" customHeight="1">
      <c r="A124" s="30"/>
      <c r="B124" s="31"/>
      <c r="C124" s="215" t="s">
        <v>230</v>
      </c>
      <c r="D124" s="215" t="s">
        <v>468</v>
      </c>
      <c r="E124" s="18" t="s">
        <v>1</v>
      </c>
      <c r="F124" s="216">
        <v>6.6669999999999998</v>
      </c>
      <c r="G124" s="30"/>
      <c r="H124" s="31"/>
    </row>
    <row r="125" spans="1:8" s="2" customFormat="1" ht="16.899999999999999" customHeight="1">
      <c r="A125" s="30"/>
      <c r="B125" s="31"/>
      <c r="C125" s="217" t="s">
        <v>7173</v>
      </c>
      <c r="D125" s="30"/>
      <c r="E125" s="30"/>
      <c r="F125" s="30"/>
      <c r="G125" s="30"/>
      <c r="H125" s="31"/>
    </row>
    <row r="126" spans="1:8" s="2" customFormat="1" ht="22.5">
      <c r="A126" s="30"/>
      <c r="B126" s="31"/>
      <c r="C126" s="215" t="s">
        <v>963</v>
      </c>
      <c r="D126" s="215" t="s">
        <v>964</v>
      </c>
      <c r="E126" s="18" t="s">
        <v>529</v>
      </c>
      <c r="F126" s="216">
        <v>6.6669999999999998</v>
      </c>
      <c r="G126" s="30"/>
      <c r="H126" s="31"/>
    </row>
    <row r="127" spans="1:8" s="2" customFormat="1" ht="22.5">
      <c r="A127" s="30"/>
      <c r="B127" s="31"/>
      <c r="C127" s="215" t="s">
        <v>970</v>
      </c>
      <c r="D127" s="215" t="s">
        <v>971</v>
      </c>
      <c r="E127" s="18" t="s">
        <v>529</v>
      </c>
      <c r="F127" s="216">
        <v>6.6669999999999998</v>
      </c>
      <c r="G127" s="30"/>
      <c r="H127" s="31"/>
    </row>
    <row r="128" spans="1:8" s="2" customFormat="1" ht="16.899999999999999" customHeight="1">
      <c r="A128" s="30"/>
      <c r="B128" s="31"/>
      <c r="C128" s="211" t="s">
        <v>325</v>
      </c>
      <c r="D128" s="212" t="s">
        <v>1</v>
      </c>
      <c r="E128" s="213" t="s">
        <v>1</v>
      </c>
      <c r="F128" s="214">
        <v>40.5</v>
      </c>
      <c r="G128" s="30"/>
      <c r="H128" s="31"/>
    </row>
    <row r="129" spans="1:8" s="2" customFormat="1" ht="16.899999999999999" customHeight="1">
      <c r="A129" s="30"/>
      <c r="B129" s="31"/>
      <c r="C129" s="215" t="s">
        <v>1</v>
      </c>
      <c r="D129" s="215" t="s">
        <v>751</v>
      </c>
      <c r="E129" s="18" t="s">
        <v>1</v>
      </c>
      <c r="F129" s="216">
        <v>0</v>
      </c>
      <c r="G129" s="30"/>
      <c r="H129" s="31"/>
    </row>
    <row r="130" spans="1:8" s="2" customFormat="1" ht="16.899999999999999" customHeight="1">
      <c r="A130" s="30"/>
      <c r="B130" s="31"/>
      <c r="C130" s="215" t="s">
        <v>1</v>
      </c>
      <c r="D130" s="215" t="s">
        <v>765</v>
      </c>
      <c r="E130" s="18" t="s">
        <v>1</v>
      </c>
      <c r="F130" s="216">
        <v>39.6</v>
      </c>
      <c r="G130" s="30"/>
      <c r="H130" s="31"/>
    </row>
    <row r="131" spans="1:8" s="2" customFormat="1" ht="16.899999999999999" customHeight="1">
      <c r="A131" s="30"/>
      <c r="B131" s="31"/>
      <c r="C131" s="215" t="s">
        <v>1</v>
      </c>
      <c r="D131" s="215" t="s">
        <v>766</v>
      </c>
      <c r="E131" s="18" t="s">
        <v>1</v>
      </c>
      <c r="F131" s="216">
        <v>0.9</v>
      </c>
      <c r="G131" s="30"/>
      <c r="H131" s="31"/>
    </row>
    <row r="132" spans="1:8" s="2" customFormat="1" ht="16.899999999999999" customHeight="1">
      <c r="A132" s="30"/>
      <c r="B132" s="31"/>
      <c r="C132" s="215" t="s">
        <v>325</v>
      </c>
      <c r="D132" s="215" t="s">
        <v>468</v>
      </c>
      <c r="E132" s="18" t="s">
        <v>1</v>
      </c>
      <c r="F132" s="216">
        <v>40.5</v>
      </c>
      <c r="G132" s="30"/>
      <c r="H132" s="31"/>
    </row>
    <row r="133" spans="1:8" s="2" customFormat="1" ht="16.899999999999999" customHeight="1">
      <c r="A133" s="30"/>
      <c r="B133" s="31"/>
      <c r="C133" s="217" t="s">
        <v>7173</v>
      </c>
      <c r="D133" s="30"/>
      <c r="E133" s="30"/>
      <c r="F133" s="30"/>
      <c r="G133" s="30"/>
      <c r="H133" s="31"/>
    </row>
    <row r="134" spans="1:8" s="2" customFormat="1" ht="16.899999999999999" customHeight="1">
      <c r="A134" s="30"/>
      <c r="B134" s="31"/>
      <c r="C134" s="215" t="s">
        <v>761</v>
      </c>
      <c r="D134" s="215" t="s">
        <v>762</v>
      </c>
      <c r="E134" s="18" t="s">
        <v>529</v>
      </c>
      <c r="F134" s="216">
        <v>100.265</v>
      </c>
      <c r="G134" s="30"/>
      <c r="H134" s="31"/>
    </row>
    <row r="135" spans="1:8" s="2" customFormat="1" ht="16.899999999999999" customHeight="1">
      <c r="A135" s="30"/>
      <c r="B135" s="31"/>
      <c r="C135" s="215" t="s">
        <v>768</v>
      </c>
      <c r="D135" s="215" t="s">
        <v>769</v>
      </c>
      <c r="E135" s="18" t="s">
        <v>529</v>
      </c>
      <c r="F135" s="216">
        <v>100.265</v>
      </c>
      <c r="G135" s="30"/>
      <c r="H135" s="31"/>
    </row>
    <row r="136" spans="1:8" s="2" customFormat="1" ht="16.899999999999999" customHeight="1">
      <c r="A136" s="30"/>
      <c r="B136" s="31"/>
      <c r="C136" s="211" t="s">
        <v>224</v>
      </c>
      <c r="D136" s="212" t="s">
        <v>1</v>
      </c>
      <c r="E136" s="213" t="s">
        <v>1</v>
      </c>
      <c r="F136" s="214">
        <v>59.765000000000001</v>
      </c>
      <c r="G136" s="30"/>
      <c r="H136" s="31"/>
    </row>
    <row r="137" spans="1:8" s="2" customFormat="1" ht="16.899999999999999" customHeight="1">
      <c r="A137" s="30"/>
      <c r="B137" s="31"/>
      <c r="C137" s="215" t="s">
        <v>1</v>
      </c>
      <c r="D137" s="215" t="s">
        <v>757</v>
      </c>
      <c r="E137" s="18" t="s">
        <v>1</v>
      </c>
      <c r="F137" s="216">
        <v>0</v>
      </c>
      <c r="G137" s="30"/>
      <c r="H137" s="31"/>
    </row>
    <row r="138" spans="1:8" s="2" customFormat="1" ht="16.899999999999999" customHeight="1">
      <c r="A138" s="30"/>
      <c r="B138" s="31"/>
      <c r="C138" s="215" t="s">
        <v>1</v>
      </c>
      <c r="D138" s="215" t="s">
        <v>764</v>
      </c>
      <c r="E138" s="18" t="s">
        <v>1</v>
      </c>
      <c r="F138" s="216">
        <v>59.765000000000001</v>
      </c>
      <c r="G138" s="30"/>
      <c r="H138" s="31"/>
    </row>
    <row r="139" spans="1:8" s="2" customFormat="1" ht="16.899999999999999" customHeight="1">
      <c r="A139" s="30"/>
      <c r="B139" s="31"/>
      <c r="C139" s="215" t="s">
        <v>224</v>
      </c>
      <c r="D139" s="215" t="s">
        <v>468</v>
      </c>
      <c r="E139" s="18" t="s">
        <v>1</v>
      </c>
      <c r="F139" s="216">
        <v>59.765000000000001</v>
      </c>
      <c r="G139" s="30"/>
      <c r="H139" s="31"/>
    </row>
    <row r="140" spans="1:8" s="2" customFormat="1" ht="16.899999999999999" customHeight="1">
      <c r="A140" s="30"/>
      <c r="B140" s="31"/>
      <c r="C140" s="217" t="s">
        <v>7173</v>
      </c>
      <c r="D140" s="30"/>
      <c r="E140" s="30"/>
      <c r="F140" s="30"/>
      <c r="G140" s="30"/>
      <c r="H140" s="31"/>
    </row>
    <row r="141" spans="1:8" s="2" customFormat="1" ht="16.899999999999999" customHeight="1">
      <c r="A141" s="30"/>
      <c r="B141" s="31"/>
      <c r="C141" s="215" t="s">
        <v>761</v>
      </c>
      <c r="D141" s="215" t="s">
        <v>762</v>
      </c>
      <c r="E141" s="18" t="s">
        <v>529</v>
      </c>
      <c r="F141" s="216">
        <v>100.265</v>
      </c>
      <c r="G141" s="30"/>
      <c r="H141" s="31"/>
    </row>
    <row r="142" spans="1:8" s="2" customFormat="1" ht="16.899999999999999" customHeight="1">
      <c r="A142" s="30"/>
      <c r="B142" s="31"/>
      <c r="C142" s="215" t="s">
        <v>768</v>
      </c>
      <c r="D142" s="215" t="s">
        <v>769</v>
      </c>
      <c r="E142" s="18" t="s">
        <v>529</v>
      </c>
      <c r="F142" s="216">
        <v>100.265</v>
      </c>
      <c r="G142" s="30"/>
      <c r="H142" s="31"/>
    </row>
    <row r="143" spans="1:8" s="2" customFormat="1" ht="22.5">
      <c r="A143" s="30"/>
      <c r="B143" s="31"/>
      <c r="C143" s="215" t="s">
        <v>1017</v>
      </c>
      <c r="D143" s="215" t="s">
        <v>1018</v>
      </c>
      <c r="E143" s="18" t="s">
        <v>529</v>
      </c>
      <c r="F143" s="216">
        <v>724.55100000000004</v>
      </c>
      <c r="G143" s="30"/>
      <c r="H143" s="31"/>
    </row>
    <row r="144" spans="1:8" s="2" customFormat="1" ht="16.899999999999999" customHeight="1">
      <c r="A144" s="30"/>
      <c r="B144" s="31"/>
      <c r="C144" s="211" t="s">
        <v>319</v>
      </c>
      <c r="D144" s="212" t="s">
        <v>1</v>
      </c>
      <c r="E144" s="213" t="s">
        <v>1</v>
      </c>
      <c r="F144" s="214">
        <v>4.4000000000000004</v>
      </c>
      <c r="G144" s="30"/>
      <c r="H144" s="31"/>
    </row>
    <row r="145" spans="1:8" s="2" customFormat="1" ht="16.899999999999999" customHeight="1">
      <c r="A145" s="30"/>
      <c r="B145" s="31"/>
      <c r="C145" s="215" t="s">
        <v>1</v>
      </c>
      <c r="D145" s="215" t="s">
        <v>830</v>
      </c>
      <c r="E145" s="18" t="s">
        <v>1</v>
      </c>
      <c r="F145" s="216">
        <v>0</v>
      </c>
      <c r="G145" s="30"/>
      <c r="H145" s="31"/>
    </row>
    <row r="146" spans="1:8" s="2" customFormat="1" ht="16.899999999999999" customHeight="1">
      <c r="A146" s="30"/>
      <c r="B146" s="31"/>
      <c r="C146" s="215" t="s">
        <v>1</v>
      </c>
      <c r="D146" s="215" t="s">
        <v>837</v>
      </c>
      <c r="E146" s="18" t="s">
        <v>1</v>
      </c>
      <c r="F146" s="216">
        <v>4.4000000000000004</v>
      </c>
      <c r="G146" s="30"/>
      <c r="H146" s="31"/>
    </row>
    <row r="147" spans="1:8" s="2" customFormat="1" ht="16.899999999999999" customHeight="1">
      <c r="A147" s="30"/>
      <c r="B147" s="31"/>
      <c r="C147" s="215" t="s">
        <v>319</v>
      </c>
      <c r="D147" s="215" t="s">
        <v>468</v>
      </c>
      <c r="E147" s="18" t="s">
        <v>1</v>
      </c>
      <c r="F147" s="216">
        <v>4.4000000000000004</v>
      </c>
      <c r="G147" s="30"/>
      <c r="H147" s="31"/>
    </row>
    <row r="148" spans="1:8" s="2" customFormat="1" ht="16.899999999999999" customHeight="1">
      <c r="A148" s="30"/>
      <c r="B148" s="31"/>
      <c r="C148" s="217" t="s">
        <v>7173</v>
      </c>
      <c r="D148" s="30"/>
      <c r="E148" s="30"/>
      <c r="F148" s="30"/>
      <c r="G148" s="30"/>
      <c r="H148" s="31"/>
    </row>
    <row r="149" spans="1:8" s="2" customFormat="1" ht="16.899999999999999" customHeight="1">
      <c r="A149" s="30"/>
      <c r="B149" s="31"/>
      <c r="C149" s="215" t="s">
        <v>834</v>
      </c>
      <c r="D149" s="215" t="s">
        <v>835</v>
      </c>
      <c r="E149" s="18" t="s">
        <v>529</v>
      </c>
      <c r="F149" s="216">
        <v>4.4000000000000004</v>
      </c>
      <c r="G149" s="30"/>
      <c r="H149" s="31"/>
    </row>
    <row r="150" spans="1:8" s="2" customFormat="1" ht="16.899999999999999" customHeight="1">
      <c r="A150" s="30"/>
      <c r="B150" s="31"/>
      <c r="C150" s="215" t="s">
        <v>839</v>
      </c>
      <c r="D150" s="215" t="s">
        <v>840</v>
      </c>
      <c r="E150" s="18" t="s">
        <v>529</v>
      </c>
      <c r="F150" s="216">
        <v>4.4000000000000004</v>
      </c>
      <c r="G150" s="30"/>
      <c r="H150" s="31"/>
    </row>
    <row r="151" spans="1:8" s="2" customFormat="1" ht="16.899999999999999" customHeight="1">
      <c r="A151" s="30"/>
      <c r="B151" s="31"/>
      <c r="C151" s="211" t="s">
        <v>216</v>
      </c>
      <c r="D151" s="212" t="s">
        <v>1</v>
      </c>
      <c r="E151" s="213" t="s">
        <v>1</v>
      </c>
      <c r="F151" s="214">
        <v>6.8579999999999997</v>
      </c>
      <c r="G151" s="30"/>
      <c r="H151" s="31"/>
    </row>
    <row r="152" spans="1:8" s="2" customFormat="1" ht="16.899999999999999" customHeight="1">
      <c r="A152" s="30"/>
      <c r="B152" s="31"/>
      <c r="C152" s="215" t="s">
        <v>1</v>
      </c>
      <c r="D152" s="215" t="s">
        <v>562</v>
      </c>
      <c r="E152" s="18" t="s">
        <v>1</v>
      </c>
      <c r="F152" s="216">
        <v>0</v>
      </c>
      <c r="G152" s="30"/>
      <c r="H152" s="31"/>
    </row>
    <row r="153" spans="1:8" s="2" customFormat="1" ht="16.899999999999999" customHeight="1">
      <c r="A153" s="30"/>
      <c r="B153" s="31"/>
      <c r="C153" s="215" t="s">
        <v>1</v>
      </c>
      <c r="D153" s="215" t="s">
        <v>563</v>
      </c>
      <c r="E153" s="18" t="s">
        <v>1</v>
      </c>
      <c r="F153" s="216">
        <v>6.8579999999999997</v>
      </c>
      <c r="G153" s="30"/>
      <c r="H153" s="31"/>
    </row>
    <row r="154" spans="1:8" s="2" customFormat="1" ht="16.899999999999999" customHeight="1">
      <c r="A154" s="30"/>
      <c r="B154" s="31"/>
      <c r="C154" s="215" t="s">
        <v>216</v>
      </c>
      <c r="D154" s="215" t="s">
        <v>468</v>
      </c>
      <c r="E154" s="18" t="s">
        <v>1</v>
      </c>
      <c r="F154" s="216">
        <v>6.8579999999999997</v>
      </c>
      <c r="G154" s="30"/>
      <c r="H154" s="31"/>
    </row>
    <row r="155" spans="1:8" s="2" customFormat="1" ht="16.899999999999999" customHeight="1">
      <c r="A155" s="30"/>
      <c r="B155" s="31"/>
      <c r="C155" s="217" t="s">
        <v>7173</v>
      </c>
      <c r="D155" s="30"/>
      <c r="E155" s="30"/>
      <c r="F155" s="30"/>
      <c r="G155" s="30"/>
      <c r="H155" s="31"/>
    </row>
    <row r="156" spans="1:8" s="2" customFormat="1" ht="16.899999999999999" customHeight="1">
      <c r="A156" s="30"/>
      <c r="B156" s="31"/>
      <c r="C156" s="215" t="s">
        <v>559</v>
      </c>
      <c r="D156" s="215" t="s">
        <v>560</v>
      </c>
      <c r="E156" s="18" t="s">
        <v>529</v>
      </c>
      <c r="F156" s="216">
        <v>6.8579999999999997</v>
      </c>
      <c r="G156" s="30"/>
      <c r="H156" s="31"/>
    </row>
    <row r="157" spans="1:8" s="2" customFormat="1" ht="16.899999999999999" customHeight="1">
      <c r="A157" s="30"/>
      <c r="B157" s="31"/>
      <c r="C157" s="215" t="s">
        <v>564</v>
      </c>
      <c r="D157" s="215" t="s">
        <v>565</v>
      </c>
      <c r="E157" s="18" t="s">
        <v>529</v>
      </c>
      <c r="F157" s="216">
        <v>6.8579999999999997</v>
      </c>
      <c r="G157" s="30"/>
      <c r="H157" s="31"/>
    </row>
    <row r="158" spans="1:8" s="2" customFormat="1" ht="16.899999999999999" customHeight="1">
      <c r="A158" s="30"/>
      <c r="B158" s="31"/>
      <c r="C158" s="211" t="s">
        <v>220</v>
      </c>
      <c r="D158" s="212" t="s">
        <v>1</v>
      </c>
      <c r="E158" s="213" t="s">
        <v>1</v>
      </c>
      <c r="F158" s="214">
        <v>36.200000000000003</v>
      </c>
      <c r="G158" s="30"/>
      <c r="H158" s="31"/>
    </row>
    <row r="159" spans="1:8" s="2" customFormat="1" ht="16.899999999999999" customHeight="1">
      <c r="A159" s="30"/>
      <c r="B159" s="31"/>
      <c r="C159" s="215" t="s">
        <v>1</v>
      </c>
      <c r="D159" s="215" t="s">
        <v>580</v>
      </c>
      <c r="E159" s="18" t="s">
        <v>1</v>
      </c>
      <c r="F159" s="216">
        <v>0</v>
      </c>
      <c r="G159" s="30"/>
      <c r="H159" s="31"/>
    </row>
    <row r="160" spans="1:8" s="2" customFormat="1" ht="16.899999999999999" customHeight="1">
      <c r="A160" s="30"/>
      <c r="B160" s="31"/>
      <c r="C160" s="215" t="s">
        <v>1</v>
      </c>
      <c r="D160" s="215" t="s">
        <v>592</v>
      </c>
      <c r="E160" s="18" t="s">
        <v>1</v>
      </c>
      <c r="F160" s="216">
        <v>3.2</v>
      </c>
      <c r="G160" s="30"/>
      <c r="H160" s="31"/>
    </row>
    <row r="161" spans="1:8" s="2" customFormat="1" ht="16.899999999999999" customHeight="1">
      <c r="A161" s="30"/>
      <c r="B161" s="31"/>
      <c r="C161" s="215" t="s">
        <v>1</v>
      </c>
      <c r="D161" s="215" t="s">
        <v>593</v>
      </c>
      <c r="E161" s="18" t="s">
        <v>1</v>
      </c>
      <c r="F161" s="216">
        <v>5.9</v>
      </c>
      <c r="G161" s="30"/>
      <c r="H161" s="31"/>
    </row>
    <row r="162" spans="1:8" s="2" customFormat="1" ht="16.899999999999999" customHeight="1">
      <c r="A162" s="30"/>
      <c r="B162" s="31"/>
      <c r="C162" s="215" t="s">
        <v>1</v>
      </c>
      <c r="D162" s="215" t="s">
        <v>581</v>
      </c>
      <c r="E162" s="18" t="s">
        <v>1</v>
      </c>
      <c r="F162" s="216">
        <v>0</v>
      </c>
      <c r="G162" s="30"/>
      <c r="H162" s="31"/>
    </row>
    <row r="163" spans="1:8" s="2" customFormat="1" ht="16.899999999999999" customHeight="1">
      <c r="A163" s="30"/>
      <c r="B163" s="31"/>
      <c r="C163" s="215" t="s">
        <v>1</v>
      </c>
      <c r="D163" s="215" t="s">
        <v>593</v>
      </c>
      <c r="E163" s="18" t="s">
        <v>1</v>
      </c>
      <c r="F163" s="216">
        <v>5.9</v>
      </c>
      <c r="G163" s="30"/>
      <c r="H163" s="31"/>
    </row>
    <row r="164" spans="1:8" s="2" customFormat="1" ht="16.899999999999999" customHeight="1">
      <c r="A164" s="30"/>
      <c r="B164" s="31"/>
      <c r="C164" s="215" t="s">
        <v>1</v>
      </c>
      <c r="D164" s="215" t="s">
        <v>583</v>
      </c>
      <c r="E164" s="18" t="s">
        <v>1</v>
      </c>
      <c r="F164" s="216">
        <v>0</v>
      </c>
      <c r="G164" s="30"/>
      <c r="H164" s="31"/>
    </row>
    <row r="165" spans="1:8" s="2" customFormat="1" ht="16.899999999999999" customHeight="1">
      <c r="A165" s="30"/>
      <c r="B165" s="31"/>
      <c r="C165" s="215" t="s">
        <v>1</v>
      </c>
      <c r="D165" s="215" t="s">
        <v>594</v>
      </c>
      <c r="E165" s="18" t="s">
        <v>1</v>
      </c>
      <c r="F165" s="216">
        <v>12.48</v>
      </c>
      <c r="G165" s="30"/>
      <c r="H165" s="31"/>
    </row>
    <row r="166" spans="1:8" s="2" customFormat="1" ht="16.899999999999999" customHeight="1">
      <c r="A166" s="30"/>
      <c r="B166" s="31"/>
      <c r="C166" s="215" t="s">
        <v>1</v>
      </c>
      <c r="D166" s="215" t="s">
        <v>595</v>
      </c>
      <c r="E166" s="18" t="s">
        <v>1</v>
      </c>
      <c r="F166" s="216">
        <v>4.5599999999999996</v>
      </c>
      <c r="G166" s="30"/>
      <c r="H166" s="31"/>
    </row>
    <row r="167" spans="1:8" s="2" customFormat="1" ht="16.899999999999999" customHeight="1">
      <c r="A167" s="30"/>
      <c r="B167" s="31"/>
      <c r="C167" s="215" t="s">
        <v>1</v>
      </c>
      <c r="D167" s="215" t="s">
        <v>586</v>
      </c>
      <c r="E167" s="18" t="s">
        <v>1</v>
      </c>
      <c r="F167" s="216">
        <v>0</v>
      </c>
      <c r="G167" s="30"/>
      <c r="H167" s="31"/>
    </row>
    <row r="168" spans="1:8" s="2" customFormat="1" ht="16.899999999999999" customHeight="1">
      <c r="A168" s="30"/>
      <c r="B168" s="31"/>
      <c r="C168" s="215" t="s">
        <v>1</v>
      </c>
      <c r="D168" s="215" t="s">
        <v>596</v>
      </c>
      <c r="E168" s="18" t="s">
        <v>1</v>
      </c>
      <c r="F168" s="216">
        <v>4.16</v>
      </c>
      <c r="G168" s="30"/>
      <c r="H168" s="31"/>
    </row>
    <row r="169" spans="1:8" s="2" customFormat="1" ht="16.899999999999999" customHeight="1">
      <c r="A169" s="30"/>
      <c r="B169" s="31"/>
      <c r="C169" s="215" t="s">
        <v>220</v>
      </c>
      <c r="D169" s="215" t="s">
        <v>468</v>
      </c>
      <c r="E169" s="18" t="s">
        <v>1</v>
      </c>
      <c r="F169" s="216">
        <v>36.200000000000003</v>
      </c>
      <c r="G169" s="30"/>
      <c r="H169" s="31"/>
    </row>
    <row r="170" spans="1:8" s="2" customFormat="1" ht="16.899999999999999" customHeight="1">
      <c r="A170" s="30"/>
      <c r="B170" s="31"/>
      <c r="C170" s="217" t="s">
        <v>7173</v>
      </c>
      <c r="D170" s="30"/>
      <c r="E170" s="30"/>
      <c r="F170" s="30"/>
      <c r="G170" s="30"/>
      <c r="H170" s="31"/>
    </row>
    <row r="171" spans="1:8" s="2" customFormat="1" ht="16.899999999999999" customHeight="1">
      <c r="A171" s="30"/>
      <c r="B171" s="31"/>
      <c r="C171" s="215" t="s">
        <v>589</v>
      </c>
      <c r="D171" s="215" t="s">
        <v>590</v>
      </c>
      <c r="E171" s="18" t="s">
        <v>529</v>
      </c>
      <c r="F171" s="216">
        <v>36.200000000000003</v>
      </c>
      <c r="G171" s="30"/>
      <c r="H171" s="31"/>
    </row>
    <row r="172" spans="1:8" s="2" customFormat="1" ht="16.899999999999999" customHeight="1">
      <c r="A172" s="30"/>
      <c r="B172" s="31"/>
      <c r="C172" s="215" t="s">
        <v>598</v>
      </c>
      <c r="D172" s="215" t="s">
        <v>599</v>
      </c>
      <c r="E172" s="18" t="s">
        <v>529</v>
      </c>
      <c r="F172" s="216">
        <v>36.200000000000003</v>
      </c>
      <c r="G172" s="30"/>
      <c r="H172" s="31"/>
    </row>
    <row r="173" spans="1:8" s="2" customFormat="1" ht="16.899999999999999" customHeight="1">
      <c r="A173" s="30"/>
      <c r="B173" s="31"/>
      <c r="C173" s="211" t="s">
        <v>417</v>
      </c>
      <c r="D173" s="212" t="s">
        <v>1</v>
      </c>
      <c r="E173" s="213" t="s">
        <v>1</v>
      </c>
      <c r="F173" s="214">
        <v>1048.4770000000001</v>
      </c>
      <c r="G173" s="30"/>
      <c r="H173" s="31"/>
    </row>
    <row r="174" spans="1:8" s="2" customFormat="1" ht="16.899999999999999" customHeight="1">
      <c r="A174" s="30"/>
      <c r="B174" s="31"/>
      <c r="C174" s="215" t="s">
        <v>1</v>
      </c>
      <c r="D174" s="215" t="s">
        <v>1065</v>
      </c>
      <c r="E174" s="18" t="s">
        <v>1</v>
      </c>
      <c r="F174" s="216">
        <v>0</v>
      </c>
      <c r="G174" s="30"/>
      <c r="H174" s="31"/>
    </row>
    <row r="175" spans="1:8" s="2" customFormat="1" ht="16.899999999999999" customHeight="1">
      <c r="A175" s="30"/>
      <c r="B175" s="31"/>
      <c r="C175" s="215" t="s">
        <v>1</v>
      </c>
      <c r="D175" s="215" t="s">
        <v>1066</v>
      </c>
      <c r="E175" s="18" t="s">
        <v>1</v>
      </c>
      <c r="F175" s="216">
        <v>0</v>
      </c>
      <c r="G175" s="30"/>
      <c r="H175" s="31"/>
    </row>
    <row r="176" spans="1:8" s="2" customFormat="1" ht="16.899999999999999" customHeight="1">
      <c r="A176" s="30"/>
      <c r="B176" s="31"/>
      <c r="C176" s="215" t="s">
        <v>1</v>
      </c>
      <c r="D176" s="215" t="s">
        <v>1067</v>
      </c>
      <c r="E176" s="18" t="s">
        <v>1</v>
      </c>
      <c r="F176" s="216">
        <v>648.34900000000005</v>
      </c>
      <c r="G176" s="30"/>
      <c r="H176" s="31"/>
    </row>
    <row r="177" spans="1:8" s="2" customFormat="1" ht="16.899999999999999" customHeight="1">
      <c r="A177" s="30"/>
      <c r="B177" s="31"/>
      <c r="C177" s="215" t="s">
        <v>1</v>
      </c>
      <c r="D177" s="215" t="s">
        <v>1068</v>
      </c>
      <c r="E177" s="18" t="s">
        <v>1</v>
      </c>
      <c r="F177" s="216">
        <v>11.305</v>
      </c>
      <c r="G177" s="30"/>
      <c r="H177" s="31"/>
    </row>
    <row r="178" spans="1:8" s="2" customFormat="1" ht="16.899999999999999" customHeight="1">
      <c r="A178" s="30"/>
      <c r="B178" s="31"/>
      <c r="C178" s="215" t="s">
        <v>1</v>
      </c>
      <c r="D178" s="215" t="s">
        <v>1069</v>
      </c>
      <c r="E178" s="18" t="s">
        <v>1</v>
      </c>
      <c r="F178" s="216">
        <v>-121.247</v>
      </c>
      <c r="G178" s="30"/>
      <c r="H178" s="31"/>
    </row>
    <row r="179" spans="1:8" s="2" customFormat="1" ht="16.899999999999999" customHeight="1">
      <c r="A179" s="30"/>
      <c r="B179" s="31"/>
      <c r="C179" s="215" t="s">
        <v>1</v>
      </c>
      <c r="D179" s="215" t="s">
        <v>1070</v>
      </c>
      <c r="E179" s="18" t="s">
        <v>1</v>
      </c>
      <c r="F179" s="216">
        <v>0</v>
      </c>
      <c r="G179" s="30"/>
      <c r="H179" s="31"/>
    </row>
    <row r="180" spans="1:8" s="2" customFormat="1" ht="16.899999999999999" customHeight="1">
      <c r="A180" s="30"/>
      <c r="B180" s="31"/>
      <c r="C180" s="215" t="s">
        <v>1</v>
      </c>
      <c r="D180" s="215" t="s">
        <v>1071</v>
      </c>
      <c r="E180" s="18" t="s">
        <v>1</v>
      </c>
      <c r="F180" s="216">
        <v>483.47699999999998</v>
      </c>
      <c r="G180" s="30"/>
      <c r="H180" s="31"/>
    </row>
    <row r="181" spans="1:8" s="2" customFormat="1" ht="16.899999999999999" customHeight="1">
      <c r="A181" s="30"/>
      <c r="B181" s="31"/>
      <c r="C181" s="215" t="s">
        <v>1</v>
      </c>
      <c r="D181" s="215" t="s">
        <v>1072</v>
      </c>
      <c r="E181" s="18" t="s">
        <v>1</v>
      </c>
      <c r="F181" s="216">
        <v>89.215999999999994</v>
      </c>
      <c r="G181" s="30"/>
      <c r="H181" s="31"/>
    </row>
    <row r="182" spans="1:8" s="2" customFormat="1" ht="16.899999999999999" customHeight="1">
      <c r="A182" s="30"/>
      <c r="B182" s="31"/>
      <c r="C182" s="215" t="s">
        <v>1</v>
      </c>
      <c r="D182" s="215" t="s">
        <v>1073</v>
      </c>
      <c r="E182" s="18" t="s">
        <v>1</v>
      </c>
      <c r="F182" s="216">
        <v>-59.8</v>
      </c>
      <c r="G182" s="30"/>
      <c r="H182" s="31"/>
    </row>
    <row r="183" spans="1:8" s="2" customFormat="1" ht="16.899999999999999" customHeight="1">
      <c r="A183" s="30"/>
      <c r="B183" s="31"/>
      <c r="C183" s="215" t="s">
        <v>1</v>
      </c>
      <c r="D183" s="215" t="s">
        <v>1074</v>
      </c>
      <c r="E183" s="18" t="s">
        <v>1</v>
      </c>
      <c r="F183" s="216">
        <v>0</v>
      </c>
      <c r="G183" s="30"/>
      <c r="H183" s="31"/>
    </row>
    <row r="184" spans="1:8" s="2" customFormat="1" ht="16.899999999999999" customHeight="1">
      <c r="A184" s="30"/>
      <c r="B184" s="31"/>
      <c r="C184" s="215" t="s">
        <v>1</v>
      </c>
      <c r="D184" s="215" t="s">
        <v>1075</v>
      </c>
      <c r="E184" s="18" t="s">
        <v>1</v>
      </c>
      <c r="F184" s="216">
        <v>647.81399999999996</v>
      </c>
      <c r="G184" s="30"/>
      <c r="H184" s="31"/>
    </row>
    <row r="185" spans="1:8" s="2" customFormat="1" ht="16.899999999999999" customHeight="1">
      <c r="A185" s="30"/>
      <c r="B185" s="31"/>
      <c r="C185" s="215" t="s">
        <v>1</v>
      </c>
      <c r="D185" s="215" t="s">
        <v>1076</v>
      </c>
      <c r="E185" s="18" t="s">
        <v>1</v>
      </c>
      <c r="F185" s="216">
        <v>-119.755</v>
      </c>
      <c r="G185" s="30"/>
      <c r="H185" s="31"/>
    </row>
    <row r="186" spans="1:8" s="2" customFormat="1" ht="16.899999999999999" customHeight="1">
      <c r="A186" s="30"/>
      <c r="B186" s="31"/>
      <c r="C186" s="215" t="s">
        <v>1</v>
      </c>
      <c r="D186" s="215" t="s">
        <v>1077</v>
      </c>
      <c r="E186" s="18" t="s">
        <v>1</v>
      </c>
      <c r="F186" s="216">
        <v>0</v>
      </c>
      <c r="G186" s="30"/>
      <c r="H186" s="31"/>
    </row>
    <row r="187" spans="1:8" s="2" customFormat="1" ht="16.899999999999999" customHeight="1">
      <c r="A187" s="30"/>
      <c r="B187" s="31"/>
      <c r="C187" s="215" t="s">
        <v>1</v>
      </c>
      <c r="D187" s="215" t="s">
        <v>1071</v>
      </c>
      <c r="E187" s="18" t="s">
        <v>1</v>
      </c>
      <c r="F187" s="216">
        <v>483.47699999999998</v>
      </c>
      <c r="G187" s="30"/>
      <c r="H187" s="31"/>
    </row>
    <row r="188" spans="1:8" s="2" customFormat="1" ht="16.899999999999999" customHeight="1">
      <c r="A188" s="30"/>
      <c r="B188" s="31"/>
      <c r="C188" s="215" t="s">
        <v>1</v>
      </c>
      <c r="D188" s="215" t="s">
        <v>1072</v>
      </c>
      <c r="E188" s="18" t="s">
        <v>1</v>
      </c>
      <c r="F188" s="216">
        <v>89.215999999999994</v>
      </c>
      <c r="G188" s="30"/>
      <c r="H188" s="31"/>
    </row>
    <row r="189" spans="1:8" s="2" customFormat="1" ht="16.899999999999999" customHeight="1">
      <c r="A189" s="30"/>
      <c r="B189" s="31"/>
      <c r="C189" s="215" t="s">
        <v>1</v>
      </c>
      <c r="D189" s="215" t="s">
        <v>1078</v>
      </c>
      <c r="E189" s="18" t="s">
        <v>1</v>
      </c>
      <c r="F189" s="216">
        <v>-53.82</v>
      </c>
      <c r="G189" s="30"/>
      <c r="H189" s="31"/>
    </row>
    <row r="190" spans="1:8" s="2" customFormat="1" ht="16.899999999999999" customHeight="1">
      <c r="A190" s="30"/>
      <c r="B190" s="31"/>
      <c r="C190" s="215" t="s">
        <v>1</v>
      </c>
      <c r="D190" s="215" t="s">
        <v>1</v>
      </c>
      <c r="E190" s="18" t="s">
        <v>1</v>
      </c>
      <c r="F190" s="216">
        <v>0</v>
      </c>
      <c r="G190" s="30"/>
      <c r="H190" s="31"/>
    </row>
    <row r="191" spans="1:8" s="2" customFormat="1" ht="16.899999999999999" customHeight="1">
      <c r="A191" s="30"/>
      <c r="B191" s="31"/>
      <c r="C191" s="215" t="s">
        <v>1</v>
      </c>
      <c r="D191" s="215" t="s">
        <v>1079</v>
      </c>
      <c r="E191" s="18" t="s">
        <v>1</v>
      </c>
      <c r="F191" s="216">
        <v>-1049.7550000000001</v>
      </c>
      <c r="G191" s="30"/>
      <c r="H191" s="31"/>
    </row>
    <row r="192" spans="1:8" s="2" customFormat="1" ht="16.899999999999999" customHeight="1">
      <c r="A192" s="30"/>
      <c r="B192" s="31"/>
      <c r="C192" s="215" t="s">
        <v>417</v>
      </c>
      <c r="D192" s="215" t="s">
        <v>468</v>
      </c>
      <c r="E192" s="18" t="s">
        <v>1</v>
      </c>
      <c r="F192" s="216">
        <v>1048.4770000000001</v>
      </c>
      <c r="G192" s="30"/>
      <c r="H192" s="31"/>
    </row>
    <row r="193" spans="1:8" s="2" customFormat="1" ht="16.899999999999999" customHeight="1">
      <c r="A193" s="30"/>
      <c r="B193" s="31"/>
      <c r="C193" s="217" t="s">
        <v>7173</v>
      </c>
      <c r="D193" s="30"/>
      <c r="E193" s="30"/>
      <c r="F193" s="30"/>
      <c r="G193" s="30"/>
      <c r="H193" s="31"/>
    </row>
    <row r="194" spans="1:8" s="2" customFormat="1" ht="16.899999999999999" customHeight="1">
      <c r="A194" s="30"/>
      <c r="B194" s="31"/>
      <c r="C194" s="215" t="s">
        <v>1062</v>
      </c>
      <c r="D194" s="215" t="s">
        <v>1063</v>
      </c>
      <c r="E194" s="18" t="s">
        <v>529</v>
      </c>
      <c r="F194" s="216">
        <v>2389.67</v>
      </c>
      <c r="G194" s="30"/>
      <c r="H194" s="31"/>
    </row>
    <row r="195" spans="1:8" s="2" customFormat="1" ht="22.5">
      <c r="A195" s="30"/>
      <c r="B195" s="31"/>
      <c r="C195" s="215" t="s">
        <v>1040</v>
      </c>
      <c r="D195" s="215" t="s">
        <v>1041</v>
      </c>
      <c r="E195" s="18" t="s">
        <v>529</v>
      </c>
      <c r="F195" s="216">
        <v>2289.761</v>
      </c>
      <c r="G195" s="30"/>
      <c r="H195" s="31"/>
    </row>
    <row r="196" spans="1:8" s="2" customFormat="1" ht="22.5">
      <c r="A196" s="30"/>
      <c r="B196" s="31"/>
      <c r="C196" s="215" t="s">
        <v>1045</v>
      </c>
      <c r="D196" s="215" t="s">
        <v>1046</v>
      </c>
      <c r="E196" s="18" t="s">
        <v>529</v>
      </c>
      <c r="F196" s="216">
        <v>2289.761</v>
      </c>
      <c r="G196" s="30"/>
      <c r="H196" s="31"/>
    </row>
    <row r="197" spans="1:8" s="2" customFormat="1" ht="22.5">
      <c r="A197" s="30"/>
      <c r="B197" s="31"/>
      <c r="C197" s="215" t="s">
        <v>1049</v>
      </c>
      <c r="D197" s="215" t="s">
        <v>1050</v>
      </c>
      <c r="E197" s="18" t="s">
        <v>529</v>
      </c>
      <c r="F197" s="216">
        <v>2289.761</v>
      </c>
      <c r="G197" s="30"/>
      <c r="H197" s="31"/>
    </row>
    <row r="198" spans="1:8" s="2" customFormat="1" ht="16.899999999999999" customHeight="1">
      <c r="A198" s="30"/>
      <c r="B198" s="31"/>
      <c r="C198" s="215" t="s">
        <v>1053</v>
      </c>
      <c r="D198" s="215" t="s">
        <v>1054</v>
      </c>
      <c r="E198" s="18" t="s">
        <v>529</v>
      </c>
      <c r="F198" s="216">
        <v>3596.8879999999999</v>
      </c>
      <c r="G198" s="30"/>
      <c r="H198" s="31"/>
    </row>
    <row r="199" spans="1:8" s="2" customFormat="1" ht="16.899999999999999" customHeight="1">
      <c r="A199" s="30"/>
      <c r="B199" s="31"/>
      <c r="C199" s="215" t="s">
        <v>1058</v>
      </c>
      <c r="D199" s="215" t="s">
        <v>1059</v>
      </c>
      <c r="E199" s="18" t="s">
        <v>529</v>
      </c>
      <c r="F199" s="216">
        <v>1240.0060000000001</v>
      </c>
      <c r="G199" s="30"/>
      <c r="H199" s="31"/>
    </row>
    <row r="200" spans="1:8" s="2" customFormat="1" ht="16.899999999999999" customHeight="1">
      <c r="A200" s="30"/>
      <c r="B200" s="31"/>
      <c r="C200" s="215" t="s">
        <v>1117</v>
      </c>
      <c r="D200" s="215" t="s">
        <v>1118</v>
      </c>
      <c r="E200" s="18" t="s">
        <v>529</v>
      </c>
      <c r="F200" s="216">
        <v>2389.67</v>
      </c>
      <c r="G200" s="30"/>
      <c r="H200" s="31"/>
    </row>
    <row r="201" spans="1:8" s="2" customFormat="1" ht="16.899999999999999" customHeight="1">
      <c r="A201" s="30"/>
      <c r="B201" s="31"/>
      <c r="C201" s="215" t="s">
        <v>1135</v>
      </c>
      <c r="D201" s="215" t="s">
        <v>1136</v>
      </c>
      <c r="E201" s="18" t="s">
        <v>529</v>
      </c>
      <c r="F201" s="216">
        <v>2098.232</v>
      </c>
      <c r="G201" s="30"/>
      <c r="H201" s="31"/>
    </row>
    <row r="202" spans="1:8" s="2" customFormat="1" ht="16.899999999999999" customHeight="1">
      <c r="A202" s="30"/>
      <c r="B202" s="31"/>
      <c r="C202" s="215" t="s">
        <v>1238</v>
      </c>
      <c r="D202" s="215" t="s">
        <v>1239</v>
      </c>
      <c r="E202" s="18" t="s">
        <v>529</v>
      </c>
      <c r="F202" s="216">
        <v>2289.761</v>
      </c>
      <c r="G202" s="30"/>
      <c r="H202" s="31"/>
    </row>
    <row r="203" spans="1:8" s="2" customFormat="1" ht="16.899999999999999" customHeight="1">
      <c r="A203" s="30"/>
      <c r="B203" s="31"/>
      <c r="C203" s="211" t="s">
        <v>419</v>
      </c>
      <c r="D203" s="212" t="s">
        <v>1</v>
      </c>
      <c r="E203" s="213" t="s">
        <v>1</v>
      </c>
      <c r="F203" s="214">
        <v>989.29300000000001</v>
      </c>
      <c r="G203" s="30"/>
      <c r="H203" s="31"/>
    </row>
    <row r="204" spans="1:8" s="2" customFormat="1" ht="16.899999999999999" customHeight="1">
      <c r="A204" s="30"/>
      <c r="B204" s="31"/>
      <c r="C204" s="215" t="s">
        <v>1</v>
      </c>
      <c r="D204" s="215" t="s">
        <v>1080</v>
      </c>
      <c r="E204" s="18" t="s">
        <v>1</v>
      </c>
      <c r="F204" s="216">
        <v>0</v>
      </c>
      <c r="G204" s="30"/>
      <c r="H204" s="31"/>
    </row>
    <row r="205" spans="1:8" s="2" customFormat="1" ht="16.899999999999999" customHeight="1">
      <c r="A205" s="30"/>
      <c r="B205" s="31"/>
      <c r="C205" s="215" t="s">
        <v>1</v>
      </c>
      <c r="D205" s="215" t="s">
        <v>1066</v>
      </c>
      <c r="E205" s="18" t="s">
        <v>1</v>
      </c>
      <c r="F205" s="216">
        <v>0</v>
      </c>
      <c r="G205" s="30"/>
      <c r="H205" s="31"/>
    </row>
    <row r="206" spans="1:8" s="2" customFormat="1" ht="16.899999999999999" customHeight="1">
      <c r="A206" s="30"/>
      <c r="B206" s="31"/>
      <c r="C206" s="215" t="s">
        <v>1</v>
      </c>
      <c r="D206" s="215" t="s">
        <v>1081</v>
      </c>
      <c r="E206" s="18" t="s">
        <v>1</v>
      </c>
      <c r="F206" s="216">
        <v>0</v>
      </c>
      <c r="G206" s="30"/>
      <c r="H206" s="31"/>
    </row>
    <row r="207" spans="1:8" s="2" customFormat="1" ht="22.5">
      <c r="A207" s="30"/>
      <c r="B207" s="31"/>
      <c r="C207" s="215" t="s">
        <v>1</v>
      </c>
      <c r="D207" s="215" t="s">
        <v>1082</v>
      </c>
      <c r="E207" s="18" t="s">
        <v>1</v>
      </c>
      <c r="F207" s="216">
        <v>63.113</v>
      </c>
      <c r="G207" s="30"/>
      <c r="H207" s="31"/>
    </row>
    <row r="208" spans="1:8" s="2" customFormat="1" ht="16.899999999999999" customHeight="1">
      <c r="A208" s="30"/>
      <c r="B208" s="31"/>
      <c r="C208" s="215" t="s">
        <v>1</v>
      </c>
      <c r="D208" s="215" t="s">
        <v>1083</v>
      </c>
      <c r="E208" s="18" t="s">
        <v>1</v>
      </c>
      <c r="F208" s="216">
        <v>0</v>
      </c>
      <c r="G208" s="30"/>
      <c r="H208" s="31"/>
    </row>
    <row r="209" spans="1:8" s="2" customFormat="1" ht="22.5">
      <c r="A209" s="30"/>
      <c r="B209" s="31"/>
      <c r="C209" s="215" t="s">
        <v>1</v>
      </c>
      <c r="D209" s="215" t="s">
        <v>1084</v>
      </c>
      <c r="E209" s="18" t="s">
        <v>1</v>
      </c>
      <c r="F209" s="216">
        <v>69.268000000000001</v>
      </c>
      <c r="G209" s="30"/>
      <c r="H209" s="31"/>
    </row>
    <row r="210" spans="1:8" s="2" customFormat="1" ht="16.899999999999999" customHeight="1">
      <c r="A210" s="30"/>
      <c r="B210" s="31"/>
      <c r="C210" s="215" t="s">
        <v>1</v>
      </c>
      <c r="D210" s="215" t="s">
        <v>1085</v>
      </c>
      <c r="E210" s="18" t="s">
        <v>1</v>
      </c>
      <c r="F210" s="216">
        <v>0</v>
      </c>
      <c r="G210" s="30"/>
      <c r="H210" s="31"/>
    </row>
    <row r="211" spans="1:8" s="2" customFormat="1" ht="16.899999999999999" customHeight="1">
      <c r="A211" s="30"/>
      <c r="B211" s="31"/>
      <c r="C211" s="215" t="s">
        <v>1</v>
      </c>
      <c r="D211" s="215" t="s">
        <v>1086</v>
      </c>
      <c r="E211" s="18" t="s">
        <v>1</v>
      </c>
      <c r="F211" s="216">
        <v>40.030999999999999</v>
      </c>
      <c r="G211" s="30"/>
      <c r="H211" s="31"/>
    </row>
    <row r="212" spans="1:8" s="2" customFormat="1" ht="16.899999999999999" customHeight="1">
      <c r="A212" s="30"/>
      <c r="B212" s="31"/>
      <c r="C212" s="215" t="s">
        <v>1</v>
      </c>
      <c r="D212" s="215" t="s">
        <v>1087</v>
      </c>
      <c r="E212" s="18" t="s">
        <v>1</v>
      </c>
      <c r="F212" s="216">
        <v>0</v>
      </c>
      <c r="G212" s="30"/>
      <c r="H212" s="31"/>
    </row>
    <row r="213" spans="1:8" s="2" customFormat="1" ht="16.899999999999999" customHeight="1">
      <c r="A213" s="30"/>
      <c r="B213" s="31"/>
      <c r="C213" s="215" t="s">
        <v>1</v>
      </c>
      <c r="D213" s="215" t="s">
        <v>1088</v>
      </c>
      <c r="E213" s="18" t="s">
        <v>1</v>
      </c>
      <c r="F213" s="216">
        <v>53.92</v>
      </c>
      <c r="G213" s="30"/>
      <c r="H213" s="31"/>
    </row>
    <row r="214" spans="1:8" s="2" customFormat="1" ht="16.899999999999999" customHeight="1">
      <c r="A214" s="30"/>
      <c r="B214" s="31"/>
      <c r="C214" s="215" t="s">
        <v>1</v>
      </c>
      <c r="D214" s="215" t="s">
        <v>1089</v>
      </c>
      <c r="E214" s="18" t="s">
        <v>1</v>
      </c>
      <c r="F214" s="216">
        <v>0</v>
      </c>
      <c r="G214" s="30"/>
      <c r="H214" s="31"/>
    </row>
    <row r="215" spans="1:8" s="2" customFormat="1" ht="16.899999999999999" customHeight="1">
      <c r="A215" s="30"/>
      <c r="B215" s="31"/>
      <c r="C215" s="215" t="s">
        <v>1</v>
      </c>
      <c r="D215" s="215" t="s">
        <v>1090</v>
      </c>
      <c r="E215" s="18" t="s">
        <v>1</v>
      </c>
      <c r="F215" s="216">
        <v>111.63200000000001</v>
      </c>
      <c r="G215" s="30"/>
      <c r="H215" s="31"/>
    </row>
    <row r="216" spans="1:8" s="2" customFormat="1" ht="16.899999999999999" customHeight="1">
      <c r="A216" s="30"/>
      <c r="B216" s="31"/>
      <c r="C216" s="215" t="s">
        <v>1</v>
      </c>
      <c r="D216" s="215" t="s">
        <v>1091</v>
      </c>
      <c r="E216" s="18" t="s">
        <v>1</v>
      </c>
      <c r="F216" s="216">
        <v>12.56</v>
      </c>
      <c r="G216" s="30"/>
      <c r="H216" s="31"/>
    </row>
    <row r="217" spans="1:8" s="2" customFormat="1" ht="16.899999999999999" customHeight="1">
      <c r="A217" s="30"/>
      <c r="B217" s="31"/>
      <c r="C217" s="215" t="s">
        <v>1</v>
      </c>
      <c r="D217" s="215" t="s">
        <v>1092</v>
      </c>
      <c r="E217" s="18" t="s">
        <v>1</v>
      </c>
      <c r="F217" s="216">
        <v>15.071999999999999</v>
      </c>
      <c r="G217" s="30"/>
      <c r="H217" s="31"/>
    </row>
    <row r="218" spans="1:8" s="2" customFormat="1" ht="16.899999999999999" customHeight="1">
      <c r="A218" s="30"/>
      <c r="B218" s="31"/>
      <c r="C218" s="215" t="s">
        <v>1</v>
      </c>
      <c r="D218" s="215" t="s">
        <v>1093</v>
      </c>
      <c r="E218" s="18" t="s">
        <v>1</v>
      </c>
      <c r="F218" s="216">
        <v>0</v>
      </c>
      <c r="G218" s="30"/>
      <c r="H218" s="31"/>
    </row>
    <row r="219" spans="1:8" s="2" customFormat="1" ht="16.899999999999999" customHeight="1">
      <c r="A219" s="30"/>
      <c r="B219" s="31"/>
      <c r="C219" s="215" t="s">
        <v>1</v>
      </c>
      <c r="D219" s="215" t="s">
        <v>1094</v>
      </c>
      <c r="E219" s="18" t="s">
        <v>1</v>
      </c>
      <c r="F219" s="216">
        <v>45.6</v>
      </c>
      <c r="G219" s="30"/>
      <c r="H219" s="31"/>
    </row>
    <row r="220" spans="1:8" s="2" customFormat="1" ht="16.899999999999999" customHeight="1">
      <c r="A220" s="30"/>
      <c r="B220" s="31"/>
      <c r="C220" s="215" t="s">
        <v>1</v>
      </c>
      <c r="D220" s="215" t="s">
        <v>1095</v>
      </c>
      <c r="E220" s="18" t="s">
        <v>1</v>
      </c>
      <c r="F220" s="216">
        <v>0</v>
      </c>
      <c r="G220" s="30"/>
      <c r="H220" s="31"/>
    </row>
    <row r="221" spans="1:8" s="2" customFormat="1" ht="16.899999999999999" customHeight="1">
      <c r="A221" s="30"/>
      <c r="B221" s="31"/>
      <c r="C221" s="215" t="s">
        <v>1</v>
      </c>
      <c r="D221" s="215" t="s">
        <v>1096</v>
      </c>
      <c r="E221" s="18" t="s">
        <v>1</v>
      </c>
      <c r="F221" s="216">
        <v>690.55700000000002</v>
      </c>
      <c r="G221" s="30"/>
      <c r="H221" s="31"/>
    </row>
    <row r="222" spans="1:8" s="2" customFormat="1" ht="16.899999999999999" customHeight="1">
      <c r="A222" s="30"/>
      <c r="B222" s="31"/>
      <c r="C222" s="215" t="s">
        <v>1</v>
      </c>
      <c r="D222" s="215" t="s">
        <v>1097</v>
      </c>
      <c r="E222" s="18" t="s">
        <v>1</v>
      </c>
      <c r="F222" s="216">
        <v>47.728999999999999</v>
      </c>
      <c r="G222" s="30"/>
      <c r="H222" s="31"/>
    </row>
    <row r="223" spans="1:8" s="2" customFormat="1" ht="16.899999999999999" customHeight="1">
      <c r="A223" s="30"/>
      <c r="B223" s="31"/>
      <c r="C223" s="215" t="s">
        <v>1</v>
      </c>
      <c r="D223" s="215" t="s">
        <v>1098</v>
      </c>
      <c r="E223" s="18" t="s">
        <v>1</v>
      </c>
      <c r="F223" s="216">
        <v>-160.18899999999999</v>
      </c>
      <c r="G223" s="30"/>
      <c r="H223" s="31"/>
    </row>
    <row r="224" spans="1:8" s="2" customFormat="1" ht="16.899999999999999" customHeight="1">
      <c r="A224" s="30"/>
      <c r="B224" s="31"/>
      <c r="C224" s="215" t="s">
        <v>419</v>
      </c>
      <c r="D224" s="215" t="s">
        <v>468</v>
      </c>
      <c r="E224" s="18" t="s">
        <v>1</v>
      </c>
      <c r="F224" s="216">
        <v>989.29300000000001</v>
      </c>
      <c r="G224" s="30"/>
      <c r="H224" s="31"/>
    </row>
    <row r="225" spans="1:8" s="2" customFormat="1" ht="16.899999999999999" customHeight="1">
      <c r="A225" s="30"/>
      <c r="B225" s="31"/>
      <c r="C225" s="217" t="s">
        <v>7173</v>
      </c>
      <c r="D225" s="30"/>
      <c r="E225" s="30"/>
      <c r="F225" s="30"/>
      <c r="G225" s="30"/>
      <c r="H225" s="31"/>
    </row>
    <row r="226" spans="1:8" s="2" customFormat="1" ht="16.899999999999999" customHeight="1">
      <c r="A226" s="30"/>
      <c r="B226" s="31"/>
      <c r="C226" s="215" t="s">
        <v>1062</v>
      </c>
      <c r="D226" s="215" t="s">
        <v>1063</v>
      </c>
      <c r="E226" s="18" t="s">
        <v>529</v>
      </c>
      <c r="F226" s="216">
        <v>2389.67</v>
      </c>
      <c r="G226" s="30"/>
      <c r="H226" s="31"/>
    </row>
    <row r="227" spans="1:8" s="2" customFormat="1" ht="22.5">
      <c r="A227" s="30"/>
      <c r="B227" s="31"/>
      <c r="C227" s="215" t="s">
        <v>1040</v>
      </c>
      <c r="D227" s="215" t="s">
        <v>1041</v>
      </c>
      <c r="E227" s="18" t="s">
        <v>529</v>
      </c>
      <c r="F227" s="216">
        <v>2289.761</v>
      </c>
      <c r="G227" s="30"/>
      <c r="H227" s="31"/>
    </row>
    <row r="228" spans="1:8" s="2" customFormat="1" ht="22.5">
      <c r="A228" s="30"/>
      <c r="B228" s="31"/>
      <c r="C228" s="215" t="s">
        <v>1045</v>
      </c>
      <c r="D228" s="215" t="s">
        <v>1046</v>
      </c>
      <c r="E228" s="18" t="s">
        <v>529</v>
      </c>
      <c r="F228" s="216">
        <v>2289.761</v>
      </c>
      <c r="G228" s="30"/>
      <c r="H228" s="31"/>
    </row>
    <row r="229" spans="1:8" s="2" customFormat="1" ht="22.5">
      <c r="A229" s="30"/>
      <c r="B229" s="31"/>
      <c r="C229" s="215" t="s">
        <v>1049</v>
      </c>
      <c r="D229" s="215" t="s">
        <v>1050</v>
      </c>
      <c r="E229" s="18" t="s">
        <v>529</v>
      </c>
      <c r="F229" s="216">
        <v>2289.761</v>
      </c>
      <c r="G229" s="30"/>
      <c r="H229" s="31"/>
    </row>
    <row r="230" spans="1:8" s="2" customFormat="1" ht="16.899999999999999" customHeight="1">
      <c r="A230" s="30"/>
      <c r="B230" s="31"/>
      <c r="C230" s="215" t="s">
        <v>1053</v>
      </c>
      <c r="D230" s="215" t="s">
        <v>1054</v>
      </c>
      <c r="E230" s="18" t="s">
        <v>529</v>
      </c>
      <c r="F230" s="216">
        <v>3596.8879999999999</v>
      </c>
      <c r="G230" s="30"/>
      <c r="H230" s="31"/>
    </row>
    <row r="231" spans="1:8" s="2" customFormat="1" ht="16.899999999999999" customHeight="1">
      <c r="A231" s="30"/>
      <c r="B231" s="31"/>
      <c r="C231" s="215" t="s">
        <v>1117</v>
      </c>
      <c r="D231" s="215" t="s">
        <v>1118</v>
      </c>
      <c r="E231" s="18" t="s">
        <v>529</v>
      </c>
      <c r="F231" s="216">
        <v>2389.67</v>
      </c>
      <c r="G231" s="30"/>
      <c r="H231" s="31"/>
    </row>
    <row r="232" spans="1:8" s="2" customFormat="1" ht="22.5">
      <c r="A232" s="30"/>
      <c r="B232" s="31"/>
      <c r="C232" s="215" t="s">
        <v>1121</v>
      </c>
      <c r="D232" s="215" t="s">
        <v>1122</v>
      </c>
      <c r="E232" s="18" t="s">
        <v>529</v>
      </c>
      <c r="F232" s="216">
        <v>1307.127</v>
      </c>
      <c r="G232" s="30"/>
      <c r="H232" s="31"/>
    </row>
    <row r="233" spans="1:8" s="2" customFormat="1" ht="16.899999999999999" customHeight="1">
      <c r="A233" s="30"/>
      <c r="B233" s="31"/>
      <c r="C233" s="215" t="s">
        <v>1135</v>
      </c>
      <c r="D233" s="215" t="s">
        <v>1136</v>
      </c>
      <c r="E233" s="18" t="s">
        <v>529</v>
      </c>
      <c r="F233" s="216">
        <v>2098.232</v>
      </c>
      <c r="G233" s="30"/>
      <c r="H233" s="31"/>
    </row>
    <row r="234" spans="1:8" s="2" customFormat="1" ht="16.899999999999999" customHeight="1">
      <c r="A234" s="30"/>
      <c r="B234" s="31"/>
      <c r="C234" s="215" t="s">
        <v>1238</v>
      </c>
      <c r="D234" s="215" t="s">
        <v>1239</v>
      </c>
      <c r="E234" s="18" t="s">
        <v>529</v>
      </c>
      <c r="F234" s="216">
        <v>2289.761</v>
      </c>
      <c r="G234" s="30"/>
      <c r="H234" s="31"/>
    </row>
    <row r="235" spans="1:8" s="2" customFormat="1" ht="22.5">
      <c r="A235" s="30"/>
      <c r="B235" s="31"/>
      <c r="C235" s="215" t="s">
        <v>1259</v>
      </c>
      <c r="D235" s="215" t="s">
        <v>1260</v>
      </c>
      <c r="E235" s="18" t="s">
        <v>529</v>
      </c>
      <c r="F235" s="216">
        <v>1049.7550000000001</v>
      </c>
      <c r="G235" s="30"/>
      <c r="H235" s="31"/>
    </row>
    <row r="236" spans="1:8" s="2" customFormat="1" ht="16.899999999999999" customHeight="1">
      <c r="A236" s="30"/>
      <c r="B236" s="31"/>
      <c r="C236" s="211" t="s">
        <v>421</v>
      </c>
      <c r="D236" s="212" t="s">
        <v>1</v>
      </c>
      <c r="E236" s="213" t="s">
        <v>1</v>
      </c>
      <c r="F236" s="214">
        <v>60.462000000000003</v>
      </c>
      <c r="G236" s="30"/>
      <c r="H236" s="31"/>
    </row>
    <row r="237" spans="1:8" s="2" customFormat="1" ht="16.899999999999999" customHeight="1">
      <c r="A237" s="30"/>
      <c r="B237" s="31"/>
      <c r="C237" s="215" t="s">
        <v>1</v>
      </c>
      <c r="D237" s="215" t="s">
        <v>1099</v>
      </c>
      <c r="E237" s="18" t="s">
        <v>1</v>
      </c>
      <c r="F237" s="216">
        <v>0</v>
      </c>
      <c r="G237" s="30"/>
      <c r="H237" s="31"/>
    </row>
    <row r="238" spans="1:8" s="2" customFormat="1" ht="16.899999999999999" customHeight="1">
      <c r="A238" s="30"/>
      <c r="B238" s="31"/>
      <c r="C238" s="215" t="s">
        <v>1</v>
      </c>
      <c r="D238" s="215" t="s">
        <v>1100</v>
      </c>
      <c r="E238" s="18" t="s">
        <v>1</v>
      </c>
      <c r="F238" s="216">
        <v>0</v>
      </c>
      <c r="G238" s="30"/>
      <c r="H238" s="31"/>
    </row>
    <row r="239" spans="1:8" s="2" customFormat="1" ht="16.899999999999999" customHeight="1">
      <c r="A239" s="30"/>
      <c r="B239" s="31"/>
      <c r="C239" s="215" t="s">
        <v>1</v>
      </c>
      <c r="D239" s="215" t="s">
        <v>1101</v>
      </c>
      <c r="E239" s="18" t="s">
        <v>1</v>
      </c>
      <c r="F239" s="216">
        <v>37.332000000000001</v>
      </c>
      <c r="G239" s="30"/>
      <c r="H239" s="31"/>
    </row>
    <row r="240" spans="1:8" s="2" customFormat="1" ht="16.899999999999999" customHeight="1">
      <c r="A240" s="30"/>
      <c r="B240" s="31"/>
      <c r="C240" s="215" t="s">
        <v>1</v>
      </c>
      <c r="D240" s="215" t="s">
        <v>1102</v>
      </c>
      <c r="E240" s="18" t="s">
        <v>1</v>
      </c>
      <c r="F240" s="216">
        <v>0</v>
      </c>
      <c r="G240" s="30"/>
      <c r="H240" s="31"/>
    </row>
    <row r="241" spans="1:8" s="2" customFormat="1" ht="16.899999999999999" customHeight="1">
      <c r="A241" s="30"/>
      <c r="B241" s="31"/>
      <c r="C241" s="215" t="s">
        <v>1</v>
      </c>
      <c r="D241" s="215" t="s">
        <v>1103</v>
      </c>
      <c r="E241" s="18" t="s">
        <v>1</v>
      </c>
      <c r="F241" s="216">
        <v>23.13</v>
      </c>
      <c r="G241" s="30"/>
      <c r="H241" s="31"/>
    </row>
    <row r="242" spans="1:8" s="2" customFormat="1" ht="16.899999999999999" customHeight="1">
      <c r="A242" s="30"/>
      <c r="B242" s="31"/>
      <c r="C242" s="215" t="s">
        <v>421</v>
      </c>
      <c r="D242" s="215" t="s">
        <v>468</v>
      </c>
      <c r="E242" s="18" t="s">
        <v>1</v>
      </c>
      <c r="F242" s="216">
        <v>60.462000000000003</v>
      </c>
      <c r="G242" s="30"/>
      <c r="H242" s="31"/>
    </row>
    <row r="243" spans="1:8" s="2" customFormat="1" ht="16.899999999999999" customHeight="1">
      <c r="A243" s="30"/>
      <c r="B243" s="31"/>
      <c r="C243" s="217" t="s">
        <v>7173</v>
      </c>
      <c r="D243" s="30"/>
      <c r="E243" s="30"/>
      <c r="F243" s="30"/>
      <c r="G243" s="30"/>
      <c r="H243" s="31"/>
    </row>
    <row r="244" spans="1:8" s="2" customFormat="1" ht="16.899999999999999" customHeight="1">
      <c r="A244" s="30"/>
      <c r="B244" s="31"/>
      <c r="C244" s="215" t="s">
        <v>1062</v>
      </c>
      <c r="D244" s="215" t="s">
        <v>1063</v>
      </c>
      <c r="E244" s="18" t="s">
        <v>529</v>
      </c>
      <c r="F244" s="216">
        <v>2389.67</v>
      </c>
      <c r="G244" s="30"/>
      <c r="H244" s="31"/>
    </row>
    <row r="245" spans="1:8" s="2" customFormat="1" ht="22.5">
      <c r="A245" s="30"/>
      <c r="B245" s="31"/>
      <c r="C245" s="215" t="s">
        <v>1040</v>
      </c>
      <c r="D245" s="215" t="s">
        <v>1041</v>
      </c>
      <c r="E245" s="18" t="s">
        <v>529</v>
      </c>
      <c r="F245" s="216">
        <v>2289.761</v>
      </c>
      <c r="G245" s="30"/>
      <c r="H245" s="31"/>
    </row>
    <row r="246" spans="1:8" s="2" customFormat="1" ht="22.5">
      <c r="A246" s="30"/>
      <c r="B246" s="31"/>
      <c r="C246" s="215" t="s">
        <v>1045</v>
      </c>
      <c r="D246" s="215" t="s">
        <v>1046</v>
      </c>
      <c r="E246" s="18" t="s">
        <v>529</v>
      </c>
      <c r="F246" s="216">
        <v>2289.761</v>
      </c>
      <c r="G246" s="30"/>
      <c r="H246" s="31"/>
    </row>
    <row r="247" spans="1:8" s="2" customFormat="1" ht="22.5">
      <c r="A247" s="30"/>
      <c r="B247" s="31"/>
      <c r="C247" s="215" t="s">
        <v>1049</v>
      </c>
      <c r="D247" s="215" t="s">
        <v>1050</v>
      </c>
      <c r="E247" s="18" t="s">
        <v>529</v>
      </c>
      <c r="F247" s="216">
        <v>2289.761</v>
      </c>
      <c r="G247" s="30"/>
      <c r="H247" s="31"/>
    </row>
    <row r="248" spans="1:8" s="2" customFormat="1" ht="16.899999999999999" customHeight="1">
      <c r="A248" s="30"/>
      <c r="B248" s="31"/>
      <c r="C248" s="215" t="s">
        <v>1053</v>
      </c>
      <c r="D248" s="215" t="s">
        <v>1054</v>
      </c>
      <c r="E248" s="18" t="s">
        <v>529</v>
      </c>
      <c r="F248" s="216">
        <v>3596.8879999999999</v>
      </c>
      <c r="G248" s="30"/>
      <c r="H248" s="31"/>
    </row>
    <row r="249" spans="1:8" s="2" customFormat="1" ht="16.899999999999999" customHeight="1">
      <c r="A249" s="30"/>
      <c r="B249" s="31"/>
      <c r="C249" s="215" t="s">
        <v>1117</v>
      </c>
      <c r="D249" s="215" t="s">
        <v>1118</v>
      </c>
      <c r="E249" s="18" t="s">
        <v>529</v>
      </c>
      <c r="F249" s="216">
        <v>2389.67</v>
      </c>
      <c r="G249" s="30"/>
      <c r="H249" s="31"/>
    </row>
    <row r="250" spans="1:8" s="2" customFormat="1" ht="22.5">
      <c r="A250" s="30"/>
      <c r="B250" s="31"/>
      <c r="C250" s="215" t="s">
        <v>1121</v>
      </c>
      <c r="D250" s="215" t="s">
        <v>1122</v>
      </c>
      <c r="E250" s="18" t="s">
        <v>529</v>
      </c>
      <c r="F250" s="216">
        <v>1307.127</v>
      </c>
      <c r="G250" s="30"/>
      <c r="H250" s="31"/>
    </row>
    <row r="251" spans="1:8" s="2" customFormat="1" ht="16.899999999999999" customHeight="1">
      <c r="A251" s="30"/>
      <c r="B251" s="31"/>
      <c r="C251" s="215" t="s">
        <v>1135</v>
      </c>
      <c r="D251" s="215" t="s">
        <v>1136</v>
      </c>
      <c r="E251" s="18" t="s">
        <v>529</v>
      </c>
      <c r="F251" s="216">
        <v>2098.232</v>
      </c>
      <c r="G251" s="30"/>
      <c r="H251" s="31"/>
    </row>
    <row r="252" spans="1:8" s="2" customFormat="1" ht="16.899999999999999" customHeight="1">
      <c r="A252" s="30"/>
      <c r="B252" s="31"/>
      <c r="C252" s="215" t="s">
        <v>1238</v>
      </c>
      <c r="D252" s="215" t="s">
        <v>1239</v>
      </c>
      <c r="E252" s="18" t="s">
        <v>529</v>
      </c>
      <c r="F252" s="216">
        <v>2289.761</v>
      </c>
      <c r="G252" s="30"/>
      <c r="H252" s="31"/>
    </row>
    <row r="253" spans="1:8" s="2" customFormat="1" ht="22.5">
      <c r="A253" s="30"/>
      <c r="B253" s="31"/>
      <c r="C253" s="215" t="s">
        <v>1259</v>
      </c>
      <c r="D253" s="215" t="s">
        <v>1260</v>
      </c>
      <c r="E253" s="18" t="s">
        <v>529</v>
      </c>
      <c r="F253" s="216">
        <v>1049.7550000000001</v>
      </c>
      <c r="G253" s="30"/>
      <c r="H253" s="31"/>
    </row>
    <row r="254" spans="1:8" s="2" customFormat="1" ht="16.899999999999999" customHeight="1">
      <c r="A254" s="30"/>
      <c r="B254" s="31"/>
      <c r="C254" s="211" t="s">
        <v>423</v>
      </c>
      <c r="D254" s="212" t="s">
        <v>1</v>
      </c>
      <c r="E254" s="213" t="s">
        <v>1</v>
      </c>
      <c r="F254" s="214">
        <v>99.909000000000006</v>
      </c>
      <c r="G254" s="30"/>
      <c r="H254" s="31"/>
    </row>
    <row r="255" spans="1:8" s="2" customFormat="1" ht="16.899999999999999" customHeight="1">
      <c r="A255" s="30"/>
      <c r="B255" s="31"/>
      <c r="C255" s="215" t="s">
        <v>1</v>
      </c>
      <c r="D255" s="215" t="s">
        <v>1104</v>
      </c>
      <c r="E255" s="18" t="s">
        <v>1</v>
      </c>
      <c r="F255" s="216">
        <v>0</v>
      </c>
      <c r="G255" s="30"/>
      <c r="H255" s="31"/>
    </row>
    <row r="256" spans="1:8" s="2" customFormat="1" ht="16.899999999999999" customHeight="1">
      <c r="A256" s="30"/>
      <c r="B256" s="31"/>
      <c r="C256" s="215" t="s">
        <v>1</v>
      </c>
      <c r="D256" s="215" t="s">
        <v>1105</v>
      </c>
      <c r="E256" s="18" t="s">
        <v>1</v>
      </c>
      <c r="F256" s="216">
        <v>0</v>
      </c>
      <c r="G256" s="30"/>
      <c r="H256" s="31"/>
    </row>
    <row r="257" spans="1:8" s="2" customFormat="1" ht="16.899999999999999" customHeight="1">
      <c r="A257" s="30"/>
      <c r="B257" s="31"/>
      <c r="C257" s="215" t="s">
        <v>1</v>
      </c>
      <c r="D257" s="215" t="s">
        <v>1106</v>
      </c>
      <c r="E257" s="18" t="s">
        <v>1</v>
      </c>
      <c r="F257" s="216">
        <v>34.186</v>
      </c>
      <c r="G257" s="30"/>
      <c r="H257" s="31"/>
    </row>
    <row r="258" spans="1:8" s="2" customFormat="1" ht="16.899999999999999" customHeight="1">
      <c r="A258" s="30"/>
      <c r="B258" s="31"/>
      <c r="C258" s="215" t="s">
        <v>1</v>
      </c>
      <c r="D258" s="215" t="s">
        <v>1107</v>
      </c>
      <c r="E258" s="18" t="s">
        <v>1</v>
      </c>
      <c r="F258" s="216">
        <v>17.7</v>
      </c>
      <c r="G258" s="30"/>
      <c r="H258" s="31"/>
    </row>
    <row r="259" spans="1:8" s="2" customFormat="1" ht="22.5">
      <c r="A259" s="30"/>
      <c r="B259" s="31"/>
      <c r="C259" s="215" t="s">
        <v>1</v>
      </c>
      <c r="D259" s="215" t="s">
        <v>1108</v>
      </c>
      <c r="E259" s="18" t="s">
        <v>1</v>
      </c>
      <c r="F259" s="216">
        <v>32.093000000000004</v>
      </c>
      <c r="G259" s="30"/>
      <c r="H259" s="31"/>
    </row>
    <row r="260" spans="1:8" s="2" customFormat="1" ht="16.899999999999999" customHeight="1">
      <c r="A260" s="30"/>
      <c r="B260" s="31"/>
      <c r="C260" s="215" t="s">
        <v>1</v>
      </c>
      <c r="D260" s="215" t="s">
        <v>1109</v>
      </c>
      <c r="E260" s="18" t="s">
        <v>1</v>
      </c>
      <c r="F260" s="216">
        <v>15.93</v>
      </c>
      <c r="G260" s="30"/>
      <c r="H260" s="31"/>
    </row>
    <row r="261" spans="1:8" s="2" customFormat="1" ht="16.899999999999999" customHeight="1">
      <c r="A261" s="30"/>
      <c r="B261" s="31"/>
      <c r="C261" s="215" t="s">
        <v>423</v>
      </c>
      <c r="D261" s="215" t="s">
        <v>468</v>
      </c>
      <c r="E261" s="18" t="s">
        <v>1</v>
      </c>
      <c r="F261" s="216">
        <v>99.909000000000006</v>
      </c>
      <c r="G261" s="30"/>
      <c r="H261" s="31"/>
    </row>
    <row r="262" spans="1:8" s="2" customFormat="1" ht="16.899999999999999" customHeight="1">
      <c r="A262" s="30"/>
      <c r="B262" s="31"/>
      <c r="C262" s="217" t="s">
        <v>7173</v>
      </c>
      <c r="D262" s="30"/>
      <c r="E262" s="30"/>
      <c r="F262" s="30"/>
      <c r="G262" s="30"/>
      <c r="H262" s="31"/>
    </row>
    <row r="263" spans="1:8" s="2" customFormat="1" ht="16.899999999999999" customHeight="1">
      <c r="A263" s="30"/>
      <c r="B263" s="31"/>
      <c r="C263" s="215" t="s">
        <v>1062</v>
      </c>
      <c r="D263" s="215" t="s">
        <v>1063</v>
      </c>
      <c r="E263" s="18" t="s">
        <v>529</v>
      </c>
      <c r="F263" s="216">
        <v>2389.67</v>
      </c>
      <c r="G263" s="30"/>
      <c r="H263" s="31"/>
    </row>
    <row r="264" spans="1:8" s="2" customFormat="1" ht="16.899999999999999" customHeight="1">
      <c r="A264" s="30"/>
      <c r="B264" s="31"/>
      <c r="C264" s="215" t="s">
        <v>1053</v>
      </c>
      <c r="D264" s="215" t="s">
        <v>1054</v>
      </c>
      <c r="E264" s="18" t="s">
        <v>529</v>
      </c>
      <c r="F264" s="216">
        <v>3596.8879999999999</v>
      </c>
      <c r="G264" s="30"/>
      <c r="H264" s="31"/>
    </row>
    <row r="265" spans="1:8" s="2" customFormat="1" ht="16.899999999999999" customHeight="1">
      <c r="A265" s="30"/>
      <c r="B265" s="31"/>
      <c r="C265" s="215" t="s">
        <v>1117</v>
      </c>
      <c r="D265" s="215" t="s">
        <v>1118</v>
      </c>
      <c r="E265" s="18" t="s">
        <v>529</v>
      </c>
      <c r="F265" s="216">
        <v>2389.67</v>
      </c>
      <c r="G265" s="30"/>
      <c r="H265" s="31"/>
    </row>
    <row r="266" spans="1:8" s="2" customFormat="1" ht="22.5">
      <c r="A266" s="30"/>
      <c r="B266" s="31"/>
      <c r="C266" s="215" t="s">
        <v>1121</v>
      </c>
      <c r="D266" s="215" t="s">
        <v>1122</v>
      </c>
      <c r="E266" s="18" t="s">
        <v>529</v>
      </c>
      <c r="F266" s="216">
        <v>1307.127</v>
      </c>
      <c r="G266" s="30"/>
      <c r="H266" s="31"/>
    </row>
    <row r="267" spans="1:8" s="2" customFormat="1" ht="16.899999999999999" customHeight="1">
      <c r="A267" s="30"/>
      <c r="B267" s="31"/>
      <c r="C267" s="211" t="s">
        <v>425</v>
      </c>
      <c r="D267" s="212" t="s">
        <v>1</v>
      </c>
      <c r="E267" s="213" t="s">
        <v>1</v>
      </c>
      <c r="F267" s="214">
        <v>191.529</v>
      </c>
      <c r="G267" s="30"/>
      <c r="H267" s="31"/>
    </row>
    <row r="268" spans="1:8" s="2" customFormat="1" ht="16.899999999999999" customHeight="1">
      <c r="A268" s="30"/>
      <c r="B268" s="31"/>
      <c r="C268" s="215" t="s">
        <v>1</v>
      </c>
      <c r="D268" s="215" t="s">
        <v>1110</v>
      </c>
      <c r="E268" s="18" t="s">
        <v>1</v>
      </c>
      <c r="F268" s="216">
        <v>0</v>
      </c>
      <c r="G268" s="30"/>
      <c r="H268" s="31"/>
    </row>
    <row r="269" spans="1:8" s="2" customFormat="1" ht="16.899999999999999" customHeight="1">
      <c r="A269" s="30"/>
      <c r="B269" s="31"/>
      <c r="C269" s="215" t="s">
        <v>1</v>
      </c>
      <c r="D269" s="215" t="s">
        <v>1066</v>
      </c>
      <c r="E269" s="18" t="s">
        <v>1</v>
      </c>
      <c r="F269" s="216">
        <v>0</v>
      </c>
      <c r="G269" s="30"/>
      <c r="H269" s="31"/>
    </row>
    <row r="270" spans="1:8" s="2" customFormat="1" ht="16.899999999999999" customHeight="1">
      <c r="A270" s="30"/>
      <c r="B270" s="31"/>
      <c r="C270" s="215" t="s">
        <v>1</v>
      </c>
      <c r="D270" s="215" t="s">
        <v>1111</v>
      </c>
      <c r="E270" s="18" t="s">
        <v>1</v>
      </c>
      <c r="F270" s="216">
        <v>75.875</v>
      </c>
      <c r="G270" s="30"/>
      <c r="H270" s="31"/>
    </row>
    <row r="271" spans="1:8" s="2" customFormat="1" ht="16.899999999999999" customHeight="1">
      <c r="A271" s="30"/>
      <c r="B271" s="31"/>
      <c r="C271" s="215" t="s">
        <v>1</v>
      </c>
      <c r="D271" s="215" t="s">
        <v>1112</v>
      </c>
      <c r="E271" s="18" t="s">
        <v>1</v>
      </c>
      <c r="F271" s="216">
        <v>-2.16</v>
      </c>
      <c r="G271" s="30"/>
      <c r="H271" s="31"/>
    </row>
    <row r="272" spans="1:8" s="2" customFormat="1" ht="16.899999999999999" customHeight="1">
      <c r="A272" s="30"/>
      <c r="B272" s="31"/>
      <c r="C272" s="215" t="s">
        <v>1</v>
      </c>
      <c r="D272" s="215" t="s">
        <v>1070</v>
      </c>
      <c r="E272" s="18" t="s">
        <v>1</v>
      </c>
      <c r="F272" s="216">
        <v>0</v>
      </c>
      <c r="G272" s="30"/>
      <c r="H272" s="31"/>
    </row>
    <row r="273" spans="1:8" s="2" customFormat="1" ht="16.899999999999999" customHeight="1">
      <c r="A273" s="30"/>
      <c r="B273" s="31"/>
      <c r="C273" s="215" t="s">
        <v>1</v>
      </c>
      <c r="D273" s="215" t="s">
        <v>1113</v>
      </c>
      <c r="E273" s="18" t="s">
        <v>1</v>
      </c>
      <c r="F273" s="216">
        <v>26.036000000000001</v>
      </c>
      <c r="G273" s="30"/>
      <c r="H273" s="31"/>
    </row>
    <row r="274" spans="1:8" s="2" customFormat="1" ht="16.899999999999999" customHeight="1">
      <c r="A274" s="30"/>
      <c r="B274" s="31"/>
      <c r="C274" s="215" t="s">
        <v>1</v>
      </c>
      <c r="D274" s="215" t="s">
        <v>1114</v>
      </c>
      <c r="E274" s="18" t="s">
        <v>1</v>
      </c>
      <c r="F274" s="216">
        <v>11.422000000000001</v>
      </c>
      <c r="G274" s="30"/>
      <c r="H274" s="31"/>
    </row>
    <row r="275" spans="1:8" s="2" customFormat="1" ht="16.899999999999999" customHeight="1">
      <c r="A275" s="30"/>
      <c r="B275" s="31"/>
      <c r="C275" s="215" t="s">
        <v>1</v>
      </c>
      <c r="D275" s="215" t="s">
        <v>1074</v>
      </c>
      <c r="E275" s="18" t="s">
        <v>1</v>
      </c>
      <c r="F275" s="216">
        <v>0</v>
      </c>
      <c r="G275" s="30"/>
      <c r="H275" s="31"/>
    </row>
    <row r="276" spans="1:8" s="2" customFormat="1" ht="16.899999999999999" customHeight="1">
      <c r="A276" s="30"/>
      <c r="B276" s="31"/>
      <c r="C276" s="215" t="s">
        <v>1</v>
      </c>
      <c r="D276" s="215" t="s">
        <v>1115</v>
      </c>
      <c r="E276" s="18" t="s">
        <v>1</v>
      </c>
      <c r="F276" s="216">
        <v>42.898000000000003</v>
      </c>
      <c r="G276" s="30"/>
      <c r="H276" s="31"/>
    </row>
    <row r="277" spans="1:8" s="2" customFormat="1" ht="16.899999999999999" customHeight="1">
      <c r="A277" s="30"/>
      <c r="B277" s="31"/>
      <c r="C277" s="215" t="s">
        <v>1</v>
      </c>
      <c r="D277" s="215" t="s">
        <v>1077</v>
      </c>
      <c r="E277" s="18" t="s">
        <v>1</v>
      </c>
      <c r="F277" s="216">
        <v>0</v>
      </c>
      <c r="G277" s="30"/>
      <c r="H277" s="31"/>
    </row>
    <row r="278" spans="1:8" s="2" customFormat="1" ht="16.899999999999999" customHeight="1">
      <c r="A278" s="30"/>
      <c r="B278" s="31"/>
      <c r="C278" s="215" t="s">
        <v>1</v>
      </c>
      <c r="D278" s="215" t="s">
        <v>1113</v>
      </c>
      <c r="E278" s="18" t="s">
        <v>1</v>
      </c>
      <c r="F278" s="216">
        <v>26.036000000000001</v>
      </c>
      <c r="G278" s="30"/>
      <c r="H278" s="31"/>
    </row>
    <row r="279" spans="1:8" s="2" customFormat="1" ht="16.899999999999999" customHeight="1">
      <c r="A279" s="30"/>
      <c r="B279" s="31"/>
      <c r="C279" s="215" t="s">
        <v>1</v>
      </c>
      <c r="D279" s="215" t="s">
        <v>1114</v>
      </c>
      <c r="E279" s="18" t="s">
        <v>1</v>
      </c>
      <c r="F279" s="216">
        <v>11.422000000000001</v>
      </c>
      <c r="G279" s="30"/>
      <c r="H279" s="31"/>
    </row>
    <row r="280" spans="1:8" s="2" customFormat="1" ht="16.899999999999999" customHeight="1">
      <c r="A280" s="30"/>
      <c r="B280" s="31"/>
      <c r="C280" s="215" t="s">
        <v>1</v>
      </c>
      <c r="D280" s="215" t="s">
        <v>1</v>
      </c>
      <c r="E280" s="18" t="s">
        <v>1</v>
      </c>
      <c r="F280" s="216">
        <v>0</v>
      </c>
      <c r="G280" s="30"/>
      <c r="H280" s="31"/>
    </row>
    <row r="281" spans="1:8" s="2" customFormat="1" ht="16.899999999999999" customHeight="1">
      <c r="A281" s="30"/>
      <c r="B281" s="31"/>
      <c r="C281" s="215" t="s">
        <v>425</v>
      </c>
      <c r="D281" s="215" t="s">
        <v>468</v>
      </c>
      <c r="E281" s="18" t="s">
        <v>1</v>
      </c>
      <c r="F281" s="216">
        <v>191.529</v>
      </c>
      <c r="G281" s="30"/>
      <c r="H281" s="31"/>
    </row>
    <row r="282" spans="1:8" s="2" customFormat="1" ht="16.899999999999999" customHeight="1">
      <c r="A282" s="30"/>
      <c r="B282" s="31"/>
      <c r="C282" s="217" t="s">
        <v>7173</v>
      </c>
      <c r="D282" s="30"/>
      <c r="E282" s="30"/>
      <c r="F282" s="30"/>
      <c r="G282" s="30"/>
      <c r="H282" s="31"/>
    </row>
    <row r="283" spans="1:8" s="2" customFormat="1" ht="16.899999999999999" customHeight="1">
      <c r="A283" s="30"/>
      <c r="B283" s="31"/>
      <c r="C283" s="215" t="s">
        <v>1062</v>
      </c>
      <c r="D283" s="215" t="s">
        <v>1063</v>
      </c>
      <c r="E283" s="18" t="s">
        <v>529</v>
      </c>
      <c r="F283" s="216">
        <v>2389.67</v>
      </c>
      <c r="G283" s="30"/>
      <c r="H283" s="31"/>
    </row>
    <row r="284" spans="1:8" s="2" customFormat="1" ht="22.5">
      <c r="A284" s="30"/>
      <c r="B284" s="31"/>
      <c r="C284" s="215" t="s">
        <v>1040</v>
      </c>
      <c r="D284" s="215" t="s">
        <v>1041</v>
      </c>
      <c r="E284" s="18" t="s">
        <v>529</v>
      </c>
      <c r="F284" s="216">
        <v>2289.761</v>
      </c>
      <c r="G284" s="30"/>
      <c r="H284" s="31"/>
    </row>
    <row r="285" spans="1:8" s="2" customFormat="1" ht="22.5">
      <c r="A285" s="30"/>
      <c r="B285" s="31"/>
      <c r="C285" s="215" t="s">
        <v>1045</v>
      </c>
      <c r="D285" s="215" t="s">
        <v>1046</v>
      </c>
      <c r="E285" s="18" t="s">
        <v>529</v>
      </c>
      <c r="F285" s="216">
        <v>2289.761</v>
      </c>
      <c r="G285" s="30"/>
      <c r="H285" s="31"/>
    </row>
    <row r="286" spans="1:8" s="2" customFormat="1" ht="22.5">
      <c r="A286" s="30"/>
      <c r="B286" s="31"/>
      <c r="C286" s="215" t="s">
        <v>1049</v>
      </c>
      <c r="D286" s="215" t="s">
        <v>1050</v>
      </c>
      <c r="E286" s="18" t="s">
        <v>529</v>
      </c>
      <c r="F286" s="216">
        <v>2289.761</v>
      </c>
      <c r="G286" s="30"/>
      <c r="H286" s="31"/>
    </row>
    <row r="287" spans="1:8" s="2" customFormat="1" ht="16.899999999999999" customHeight="1">
      <c r="A287" s="30"/>
      <c r="B287" s="31"/>
      <c r="C287" s="215" t="s">
        <v>1053</v>
      </c>
      <c r="D287" s="215" t="s">
        <v>1054</v>
      </c>
      <c r="E287" s="18" t="s">
        <v>529</v>
      </c>
      <c r="F287" s="216">
        <v>3596.8879999999999</v>
      </c>
      <c r="G287" s="30"/>
      <c r="H287" s="31"/>
    </row>
    <row r="288" spans="1:8" s="2" customFormat="1" ht="16.899999999999999" customHeight="1">
      <c r="A288" s="30"/>
      <c r="B288" s="31"/>
      <c r="C288" s="215" t="s">
        <v>1058</v>
      </c>
      <c r="D288" s="215" t="s">
        <v>1059</v>
      </c>
      <c r="E288" s="18" t="s">
        <v>529</v>
      </c>
      <c r="F288" s="216">
        <v>1240.0060000000001</v>
      </c>
      <c r="G288" s="30"/>
      <c r="H288" s="31"/>
    </row>
    <row r="289" spans="1:8" s="2" customFormat="1" ht="16.899999999999999" customHeight="1">
      <c r="A289" s="30"/>
      <c r="B289" s="31"/>
      <c r="C289" s="215" t="s">
        <v>1117</v>
      </c>
      <c r="D289" s="215" t="s">
        <v>1118</v>
      </c>
      <c r="E289" s="18" t="s">
        <v>529</v>
      </c>
      <c r="F289" s="216">
        <v>2389.67</v>
      </c>
      <c r="G289" s="30"/>
      <c r="H289" s="31"/>
    </row>
    <row r="290" spans="1:8" s="2" customFormat="1" ht="16.899999999999999" customHeight="1">
      <c r="A290" s="30"/>
      <c r="B290" s="31"/>
      <c r="C290" s="215" t="s">
        <v>1127</v>
      </c>
      <c r="D290" s="215" t="s">
        <v>1128</v>
      </c>
      <c r="E290" s="18" t="s">
        <v>529</v>
      </c>
      <c r="F290" s="216">
        <v>191.529</v>
      </c>
      <c r="G290" s="30"/>
      <c r="H290" s="31"/>
    </row>
    <row r="291" spans="1:8" s="2" customFormat="1" ht="33.75">
      <c r="A291" s="30"/>
      <c r="B291" s="31"/>
      <c r="C291" s="215" t="s">
        <v>1131</v>
      </c>
      <c r="D291" s="215" t="s">
        <v>1132</v>
      </c>
      <c r="E291" s="18" t="s">
        <v>529</v>
      </c>
      <c r="F291" s="216">
        <v>191.529</v>
      </c>
      <c r="G291" s="30"/>
      <c r="H291" s="31"/>
    </row>
    <row r="292" spans="1:8" s="2" customFormat="1" ht="16.899999999999999" customHeight="1">
      <c r="A292" s="30"/>
      <c r="B292" s="31"/>
      <c r="C292" s="215" t="s">
        <v>1238</v>
      </c>
      <c r="D292" s="215" t="s">
        <v>1239</v>
      </c>
      <c r="E292" s="18" t="s">
        <v>529</v>
      </c>
      <c r="F292" s="216">
        <v>2289.761</v>
      </c>
      <c r="G292" s="30"/>
      <c r="H292" s="31"/>
    </row>
    <row r="293" spans="1:8" s="2" customFormat="1" ht="16.899999999999999" customHeight="1">
      <c r="A293" s="30"/>
      <c r="B293" s="31"/>
      <c r="C293" s="211" t="s">
        <v>194</v>
      </c>
      <c r="D293" s="212" t="s">
        <v>1</v>
      </c>
      <c r="E293" s="213" t="s">
        <v>1</v>
      </c>
      <c r="F293" s="214">
        <v>87.1</v>
      </c>
      <c r="G293" s="30"/>
      <c r="H293" s="31"/>
    </row>
    <row r="294" spans="1:8" s="2" customFormat="1" ht="16.899999999999999" customHeight="1">
      <c r="A294" s="30"/>
      <c r="B294" s="31"/>
      <c r="C294" s="215" t="s">
        <v>1</v>
      </c>
      <c r="D294" s="215" t="s">
        <v>2210</v>
      </c>
      <c r="E294" s="18" t="s">
        <v>1</v>
      </c>
      <c r="F294" s="216">
        <v>0</v>
      </c>
      <c r="G294" s="30"/>
      <c r="H294" s="31"/>
    </row>
    <row r="295" spans="1:8" s="2" customFormat="1" ht="16.899999999999999" customHeight="1">
      <c r="A295" s="30"/>
      <c r="B295" s="31"/>
      <c r="C295" s="215" t="s">
        <v>1</v>
      </c>
      <c r="D295" s="215" t="s">
        <v>2211</v>
      </c>
      <c r="E295" s="18" t="s">
        <v>1</v>
      </c>
      <c r="F295" s="216">
        <v>54.9</v>
      </c>
      <c r="G295" s="30"/>
      <c r="H295" s="31"/>
    </row>
    <row r="296" spans="1:8" s="2" customFormat="1" ht="16.899999999999999" customHeight="1">
      <c r="A296" s="30"/>
      <c r="B296" s="31"/>
      <c r="C296" s="215" t="s">
        <v>1</v>
      </c>
      <c r="D296" s="215" t="s">
        <v>2212</v>
      </c>
      <c r="E296" s="18" t="s">
        <v>1</v>
      </c>
      <c r="F296" s="216">
        <v>9.4</v>
      </c>
      <c r="G296" s="30"/>
      <c r="H296" s="31"/>
    </row>
    <row r="297" spans="1:8" s="2" customFormat="1" ht="16.899999999999999" customHeight="1">
      <c r="A297" s="30"/>
      <c r="B297" s="31"/>
      <c r="C297" s="215" t="s">
        <v>1</v>
      </c>
      <c r="D297" s="215" t="s">
        <v>2213</v>
      </c>
      <c r="E297" s="18" t="s">
        <v>1</v>
      </c>
      <c r="F297" s="216">
        <v>22.8</v>
      </c>
      <c r="G297" s="30"/>
      <c r="H297" s="31"/>
    </row>
    <row r="298" spans="1:8" s="2" customFormat="1" ht="16.899999999999999" customHeight="1">
      <c r="A298" s="30"/>
      <c r="B298" s="31"/>
      <c r="C298" s="215" t="s">
        <v>194</v>
      </c>
      <c r="D298" s="215" t="s">
        <v>468</v>
      </c>
      <c r="E298" s="18" t="s">
        <v>1</v>
      </c>
      <c r="F298" s="216">
        <v>87.1</v>
      </c>
      <c r="G298" s="30"/>
      <c r="H298" s="31"/>
    </row>
    <row r="299" spans="1:8" s="2" customFormat="1" ht="16.899999999999999" customHeight="1">
      <c r="A299" s="30"/>
      <c r="B299" s="31"/>
      <c r="C299" s="217" t="s">
        <v>7173</v>
      </c>
      <c r="D299" s="30"/>
      <c r="E299" s="30"/>
      <c r="F299" s="30"/>
      <c r="G299" s="30"/>
      <c r="H299" s="31"/>
    </row>
    <row r="300" spans="1:8" s="2" customFormat="1" ht="22.5">
      <c r="A300" s="30"/>
      <c r="B300" s="31"/>
      <c r="C300" s="215" t="s">
        <v>2207</v>
      </c>
      <c r="D300" s="215" t="s">
        <v>2208</v>
      </c>
      <c r="E300" s="18" t="s">
        <v>542</v>
      </c>
      <c r="F300" s="216">
        <v>87.1</v>
      </c>
      <c r="G300" s="30"/>
      <c r="H300" s="31"/>
    </row>
    <row r="301" spans="1:8" s="2" customFormat="1" ht="22.5">
      <c r="A301" s="30"/>
      <c r="B301" s="31"/>
      <c r="C301" s="215" t="s">
        <v>2235</v>
      </c>
      <c r="D301" s="215" t="s">
        <v>2236</v>
      </c>
      <c r="E301" s="18" t="s">
        <v>450</v>
      </c>
      <c r="F301" s="216">
        <v>5.734</v>
      </c>
      <c r="G301" s="30"/>
      <c r="H301" s="31"/>
    </row>
    <row r="302" spans="1:8" s="2" customFormat="1" ht="22.5">
      <c r="A302" s="30"/>
      <c r="B302" s="31"/>
      <c r="C302" s="215" t="s">
        <v>3724</v>
      </c>
      <c r="D302" s="215" t="s">
        <v>3725</v>
      </c>
      <c r="E302" s="18" t="s">
        <v>529</v>
      </c>
      <c r="F302" s="216">
        <v>1509.0709999999999</v>
      </c>
      <c r="G302" s="30"/>
      <c r="H302" s="31"/>
    </row>
    <row r="303" spans="1:8" s="2" customFormat="1" ht="16.899999999999999" customHeight="1">
      <c r="A303" s="30"/>
      <c r="B303" s="31"/>
      <c r="C303" s="215" t="s">
        <v>2215</v>
      </c>
      <c r="D303" s="215" t="s">
        <v>2216</v>
      </c>
      <c r="E303" s="18" t="s">
        <v>450</v>
      </c>
      <c r="F303" s="216">
        <v>2.1560000000000001</v>
      </c>
      <c r="G303" s="30"/>
      <c r="H303" s="31"/>
    </row>
    <row r="304" spans="1:8" s="2" customFormat="1" ht="16.899999999999999" customHeight="1">
      <c r="A304" s="30"/>
      <c r="B304" s="31"/>
      <c r="C304" s="211" t="s">
        <v>428</v>
      </c>
      <c r="D304" s="212" t="s">
        <v>1</v>
      </c>
      <c r="E304" s="213" t="s">
        <v>1</v>
      </c>
      <c r="F304" s="214">
        <v>19162.833999999999</v>
      </c>
      <c r="G304" s="30"/>
      <c r="H304" s="31"/>
    </row>
    <row r="305" spans="1:8" s="2" customFormat="1" ht="16.899999999999999" customHeight="1">
      <c r="A305" s="30"/>
      <c r="B305" s="31"/>
      <c r="C305" s="215" t="s">
        <v>1</v>
      </c>
      <c r="D305" s="215" t="s">
        <v>3262</v>
      </c>
      <c r="E305" s="18" t="s">
        <v>1</v>
      </c>
      <c r="F305" s="216">
        <v>0</v>
      </c>
      <c r="G305" s="30"/>
      <c r="H305" s="31"/>
    </row>
    <row r="306" spans="1:8" s="2" customFormat="1" ht="16.899999999999999" customHeight="1">
      <c r="A306" s="30"/>
      <c r="B306" s="31"/>
      <c r="C306" s="215" t="s">
        <v>1</v>
      </c>
      <c r="D306" s="215" t="s">
        <v>3263</v>
      </c>
      <c r="E306" s="18" t="s">
        <v>1</v>
      </c>
      <c r="F306" s="216">
        <v>0</v>
      </c>
      <c r="G306" s="30"/>
      <c r="H306" s="31"/>
    </row>
    <row r="307" spans="1:8" s="2" customFormat="1" ht="16.899999999999999" customHeight="1">
      <c r="A307" s="30"/>
      <c r="B307" s="31"/>
      <c r="C307" s="215" t="s">
        <v>1</v>
      </c>
      <c r="D307" s="215" t="s">
        <v>3264</v>
      </c>
      <c r="E307" s="18" t="s">
        <v>1</v>
      </c>
      <c r="F307" s="216">
        <v>0</v>
      </c>
      <c r="G307" s="30"/>
      <c r="H307" s="31"/>
    </row>
    <row r="308" spans="1:8" s="2" customFormat="1" ht="16.899999999999999" customHeight="1">
      <c r="A308" s="30"/>
      <c r="B308" s="31"/>
      <c r="C308" s="215" t="s">
        <v>1</v>
      </c>
      <c r="D308" s="215" t="s">
        <v>3265</v>
      </c>
      <c r="E308" s="18" t="s">
        <v>1</v>
      </c>
      <c r="F308" s="216">
        <v>7753.59</v>
      </c>
      <c r="G308" s="30"/>
      <c r="H308" s="31"/>
    </row>
    <row r="309" spans="1:8" s="2" customFormat="1" ht="16.899999999999999" customHeight="1">
      <c r="A309" s="30"/>
      <c r="B309" s="31"/>
      <c r="C309" s="215" t="s">
        <v>1</v>
      </c>
      <c r="D309" s="215" t="s">
        <v>3266</v>
      </c>
      <c r="E309" s="18" t="s">
        <v>1</v>
      </c>
      <c r="F309" s="216">
        <v>3394.152</v>
      </c>
      <c r="G309" s="30"/>
      <c r="H309" s="31"/>
    </row>
    <row r="310" spans="1:8" s="2" customFormat="1" ht="16.899999999999999" customHeight="1">
      <c r="A310" s="30"/>
      <c r="B310" s="31"/>
      <c r="C310" s="215" t="s">
        <v>1</v>
      </c>
      <c r="D310" s="215" t="s">
        <v>3267</v>
      </c>
      <c r="E310" s="18" t="s">
        <v>1</v>
      </c>
      <c r="F310" s="216">
        <v>0</v>
      </c>
      <c r="G310" s="30"/>
      <c r="H310" s="31"/>
    </row>
    <row r="311" spans="1:8" s="2" customFormat="1" ht="16.899999999999999" customHeight="1">
      <c r="A311" s="30"/>
      <c r="B311" s="31"/>
      <c r="C311" s="215" t="s">
        <v>1</v>
      </c>
      <c r="D311" s="215" t="s">
        <v>3264</v>
      </c>
      <c r="E311" s="18" t="s">
        <v>1</v>
      </c>
      <c r="F311" s="216">
        <v>0</v>
      </c>
      <c r="G311" s="30"/>
      <c r="H311" s="31"/>
    </row>
    <row r="312" spans="1:8" s="2" customFormat="1" ht="16.899999999999999" customHeight="1">
      <c r="A312" s="30"/>
      <c r="B312" s="31"/>
      <c r="C312" s="215" t="s">
        <v>1</v>
      </c>
      <c r="D312" s="215" t="s">
        <v>3268</v>
      </c>
      <c r="E312" s="18" t="s">
        <v>1</v>
      </c>
      <c r="F312" s="216">
        <v>959.36400000000003</v>
      </c>
      <c r="G312" s="30"/>
      <c r="H312" s="31"/>
    </row>
    <row r="313" spans="1:8" s="2" customFormat="1" ht="16.899999999999999" customHeight="1">
      <c r="A313" s="30"/>
      <c r="B313" s="31"/>
      <c r="C313" s="215" t="s">
        <v>1</v>
      </c>
      <c r="D313" s="215" t="s">
        <v>3269</v>
      </c>
      <c r="E313" s="18" t="s">
        <v>1</v>
      </c>
      <c r="F313" s="216">
        <v>0</v>
      </c>
      <c r="G313" s="30"/>
      <c r="H313" s="31"/>
    </row>
    <row r="314" spans="1:8" s="2" customFormat="1" ht="16.899999999999999" customHeight="1">
      <c r="A314" s="30"/>
      <c r="B314" s="31"/>
      <c r="C314" s="215" t="s">
        <v>1</v>
      </c>
      <c r="D314" s="215" t="s">
        <v>3264</v>
      </c>
      <c r="E314" s="18" t="s">
        <v>1</v>
      </c>
      <c r="F314" s="216">
        <v>0</v>
      </c>
      <c r="G314" s="30"/>
      <c r="H314" s="31"/>
    </row>
    <row r="315" spans="1:8" s="2" customFormat="1" ht="16.899999999999999" customHeight="1">
      <c r="A315" s="30"/>
      <c r="B315" s="31"/>
      <c r="C315" s="215" t="s">
        <v>1</v>
      </c>
      <c r="D315" s="215" t="s">
        <v>3270</v>
      </c>
      <c r="E315" s="18" t="s">
        <v>1</v>
      </c>
      <c r="F315" s="216">
        <v>6284.0879999999997</v>
      </c>
      <c r="G315" s="30"/>
      <c r="H315" s="31"/>
    </row>
    <row r="316" spans="1:8" s="2" customFormat="1" ht="16.899999999999999" customHeight="1">
      <c r="A316" s="30"/>
      <c r="B316" s="31"/>
      <c r="C316" s="215" t="s">
        <v>1</v>
      </c>
      <c r="D316" s="215" t="s">
        <v>1</v>
      </c>
      <c r="E316" s="18" t="s">
        <v>1</v>
      </c>
      <c r="F316" s="216">
        <v>0</v>
      </c>
      <c r="G316" s="30"/>
      <c r="H316" s="31"/>
    </row>
    <row r="317" spans="1:8" s="2" customFormat="1" ht="16.899999999999999" customHeight="1">
      <c r="A317" s="30"/>
      <c r="B317" s="31"/>
      <c r="C317" s="215" t="s">
        <v>1</v>
      </c>
      <c r="D317" s="215" t="s">
        <v>1</v>
      </c>
      <c r="E317" s="18" t="s">
        <v>1</v>
      </c>
      <c r="F317" s="216">
        <v>0</v>
      </c>
      <c r="G317" s="30"/>
      <c r="H317" s="31"/>
    </row>
    <row r="318" spans="1:8" s="2" customFormat="1" ht="16.899999999999999" customHeight="1">
      <c r="A318" s="30"/>
      <c r="B318" s="31"/>
      <c r="C318" s="215" t="s">
        <v>1</v>
      </c>
      <c r="D318" s="215" t="s">
        <v>3267</v>
      </c>
      <c r="E318" s="18" t="s">
        <v>1</v>
      </c>
      <c r="F318" s="216">
        <v>0</v>
      </c>
      <c r="G318" s="30"/>
      <c r="H318" s="31"/>
    </row>
    <row r="319" spans="1:8" s="2" customFormat="1" ht="16.899999999999999" customHeight="1">
      <c r="A319" s="30"/>
      <c r="B319" s="31"/>
      <c r="C319" s="215" t="s">
        <v>1</v>
      </c>
      <c r="D319" s="215" t="s">
        <v>3271</v>
      </c>
      <c r="E319" s="18" t="s">
        <v>1</v>
      </c>
      <c r="F319" s="216">
        <v>0</v>
      </c>
      <c r="G319" s="30"/>
      <c r="H319" s="31"/>
    </row>
    <row r="320" spans="1:8" s="2" customFormat="1" ht="16.899999999999999" customHeight="1">
      <c r="A320" s="30"/>
      <c r="B320" s="31"/>
      <c r="C320" s="215" t="s">
        <v>1</v>
      </c>
      <c r="D320" s="215" t="s">
        <v>3272</v>
      </c>
      <c r="E320" s="18" t="s">
        <v>1</v>
      </c>
      <c r="F320" s="216">
        <v>771.64</v>
      </c>
      <c r="G320" s="30"/>
      <c r="H320" s="31"/>
    </row>
    <row r="321" spans="1:8" s="2" customFormat="1" ht="16.899999999999999" customHeight="1">
      <c r="A321" s="30"/>
      <c r="B321" s="31"/>
      <c r="C321" s="215" t="s">
        <v>428</v>
      </c>
      <c r="D321" s="215" t="s">
        <v>470</v>
      </c>
      <c r="E321" s="18" t="s">
        <v>1</v>
      </c>
      <c r="F321" s="216">
        <v>19162.833999999999</v>
      </c>
      <c r="G321" s="30"/>
      <c r="H321" s="31"/>
    </row>
    <row r="322" spans="1:8" s="2" customFormat="1" ht="16.899999999999999" customHeight="1">
      <c r="A322" s="30"/>
      <c r="B322" s="31"/>
      <c r="C322" s="217" t="s">
        <v>7173</v>
      </c>
      <c r="D322" s="30"/>
      <c r="E322" s="30"/>
      <c r="F322" s="30"/>
      <c r="G322" s="30"/>
      <c r="H322" s="31"/>
    </row>
    <row r="323" spans="1:8" s="2" customFormat="1" ht="16.899999999999999" customHeight="1">
      <c r="A323" s="30"/>
      <c r="B323" s="31"/>
      <c r="C323" s="215" t="s">
        <v>3259</v>
      </c>
      <c r="D323" s="215" t="s">
        <v>3260</v>
      </c>
      <c r="E323" s="18" t="s">
        <v>1813</v>
      </c>
      <c r="F323" s="216">
        <v>19162.833999999999</v>
      </c>
      <c r="G323" s="30"/>
      <c r="H323" s="31"/>
    </row>
    <row r="324" spans="1:8" s="2" customFormat="1" ht="22.5">
      <c r="A324" s="30"/>
      <c r="B324" s="31"/>
      <c r="C324" s="215" t="s">
        <v>3789</v>
      </c>
      <c r="D324" s="215" t="s">
        <v>3790</v>
      </c>
      <c r="E324" s="18" t="s">
        <v>529</v>
      </c>
      <c r="F324" s="216">
        <v>1577.3409999999999</v>
      </c>
      <c r="G324" s="30"/>
      <c r="H324" s="31"/>
    </row>
    <row r="325" spans="1:8" s="2" customFormat="1" ht="16.899999999999999" customHeight="1">
      <c r="A325" s="30"/>
      <c r="B325" s="31"/>
      <c r="C325" s="215" t="s">
        <v>3335</v>
      </c>
      <c r="D325" s="215" t="s">
        <v>3336</v>
      </c>
      <c r="E325" s="18" t="s">
        <v>1813</v>
      </c>
      <c r="F325" s="216">
        <v>19162.833999999999</v>
      </c>
      <c r="G325" s="30"/>
      <c r="H325" s="31"/>
    </row>
    <row r="326" spans="1:8" s="2" customFormat="1" ht="16.899999999999999" customHeight="1">
      <c r="A326" s="30"/>
      <c r="B326" s="31"/>
      <c r="C326" s="211" t="s">
        <v>165</v>
      </c>
      <c r="D326" s="212" t="s">
        <v>1</v>
      </c>
      <c r="E326" s="213" t="s">
        <v>1</v>
      </c>
      <c r="F326" s="214">
        <v>19.902999999999999</v>
      </c>
      <c r="G326" s="30"/>
      <c r="H326" s="31"/>
    </row>
    <row r="327" spans="1:8" s="2" customFormat="1" ht="16.899999999999999" customHeight="1">
      <c r="A327" s="30"/>
      <c r="B327" s="31"/>
      <c r="C327" s="215" t="s">
        <v>1</v>
      </c>
      <c r="D327" s="215" t="s">
        <v>901</v>
      </c>
      <c r="E327" s="18" t="s">
        <v>1</v>
      </c>
      <c r="F327" s="216">
        <v>0</v>
      </c>
      <c r="G327" s="30"/>
      <c r="H327" s="31"/>
    </row>
    <row r="328" spans="1:8" s="2" customFormat="1" ht="16.899999999999999" customHeight="1">
      <c r="A328" s="30"/>
      <c r="B328" s="31"/>
      <c r="C328" s="215" t="s">
        <v>1</v>
      </c>
      <c r="D328" s="215" t="s">
        <v>902</v>
      </c>
      <c r="E328" s="18" t="s">
        <v>1</v>
      </c>
      <c r="F328" s="216">
        <v>19.902999999999999</v>
      </c>
      <c r="G328" s="30"/>
      <c r="H328" s="31"/>
    </row>
    <row r="329" spans="1:8" s="2" customFormat="1" ht="16.899999999999999" customHeight="1">
      <c r="A329" s="30"/>
      <c r="B329" s="31"/>
      <c r="C329" s="215" t="s">
        <v>165</v>
      </c>
      <c r="D329" s="215" t="s">
        <v>468</v>
      </c>
      <c r="E329" s="18" t="s">
        <v>1</v>
      </c>
      <c r="F329" s="216">
        <v>19.902999999999999</v>
      </c>
      <c r="G329" s="30"/>
      <c r="H329" s="31"/>
    </row>
    <row r="330" spans="1:8" s="2" customFormat="1" ht="16.899999999999999" customHeight="1">
      <c r="A330" s="30"/>
      <c r="B330" s="31"/>
      <c r="C330" s="217" t="s">
        <v>7173</v>
      </c>
      <c r="D330" s="30"/>
      <c r="E330" s="30"/>
      <c r="F330" s="30"/>
      <c r="G330" s="30"/>
      <c r="H330" s="31"/>
    </row>
    <row r="331" spans="1:8" s="2" customFormat="1" ht="16.899999999999999" customHeight="1">
      <c r="A331" s="30"/>
      <c r="B331" s="31"/>
      <c r="C331" s="215" t="s">
        <v>898</v>
      </c>
      <c r="D331" s="215" t="s">
        <v>899</v>
      </c>
      <c r="E331" s="18" t="s">
        <v>507</v>
      </c>
      <c r="F331" s="216">
        <v>24.867000000000001</v>
      </c>
      <c r="G331" s="30"/>
      <c r="H331" s="31"/>
    </row>
    <row r="332" spans="1:8" s="2" customFormat="1" ht="22.5">
      <c r="A332" s="30"/>
      <c r="B332" s="31"/>
      <c r="C332" s="215" t="s">
        <v>3789</v>
      </c>
      <c r="D332" s="215" t="s">
        <v>3790</v>
      </c>
      <c r="E332" s="18" t="s">
        <v>529</v>
      </c>
      <c r="F332" s="216">
        <v>1577.3409999999999</v>
      </c>
      <c r="G332" s="30"/>
      <c r="H332" s="31"/>
    </row>
    <row r="333" spans="1:8" s="2" customFormat="1" ht="16.899999999999999" customHeight="1">
      <c r="A333" s="30"/>
      <c r="B333" s="31"/>
      <c r="C333" s="215" t="s">
        <v>908</v>
      </c>
      <c r="D333" s="215" t="s">
        <v>909</v>
      </c>
      <c r="E333" s="18" t="s">
        <v>542</v>
      </c>
      <c r="F333" s="216">
        <v>886.36800000000005</v>
      </c>
      <c r="G333" s="30"/>
      <c r="H333" s="31"/>
    </row>
    <row r="334" spans="1:8" s="2" customFormat="1" ht="16.899999999999999" customHeight="1">
      <c r="A334" s="30"/>
      <c r="B334" s="31"/>
      <c r="C334" s="211" t="s">
        <v>167</v>
      </c>
      <c r="D334" s="212" t="s">
        <v>1</v>
      </c>
      <c r="E334" s="213" t="s">
        <v>1</v>
      </c>
      <c r="F334" s="214">
        <v>0.19500000000000001</v>
      </c>
      <c r="G334" s="30"/>
      <c r="H334" s="31"/>
    </row>
    <row r="335" spans="1:8" s="2" customFormat="1" ht="16.899999999999999" customHeight="1">
      <c r="A335" s="30"/>
      <c r="B335" s="31"/>
      <c r="C335" s="215" t="s">
        <v>1</v>
      </c>
      <c r="D335" s="215" t="s">
        <v>903</v>
      </c>
      <c r="E335" s="18" t="s">
        <v>1</v>
      </c>
      <c r="F335" s="216">
        <v>0</v>
      </c>
      <c r="G335" s="30"/>
      <c r="H335" s="31"/>
    </row>
    <row r="336" spans="1:8" s="2" customFormat="1" ht="16.899999999999999" customHeight="1">
      <c r="A336" s="30"/>
      <c r="B336" s="31"/>
      <c r="C336" s="215" t="s">
        <v>1</v>
      </c>
      <c r="D336" s="215" t="s">
        <v>904</v>
      </c>
      <c r="E336" s="18" t="s">
        <v>1</v>
      </c>
      <c r="F336" s="216">
        <v>0.19500000000000001</v>
      </c>
      <c r="G336" s="30"/>
      <c r="H336" s="31"/>
    </row>
    <row r="337" spans="1:8" s="2" customFormat="1" ht="16.899999999999999" customHeight="1">
      <c r="A337" s="30"/>
      <c r="B337" s="31"/>
      <c r="C337" s="215" t="s">
        <v>167</v>
      </c>
      <c r="D337" s="215" t="s">
        <v>468</v>
      </c>
      <c r="E337" s="18" t="s">
        <v>1</v>
      </c>
      <c r="F337" s="216">
        <v>0.19500000000000001</v>
      </c>
      <c r="G337" s="30"/>
      <c r="H337" s="31"/>
    </row>
    <row r="338" spans="1:8" s="2" customFormat="1" ht="16.899999999999999" customHeight="1">
      <c r="A338" s="30"/>
      <c r="B338" s="31"/>
      <c r="C338" s="217" t="s">
        <v>7173</v>
      </c>
      <c r="D338" s="30"/>
      <c r="E338" s="30"/>
      <c r="F338" s="30"/>
      <c r="G338" s="30"/>
      <c r="H338" s="31"/>
    </row>
    <row r="339" spans="1:8" s="2" customFormat="1" ht="16.899999999999999" customHeight="1">
      <c r="A339" s="30"/>
      <c r="B339" s="31"/>
      <c r="C339" s="215" t="s">
        <v>898</v>
      </c>
      <c r="D339" s="215" t="s">
        <v>899</v>
      </c>
      <c r="E339" s="18" t="s">
        <v>507</v>
      </c>
      <c r="F339" s="216">
        <v>24.867000000000001</v>
      </c>
      <c r="G339" s="30"/>
      <c r="H339" s="31"/>
    </row>
    <row r="340" spans="1:8" s="2" customFormat="1" ht="22.5">
      <c r="A340" s="30"/>
      <c r="B340" s="31"/>
      <c r="C340" s="215" t="s">
        <v>3789</v>
      </c>
      <c r="D340" s="215" t="s">
        <v>3790</v>
      </c>
      <c r="E340" s="18" t="s">
        <v>529</v>
      </c>
      <c r="F340" s="216">
        <v>1577.3409999999999</v>
      </c>
      <c r="G340" s="30"/>
      <c r="H340" s="31"/>
    </row>
    <row r="341" spans="1:8" s="2" customFormat="1" ht="16.899999999999999" customHeight="1">
      <c r="A341" s="30"/>
      <c r="B341" s="31"/>
      <c r="C341" s="215" t="s">
        <v>913</v>
      </c>
      <c r="D341" s="215" t="s">
        <v>914</v>
      </c>
      <c r="E341" s="18" t="s">
        <v>542</v>
      </c>
      <c r="F341" s="216">
        <v>6.0419999999999998</v>
      </c>
      <c r="G341" s="30"/>
      <c r="H341" s="31"/>
    </row>
    <row r="342" spans="1:8" s="2" customFormat="1" ht="16.899999999999999" customHeight="1">
      <c r="A342" s="30"/>
      <c r="B342" s="31"/>
      <c r="C342" s="211" t="s">
        <v>159</v>
      </c>
      <c r="D342" s="212" t="s">
        <v>1</v>
      </c>
      <c r="E342" s="213" t="s">
        <v>1</v>
      </c>
      <c r="F342" s="214">
        <v>239.53</v>
      </c>
      <c r="G342" s="30"/>
      <c r="H342" s="31"/>
    </row>
    <row r="343" spans="1:8" s="2" customFormat="1" ht="16.899999999999999" customHeight="1">
      <c r="A343" s="30"/>
      <c r="B343" s="31"/>
      <c r="C343" s="215" t="s">
        <v>1</v>
      </c>
      <c r="D343" s="215" t="s">
        <v>2275</v>
      </c>
      <c r="E343" s="18" t="s">
        <v>1</v>
      </c>
      <c r="F343" s="216">
        <v>0</v>
      </c>
      <c r="G343" s="30"/>
      <c r="H343" s="31"/>
    </row>
    <row r="344" spans="1:8" s="2" customFormat="1" ht="16.899999999999999" customHeight="1">
      <c r="A344" s="30"/>
      <c r="B344" s="31"/>
      <c r="C344" s="215" t="s">
        <v>1</v>
      </c>
      <c r="D344" s="215" t="s">
        <v>2276</v>
      </c>
      <c r="E344" s="18" t="s">
        <v>1</v>
      </c>
      <c r="F344" s="216">
        <v>239.53</v>
      </c>
      <c r="G344" s="30"/>
      <c r="H344" s="31"/>
    </row>
    <row r="345" spans="1:8" s="2" customFormat="1" ht="16.899999999999999" customHeight="1">
      <c r="A345" s="30"/>
      <c r="B345" s="31"/>
      <c r="C345" s="215" t="s">
        <v>159</v>
      </c>
      <c r="D345" s="215" t="s">
        <v>468</v>
      </c>
      <c r="E345" s="18" t="s">
        <v>1</v>
      </c>
      <c r="F345" s="216">
        <v>239.53</v>
      </c>
      <c r="G345" s="30"/>
      <c r="H345" s="31"/>
    </row>
    <row r="346" spans="1:8" s="2" customFormat="1" ht="16.899999999999999" customHeight="1">
      <c r="A346" s="30"/>
      <c r="B346" s="31"/>
      <c r="C346" s="217" t="s">
        <v>7173</v>
      </c>
      <c r="D346" s="30"/>
      <c r="E346" s="30"/>
      <c r="F346" s="30"/>
      <c r="G346" s="30"/>
      <c r="H346" s="31"/>
    </row>
    <row r="347" spans="1:8" s="2" customFormat="1" ht="22.5">
      <c r="A347" s="30"/>
      <c r="B347" s="31"/>
      <c r="C347" s="215" t="s">
        <v>2272</v>
      </c>
      <c r="D347" s="215" t="s">
        <v>2273</v>
      </c>
      <c r="E347" s="18" t="s">
        <v>542</v>
      </c>
      <c r="F347" s="216">
        <v>603.17600000000004</v>
      </c>
      <c r="G347" s="30"/>
      <c r="H347" s="31"/>
    </row>
    <row r="348" spans="1:8" s="2" customFormat="1" ht="16.899999999999999" customHeight="1">
      <c r="A348" s="30"/>
      <c r="B348" s="31"/>
      <c r="C348" s="215" t="s">
        <v>1788</v>
      </c>
      <c r="D348" s="215" t="s">
        <v>1789</v>
      </c>
      <c r="E348" s="18" t="s">
        <v>529</v>
      </c>
      <c r="F348" s="216">
        <v>71.858999999999995</v>
      </c>
      <c r="G348" s="30"/>
      <c r="H348" s="31"/>
    </row>
    <row r="349" spans="1:8" s="2" customFormat="1" ht="22.5">
      <c r="A349" s="30"/>
      <c r="B349" s="31"/>
      <c r="C349" s="215" t="s">
        <v>2325</v>
      </c>
      <c r="D349" s="215" t="s">
        <v>2326</v>
      </c>
      <c r="E349" s="18" t="s">
        <v>450</v>
      </c>
      <c r="F349" s="216">
        <v>75.164000000000001</v>
      </c>
      <c r="G349" s="30"/>
      <c r="H349" s="31"/>
    </row>
    <row r="350" spans="1:8" s="2" customFormat="1" ht="22.5">
      <c r="A350" s="30"/>
      <c r="B350" s="31"/>
      <c r="C350" s="215" t="s">
        <v>3724</v>
      </c>
      <c r="D350" s="215" t="s">
        <v>3725</v>
      </c>
      <c r="E350" s="18" t="s">
        <v>529</v>
      </c>
      <c r="F350" s="216">
        <v>1509.0709999999999</v>
      </c>
      <c r="G350" s="30"/>
      <c r="H350" s="31"/>
    </row>
    <row r="351" spans="1:8" s="2" customFormat="1" ht="16.899999999999999" customHeight="1">
      <c r="A351" s="30"/>
      <c r="B351" s="31"/>
      <c r="C351" s="215" t="s">
        <v>2280</v>
      </c>
      <c r="D351" s="215" t="s">
        <v>2281</v>
      </c>
      <c r="E351" s="18" t="s">
        <v>450</v>
      </c>
      <c r="F351" s="216">
        <v>14.888</v>
      </c>
      <c r="G351" s="30"/>
      <c r="H351" s="31"/>
    </row>
    <row r="352" spans="1:8" s="2" customFormat="1" ht="16.899999999999999" customHeight="1">
      <c r="A352" s="30"/>
      <c r="B352" s="31"/>
      <c r="C352" s="215" t="s">
        <v>1794</v>
      </c>
      <c r="D352" s="215" t="s">
        <v>1795</v>
      </c>
      <c r="E352" s="18" t="s">
        <v>529</v>
      </c>
      <c r="F352" s="216">
        <v>82.638000000000005</v>
      </c>
      <c r="G352" s="30"/>
      <c r="H352" s="31"/>
    </row>
    <row r="353" spans="1:8" s="2" customFormat="1" ht="16.899999999999999" customHeight="1">
      <c r="A353" s="30"/>
      <c r="B353" s="31"/>
      <c r="C353" s="211" t="s">
        <v>161</v>
      </c>
      <c r="D353" s="212" t="s">
        <v>1</v>
      </c>
      <c r="E353" s="213" t="s">
        <v>1</v>
      </c>
      <c r="F353" s="214">
        <v>363.64600000000002</v>
      </c>
      <c r="G353" s="30"/>
      <c r="H353" s="31"/>
    </row>
    <row r="354" spans="1:8" s="2" customFormat="1" ht="16.899999999999999" customHeight="1">
      <c r="A354" s="30"/>
      <c r="B354" s="31"/>
      <c r="C354" s="215" t="s">
        <v>1</v>
      </c>
      <c r="D354" s="215" t="s">
        <v>2277</v>
      </c>
      <c r="E354" s="18" t="s">
        <v>1</v>
      </c>
      <c r="F354" s="216">
        <v>0</v>
      </c>
      <c r="G354" s="30"/>
      <c r="H354" s="31"/>
    </row>
    <row r="355" spans="1:8" s="2" customFormat="1" ht="16.899999999999999" customHeight="1">
      <c r="A355" s="30"/>
      <c r="B355" s="31"/>
      <c r="C355" s="215" t="s">
        <v>1</v>
      </c>
      <c r="D355" s="215" t="s">
        <v>2278</v>
      </c>
      <c r="E355" s="18" t="s">
        <v>1</v>
      </c>
      <c r="F355" s="216">
        <v>363.64600000000002</v>
      </c>
      <c r="G355" s="30"/>
      <c r="H355" s="31"/>
    </row>
    <row r="356" spans="1:8" s="2" customFormat="1" ht="16.899999999999999" customHeight="1">
      <c r="A356" s="30"/>
      <c r="B356" s="31"/>
      <c r="C356" s="215" t="s">
        <v>161</v>
      </c>
      <c r="D356" s="215" t="s">
        <v>468</v>
      </c>
      <c r="E356" s="18" t="s">
        <v>1</v>
      </c>
      <c r="F356" s="216">
        <v>363.64600000000002</v>
      </c>
      <c r="G356" s="30"/>
      <c r="H356" s="31"/>
    </row>
    <row r="357" spans="1:8" s="2" customFormat="1" ht="16.899999999999999" customHeight="1">
      <c r="A357" s="30"/>
      <c r="B357" s="31"/>
      <c r="C357" s="217" t="s">
        <v>7173</v>
      </c>
      <c r="D357" s="30"/>
      <c r="E357" s="30"/>
      <c r="F357" s="30"/>
      <c r="G357" s="30"/>
      <c r="H357" s="31"/>
    </row>
    <row r="358" spans="1:8" s="2" customFormat="1" ht="22.5">
      <c r="A358" s="30"/>
      <c r="B358" s="31"/>
      <c r="C358" s="215" t="s">
        <v>2272</v>
      </c>
      <c r="D358" s="215" t="s">
        <v>2273</v>
      </c>
      <c r="E358" s="18" t="s">
        <v>542</v>
      </c>
      <c r="F358" s="216">
        <v>603.17600000000004</v>
      </c>
      <c r="G358" s="30"/>
      <c r="H358" s="31"/>
    </row>
    <row r="359" spans="1:8" s="2" customFormat="1" ht="22.5">
      <c r="A359" s="30"/>
      <c r="B359" s="31"/>
      <c r="C359" s="215" t="s">
        <v>2325</v>
      </c>
      <c r="D359" s="215" t="s">
        <v>2326</v>
      </c>
      <c r="E359" s="18" t="s">
        <v>450</v>
      </c>
      <c r="F359" s="216">
        <v>75.164000000000001</v>
      </c>
      <c r="G359" s="30"/>
      <c r="H359" s="31"/>
    </row>
    <row r="360" spans="1:8" s="2" customFormat="1" ht="22.5">
      <c r="A360" s="30"/>
      <c r="B360" s="31"/>
      <c r="C360" s="215" t="s">
        <v>3724</v>
      </c>
      <c r="D360" s="215" t="s">
        <v>3725</v>
      </c>
      <c r="E360" s="18" t="s">
        <v>529</v>
      </c>
      <c r="F360" s="216">
        <v>1509.0709999999999</v>
      </c>
      <c r="G360" s="30"/>
      <c r="H360" s="31"/>
    </row>
    <row r="361" spans="1:8" s="2" customFormat="1" ht="16.899999999999999" customHeight="1">
      <c r="A361" s="30"/>
      <c r="B361" s="31"/>
      <c r="C361" s="215" t="s">
        <v>2280</v>
      </c>
      <c r="D361" s="215" t="s">
        <v>2281</v>
      </c>
      <c r="E361" s="18" t="s">
        <v>450</v>
      </c>
      <c r="F361" s="216">
        <v>14.888</v>
      </c>
      <c r="G361" s="30"/>
      <c r="H361" s="31"/>
    </row>
    <row r="362" spans="1:8" s="2" customFormat="1" ht="16.899999999999999" customHeight="1">
      <c r="A362" s="30"/>
      <c r="B362" s="31"/>
      <c r="C362" s="211" t="s">
        <v>404</v>
      </c>
      <c r="D362" s="212" t="s">
        <v>1</v>
      </c>
      <c r="E362" s="213" t="s">
        <v>1</v>
      </c>
      <c r="F362" s="214">
        <v>1221.57</v>
      </c>
      <c r="G362" s="30"/>
      <c r="H362" s="31"/>
    </row>
    <row r="363" spans="1:8" s="2" customFormat="1" ht="16.899999999999999" customHeight="1">
      <c r="A363" s="30"/>
      <c r="B363" s="31"/>
      <c r="C363" s="215" t="s">
        <v>1</v>
      </c>
      <c r="D363" s="215" t="s">
        <v>3653</v>
      </c>
      <c r="E363" s="18" t="s">
        <v>1</v>
      </c>
      <c r="F363" s="216">
        <v>0</v>
      </c>
      <c r="G363" s="30"/>
      <c r="H363" s="31"/>
    </row>
    <row r="364" spans="1:8" s="2" customFormat="1" ht="16.899999999999999" customHeight="1">
      <c r="A364" s="30"/>
      <c r="B364" s="31"/>
      <c r="C364" s="215" t="s">
        <v>1</v>
      </c>
      <c r="D364" s="215" t="s">
        <v>3654</v>
      </c>
      <c r="E364" s="18" t="s">
        <v>1</v>
      </c>
      <c r="F364" s="216">
        <v>6.93</v>
      </c>
      <c r="G364" s="30"/>
      <c r="H364" s="31"/>
    </row>
    <row r="365" spans="1:8" s="2" customFormat="1" ht="16.899999999999999" customHeight="1">
      <c r="A365" s="30"/>
      <c r="B365" s="31"/>
      <c r="C365" s="215" t="s">
        <v>1</v>
      </c>
      <c r="D365" s="215" t="s">
        <v>3655</v>
      </c>
      <c r="E365" s="18" t="s">
        <v>1</v>
      </c>
      <c r="F365" s="216">
        <v>0</v>
      </c>
      <c r="G365" s="30"/>
      <c r="H365" s="31"/>
    </row>
    <row r="366" spans="1:8" s="2" customFormat="1" ht="16.899999999999999" customHeight="1">
      <c r="A366" s="30"/>
      <c r="B366" s="31"/>
      <c r="C366" s="215" t="s">
        <v>1</v>
      </c>
      <c r="D366" s="215" t="s">
        <v>3656</v>
      </c>
      <c r="E366" s="18" t="s">
        <v>1</v>
      </c>
      <c r="F366" s="216">
        <v>74.007999999999996</v>
      </c>
      <c r="G366" s="30"/>
      <c r="H366" s="31"/>
    </row>
    <row r="367" spans="1:8" s="2" customFormat="1" ht="16.899999999999999" customHeight="1">
      <c r="A367" s="30"/>
      <c r="B367" s="31"/>
      <c r="C367" s="215" t="s">
        <v>1</v>
      </c>
      <c r="D367" s="215" t="s">
        <v>3657</v>
      </c>
      <c r="E367" s="18" t="s">
        <v>1</v>
      </c>
      <c r="F367" s="216">
        <v>-13.2</v>
      </c>
      <c r="G367" s="30"/>
      <c r="H367" s="31"/>
    </row>
    <row r="368" spans="1:8" s="2" customFormat="1" ht="16.899999999999999" customHeight="1">
      <c r="A368" s="30"/>
      <c r="B368" s="31"/>
      <c r="C368" s="215" t="s">
        <v>1</v>
      </c>
      <c r="D368" s="215" t="s">
        <v>3658</v>
      </c>
      <c r="E368" s="18" t="s">
        <v>1</v>
      </c>
      <c r="F368" s="216">
        <v>-0.9</v>
      </c>
      <c r="G368" s="30"/>
      <c r="H368" s="31"/>
    </row>
    <row r="369" spans="1:8" s="2" customFormat="1" ht="16.899999999999999" customHeight="1">
      <c r="A369" s="30"/>
      <c r="B369" s="31"/>
      <c r="C369" s="215" t="s">
        <v>1</v>
      </c>
      <c r="D369" s="215" t="s">
        <v>3659</v>
      </c>
      <c r="E369" s="18" t="s">
        <v>1</v>
      </c>
      <c r="F369" s="216">
        <v>0.32400000000000001</v>
      </c>
      <c r="G369" s="30"/>
      <c r="H369" s="31"/>
    </row>
    <row r="370" spans="1:8" s="2" customFormat="1" ht="16.899999999999999" customHeight="1">
      <c r="A370" s="30"/>
      <c r="B370" s="31"/>
      <c r="C370" s="215" t="s">
        <v>1</v>
      </c>
      <c r="D370" s="215" t="s">
        <v>3660</v>
      </c>
      <c r="E370" s="18" t="s">
        <v>1</v>
      </c>
      <c r="F370" s="216">
        <v>0</v>
      </c>
      <c r="G370" s="30"/>
      <c r="H370" s="31"/>
    </row>
    <row r="371" spans="1:8" s="2" customFormat="1" ht="16.899999999999999" customHeight="1">
      <c r="A371" s="30"/>
      <c r="B371" s="31"/>
      <c r="C371" s="215" t="s">
        <v>1</v>
      </c>
      <c r="D371" s="215" t="s">
        <v>3661</v>
      </c>
      <c r="E371" s="18" t="s">
        <v>1</v>
      </c>
      <c r="F371" s="216">
        <v>82.191999999999993</v>
      </c>
      <c r="G371" s="30"/>
      <c r="H371" s="31"/>
    </row>
    <row r="372" spans="1:8" s="2" customFormat="1" ht="16.899999999999999" customHeight="1">
      <c r="A372" s="30"/>
      <c r="B372" s="31"/>
      <c r="C372" s="215" t="s">
        <v>1</v>
      </c>
      <c r="D372" s="215" t="s">
        <v>3662</v>
      </c>
      <c r="E372" s="18" t="s">
        <v>1</v>
      </c>
      <c r="F372" s="216">
        <v>-11.6</v>
      </c>
      <c r="G372" s="30"/>
      <c r="H372" s="31"/>
    </row>
    <row r="373" spans="1:8" s="2" customFormat="1" ht="16.899999999999999" customHeight="1">
      <c r="A373" s="30"/>
      <c r="B373" s="31"/>
      <c r="C373" s="215" t="s">
        <v>1</v>
      </c>
      <c r="D373" s="215" t="s">
        <v>3658</v>
      </c>
      <c r="E373" s="18" t="s">
        <v>1</v>
      </c>
      <c r="F373" s="216">
        <v>-0.9</v>
      </c>
      <c r="G373" s="30"/>
      <c r="H373" s="31"/>
    </row>
    <row r="374" spans="1:8" s="2" customFormat="1" ht="16.899999999999999" customHeight="1">
      <c r="A374" s="30"/>
      <c r="B374" s="31"/>
      <c r="C374" s="215" t="s">
        <v>1</v>
      </c>
      <c r="D374" s="215" t="s">
        <v>3659</v>
      </c>
      <c r="E374" s="18" t="s">
        <v>1</v>
      </c>
      <c r="F374" s="216">
        <v>0.32400000000000001</v>
      </c>
      <c r="G374" s="30"/>
      <c r="H374" s="31"/>
    </row>
    <row r="375" spans="1:8" s="2" customFormat="1" ht="16.899999999999999" customHeight="1">
      <c r="A375" s="30"/>
      <c r="B375" s="31"/>
      <c r="C375" s="215" t="s">
        <v>1</v>
      </c>
      <c r="D375" s="215" t="s">
        <v>1</v>
      </c>
      <c r="E375" s="18" t="s">
        <v>1</v>
      </c>
      <c r="F375" s="216">
        <v>0</v>
      </c>
      <c r="G375" s="30"/>
      <c r="H375" s="31"/>
    </row>
    <row r="376" spans="1:8" s="2" customFormat="1" ht="16.899999999999999" customHeight="1">
      <c r="A376" s="30"/>
      <c r="B376" s="31"/>
      <c r="C376" s="215" t="s">
        <v>1</v>
      </c>
      <c r="D376" s="215" t="s">
        <v>653</v>
      </c>
      <c r="E376" s="18" t="s">
        <v>1</v>
      </c>
      <c r="F376" s="216">
        <v>0</v>
      </c>
      <c r="G376" s="30"/>
      <c r="H376" s="31"/>
    </row>
    <row r="377" spans="1:8" s="2" customFormat="1" ht="16.899999999999999" customHeight="1">
      <c r="A377" s="30"/>
      <c r="B377" s="31"/>
      <c r="C377" s="215" t="s">
        <v>1</v>
      </c>
      <c r="D377" s="215" t="s">
        <v>1643</v>
      </c>
      <c r="E377" s="18" t="s">
        <v>1</v>
      </c>
      <c r="F377" s="216">
        <v>0</v>
      </c>
      <c r="G377" s="30"/>
      <c r="H377" s="31"/>
    </row>
    <row r="378" spans="1:8" s="2" customFormat="1" ht="16.899999999999999" customHeight="1">
      <c r="A378" s="30"/>
      <c r="B378" s="31"/>
      <c r="C378" s="215" t="s">
        <v>1</v>
      </c>
      <c r="D378" s="215" t="s">
        <v>3663</v>
      </c>
      <c r="E378" s="18" t="s">
        <v>1</v>
      </c>
      <c r="F378" s="216">
        <v>38.4</v>
      </c>
      <c r="G378" s="30"/>
      <c r="H378" s="31"/>
    </row>
    <row r="379" spans="1:8" s="2" customFormat="1" ht="16.899999999999999" customHeight="1">
      <c r="A379" s="30"/>
      <c r="B379" s="31"/>
      <c r="C379" s="215" t="s">
        <v>1</v>
      </c>
      <c r="D379" s="215" t="s">
        <v>3664</v>
      </c>
      <c r="E379" s="18" t="s">
        <v>1</v>
      </c>
      <c r="F379" s="216">
        <v>34.6</v>
      </c>
      <c r="G379" s="30"/>
      <c r="H379" s="31"/>
    </row>
    <row r="380" spans="1:8" s="2" customFormat="1" ht="16.899999999999999" customHeight="1">
      <c r="A380" s="30"/>
      <c r="B380" s="31"/>
      <c r="C380" s="215" t="s">
        <v>1</v>
      </c>
      <c r="D380" s="215" t="s">
        <v>3665</v>
      </c>
      <c r="E380" s="18" t="s">
        <v>1</v>
      </c>
      <c r="F380" s="216">
        <v>0</v>
      </c>
      <c r="G380" s="30"/>
      <c r="H380" s="31"/>
    </row>
    <row r="381" spans="1:8" s="2" customFormat="1" ht="16.899999999999999" customHeight="1">
      <c r="A381" s="30"/>
      <c r="B381" s="31"/>
      <c r="C381" s="215" t="s">
        <v>1</v>
      </c>
      <c r="D381" s="215" t="s">
        <v>3666</v>
      </c>
      <c r="E381" s="18" t="s">
        <v>1</v>
      </c>
      <c r="F381" s="216">
        <v>8.3550000000000004</v>
      </c>
      <c r="G381" s="30"/>
      <c r="H381" s="31"/>
    </row>
    <row r="382" spans="1:8" s="2" customFormat="1" ht="16.899999999999999" customHeight="1">
      <c r="A382" s="30"/>
      <c r="B382" s="31"/>
      <c r="C382" s="215" t="s">
        <v>1</v>
      </c>
      <c r="D382" s="215" t="s">
        <v>1645</v>
      </c>
      <c r="E382" s="18" t="s">
        <v>1</v>
      </c>
      <c r="F382" s="216">
        <v>0</v>
      </c>
      <c r="G382" s="30"/>
      <c r="H382" s="31"/>
    </row>
    <row r="383" spans="1:8" s="2" customFormat="1" ht="16.899999999999999" customHeight="1">
      <c r="A383" s="30"/>
      <c r="B383" s="31"/>
      <c r="C383" s="215" t="s">
        <v>1</v>
      </c>
      <c r="D383" s="215" t="s">
        <v>3667</v>
      </c>
      <c r="E383" s="18" t="s">
        <v>1</v>
      </c>
      <c r="F383" s="216">
        <v>174.79</v>
      </c>
      <c r="G383" s="30"/>
      <c r="H383" s="31"/>
    </row>
    <row r="384" spans="1:8" s="2" customFormat="1" ht="16.899999999999999" customHeight="1">
      <c r="A384" s="30"/>
      <c r="B384" s="31"/>
      <c r="C384" s="215" t="s">
        <v>1</v>
      </c>
      <c r="D384" s="215" t="s">
        <v>3668</v>
      </c>
      <c r="E384" s="18" t="s">
        <v>1</v>
      </c>
      <c r="F384" s="216">
        <v>180.07</v>
      </c>
      <c r="G384" s="30"/>
      <c r="H384" s="31"/>
    </row>
    <row r="385" spans="1:8" s="2" customFormat="1" ht="16.899999999999999" customHeight="1">
      <c r="A385" s="30"/>
      <c r="B385" s="31"/>
      <c r="C385" s="215" t="s">
        <v>1</v>
      </c>
      <c r="D385" s="215" t="s">
        <v>3669</v>
      </c>
      <c r="E385" s="18" t="s">
        <v>1</v>
      </c>
      <c r="F385" s="216">
        <v>-49.8</v>
      </c>
      <c r="G385" s="30"/>
      <c r="H385" s="31"/>
    </row>
    <row r="386" spans="1:8" s="2" customFormat="1" ht="16.899999999999999" customHeight="1">
      <c r="A386" s="30"/>
      <c r="B386" s="31"/>
      <c r="C386" s="215" t="s">
        <v>1</v>
      </c>
      <c r="D386" s="215" t="s">
        <v>1</v>
      </c>
      <c r="E386" s="18" t="s">
        <v>1</v>
      </c>
      <c r="F386" s="216">
        <v>0</v>
      </c>
      <c r="G386" s="30"/>
      <c r="H386" s="31"/>
    </row>
    <row r="387" spans="1:8" s="2" customFormat="1" ht="16.899999999999999" customHeight="1">
      <c r="A387" s="30"/>
      <c r="B387" s="31"/>
      <c r="C387" s="215" t="s">
        <v>1</v>
      </c>
      <c r="D387" s="215" t="s">
        <v>654</v>
      </c>
      <c r="E387" s="18" t="s">
        <v>1</v>
      </c>
      <c r="F387" s="216">
        <v>0</v>
      </c>
      <c r="G387" s="30"/>
      <c r="H387" s="31"/>
    </row>
    <row r="388" spans="1:8" s="2" customFormat="1" ht="16.899999999999999" customHeight="1">
      <c r="A388" s="30"/>
      <c r="B388" s="31"/>
      <c r="C388" s="215" t="s">
        <v>1</v>
      </c>
      <c r="D388" s="215" t="s">
        <v>1643</v>
      </c>
      <c r="E388" s="18" t="s">
        <v>1</v>
      </c>
      <c r="F388" s="216">
        <v>0</v>
      </c>
      <c r="G388" s="30"/>
      <c r="H388" s="31"/>
    </row>
    <row r="389" spans="1:8" s="2" customFormat="1" ht="16.899999999999999" customHeight="1">
      <c r="A389" s="30"/>
      <c r="B389" s="31"/>
      <c r="C389" s="215" t="s">
        <v>1</v>
      </c>
      <c r="D389" s="215" t="s">
        <v>3670</v>
      </c>
      <c r="E389" s="18" t="s">
        <v>1</v>
      </c>
      <c r="F389" s="216">
        <v>22.8</v>
      </c>
      <c r="G389" s="30"/>
      <c r="H389" s="31"/>
    </row>
    <row r="390" spans="1:8" s="2" customFormat="1" ht="16.899999999999999" customHeight="1">
      <c r="A390" s="30"/>
      <c r="B390" s="31"/>
      <c r="C390" s="215" t="s">
        <v>1</v>
      </c>
      <c r="D390" s="215" t="s">
        <v>3665</v>
      </c>
      <c r="E390" s="18" t="s">
        <v>1</v>
      </c>
      <c r="F390" s="216">
        <v>0</v>
      </c>
      <c r="G390" s="30"/>
      <c r="H390" s="31"/>
    </row>
    <row r="391" spans="1:8" s="2" customFormat="1" ht="16.899999999999999" customHeight="1">
      <c r="A391" s="30"/>
      <c r="B391" s="31"/>
      <c r="C391" s="215" t="s">
        <v>1</v>
      </c>
      <c r="D391" s="215" t="s">
        <v>3671</v>
      </c>
      <c r="E391" s="18" t="s">
        <v>1</v>
      </c>
      <c r="F391" s="216">
        <v>7.84</v>
      </c>
      <c r="G391" s="30"/>
      <c r="H391" s="31"/>
    </row>
    <row r="392" spans="1:8" s="2" customFormat="1" ht="16.899999999999999" customHeight="1">
      <c r="A392" s="30"/>
      <c r="B392" s="31"/>
      <c r="C392" s="215" t="s">
        <v>1</v>
      </c>
      <c r="D392" s="215" t="s">
        <v>1645</v>
      </c>
      <c r="E392" s="18" t="s">
        <v>1</v>
      </c>
      <c r="F392" s="216">
        <v>0</v>
      </c>
      <c r="G392" s="30"/>
      <c r="H392" s="31"/>
    </row>
    <row r="393" spans="1:8" s="2" customFormat="1" ht="16.899999999999999" customHeight="1">
      <c r="A393" s="30"/>
      <c r="B393" s="31"/>
      <c r="C393" s="215" t="s">
        <v>1</v>
      </c>
      <c r="D393" s="215" t="s">
        <v>3672</v>
      </c>
      <c r="E393" s="18" t="s">
        <v>1</v>
      </c>
      <c r="F393" s="216">
        <v>95.04</v>
      </c>
      <c r="G393" s="30"/>
      <c r="H393" s="31"/>
    </row>
    <row r="394" spans="1:8" s="2" customFormat="1" ht="16.899999999999999" customHeight="1">
      <c r="A394" s="30"/>
      <c r="B394" s="31"/>
      <c r="C394" s="215" t="s">
        <v>1</v>
      </c>
      <c r="D394" s="215" t="s">
        <v>3673</v>
      </c>
      <c r="E394" s="18" t="s">
        <v>1</v>
      </c>
      <c r="F394" s="216">
        <v>-12</v>
      </c>
      <c r="G394" s="30"/>
      <c r="H394" s="31"/>
    </row>
    <row r="395" spans="1:8" s="2" customFormat="1" ht="16.899999999999999" customHeight="1">
      <c r="A395" s="30"/>
      <c r="B395" s="31"/>
      <c r="C395" s="215" t="s">
        <v>1</v>
      </c>
      <c r="D395" s="215" t="s">
        <v>3674</v>
      </c>
      <c r="E395" s="18" t="s">
        <v>1</v>
      </c>
      <c r="F395" s="216">
        <v>98.713999999999999</v>
      </c>
      <c r="G395" s="30"/>
      <c r="H395" s="31"/>
    </row>
    <row r="396" spans="1:8" s="2" customFormat="1" ht="16.899999999999999" customHeight="1">
      <c r="A396" s="30"/>
      <c r="B396" s="31"/>
      <c r="C396" s="215" t="s">
        <v>1</v>
      </c>
      <c r="D396" s="215" t="s">
        <v>3675</v>
      </c>
      <c r="E396" s="18" t="s">
        <v>1</v>
      </c>
      <c r="F396" s="216">
        <v>-9.8000000000000007</v>
      </c>
      <c r="G396" s="30"/>
      <c r="H396" s="31"/>
    </row>
    <row r="397" spans="1:8" s="2" customFormat="1" ht="16.899999999999999" customHeight="1">
      <c r="A397" s="30"/>
      <c r="B397" s="31"/>
      <c r="C397" s="215" t="s">
        <v>1</v>
      </c>
      <c r="D397" s="215" t="s">
        <v>3676</v>
      </c>
      <c r="E397" s="18" t="s">
        <v>1</v>
      </c>
      <c r="F397" s="216">
        <v>249.48</v>
      </c>
      <c r="G397" s="30"/>
      <c r="H397" s="31"/>
    </row>
    <row r="398" spans="1:8" s="2" customFormat="1" ht="16.899999999999999" customHeight="1">
      <c r="A398" s="30"/>
      <c r="B398" s="31"/>
      <c r="C398" s="215" t="s">
        <v>1</v>
      </c>
      <c r="D398" s="215" t="s">
        <v>3677</v>
      </c>
      <c r="E398" s="18" t="s">
        <v>1</v>
      </c>
      <c r="F398" s="216">
        <v>-29.6</v>
      </c>
      <c r="G398" s="30"/>
      <c r="H398" s="31"/>
    </row>
    <row r="399" spans="1:8" s="2" customFormat="1" ht="16.899999999999999" customHeight="1">
      <c r="A399" s="30"/>
      <c r="B399" s="31"/>
      <c r="C399" s="215" t="s">
        <v>1</v>
      </c>
      <c r="D399" s="215" t="s">
        <v>1</v>
      </c>
      <c r="E399" s="18" t="s">
        <v>1</v>
      </c>
      <c r="F399" s="216">
        <v>0</v>
      </c>
      <c r="G399" s="30"/>
      <c r="H399" s="31"/>
    </row>
    <row r="400" spans="1:8" s="2" customFormat="1" ht="16.899999999999999" customHeight="1">
      <c r="A400" s="30"/>
      <c r="B400" s="31"/>
      <c r="C400" s="215" t="s">
        <v>1</v>
      </c>
      <c r="D400" s="215" t="s">
        <v>1</v>
      </c>
      <c r="E400" s="18" t="s">
        <v>1</v>
      </c>
      <c r="F400" s="216">
        <v>0</v>
      </c>
      <c r="G400" s="30"/>
      <c r="H400" s="31"/>
    </row>
    <row r="401" spans="1:8" s="2" customFormat="1" ht="16.899999999999999" customHeight="1">
      <c r="A401" s="30"/>
      <c r="B401" s="31"/>
      <c r="C401" s="215" t="s">
        <v>1</v>
      </c>
      <c r="D401" s="215" t="s">
        <v>846</v>
      </c>
      <c r="E401" s="18" t="s">
        <v>1</v>
      </c>
      <c r="F401" s="216">
        <v>0</v>
      </c>
      <c r="G401" s="30"/>
      <c r="H401" s="31"/>
    </row>
    <row r="402" spans="1:8" s="2" customFormat="1" ht="16.899999999999999" customHeight="1">
      <c r="A402" s="30"/>
      <c r="B402" s="31"/>
      <c r="C402" s="215" t="s">
        <v>1</v>
      </c>
      <c r="D402" s="215" t="s">
        <v>1643</v>
      </c>
      <c r="E402" s="18" t="s">
        <v>1</v>
      </c>
      <c r="F402" s="216">
        <v>0</v>
      </c>
      <c r="G402" s="30"/>
      <c r="H402" s="31"/>
    </row>
    <row r="403" spans="1:8" s="2" customFormat="1" ht="16.899999999999999" customHeight="1">
      <c r="A403" s="30"/>
      <c r="B403" s="31"/>
      <c r="C403" s="215" t="s">
        <v>1</v>
      </c>
      <c r="D403" s="215" t="s">
        <v>3678</v>
      </c>
      <c r="E403" s="18" t="s">
        <v>1</v>
      </c>
      <c r="F403" s="216">
        <v>53.4</v>
      </c>
      <c r="G403" s="30"/>
      <c r="H403" s="31"/>
    </row>
    <row r="404" spans="1:8" s="2" customFormat="1" ht="16.899999999999999" customHeight="1">
      <c r="A404" s="30"/>
      <c r="B404" s="31"/>
      <c r="C404" s="215" t="s">
        <v>1</v>
      </c>
      <c r="D404" s="215" t="s">
        <v>3665</v>
      </c>
      <c r="E404" s="18" t="s">
        <v>1</v>
      </c>
      <c r="F404" s="216">
        <v>0</v>
      </c>
      <c r="G404" s="30"/>
      <c r="H404" s="31"/>
    </row>
    <row r="405" spans="1:8" s="2" customFormat="1" ht="16.899999999999999" customHeight="1">
      <c r="A405" s="30"/>
      <c r="B405" s="31"/>
      <c r="C405" s="215" t="s">
        <v>1</v>
      </c>
      <c r="D405" s="215" t="s">
        <v>3679</v>
      </c>
      <c r="E405" s="18" t="s">
        <v>1</v>
      </c>
      <c r="F405" s="216">
        <v>11.83</v>
      </c>
      <c r="G405" s="30"/>
      <c r="H405" s="31"/>
    </row>
    <row r="406" spans="1:8" s="2" customFormat="1" ht="16.899999999999999" customHeight="1">
      <c r="A406" s="30"/>
      <c r="B406" s="31"/>
      <c r="C406" s="215" t="s">
        <v>1</v>
      </c>
      <c r="D406" s="215" t="s">
        <v>1645</v>
      </c>
      <c r="E406" s="18" t="s">
        <v>1</v>
      </c>
      <c r="F406" s="216">
        <v>0</v>
      </c>
      <c r="G406" s="30"/>
      <c r="H406" s="31"/>
    </row>
    <row r="407" spans="1:8" s="2" customFormat="1" ht="16.899999999999999" customHeight="1">
      <c r="A407" s="30"/>
      <c r="B407" s="31"/>
      <c r="C407" s="215" t="s">
        <v>1</v>
      </c>
      <c r="D407" s="215" t="s">
        <v>3680</v>
      </c>
      <c r="E407" s="18" t="s">
        <v>1</v>
      </c>
      <c r="F407" s="216">
        <v>133.86099999999999</v>
      </c>
      <c r="G407" s="30"/>
      <c r="H407" s="31"/>
    </row>
    <row r="408" spans="1:8" s="2" customFormat="1" ht="16.899999999999999" customHeight="1">
      <c r="A408" s="30"/>
      <c r="B408" s="31"/>
      <c r="C408" s="215" t="s">
        <v>1</v>
      </c>
      <c r="D408" s="215" t="s">
        <v>3681</v>
      </c>
      <c r="E408" s="18" t="s">
        <v>1</v>
      </c>
      <c r="F408" s="216">
        <v>-10.885</v>
      </c>
      <c r="G408" s="30"/>
      <c r="H408" s="31"/>
    </row>
    <row r="409" spans="1:8" s="2" customFormat="1" ht="16.899999999999999" customHeight="1">
      <c r="A409" s="30"/>
      <c r="B409" s="31"/>
      <c r="C409" s="215" t="s">
        <v>1</v>
      </c>
      <c r="D409" s="215" t="s">
        <v>3682</v>
      </c>
      <c r="E409" s="18" t="s">
        <v>1</v>
      </c>
      <c r="F409" s="216">
        <v>-21.6</v>
      </c>
      <c r="G409" s="30"/>
      <c r="H409" s="31"/>
    </row>
    <row r="410" spans="1:8" s="2" customFormat="1" ht="16.899999999999999" customHeight="1">
      <c r="A410" s="30"/>
      <c r="B410" s="31"/>
      <c r="C410" s="215" t="s">
        <v>1</v>
      </c>
      <c r="D410" s="215" t="s">
        <v>3683</v>
      </c>
      <c r="E410" s="18" t="s">
        <v>1</v>
      </c>
      <c r="F410" s="216">
        <v>56.505000000000003</v>
      </c>
      <c r="G410" s="30"/>
      <c r="H410" s="31"/>
    </row>
    <row r="411" spans="1:8" s="2" customFormat="1" ht="16.899999999999999" customHeight="1">
      <c r="A411" s="30"/>
      <c r="B411" s="31"/>
      <c r="C411" s="215" t="s">
        <v>1</v>
      </c>
      <c r="D411" s="215" t="s">
        <v>3684</v>
      </c>
      <c r="E411" s="18" t="s">
        <v>1</v>
      </c>
      <c r="F411" s="216">
        <v>-1.736</v>
      </c>
      <c r="G411" s="30"/>
      <c r="H411" s="31"/>
    </row>
    <row r="412" spans="1:8" s="2" customFormat="1" ht="16.899999999999999" customHeight="1">
      <c r="A412" s="30"/>
      <c r="B412" s="31"/>
      <c r="C412" s="215" t="s">
        <v>1</v>
      </c>
      <c r="D412" s="215" t="s">
        <v>3685</v>
      </c>
      <c r="E412" s="18" t="s">
        <v>1</v>
      </c>
      <c r="F412" s="216">
        <v>-5</v>
      </c>
      <c r="G412" s="30"/>
      <c r="H412" s="31"/>
    </row>
    <row r="413" spans="1:8" s="2" customFormat="1" ht="16.899999999999999" customHeight="1">
      <c r="A413" s="30"/>
      <c r="B413" s="31"/>
      <c r="C413" s="215" t="s">
        <v>1</v>
      </c>
      <c r="D413" s="215" t="s">
        <v>3686</v>
      </c>
      <c r="E413" s="18" t="s">
        <v>1</v>
      </c>
      <c r="F413" s="216">
        <v>73.128</v>
      </c>
      <c r="G413" s="30"/>
      <c r="H413" s="31"/>
    </row>
    <row r="414" spans="1:8" s="2" customFormat="1" ht="16.899999999999999" customHeight="1">
      <c r="A414" s="30"/>
      <c r="B414" s="31"/>
      <c r="C414" s="215" t="s">
        <v>1</v>
      </c>
      <c r="D414" s="215" t="s">
        <v>3687</v>
      </c>
      <c r="E414" s="18" t="s">
        <v>1</v>
      </c>
      <c r="F414" s="216">
        <v>-14</v>
      </c>
      <c r="G414" s="30"/>
      <c r="H414" s="31"/>
    </row>
    <row r="415" spans="1:8" s="2" customFormat="1" ht="16.899999999999999" customHeight="1">
      <c r="A415" s="30"/>
      <c r="B415" s="31"/>
      <c r="C415" s="215" t="s">
        <v>1</v>
      </c>
      <c r="D415" s="215" t="s">
        <v>1</v>
      </c>
      <c r="E415" s="18" t="s">
        <v>1</v>
      </c>
      <c r="F415" s="216">
        <v>0</v>
      </c>
      <c r="G415" s="30"/>
      <c r="H415" s="31"/>
    </row>
    <row r="416" spans="1:8" s="2" customFormat="1" ht="16.899999999999999" customHeight="1">
      <c r="A416" s="30"/>
      <c r="B416" s="31"/>
      <c r="C416" s="215" t="s">
        <v>1</v>
      </c>
      <c r="D416" s="215" t="s">
        <v>1</v>
      </c>
      <c r="E416" s="18" t="s">
        <v>1</v>
      </c>
      <c r="F416" s="216">
        <v>0</v>
      </c>
      <c r="G416" s="30"/>
      <c r="H416" s="31"/>
    </row>
    <row r="417" spans="1:8" s="2" customFormat="1" ht="16.899999999999999" customHeight="1">
      <c r="A417" s="30"/>
      <c r="B417" s="31"/>
      <c r="C417" s="215" t="s">
        <v>1</v>
      </c>
      <c r="D417" s="215" t="s">
        <v>1</v>
      </c>
      <c r="E417" s="18" t="s">
        <v>1</v>
      </c>
      <c r="F417" s="216">
        <v>0</v>
      </c>
      <c r="G417" s="30"/>
      <c r="H417" s="31"/>
    </row>
    <row r="418" spans="1:8" s="2" customFormat="1" ht="16.899999999999999" customHeight="1">
      <c r="A418" s="30"/>
      <c r="B418" s="31"/>
      <c r="C418" s="215" t="s">
        <v>404</v>
      </c>
      <c r="D418" s="215" t="s">
        <v>470</v>
      </c>
      <c r="E418" s="18" t="s">
        <v>1</v>
      </c>
      <c r="F418" s="216">
        <v>1221.57</v>
      </c>
      <c r="G418" s="30"/>
      <c r="H418" s="31"/>
    </row>
    <row r="419" spans="1:8" s="2" customFormat="1" ht="16.899999999999999" customHeight="1">
      <c r="A419" s="30"/>
      <c r="B419" s="31"/>
      <c r="C419" s="217" t="s">
        <v>7173</v>
      </c>
      <c r="D419" s="30"/>
      <c r="E419" s="30"/>
      <c r="F419" s="30"/>
      <c r="G419" s="30"/>
      <c r="H419" s="31"/>
    </row>
    <row r="420" spans="1:8" s="2" customFormat="1" ht="16.899999999999999" customHeight="1">
      <c r="A420" s="30"/>
      <c r="B420" s="31"/>
      <c r="C420" s="215" t="s">
        <v>3650</v>
      </c>
      <c r="D420" s="215" t="s">
        <v>3651</v>
      </c>
      <c r="E420" s="18" t="s">
        <v>529</v>
      </c>
      <c r="F420" s="216">
        <v>1221.57</v>
      </c>
      <c r="G420" s="30"/>
      <c r="H420" s="31"/>
    </row>
    <row r="421" spans="1:8" s="2" customFormat="1" ht="22.5">
      <c r="A421" s="30"/>
      <c r="B421" s="31"/>
      <c r="C421" s="215" t="s">
        <v>3753</v>
      </c>
      <c r="D421" s="215" t="s">
        <v>3754</v>
      </c>
      <c r="E421" s="18" t="s">
        <v>529</v>
      </c>
      <c r="F421" s="216">
        <v>11757.052</v>
      </c>
      <c r="G421" s="30"/>
      <c r="H421" s="31"/>
    </row>
    <row r="422" spans="1:8" s="2" customFormat="1" ht="16.899999999999999" customHeight="1">
      <c r="A422" s="30"/>
      <c r="B422" s="31"/>
      <c r="C422" s="215" t="s">
        <v>3689</v>
      </c>
      <c r="D422" s="215" t="s">
        <v>3690</v>
      </c>
      <c r="E422" s="18" t="s">
        <v>529</v>
      </c>
      <c r="F422" s="216">
        <v>1246.001</v>
      </c>
      <c r="G422" s="30"/>
      <c r="H422" s="31"/>
    </row>
    <row r="423" spans="1:8" s="2" customFormat="1" ht="16.899999999999999" customHeight="1">
      <c r="A423" s="30"/>
      <c r="B423" s="31"/>
      <c r="C423" s="211" t="s">
        <v>415</v>
      </c>
      <c r="D423" s="212" t="s">
        <v>1</v>
      </c>
      <c r="E423" s="213" t="s">
        <v>1</v>
      </c>
      <c r="F423" s="214">
        <v>81.2</v>
      </c>
      <c r="G423" s="30"/>
      <c r="H423" s="31"/>
    </row>
    <row r="424" spans="1:8" s="2" customFormat="1" ht="16.899999999999999" customHeight="1">
      <c r="A424" s="30"/>
      <c r="B424" s="31"/>
      <c r="C424" s="215" t="s">
        <v>1</v>
      </c>
      <c r="D424" s="215" t="s">
        <v>1864</v>
      </c>
      <c r="E424" s="18" t="s">
        <v>1</v>
      </c>
      <c r="F424" s="216">
        <v>81.2</v>
      </c>
      <c r="G424" s="30"/>
      <c r="H424" s="31"/>
    </row>
    <row r="425" spans="1:8" s="2" customFormat="1" ht="16.899999999999999" customHeight="1">
      <c r="A425" s="30"/>
      <c r="B425" s="31"/>
      <c r="C425" s="215" t="s">
        <v>415</v>
      </c>
      <c r="D425" s="215" t="s">
        <v>468</v>
      </c>
      <c r="E425" s="18" t="s">
        <v>1</v>
      </c>
      <c r="F425" s="216">
        <v>81.2</v>
      </c>
      <c r="G425" s="30"/>
      <c r="H425" s="31"/>
    </row>
    <row r="426" spans="1:8" s="2" customFormat="1" ht="16.899999999999999" customHeight="1">
      <c r="A426" s="30"/>
      <c r="B426" s="31"/>
      <c r="C426" s="217" t="s">
        <v>7173</v>
      </c>
      <c r="D426" s="30"/>
      <c r="E426" s="30"/>
      <c r="F426" s="30"/>
      <c r="G426" s="30"/>
      <c r="H426" s="31"/>
    </row>
    <row r="427" spans="1:8" s="2" customFormat="1" ht="22.5">
      <c r="A427" s="30"/>
      <c r="B427" s="31"/>
      <c r="C427" s="215" t="s">
        <v>1859</v>
      </c>
      <c r="D427" s="215" t="s">
        <v>1860</v>
      </c>
      <c r="E427" s="18" t="s">
        <v>542</v>
      </c>
      <c r="F427" s="216">
        <v>122.48</v>
      </c>
      <c r="G427" s="30"/>
      <c r="H427" s="31"/>
    </row>
    <row r="428" spans="1:8" s="2" customFormat="1" ht="22.5">
      <c r="A428" s="30"/>
      <c r="B428" s="31"/>
      <c r="C428" s="215" t="s">
        <v>1873</v>
      </c>
      <c r="D428" s="215" t="s">
        <v>1874</v>
      </c>
      <c r="E428" s="18" t="s">
        <v>542</v>
      </c>
      <c r="F428" s="216">
        <v>122.48</v>
      </c>
      <c r="G428" s="30"/>
      <c r="H428" s="31"/>
    </row>
    <row r="429" spans="1:8" s="2" customFormat="1" ht="16.899999999999999" customHeight="1">
      <c r="A429" s="30"/>
      <c r="B429" s="31"/>
      <c r="C429" s="215" t="s">
        <v>1877</v>
      </c>
      <c r="D429" s="215" t="s">
        <v>1878</v>
      </c>
      <c r="E429" s="18" t="s">
        <v>542</v>
      </c>
      <c r="F429" s="216">
        <v>124.93</v>
      </c>
      <c r="G429" s="30"/>
      <c r="H429" s="31"/>
    </row>
    <row r="430" spans="1:8" s="2" customFormat="1" ht="16.899999999999999" customHeight="1">
      <c r="A430" s="30"/>
      <c r="B430" s="31"/>
      <c r="C430" s="215" t="s">
        <v>1866</v>
      </c>
      <c r="D430" s="215" t="s">
        <v>1867</v>
      </c>
      <c r="E430" s="18" t="s">
        <v>542</v>
      </c>
      <c r="F430" s="216">
        <v>128.60499999999999</v>
      </c>
      <c r="G430" s="30"/>
      <c r="H430" s="31"/>
    </row>
    <row r="431" spans="1:8" s="2" customFormat="1" ht="16.899999999999999" customHeight="1">
      <c r="A431" s="30"/>
      <c r="B431" s="31"/>
      <c r="C431" s="211" t="s">
        <v>210</v>
      </c>
      <c r="D431" s="212" t="s">
        <v>1</v>
      </c>
      <c r="E431" s="213" t="s">
        <v>1</v>
      </c>
      <c r="F431" s="214">
        <v>21.63</v>
      </c>
      <c r="G431" s="30"/>
      <c r="H431" s="31"/>
    </row>
    <row r="432" spans="1:8" s="2" customFormat="1" ht="16.899999999999999" customHeight="1">
      <c r="A432" s="30"/>
      <c r="B432" s="31"/>
      <c r="C432" s="215" t="s">
        <v>1</v>
      </c>
      <c r="D432" s="215" t="s">
        <v>1862</v>
      </c>
      <c r="E432" s="18" t="s">
        <v>1</v>
      </c>
      <c r="F432" s="216">
        <v>21.63</v>
      </c>
      <c r="G432" s="30"/>
      <c r="H432" s="31"/>
    </row>
    <row r="433" spans="1:8" s="2" customFormat="1" ht="16.899999999999999" customHeight="1">
      <c r="A433" s="30"/>
      <c r="B433" s="31"/>
      <c r="C433" s="215" t="s">
        <v>210</v>
      </c>
      <c r="D433" s="215" t="s">
        <v>468</v>
      </c>
      <c r="E433" s="18" t="s">
        <v>1</v>
      </c>
      <c r="F433" s="216">
        <v>21.63</v>
      </c>
      <c r="G433" s="30"/>
      <c r="H433" s="31"/>
    </row>
    <row r="434" spans="1:8" s="2" customFormat="1" ht="16.899999999999999" customHeight="1">
      <c r="A434" s="30"/>
      <c r="B434" s="31"/>
      <c r="C434" s="217" t="s">
        <v>7173</v>
      </c>
      <c r="D434" s="30"/>
      <c r="E434" s="30"/>
      <c r="F434" s="30"/>
      <c r="G434" s="30"/>
      <c r="H434" s="31"/>
    </row>
    <row r="435" spans="1:8" s="2" customFormat="1" ht="22.5">
      <c r="A435" s="30"/>
      <c r="B435" s="31"/>
      <c r="C435" s="215" t="s">
        <v>1859</v>
      </c>
      <c r="D435" s="215" t="s">
        <v>1860</v>
      </c>
      <c r="E435" s="18" t="s">
        <v>542</v>
      </c>
      <c r="F435" s="216">
        <v>122.48</v>
      </c>
      <c r="G435" s="30"/>
      <c r="H435" s="31"/>
    </row>
    <row r="436" spans="1:8" s="2" customFormat="1" ht="22.5">
      <c r="A436" s="30"/>
      <c r="B436" s="31"/>
      <c r="C436" s="215" t="s">
        <v>1873</v>
      </c>
      <c r="D436" s="215" t="s">
        <v>1874</v>
      </c>
      <c r="E436" s="18" t="s">
        <v>542</v>
      </c>
      <c r="F436" s="216">
        <v>122.48</v>
      </c>
      <c r="G436" s="30"/>
      <c r="H436" s="31"/>
    </row>
    <row r="437" spans="1:8" s="2" customFormat="1" ht="16.899999999999999" customHeight="1">
      <c r="A437" s="30"/>
      <c r="B437" s="31"/>
      <c r="C437" s="215" t="s">
        <v>1877</v>
      </c>
      <c r="D437" s="215" t="s">
        <v>1878</v>
      </c>
      <c r="E437" s="18" t="s">
        <v>542</v>
      </c>
      <c r="F437" s="216">
        <v>124.93</v>
      </c>
      <c r="G437" s="30"/>
      <c r="H437" s="31"/>
    </row>
    <row r="438" spans="1:8" s="2" customFormat="1" ht="16.899999999999999" customHeight="1">
      <c r="A438" s="30"/>
      <c r="B438" s="31"/>
      <c r="C438" s="215" t="s">
        <v>1866</v>
      </c>
      <c r="D438" s="215" t="s">
        <v>1867</v>
      </c>
      <c r="E438" s="18" t="s">
        <v>542</v>
      </c>
      <c r="F438" s="216">
        <v>128.60499999999999</v>
      </c>
      <c r="G438" s="30"/>
      <c r="H438" s="31"/>
    </row>
    <row r="439" spans="1:8" s="2" customFormat="1" ht="16.899999999999999" customHeight="1">
      <c r="A439" s="30"/>
      <c r="B439" s="31"/>
      <c r="C439" s="211" t="s">
        <v>238</v>
      </c>
      <c r="D439" s="212" t="s">
        <v>1</v>
      </c>
      <c r="E439" s="213" t="s">
        <v>1</v>
      </c>
      <c r="F439" s="214">
        <v>19.649999999999999</v>
      </c>
      <c r="G439" s="30"/>
      <c r="H439" s="31"/>
    </row>
    <row r="440" spans="1:8" s="2" customFormat="1" ht="16.899999999999999" customHeight="1">
      <c r="A440" s="30"/>
      <c r="B440" s="31"/>
      <c r="C440" s="215" t="s">
        <v>1</v>
      </c>
      <c r="D440" s="215" t="s">
        <v>1863</v>
      </c>
      <c r="E440" s="18" t="s">
        <v>1</v>
      </c>
      <c r="F440" s="216">
        <v>19.649999999999999</v>
      </c>
      <c r="G440" s="30"/>
      <c r="H440" s="31"/>
    </row>
    <row r="441" spans="1:8" s="2" customFormat="1" ht="16.899999999999999" customHeight="1">
      <c r="A441" s="30"/>
      <c r="B441" s="31"/>
      <c r="C441" s="215" t="s">
        <v>238</v>
      </c>
      <c r="D441" s="215" t="s">
        <v>468</v>
      </c>
      <c r="E441" s="18" t="s">
        <v>1</v>
      </c>
      <c r="F441" s="216">
        <v>19.649999999999999</v>
      </c>
      <c r="G441" s="30"/>
      <c r="H441" s="31"/>
    </row>
    <row r="442" spans="1:8" s="2" customFormat="1" ht="16.899999999999999" customHeight="1">
      <c r="A442" s="30"/>
      <c r="B442" s="31"/>
      <c r="C442" s="217" t="s">
        <v>7173</v>
      </c>
      <c r="D442" s="30"/>
      <c r="E442" s="30"/>
      <c r="F442" s="30"/>
      <c r="G442" s="30"/>
      <c r="H442" s="31"/>
    </row>
    <row r="443" spans="1:8" s="2" customFormat="1" ht="22.5">
      <c r="A443" s="30"/>
      <c r="B443" s="31"/>
      <c r="C443" s="215" t="s">
        <v>1859</v>
      </c>
      <c r="D443" s="215" t="s">
        <v>1860</v>
      </c>
      <c r="E443" s="18" t="s">
        <v>542</v>
      </c>
      <c r="F443" s="216">
        <v>122.48</v>
      </c>
      <c r="G443" s="30"/>
      <c r="H443" s="31"/>
    </row>
    <row r="444" spans="1:8" s="2" customFormat="1" ht="22.5">
      <c r="A444" s="30"/>
      <c r="B444" s="31"/>
      <c r="C444" s="215" t="s">
        <v>1873</v>
      </c>
      <c r="D444" s="215" t="s">
        <v>1874</v>
      </c>
      <c r="E444" s="18" t="s">
        <v>542</v>
      </c>
      <c r="F444" s="216">
        <v>122.48</v>
      </c>
      <c r="G444" s="30"/>
      <c r="H444" s="31"/>
    </row>
    <row r="445" spans="1:8" s="2" customFormat="1" ht="16.899999999999999" customHeight="1">
      <c r="A445" s="30"/>
      <c r="B445" s="31"/>
      <c r="C445" s="215" t="s">
        <v>1877</v>
      </c>
      <c r="D445" s="215" t="s">
        <v>1878</v>
      </c>
      <c r="E445" s="18" t="s">
        <v>542</v>
      </c>
      <c r="F445" s="216">
        <v>124.93</v>
      </c>
      <c r="G445" s="30"/>
      <c r="H445" s="31"/>
    </row>
    <row r="446" spans="1:8" s="2" customFormat="1" ht="16.899999999999999" customHeight="1">
      <c r="A446" s="30"/>
      <c r="B446" s="31"/>
      <c r="C446" s="215" t="s">
        <v>1866</v>
      </c>
      <c r="D446" s="215" t="s">
        <v>1867</v>
      </c>
      <c r="E446" s="18" t="s">
        <v>542</v>
      </c>
      <c r="F446" s="216">
        <v>128.60499999999999</v>
      </c>
      <c r="G446" s="30"/>
      <c r="H446" s="31"/>
    </row>
    <row r="447" spans="1:8" s="2" customFormat="1" ht="16.899999999999999" customHeight="1">
      <c r="A447" s="30"/>
      <c r="B447" s="31"/>
      <c r="C447" s="211" t="s">
        <v>182</v>
      </c>
      <c r="D447" s="212" t="s">
        <v>1</v>
      </c>
      <c r="E447" s="213" t="s">
        <v>1</v>
      </c>
      <c r="F447" s="214">
        <v>1818.232</v>
      </c>
      <c r="G447" s="30"/>
      <c r="H447" s="31"/>
    </row>
    <row r="448" spans="1:8" s="2" customFormat="1" ht="16.899999999999999" customHeight="1">
      <c r="A448" s="30"/>
      <c r="B448" s="31"/>
      <c r="C448" s="215" t="s">
        <v>1</v>
      </c>
      <c r="D448" s="215" t="s">
        <v>2306</v>
      </c>
      <c r="E448" s="18" t="s">
        <v>1</v>
      </c>
      <c r="F448" s="216">
        <v>1818.232</v>
      </c>
      <c r="G448" s="30"/>
      <c r="H448" s="31"/>
    </row>
    <row r="449" spans="1:8" s="2" customFormat="1" ht="16.899999999999999" customHeight="1">
      <c r="A449" s="30"/>
      <c r="B449" s="31"/>
      <c r="C449" s="215" t="s">
        <v>182</v>
      </c>
      <c r="D449" s="215" t="s">
        <v>468</v>
      </c>
      <c r="E449" s="18" t="s">
        <v>1</v>
      </c>
      <c r="F449" s="216">
        <v>1818.232</v>
      </c>
      <c r="G449" s="30"/>
      <c r="H449" s="31"/>
    </row>
    <row r="450" spans="1:8" s="2" customFormat="1" ht="16.899999999999999" customHeight="1">
      <c r="A450" s="30"/>
      <c r="B450" s="31"/>
      <c r="C450" s="217" t="s">
        <v>7173</v>
      </c>
      <c r="D450" s="30"/>
      <c r="E450" s="30"/>
      <c r="F450" s="30"/>
      <c r="G450" s="30"/>
      <c r="H450" s="31"/>
    </row>
    <row r="451" spans="1:8" s="2" customFormat="1" ht="16.899999999999999" customHeight="1">
      <c r="A451" s="30"/>
      <c r="B451" s="31"/>
      <c r="C451" s="215" t="s">
        <v>2303</v>
      </c>
      <c r="D451" s="215" t="s">
        <v>2304</v>
      </c>
      <c r="E451" s="18" t="s">
        <v>542</v>
      </c>
      <c r="F451" s="216">
        <v>1818.232</v>
      </c>
      <c r="G451" s="30"/>
      <c r="H451" s="31"/>
    </row>
    <row r="452" spans="1:8" s="2" customFormat="1" ht="22.5">
      <c r="A452" s="30"/>
      <c r="B452" s="31"/>
      <c r="C452" s="215" t="s">
        <v>2325</v>
      </c>
      <c r="D452" s="215" t="s">
        <v>2326</v>
      </c>
      <c r="E452" s="18" t="s">
        <v>450</v>
      </c>
      <c r="F452" s="216">
        <v>75.164000000000001</v>
      </c>
      <c r="G452" s="30"/>
      <c r="H452" s="31"/>
    </row>
    <row r="453" spans="1:8" s="2" customFormat="1" ht="22.5">
      <c r="A453" s="30"/>
      <c r="B453" s="31"/>
      <c r="C453" s="215" t="s">
        <v>2312</v>
      </c>
      <c r="D453" s="215" t="s">
        <v>2313</v>
      </c>
      <c r="E453" s="18" t="s">
        <v>651</v>
      </c>
      <c r="F453" s="216">
        <v>80.001999999999995</v>
      </c>
      <c r="G453" s="30"/>
      <c r="H453" s="31"/>
    </row>
    <row r="454" spans="1:8" s="2" customFormat="1" ht="22.5">
      <c r="A454" s="30"/>
      <c r="B454" s="31"/>
      <c r="C454" s="215" t="s">
        <v>2308</v>
      </c>
      <c r="D454" s="215" t="s">
        <v>2203</v>
      </c>
      <c r="E454" s="18" t="s">
        <v>450</v>
      </c>
      <c r="F454" s="216">
        <v>5</v>
      </c>
      <c r="G454" s="30"/>
      <c r="H454" s="31"/>
    </row>
    <row r="455" spans="1:8" s="2" customFormat="1" ht="16.899999999999999" customHeight="1">
      <c r="A455" s="30"/>
      <c r="B455" s="31"/>
      <c r="C455" s="211" t="s">
        <v>200</v>
      </c>
      <c r="D455" s="212" t="s">
        <v>1</v>
      </c>
      <c r="E455" s="213" t="s">
        <v>1</v>
      </c>
      <c r="F455" s="214">
        <v>277.55</v>
      </c>
      <c r="G455" s="30"/>
      <c r="H455" s="31"/>
    </row>
    <row r="456" spans="1:8" s="2" customFormat="1" ht="16.899999999999999" customHeight="1">
      <c r="A456" s="30"/>
      <c r="B456" s="31"/>
      <c r="C456" s="215" t="s">
        <v>1</v>
      </c>
      <c r="D456" s="215" t="s">
        <v>2198</v>
      </c>
      <c r="E456" s="18" t="s">
        <v>1</v>
      </c>
      <c r="F456" s="216">
        <v>0</v>
      </c>
      <c r="G456" s="30"/>
      <c r="H456" s="31"/>
    </row>
    <row r="457" spans="1:8" s="2" customFormat="1" ht="16.899999999999999" customHeight="1">
      <c r="A457" s="30"/>
      <c r="B457" s="31"/>
      <c r="C457" s="215" t="s">
        <v>1</v>
      </c>
      <c r="D457" s="215" t="s">
        <v>2199</v>
      </c>
      <c r="E457" s="18" t="s">
        <v>1</v>
      </c>
      <c r="F457" s="216">
        <v>114.15</v>
      </c>
      <c r="G457" s="30"/>
      <c r="H457" s="31"/>
    </row>
    <row r="458" spans="1:8" s="2" customFormat="1" ht="16.899999999999999" customHeight="1">
      <c r="A458" s="30"/>
      <c r="B458" s="31"/>
      <c r="C458" s="215" t="s">
        <v>1</v>
      </c>
      <c r="D458" s="215" t="s">
        <v>2200</v>
      </c>
      <c r="E458" s="18" t="s">
        <v>1</v>
      </c>
      <c r="F458" s="216">
        <v>163.4</v>
      </c>
      <c r="G458" s="30"/>
      <c r="H458" s="31"/>
    </row>
    <row r="459" spans="1:8" s="2" customFormat="1" ht="16.899999999999999" customHeight="1">
      <c r="A459" s="30"/>
      <c r="B459" s="31"/>
      <c r="C459" s="215" t="s">
        <v>200</v>
      </c>
      <c r="D459" s="215" t="s">
        <v>468</v>
      </c>
      <c r="E459" s="18" t="s">
        <v>1</v>
      </c>
      <c r="F459" s="216">
        <v>277.55</v>
      </c>
      <c r="G459" s="30"/>
      <c r="H459" s="31"/>
    </row>
    <row r="460" spans="1:8" s="2" customFormat="1" ht="16.899999999999999" customHeight="1">
      <c r="A460" s="30"/>
      <c r="B460" s="31"/>
      <c r="C460" s="217" t="s">
        <v>7173</v>
      </c>
      <c r="D460" s="30"/>
      <c r="E460" s="30"/>
      <c r="F460" s="30"/>
      <c r="G460" s="30"/>
      <c r="H460" s="31"/>
    </row>
    <row r="461" spans="1:8" s="2" customFormat="1" ht="22.5">
      <c r="A461" s="30"/>
      <c r="B461" s="31"/>
      <c r="C461" s="215" t="s">
        <v>2195</v>
      </c>
      <c r="D461" s="215" t="s">
        <v>2196</v>
      </c>
      <c r="E461" s="18" t="s">
        <v>542</v>
      </c>
      <c r="F461" s="216">
        <v>277.55</v>
      </c>
      <c r="G461" s="30"/>
      <c r="H461" s="31"/>
    </row>
    <row r="462" spans="1:8" s="2" customFormat="1" ht="22.5">
      <c r="A462" s="30"/>
      <c r="B462" s="31"/>
      <c r="C462" s="215" t="s">
        <v>2235</v>
      </c>
      <c r="D462" s="215" t="s">
        <v>2236</v>
      </c>
      <c r="E462" s="18" t="s">
        <v>450</v>
      </c>
      <c r="F462" s="216">
        <v>5.734</v>
      </c>
      <c r="G462" s="30"/>
      <c r="H462" s="31"/>
    </row>
    <row r="463" spans="1:8" s="2" customFormat="1" ht="22.5">
      <c r="A463" s="30"/>
      <c r="B463" s="31"/>
      <c r="C463" s="215" t="s">
        <v>2202</v>
      </c>
      <c r="D463" s="215" t="s">
        <v>2203</v>
      </c>
      <c r="E463" s="18" t="s">
        <v>450</v>
      </c>
      <c r="F463" s="216">
        <v>0.76300000000000001</v>
      </c>
      <c r="G463" s="30"/>
      <c r="H463" s="31"/>
    </row>
    <row r="464" spans="1:8" s="2" customFormat="1" ht="16.899999999999999" customHeight="1">
      <c r="A464" s="30"/>
      <c r="B464" s="31"/>
      <c r="C464" s="211" t="s">
        <v>430</v>
      </c>
      <c r="D464" s="212" t="s">
        <v>1</v>
      </c>
      <c r="E464" s="213" t="s">
        <v>1</v>
      </c>
      <c r="F464" s="214">
        <v>3467.58</v>
      </c>
      <c r="G464" s="30"/>
      <c r="H464" s="31"/>
    </row>
    <row r="465" spans="1:8" s="2" customFormat="1" ht="16.899999999999999" customHeight="1">
      <c r="A465" s="30"/>
      <c r="B465" s="31"/>
      <c r="C465" s="215" t="s">
        <v>1</v>
      </c>
      <c r="D465" s="215" t="s">
        <v>1206</v>
      </c>
      <c r="E465" s="18" t="s">
        <v>1</v>
      </c>
      <c r="F465" s="216">
        <v>3313.98</v>
      </c>
      <c r="G465" s="30"/>
      <c r="H465" s="31"/>
    </row>
    <row r="466" spans="1:8" s="2" customFormat="1" ht="16.899999999999999" customHeight="1">
      <c r="A466" s="30"/>
      <c r="B466" s="31"/>
      <c r="C466" s="215" t="s">
        <v>1</v>
      </c>
      <c r="D466" s="215" t="s">
        <v>1207</v>
      </c>
      <c r="E466" s="18" t="s">
        <v>1</v>
      </c>
      <c r="F466" s="216">
        <v>153.6</v>
      </c>
      <c r="G466" s="30"/>
      <c r="H466" s="31"/>
    </row>
    <row r="467" spans="1:8" s="2" customFormat="1" ht="16.899999999999999" customHeight="1">
      <c r="A467" s="30"/>
      <c r="B467" s="31"/>
      <c r="C467" s="215" t="s">
        <v>430</v>
      </c>
      <c r="D467" s="215" t="s">
        <v>468</v>
      </c>
      <c r="E467" s="18" t="s">
        <v>1</v>
      </c>
      <c r="F467" s="216">
        <v>3467.58</v>
      </c>
      <c r="G467" s="30"/>
      <c r="H467" s="31"/>
    </row>
    <row r="468" spans="1:8" s="2" customFormat="1" ht="16.899999999999999" customHeight="1">
      <c r="A468" s="30"/>
      <c r="B468" s="31"/>
      <c r="C468" s="217" t="s">
        <v>7173</v>
      </c>
      <c r="D468" s="30"/>
      <c r="E468" s="30"/>
      <c r="F468" s="30"/>
      <c r="G468" s="30"/>
      <c r="H468" s="31"/>
    </row>
    <row r="469" spans="1:8" s="2" customFormat="1" ht="22.5">
      <c r="A469" s="30"/>
      <c r="B469" s="31"/>
      <c r="C469" s="215" t="s">
        <v>1203</v>
      </c>
      <c r="D469" s="215" t="s">
        <v>1204</v>
      </c>
      <c r="E469" s="18" t="s">
        <v>529</v>
      </c>
      <c r="F469" s="216">
        <v>3467.58</v>
      </c>
      <c r="G469" s="30"/>
      <c r="H469" s="31"/>
    </row>
    <row r="470" spans="1:8" s="2" customFormat="1" ht="22.5">
      <c r="A470" s="30"/>
      <c r="B470" s="31"/>
      <c r="C470" s="215" t="s">
        <v>1209</v>
      </c>
      <c r="D470" s="215" t="s">
        <v>1210</v>
      </c>
      <c r="E470" s="18" t="s">
        <v>529</v>
      </c>
      <c r="F470" s="216">
        <v>27740.639999999999</v>
      </c>
      <c r="G470" s="30"/>
      <c r="H470" s="31"/>
    </row>
    <row r="471" spans="1:8" s="2" customFormat="1" ht="22.5">
      <c r="A471" s="30"/>
      <c r="B471" s="31"/>
      <c r="C471" s="215" t="s">
        <v>1214</v>
      </c>
      <c r="D471" s="215" t="s">
        <v>1215</v>
      </c>
      <c r="E471" s="18" t="s">
        <v>529</v>
      </c>
      <c r="F471" s="216">
        <v>3467.58</v>
      </c>
      <c r="G471" s="30"/>
      <c r="H471" s="31"/>
    </row>
    <row r="472" spans="1:8" s="2" customFormat="1" ht="16.899999999999999" customHeight="1">
      <c r="A472" s="30"/>
      <c r="B472" s="31"/>
      <c r="C472" s="215" t="s">
        <v>1222</v>
      </c>
      <c r="D472" s="215" t="s">
        <v>1223</v>
      </c>
      <c r="E472" s="18" t="s">
        <v>529</v>
      </c>
      <c r="F472" s="216">
        <v>3467.58</v>
      </c>
      <c r="G472" s="30"/>
      <c r="H472" s="31"/>
    </row>
    <row r="473" spans="1:8" s="2" customFormat="1" ht="16.899999999999999" customHeight="1">
      <c r="A473" s="30"/>
      <c r="B473" s="31"/>
      <c r="C473" s="215" t="s">
        <v>1226</v>
      </c>
      <c r="D473" s="215" t="s">
        <v>1227</v>
      </c>
      <c r="E473" s="18" t="s">
        <v>529</v>
      </c>
      <c r="F473" s="216">
        <v>3467.58</v>
      </c>
      <c r="G473" s="30"/>
      <c r="H473" s="31"/>
    </row>
    <row r="474" spans="1:8" s="2" customFormat="1" ht="16.899999999999999" customHeight="1">
      <c r="A474" s="30"/>
      <c r="B474" s="31"/>
      <c r="C474" s="211" t="s">
        <v>192</v>
      </c>
      <c r="D474" s="212" t="s">
        <v>1</v>
      </c>
      <c r="E474" s="213" t="s">
        <v>1</v>
      </c>
      <c r="F474" s="214">
        <v>11757.052</v>
      </c>
      <c r="G474" s="30"/>
      <c r="H474" s="31"/>
    </row>
    <row r="475" spans="1:8" s="2" customFormat="1" ht="16.899999999999999" customHeight="1">
      <c r="A475" s="30"/>
      <c r="B475" s="31"/>
      <c r="C475" s="215" t="s">
        <v>1</v>
      </c>
      <c r="D475" s="215" t="s">
        <v>3737</v>
      </c>
      <c r="E475" s="18" t="s">
        <v>1</v>
      </c>
      <c r="F475" s="216">
        <v>0</v>
      </c>
      <c r="G475" s="30"/>
      <c r="H475" s="31"/>
    </row>
    <row r="476" spans="1:8" s="2" customFormat="1" ht="16.899999999999999" customHeight="1">
      <c r="A476" s="30"/>
      <c r="B476" s="31"/>
      <c r="C476" s="215" t="s">
        <v>1</v>
      </c>
      <c r="D476" s="215" t="s">
        <v>3738</v>
      </c>
      <c r="E476" s="18" t="s">
        <v>1</v>
      </c>
      <c r="F476" s="216">
        <v>383.25</v>
      </c>
      <c r="G476" s="30"/>
      <c r="H476" s="31"/>
    </row>
    <row r="477" spans="1:8" s="2" customFormat="1" ht="16.899999999999999" customHeight="1">
      <c r="A477" s="30"/>
      <c r="B477" s="31"/>
      <c r="C477" s="215" t="s">
        <v>1</v>
      </c>
      <c r="D477" s="215" t="s">
        <v>3739</v>
      </c>
      <c r="E477" s="18" t="s">
        <v>1</v>
      </c>
      <c r="F477" s="216">
        <v>6.5579999999999998</v>
      </c>
      <c r="G477" s="30"/>
      <c r="H477" s="31"/>
    </row>
    <row r="478" spans="1:8" s="2" customFormat="1" ht="16.899999999999999" customHeight="1">
      <c r="A478" s="30"/>
      <c r="B478" s="31"/>
      <c r="C478" s="215" t="s">
        <v>1</v>
      </c>
      <c r="D478" s="215" t="s">
        <v>1</v>
      </c>
      <c r="E478" s="18" t="s">
        <v>1</v>
      </c>
      <c r="F478" s="216">
        <v>0</v>
      </c>
      <c r="G478" s="30"/>
      <c r="H478" s="31"/>
    </row>
    <row r="479" spans="1:8" s="2" customFormat="1" ht="16.899999999999999" customHeight="1">
      <c r="A479" s="30"/>
      <c r="B479" s="31"/>
      <c r="C479" s="215" t="s">
        <v>1</v>
      </c>
      <c r="D479" s="215" t="s">
        <v>252</v>
      </c>
      <c r="E479" s="18" t="s">
        <v>1</v>
      </c>
      <c r="F479" s="216">
        <v>1160.1990000000001</v>
      </c>
      <c r="G479" s="30"/>
      <c r="H479" s="31"/>
    </row>
    <row r="480" spans="1:8" s="2" customFormat="1" ht="16.899999999999999" customHeight="1">
      <c r="A480" s="30"/>
      <c r="B480" s="31"/>
      <c r="C480" s="215" t="s">
        <v>1</v>
      </c>
      <c r="D480" s="215" t="s">
        <v>254</v>
      </c>
      <c r="E480" s="18" t="s">
        <v>1</v>
      </c>
      <c r="F480" s="216">
        <v>169.273</v>
      </c>
      <c r="G480" s="30"/>
      <c r="H480" s="31"/>
    </row>
    <row r="481" spans="1:8" s="2" customFormat="1" ht="16.899999999999999" customHeight="1">
      <c r="A481" s="30"/>
      <c r="B481" s="31"/>
      <c r="C481" s="215" t="s">
        <v>1</v>
      </c>
      <c r="D481" s="215" t="s">
        <v>1</v>
      </c>
      <c r="E481" s="18" t="s">
        <v>1</v>
      </c>
      <c r="F481" s="216">
        <v>0</v>
      </c>
      <c r="G481" s="30"/>
      <c r="H481" s="31"/>
    </row>
    <row r="482" spans="1:8" s="2" customFormat="1" ht="16.899999999999999" customHeight="1">
      <c r="A482" s="30"/>
      <c r="B482" s="31"/>
      <c r="C482" s="215" t="s">
        <v>1</v>
      </c>
      <c r="D482" s="215" t="s">
        <v>1</v>
      </c>
      <c r="E482" s="18" t="s">
        <v>1</v>
      </c>
      <c r="F482" s="216">
        <v>0</v>
      </c>
      <c r="G482" s="30"/>
      <c r="H482" s="31"/>
    </row>
    <row r="483" spans="1:8" s="2" customFormat="1" ht="16.899999999999999" customHeight="1">
      <c r="A483" s="30"/>
      <c r="B483" s="31"/>
      <c r="C483" s="215" t="s">
        <v>1</v>
      </c>
      <c r="D483" s="215" t="s">
        <v>3756</v>
      </c>
      <c r="E483" s="18" t="s">
        <v>1</v>
      </c>
      <c r="F483" s="216">
        <v>0</v>
      </c>
      <c r="G483" s="30"/>
      <c r="H483" s="31"/>
    </row>
    <row r="484" spans="1:8" s="2" customFormat="1" ht="16.899999999999999" customHeight="1">
      <c r="A484" s="30"/>
      <c r="B484" s="31"/>
      <c r="C484" s="215" t="s">
        <v>1</v>
      </c>
      <c r="D484" s="215" t="s">
        <v>186</v>
      </c>
      <c r="E484" s="18" t="s">
        <v>1</v>
      </c>
      <c r="F484" s="216">
        <v>936.31399999999996</v>
      </c>
      <c r="G484" s="30"/>
      <c r="H484" s="31"/>
    </row>
    <row r="485" spans="1:8" s="2" customFormat="1" ht="16.899999999999999" customHeight="1">
      <c r="A485" s="30"/>
      <c r="B485" s="31"/>
      <c r="C485" s="215" t="s">
        <v>1</v>
      </c>
      <c r="D485" s="215" t="s">
        <v>190</v>
      </c>
      <c r="E485" s="18" t="s">
        <v>1</v>
      </c>
      <c r="F485" s="216">
        <v>72.391000000000005</v>
      </c>
      <c r="G485" s="30"/>
      <c r="H485" s="31"/>
    </row>
    <row r="486" spans="1:8" s="2" customFormat="1" ht="16.899999999999999" customHeight="1">
      <c r="A486" s="30"/>
      <c r="B486" s="31"/>
      <c r="C486" s="215" t="s">
        <v>1</v>
      </c>
      <c r="D486" s="215" t="s">
        <v>184</v>
      </c>
      <c r="E486" s="18" t="s">
        <v>1</v>
      </c>
      <c r="F486" s="216">
        <v>538.75900000000001</v>
      </c>
      <c r="G486" s="30"/>
      <c r="H486" s="31"/>
    </row>
    <row r="487" spans="1:8" s="2" customFormat="1" ht="16.899999999999999" customHeight="1">
      <c r="A487" s="30"/>
      <c r="B487" s="31"/>
      <c r="C487" s="215" t="s">
        <v>1</v>
      </c>
      <c r="D487" s="215" t="s">
        <v>188</v>
      </c>
      <c r="E487" s="18" t="s">
        <v>1</v>
      </c>
      <c r="F487" s="216">
        <v>76.28</v>
      </c>
      <c r="G487" s="30"/>
      <c r="H487" s="31"/>
    </row>
    <row r="488" spans="1:8" s="2" customFormat="1" ht="16.899999999999999" customHeight="1">
      <c r="A488" s="30"/>
      <c r="B488" s="31"/>
      <c r="C488" s="215" t="s">
        <v>1</v>
      </c>
      <c r="D488" s="215" t="s">
        <v>202</v>
      </c>
      <c r="E488" s="18" t="s">
        <v>1</v>
      </c>
      <c r="F488" s="216">
        <v>51.823999999999998</v>
      </c>
      <c r="G488" s="30"/>
      <c r="H488" s="31"/>
    </row>
    <row r="489" spans="1:8" s="2" customFormat="1" ht="16.899999999999999" customHeight="1">
      <c r="A489" s="30"/>
      <c r="B489" s="31"/>
      <c r="C489" s="215" t="s">
        <v>1</v>
      </c>
      <c r="D489" s="215" t="s">
        <v>1</v>
      </c>
      <c r="E489" s="18" t="s">
        <v>1</v>
      </c>
      <c r="F489" s="216">
        <v>0</v>
      </c>
      <c r="G489" s="30"/>
      <c r="H489" s="31"/>
    </row>
    <row r="490" spans="1:8" s="2" customFormat="1" ht="16.899999999999999" customHeight="1">
      <c r="A490" s="30"/>
      <c r="B490" s="31"/>
      <c r="C490" s="215" t="s">
        <v>1</v>
      </c>
      <c r="D490" s="215" t="s">
        <v>3757</v>
      </c>
      <c r="E490" s="18" t="s">
        <v>1</v>
      </c>
      <c r="F490" s="216">
        <v>0</v>
      </c>
      <c r="G490" s="30"/>
      <c r="H490" s="31"/>
    </row>
    <row r="491" spans="1:8" s="2" customFormat="1" ht="16.899999999999999" customHeight="1">
      <c r="A491" s="30"/>
      <c r="B491" s="31"/>
      <c r="C491" s="215" t="s">
        <v>1</v>
      </c>
      <c r="D491" s="215" t="s">
        <v>1</v>
      </c>
      <c r="E491" s="18" t="s">
        <v>1</v>
      </c>
      <c r="F491" s="216">
        <v>0</v>
      </c>
      <c r="G491" s="30"/>
      <c r="H491" s="31"/>
    </row>
    <row r="492" spans="1:8" s="2" customFormat="1" ht="16.899999999999999" customHeight="1">
      <c r="A492" s="30"/>
      <c r="B492" s="31"/>
      <c r="C492" s="215" t="s">
        <v>1</v>
      </c>
      <c r="D492" s="215" t="s">
        <v>653</v>
      </c>
      <c r="E492" s="18" t="s">
        <v>1</v>
      </c>
      <c r="F492" s="216">
        <v>0</v>
      </c>
      <c r="G492" s="30"/>
      <c r="H492" s="31"/>
    </row>
    <row r="493" spans="1:8" s="2" customFormat="1" ht="16.899999999999999" customHeight="1">
      <c r="A493" s="30"/>
      <c r="B493" s="31"/>
      <c r="C493" s="215" t="s">
        <v>1</v>
      </c>
      <c r="D493" s="215" t="s">
        <v>3758</v>
      </c>
      <c r="E493" s="18" t="s">
        <v>1</v>
      </c>
      <c r="F493" s="216">
        <v>3483.0250000000001</v>
      </c>
      <c r="G493" s="30"/>
      <c r="H493" s="31"/>
    </row>
    <row r="494" spans="1:8" s="2" customFormat="1" ht="16.899999999999999" customHeight="1">
      <c r="A494" s="30"/>
      <c r="B494" s="31"/>
      <c r="C494" s="215" t="s">
        <v>1</v>
      </c>
      <c r="D494" s="215" t="s">
        <v>654</v>
      </c>
      <c r="E494" s="18" t="s">
        <v>1</v>
      </c>
      <c r="F494" s="216">
        <v>0</v>
      </c>
      <c r="G494" s="30"/>
      <c r="H494" s="31"/>
    </row>
    <row r="495" spans="1:8" s="2" customFormat="1" ht="16.899999999999999" customHeight="1">
      <c r="A495" s="30"/>
      <c r="B495" s="31"/>
      <c r="C495" s="215" t="s">
        <v>1</v>
      </c>
      <c r="D495" s="215" t="s">
        <v>3759</v>
      </c>
      <c r="E495" s="18" t="s">
        <v>1</v>
      </c>
      <c r="F495" s="216">
        <v>3460</v>
      </c>
      <c r="G495" s="30"/>
      <c r="H495" s="31"/>
    </row>
    <row r="496" spans="1:8" s="2" customFormat="1" ht="16.899999999999999" customHeight="1">
      <c r="A496" s="30"/>
      <c r="B496" s="31"/>
      <c r="C496" s="215" t="s">
        <v>1</v>
      </c>
      <c r="D496" s="215" t="s">
        <v>1</v>
      </c>
      <c r="E496" s="18" t="s">
        <v>1</v>
      </c>
      <c r="F496" s="216">
        <v>0</v>
      </c>
      <c r="G496" s="30"/>
      <c r="H496" s="31"/>
    </row>
    <row r="497" spans="1:8" s="2" customFormat="1" ht="16.899999999999999" customHeight="1">
      <c r="A497" s="30"/>
      <c r="B497" s="31"/>
      <c r="C497" s="215" t="s">
        <v>1</v>
      </c>
      <c r="D497" s="215" t="s">
        <v>846</v>
      </c>
      <c r="E497" s="18" t="s">
        <v>1</v>
      </c>
      <c r="F497" s="216">
        <v>0</v>
      </c>
      <c r="G497" s="30"/>
      <c r="H497" s="31"/>
    </row>
    <row r="498" spans="1:8" s="2" customFormat="1" ht="16.899999999999999" customHeight="1">
      <c r="A498" s="30"/>
      <c r="B498" s="31"/>
      <c r="C498" s="215" t="s">
        <v>1</v>
      </c>
      <c r="D498" s="215" t="s">
        <v>3760</v>
      </c>
      <c r="E498" s="18" t="s">
        <v>1</v>
      </c>
      <c r="F498" s="216">
        <v>17.263999999999999</v>
      </c>
      <c r="G498" s="30"/>
      <c r="H498" s="31"/>
    </row>
    <row r="499" spans="1:8" s="2" customFormat="1" ht="16.899999999999999" customHeight="1">
      <c r="A499" s="30"/>
      <c r="B499" s="31"/>
      <c r="C499" s="215" t="s">
        <v>1</v>
      </c>
      <c r="D499" s="215" t="s">
        <v>3761</v>
      </c>
      <c r="E499" s="18" t="s">
        <v>1</v>
      </c>
      <c r="F499" s="216">
        <v>0</v>
      </c>
      <c r="G499" s="30"/>
      <c r="H499" s="31"/>
    </row>
    <row r="500" spans="1:8" s="2" customFormat="1" ht="16.899999999999999" customHeight="1">
      <c r="A500" s="30"/>
      <c r="B500" s="31"/>
      <c r="C500" s="215" t="s">
        <v>1</v>
      </c>
      <c r="D500" s="215" t="s">
        <v>1070</v>
      </c>
      <c r="E500" s="18" t="s">
        <v>1</v>
      </c>
      <c r="F500" s="216">
        <v>0</v>
      </c>
      <c r="G500" s="30"/>
      <c r="H500" s="31"/>
    </row>
    <row r="501" spans="1:8" s="2" customFormat="1" ht="16.899999999999999" customHeight="1">
      <c r="A501" s="30"/>
      <c r="B501" s="31"/>
      <c r="C501" s="215" t="s">
        <v>1</v>
      </c>
      <c r="D501" s="215" t="s">
        <v>3762</v>
      </c>
      <c r="E501" s="18" t="s">
        <v>1</v>
      </c>
      <c r="F501" s="216">
        <v>288.56299999999999</v>
      </c>
      <c r="G501" s="30"/>
      <c r="H501" s="31"/>
    </row>
    <row r="502" spans="1:8" s="2" customFormat="1" ht="16.899999999999999" customHeight="1">
      <c r="A502" s="30"/>
      <c r="B502" s="31"/>
      <c r="C502" s="215" t="s">
        <v>1</v>
      </c>
      <c r="D502" s="215" t="s">
        <v>2353</v>
      </c>
      <c r="E502" s="18" t="s">
        <v>1</v>
      </c>
      <c r="F502" s="216">
        <v>0</v>
      </c>
      <c r="G502" s="30"/>
      <c r="H502" s="31"/>
    </row>
    <row r="503" spans="1:8" s="2" customFormat="1" ht="16.899999999999999" customHeight="1">
      <c r="A503" s="30"/>
      <c r="B503" s="31"/>
      <c r="C503" s="215" t="s">
        <v>1</v>
      </c>
      <c r="D503" s="215" t="s">
        <v>2355</v>
      </c>
      <c r="E503" s="18" t="s">
        <v>1</v>
      </c>
      <c r="F503" s="216">
        <v>0</v>
      </c>
      <c r="G503" s="30"/>
      <c r="H503" s="31"/>
    </row>
    <row r="504" spans="1:8" s="2" customFormat="1" ht="16.899999999999999" customHeight="1">
      <c r="A504" s="30"/>
      <c r="B504" s="31"/>
      <c r="C504" s="215" t="s">
        <v>1</v>
      </c>
      <c r="D504" s="215" t="s">
        <v>3763</v>
      </c>
      <c r="E504" s="18" t="s">
        <v>1</v>
      </c>
      <c r="F504" s="216">
        <v>273.36</v>
      </c>
      <c r="G504" s="30"/>
      <c r="H504" s="31"/>
    </row>
    <row r="505" spans="1:8" s="2" customFormat="1" ht="16.899999999999999" customHeight="1">
      <c r="A505" s="30"/>
      <c r="B505" s="31"/>
      <c r="C505" s="215" t="s">
        <v>1</v>
      </c>
      <c r="D505" s="215" t="s">
        <v>3764</v>
      </c>
      <c r="E505" s="18" t="s">
        <v>1</v>
      </c>
      <c r="F505" s="216">
        <v>-16.149999999999999</v>
      </c>
      <c r="G505" s="30"/>
      <c r="H505" s="31"/>
    </row>
    <row r="506" spans="1:8" s="2" customFormat="1" ht="16.899999999999999" customHeight="1">
      <c r="A506" s="30"/>
      <c r="B506" s="31"/>
      <c r="C506" s="215" t="s">
        <v>1</v>
      </c>
      <c r="D506" s="215" t="s">
        <v>1077</v>
      </c>
      <c r="E506" s="18" t="s">
        <v>1</v>
      </c>
      <c r="F506" s="216">
        <v>0</v>
      </c>
      <c r="G506" s="30"/>
      <c r="H506" s="31"/>
    </row>
    <row r="507" spans="1:8" s="2" customFormat="1" ht="16.899999999999999" customHeight="1">
      <c r="A507" s="30"/>
      <c r="B507" s="31"/>
      <c r="C507" s="215" t="s">
        <v>1</v>
      </c>
      <c r="D507" s="215" t="s">
        <v>3765</v>
      </c>
      <c r="E507" s="18" t="s">
        <v>1</v>
      </c>
      <c r="F507" s="216">
        <v>359.81400000000002</v>
      </c>
      <c r="G507" s="30"/>
      <c r="H507" s="31"/>
    </row>
    <row r="508" spans="1:8" s="2" customFormat="1" ht="16.899999999999999" customHeight="1">
      <c r="A508" s="30"/>
      <c r="B508" s="31"/>
      <c r="C508" s="215" t="s">
        <v>1</v>
      </c>
      <c r="D508" s="215" t="s">
        <v>3766</v>
      </c>
      <c r="E508" s="18" t="s">
        <v>1</v>
      </c>
      <c r="F508" s="216">
        <v>-25.84</v>
      </c>
      <c r="G508" s="30"/>
      <c r="H508" s="31"/>
    </row>
    <row r="509" spans="1:8" s="2" customFormat="1" ht="16.899999999999999" customHeight="1">
      <c r="A509" s="30"/>
      <c r="B509" s="31"/>
      <c r="C509" s="215" t="s">
        <v>1</v>
      </c>
      <c r="D509" s="215" t="s">
        <v>3767</v>
      </c>
      <c r="E509" s="18" t="s">
        <v>1</v>
      </c>
      <c r="F509" s="216">
        <v>0</v>
      </c>
      <c r="G509" s="30"/>
      <c r="H509" s="31"/>
    </row>
    <row r="510" spans="1:8" s="2" customFormat="1" ht="16.899999999999999" customHeight="1">
      <c r="A510" s="30"/>
      <c r="B510" s="31"/>
      <c r="C510" s="215" t="s">
        <v>1</v>
      </c>
      <c r="D510" s="215" t="s">
        <v>2372</v>
      </c>
      <c r="E510" s="18" t="s">
        <v>1</v>
      </c>
      <c r="F510" s="216">
        <v>0</v>
      </c>
      <c r="G510" s="30"/>
      <c r="H510" s="31"/>
    </row>
    <row r="511" spans="1:8" s="2" customFormat="1" ht="16.899999999999999" customHeight="1">
      <c r="A511" s="30"/>
      <c r="B511" s="31"/>
      <c r="C511" s="215" t="s">
        <v>1</v>
      </c>
      <c r="D511" s="215" t="s">
        <v>3768</v>
      </c>
      <c r="E511" s="18" t="s">
        <v>1</v>
      </c>
      <c r="F511" s="216">
        <v>319.21499999999997</v>
      </c>
      <c r="G511" s="30"/>
      <c r="H511" s="31"/>
    </row>
    <row r="512" spans="1:8" s="2" customFormat="1" ht="16.899999999999999" customHeight="1">
      <c r="A512" s="30"/>
      <c r="B512" s="31"/>
      <c r="C512" s="215" t="s">
        <v>1</v>
      </c>
      <c r="D512" s="215" t="s">
        <v>3766</v>
      </c>
      <c r="E512" s="18" t="s">
        <v>1</v>
      </c>
      <c r="F512" s="216">
        <v>-25.84</v>
      </c>
      <c r="G512" s="30"/>
      <c r="H512" s="31"/>
    </row>
    <row r="513" spans="1:8" s="2" customFormat="1" ht="16.899999999999999" customHeight="1">
      <c r="A513" s="30"/>
      <c r="B513" s="31"/>
      <c r="C513" s="215" t="s">
        <v>1</v>
      </c>
      <c r="D513" s="215" t="s">
        <v>3769</v>
      </c>
      <c r="E513" s="18" t="s">
        <v>1</v>
      </c>
      <c r="F513" s="216">
        <v>0</v>
      </c>
      <c r="G513" s="30"/>
      <c r="H513" s="31"/>
    </row>
    <row r="514" spans="1:8" s="2" customFormat="1" ht="16.899999999999999" customHeight="1">
      <c r="A514" s="30"/>
      <c r="B514" s="31"/>
      <c r="C514" s="215" t="s">
        <v>1</v>
      </c>
      <c r="D514" s="215" t="s">
        <v>2384</v>
      </c>
      <c r="E514" s="18" t="s">
        <v>1</v>
      </c>
      <c r="F514" s="216">
        <v>0</v>
      </c>
      <c r="G514" s="30"/>
      <c r="H514" s="31"/>
    </row>
    <row r="515" spans="1:8" s="2" customFormat="1" ht="16.899999999999999" customHeight="1">
      <c r="A515" s="30"/>
      <c r="B515" s="31"/>
      <c r="C515" s="215" t="s">
        <v>1</v>
      </c>
      <c r="D515" s="215" t="s">
        <v>3770</v>
      </c>
      <c r="E515" s="18" t="s">
        <v>1</v>
      </c>
      <c r="F515" s="216">
        <v>204.50299999999999</v>
      </c>
      <c r="G515" s="30"/>
      <c r="H515" s="31"/>
    </row>
    <row r="516" spans="1:8" s="2" customFormat="1" ht="16.899999999999999" customHeight="1">
      <c r="A516" s="30"/>
      <c r="B516" s="31"/>
      <c r="C516" s="215" t="s">
        <v>1</v>
      </c>
      <c r="D516" s="215" t="s">
        <v>3771</v>
      </c>
      <c r="E516" s="18" t="s">
        <v>1</v>
      </c>
      <c r="F516" s="216">
        <v>-3.23</v>
      </c>
      <c r="G516" s="30"/>
      <c r="H516" s="31"/>
    </row>
    <row r="517" spans="1:8" s="2" customFormat="1" ht="16.899999999999999" customHeight="1">
      <c r="A517" s="30"/>
      <c r="B517" s="31"/>
      <c r="C517" s="215" t="s">
        <v>1</v>
      </c>
      <c r="D517" s="215" t="s">
        <v>2388</v>
      </c>
      <c r="E517" s="18" t="s">
        <v>1</v>
      </c>
      <c r="F517" s="216">
        <v>0</v>
      </c>
      <c r="G517" s="30"/>
      <c r="H517" s="31"/>
    </row>
    <row r="518" spans="1:8" s="2" customFormat="1" ht="16.899999999999999" customHeight="1">
      <c r="A518" s="30"/>
      <c r="B518" s="31"/>
      <c r="C518" s="215" t="s">
        <v>1</v>
      </c>
      <c r="D518" s="215" t="s">
        <v>3772</v>
      </c>
      <c r="E518" s="18" t="s">
        <v>1</v>
      </c>
      <c r="F518" s="216">
        <v>316.39400000000001</v>
      </c>
      <c r="G518" s="30"/>
      <c r="H518" s="31"/>
    </row>
    <row r="519" spans="1:8" s="2" customFormat="1" ht="16.899999999999999" customHeight="1">
      <c r="A519" s="30"/>
      <c r="B519" s="31"/>
      <c r="C519" s="215" t="s">
        <v>1</v>
      </c>
      <c r="D519" s="215" t="s">
        <v>3773</v>
      </c>
      <c r="E519" s="18" t="s">
        <v>1</v>
      </c>
      <c r="F519" s="216">
        <v>-6.46</v>
      </c>
      <c r="G519" s="30"/>
      <c r="H519" s="31"/>
    </row>
    <row r="520" spans="1:8" s="2" customFormat="1" ht="16.899999999999999" customHeight="1">
      <c r="A520" s="30"/>
      <c r="B520" s="31"/>
      <c r="C520" s="215" t="s">
        <v>1</v>
      </c>
      <c r="D520" s="215" t="s">
        <v>1077</v>
      </c>
      <c r="E520" s="18" t="s">
        <v>1</v>
      </c>
      <c r="F520" s="216">
        <v>0</v>
      </c>
      <c r="G520" s="30"/>
      <c r="H520" s="31"/>
    </row>
    <row r="521" spans="1:8" s="2" customFormat="1" ht="16.899999999999999" customHeight="1">
      <c r="A521" s="30"/>
      <c r="B521" s="31"/>
      <c r="C521" s="215" t="s">
        <v>1</v>
      </c>
      <c r="D521" s="215" t="s">
        <v>3774</v>
      </c>
      <c r="E521" s="18" t="s">
        <v>1</v>
      </c>
      <c r="F521" s="216">
        <v>162.76</v>
      </c>
      <c r="G521" s="30"/>
      <c r="H521" s="31"/>
    </row>
    <row r="522" spans="1:8" s="2" customFormat="1" ht="16.899999999999999" customHeight="1">
      <c r="A522" s="30"/>
      <c r="B522" s="31"/>
      <c r="C522" s="215" t="s">
        <v>1</v>
      </c>
      <c r="D522" s="215" t="s">
        <v>3771</v>
      </c>
      <c r="E522" s="18" t="s">
        <v>1</v>
      </c>
      <c r="F522" s="216">
        <v>-3.23</v>
      </c>
      <c r="G522" s="30"/>
      <c r="H522" s="31"/>
    </row>
    <row r="523" spans="1:8" s="2" customFormat="1" ht="16.899999999999999" customHeight="1">
      <c r="A523" s="30"/>
      <c r="B523" s="31"/>
      <c r="C523" s="215" t="s">
        <v>1</v>
      </c>
      <c r="D523" s="215" t="s">
        <v>3775</v>
      </c>
      <c r="E523" s="18" t="s">
        <v>1</v>
      </c>
      <c r="F523" s="216">
        <v>0</v>
      </c>
      <c r="G523" s="30"/>
      <c r="H523" s="31"/>
    </row>
    <row r="524" spans="1:8" s="2" customFormat="1" ht="16.899999999999999" customHeight="1">
      <c r="A524" s="30"/>
      <c r="B524" s="31"/>
      <c r="C524" s="215" t="s">
        <v>1</v>
      </c>
      <c r="D524" s="215" t="s">
        <v>2402</v>
      </c>
      <c r="E524" s="18" t="s">
        <v>1</v>
      </c>
      <c r="F524" s="216">
        <v>0</v>
      </c>
      <c r="G524" s="30"/>
      <c r="H524" s="31"/>
    </row>
    <row r="525" spans="1:8" s="2" customFormat="1" ht="16.899999999999999" customHeight="1">
      <c r="A525" s="30"/>
      <c r="B525" s="31"/>
      <c r="C525" s="215" t="s">
        <v>1</v>
      </c>
      <c r="D525" s="215" t="s">
        <v>3776</v>
      </c>
      <c r="E525" s="18" t="s">
        <v>1</v>
      </c>
      <c r="F525" s="216">
        <v>786.08600000000001</v>
      </c>
      <c r="G525" s="30"/>
      <c r="H525" s="31"/>
    </row>
    <row r="526" spans="1:8" s="2" customFormat="1" ht="16.899999999999999" customHeight="1">
      <c r="A526" s="30"/>
      <c r="B526" s="31"/>
      <c r="C526" s="215" t="s">
        <v>1</v>
      </c>
      <c r="D526" s="215" t="s">
        <v>3773</v>
      </c>
      <c r="E526" s="18" t="s">
        <v>1</v>
      </c>
      <c r="F526" s="216">
        <v>-6.46</v>
      </c>
      <c r="G526" s="30"/>
      <c r="H526" s="31"/>
    </row>
    <row r="527" spans="1:8" s="2" customFormat="1" ht="16.899999999999999" customHeight="1">
      <c r="A527" s="30"/>
      <c r="B527" s="31"/>
      <c r="C527" s="215" t="s">
        <v>1</v>
      </c>
      <c r="D527" s="215" t="s">
        <v>1</v>
      </c>
      <c r="E527" s="18" t="s">
        <v>1</v>
      </c>
      <c r="F527" s="216">
        <v>0</v>
      </c>
      <c r="G527" s="30"/>
      <c r="H527" s="31"/>
    </row>
    <row r="528" spans="1:8" s="2" customFormat="1" ht="16.899999999999999" customHeight="1">
      <c r="A528" s="30"/>
      <c r="B528" s="31"/>
      <c r="C528" s="215" t="s">
        <v>1</v>
      </c>
      <c r="D528" s="215" t="s">
        <v>1</v>
      </c>
      <c r="E528" s="18" t="s">
        <v>1</v>
      </c>
      <c r="F528" s="216">
        <v>0</v>
      </c>
      <c r="G528" s="30"/>
      <c r="H528" s="31"/>
    </row>
    <row r="529" spans="1:8" s="2" customFormat="1" ht="16.899999999999999" customHeight="1">
      <c r="A529" s="30"/>
      <c r="B529" s="31"/>
      <c r="C529" s="215" t="s">
        <v>1</v>
      </c>
      <c r="D529" s="215" t="s">
        <v>3777</v>
      </c>
      <c r="E529" s="18" t="s">
        <v>1</v>
      </c>
      <c r="F529" s="216">
        <v>0</v>
      </c>
      <c r="G529" s="30"/>
      <c r="H529" s="31"/>
    </row>
    <row r="530" spans="1:8" s="2" customFormat="1" ht="16.899999999999999" customHeight="1">
      <c r="A530" s="30"/>
      <c r="B530" s="31"/>
      <c r="C530" s="215" t="s">
        <v>1</v>
      </c>
      <c r="D530" s="215" t="s">
        <v>3778</v>
      </c>
      <c r="E530" s="18" t="s">
        <v>1</v>
      </c>
      <c r="F530" s="216">
        <v>-1221.57</v>
      </c>
      <c r="G530" s="30"/>
      <c r="H530" s="31"/>
    </row>
    <row r="531" spans="1:8" s="2" customFormat="1" ht="16.899999999999999" customHeight="1">
      <c r="A531" s="30"/>
      <c r="B531" s="31"/>
      <c r="C531" s="215" t="s">
        <v>192</v>
      </c>
      <c r="D531" s="215" t="s">
        <v>470</v>
      </c>
      <c r="E531" s="18" t="s">
        <v>1</v>
      </c>
      <c r="F531" s="216">
        <v>11757.052</v>
      </c>
      <c r="G531" s="30"/>
      <c r="H531" s="31"/>
    </row>
    <row r="532" spans="1:8" s="2" customFormat="1" ht="16.899999999999999" customHeight="1">
      <c r="A532" s="30"/>
      <c r="B532" s="31"/>
      <c r="C532" s="217" t="s">
        <v>7173</v>
      </c>
      <c r="D532" s="30"/>
      <c r="E532" s="30"/>
      <c r="F532" s="30"/>
      <c r="G532" s="30"/>
      <c r="H532" s="31"/>
    </row>
    <row r="533" spans="1:8" s="2" customFormat="1" ht="22.5">
      <c r="A533" s="30"/>
      <c r="B533" s="31"/>
      <c r="C533" s="215" t="s">
        <v>3753</v>
      </c>
      <c r="D533" s="215" t="s">
        <v>3754</v>
      </c>
      <c r="E533" s="18" t="s">
        <v>529</v>
      </c>
      <c r="F533" s="216">
        <v>11757.052</v>
      </c>
      <c r="G533" s="30"/>
      <c r="H533" s="31"/>
    </row>
    <row r="534" spans="1:8" s="2" customFormat="1" ht="16.899999999999999" customHeight="1">
      <c r="A534" s="30"/>
      <c r="B534" s="31"/>
      <c r="C534" s="215" t="s">
        <v>3741</v>
      </c>
      <c r="D534" s="215" t="s">
        <v>3742</v>
      </c>
      <c r="E534" s="18" t="s">
        <v>529</v>
      </c>
      <c r="F534" s="216">
        <v>11757.052</v>
      </c>
      <c r="G534" s="30"/>
      <c r="H534" s="31"/>
    </row>
    <row r="535" spans="1:8" s="2" customFormat="1" ht="16.899999999999999" customHeight="1">
      <c r="A535" s="30"/>
      <c r="B535" s="31"/>
      <c r="C535" s="211" t="s">
        <v>276</v>
      </c>
      <c r="D535" s="212" t="s">
        <v>1</v>
      </c>
      <c r="E535" s="213" t="s">
        <v>1</v>
      </c>
      <c r="F535" s="214">
        <v>4.6139999999999999</v>
      </c>
      <c r="G535" s="30"/>
      <c r="H535" s="31"/>
    </row>
    <row r="536" spans="1:8" s="2" customFormat="1" ht="16.899999999999999" customHeight="1">
      <c r="A536" s="30"/>
      <c r="B536" s="31"/>
      <c r="C536" s="215" t="s">
        <v>1</v>
      </c>
      <c r="D536" s="215" t="s">
        <v>1142</v>
      </c>
      <c r="E536" s="18" t="s">
        <v>1</v>
      </c>
      <c r="F536" s="216">
        <v>4.6139999999999999</v>
      </c>
      <c r="G536" s="30"/>
      <c r="H536" s="31"/>
    </row>
    <row r="537" spans="1:8" s="2" customFormat="1" ht="16.899999999999999" customHeight="1">
      <c r="A537" s="30"/>
      <c r="B537" s="31"/>
      <c r="C537" s="215" t="s">
        <v>276</v>
      </c>
      <c r="D537" s="215" t="s">
        <v>468</v>
      </c>
      <c r="E537" s="18" t="s">
        <v>1</v>
      </c>
      <c r="F537" s="216">
        <v>4.6139999999999999</v>
      </c>
      <c r="G537" s="30"/>
      <c r="H537" s="31"/>
    </row>
    <row r="538" spans="1:8" s="2" customFormat="1" ht="16.899999999999999" customHeight="1">
      <c r="A538" s="30"/>
      <c r="B538" s="31"/>
      <c r="C538" s="217" t="s">
        <v>7173</v>
      </c>
      <c r="D538" s="30"/>
      <c r="E538" s="30"/>
      <c r="F538" s="30"/>
      <c r="G538" s="30"/>
      <c r="H538" s="31"/>
    </row>
    <row r="539" spans="1:8" s="2" customFormat="1" ht="16.899999999999999" customHeight="1">
      <c r="A539" s="30"/>
      <c r="B539" s="31"/>
      <c r="C539" s="215" t="s">
        <v>1139</v>
      </c>
      <c r="D539" s="215" t="s">
        <v>1140</v>
      </c>
      <c r="E539" s="18" t="s">
        <v>450</v>
      </c>
      <c r="F539" s="216">
        <v>4.6139999999999999</v>
      </c>
      <c r="G539" s="30"/>
      <c r="H539" s="31"/>
    </row>
    <row r="540" spans="1:8" s="2" customFormat="1" ht="16.899999999999999" customHeight="1">
      <c r="A540" s="30"/>
      <c r="B540" s="31"/>
      <c r="C540" s="215" t="s">
        <v>1144</v>
      </c>
      <c r="D540" s="215" t="s">
        <v>1145</v>
      </c>
      <c r="E540" s="18" t="s">
        <v>450</v>
      </c>
      <c r="F540" s="216">
        <v>4.6139999999999999</v>
      </c>
      <c r="G540" s="30"/>
      <c r="H540" s="31"/>
    </row>
    <row r="541" spans="1:8" s="2" customFormat="1" ht="16.899999999999999" customHeight="1">
      <c r="A541" s="30"/>
      <c r="B541" s="31"/>
      <c r="C541" s="211" t="s">
        <v>133</v>
      </c>
      <c r="D541" s="212" t="s">
        <v>1</v>
      </c>
      <c r="E541" s="213" t="s">
        <v>1</v>
      </c>
      <c r="F541" s="214">
        <v>688.85199999999998</v>
      </c>
      <c r="G541" s="30"/>
      <c r="H541" s="31"/>
    </row>
    <row r="542" spans="1:8" s="2" customFormat="1" ht="16.899999999999999" customHeight="1">
      <c r="A542" s="30"/>
      <c r="B542" s="31"/>
      <c r="C542" s="215" t="s">
        <v>1</v>
      </c>
      <c r="D542" s="215" t="s">
        <v>2782</v>
      </c>
      <c r="E542" s="18" t="s">
        <v>1</v>
      </c>
      <c r="F542" s="216">
        <v>0</v>
      </c>
      <c r="G542" s="30"/>
      <c r="H542" s="31"/>
    </row>
    <row r="543" spans="1:8" s="2" customFormat="1" ht="16.899999999999999" customHeight="1">
      <c r="A543" s="30"/>
      <c r="B543" s="31"/>
      <c r="C543" s="215" t="s">
        <v>1</v>
      </c>
      <c r="D543" s="215" t="s">
        <v>2783</v>
      </c>
      <c r="E543" s="18" t="s">
        <v>1</v>
      </c>
      <c r="F543" s="216">
        <v>80.814999999999998</v>
      </c>
      <c r="G543" s="30"/>
      <c r="H543" s="31"/>
    </row>
    <row r="544" spans="1:8" s="2" customFormat="1" ht="16.899999999999999" customHeight="1">
      <c r="A544" s="30"/>
      <c r="B544" s="31"/>
      <c r="C544" s="215" t="s">
        <v>1</v>
      </c>
      <c r="D544" s="215" t="s">
        <v>653</v>
      </c>
      <c r="E544" s="18" t="s">
        <v>1</v>
      </c>
      <c r="F544" s="216">
        <v>0</v>
      </c>
      <c r="G544" s="30"/>
      <c r="H544" s="31"/>
    </row>
    <row r="545" spans="1:8" s="2" customFormat="1" ht="16.899999999999999" customHeight="1">
      <c r="A545" s="30"/>
      <c r="B545" s="31"/>
      <c r="C545" s="215" t="s">
        <v>1</v>
      </c>
      <c r="D545" s="215" t="s">
        <v>2784</v>
      </c>
      <c r="E545" s="18" t="s">
        <v>1</v>
      </c>
      <c r="F545" s="216">
        <v>0</v>
      </c>
      <c r="G545" s="30"/>
      <c r="H545" s="31"/>
    </row>
    <row r="546" spans="1:8" s="2" customFormat="1" ht="16.899999999999999" customHeight="1">
      <c r="A546" s="30"/>
      <c r="B546" s="31"/>
      <c r="C546" s="215" t="s">
        <v>1</v>
      </c>
      <c r="D546" s="215" t="s">
        <v>2785</v>
      </c>
      <c r="E546" s="18" t="s">
        <v>1</v>
      </c>
      <c r="F546" s="216">
        <v>35.616</v>
      </c>
      <c r="G546" s="30"/>
      <c r="H546" s="31"/>
    </row>
    <row r="547" spans="1:8" s="2" customFormat="1" ht="16.899999999999999" customHeight="1">
      <c r="A547" s="30"/>
      <c r="B547" s="31"/>
      <c r="C547" s="215" t="s">
        <v>1</v>
      </c>
      <c r="D547" s="215" t="s">
        <v>2786</v>
      </c>
      <c r="E547" s="18" t="s">
        <v>1</v>
      </c>
      <c r="F547" s="216">
        <v>0</v>
      </c>
      <c r="G547" s="30"/>
      <c r="H547" s="31"/>
    </row>
    <row r="548" spans="1:8" s="2" customFormat="1" ht="16.899999999999999" customHeight="1">
      <c r="A548" s="30"/>
      <c r="B548" s="31"/>
      <c r="C548" s="215" t="s">
        <v>1</v>
      </c>
      <c r="D548" s="215" t="s">
        <v>2787</v>
      </c>
      <c r="E548" s="18" t="s">
        <v>1</v>
      </c>
      <c r="F548" s="216">
        <v>86.31</v>
      </c>
      <c r="G548" s="30"/>
      <c r="H548" s="31"/>
    </row>
    <row r="549" spans="1:8" s="2" customFormat="1" ht="16.899999999999999" customHeight="1">
      <c r="A549" s="30"/>
      <c r="B549" s="31"/>
      <c r="C549" s="215" t="s">
        <v>1</v>
      </c>
      <c r="D549" s="215" t="s">
        <v>2788</v>
      </c>
      <c r="E549" s="18" t="s">
        <v>1</v>
      </c>
      <c r="F549" s="216">
        <v>0</v>
      </c>
      <c r="G549" s="30"/>
      <c r="H549" s="31"/>
    </row>
    <row r="550" spans="1:8" s="2" customFormat="1" ht="16.899999999999999" customHeight="1">
      <c r="A550" s="30"/>
      <c r="B550" s="31"/>
      <c r="C550" s="215" t="s">
        <v>1</v>
      </c>
      <c r="D550" s="215" t="s">
        <v>2789</v>
      </c>
      <c r="E550" s="18" t="s">
        <v>1</v>
      </c>
      <c r="F550" s="216">
        <v>41.517000000000003</v>
      </c>
      <c r="G550" s="30"/>
      <c r="H550" s="31"/>
    </row>
    <row r="551" spans="1:8" s="2" customFormat="1" ht="16.899999999999999" customHeight="1">
      <c r="A551" s="30"/>
      <c r="B551" s="31"/>
      <c r="C551" s="215" t="s">
        <v>1</v>
      </c>
      <c r="D551" s="215" t="s">
        <v>2790</v>
      </c>
      <c r="E551" s="18" t="s">
        <v>1</v>
      </c>
      <c r="F551" s="216">
        <v>0</v>
      </c>
      <c r="G551" s="30"/>
      <c r="H551" s="31"/>
    </row>
    <row r="552" spans="1:8" s="2" customFormat="1" ht="16.899999999999999" customHeight="1">
      <c r="A552" s="30"/>
      <c r="B552" s="31"/>
      <c r="C552" s="215" t="s">
        <v>1</v>
      </c>
      <c r="D552" s="215" t="s">
        <v>2791</v>
      </c>
      <c r="E552" s="18" t="s">
        <v>1</v>
      </c>
      <c r="F552" s="216">
        <v>73.356999999999999</v>
      </c>
      <c r="G552" s="30"/>
      <c r="H552" s="31"/>
    </row>
    <row r="553" spans="1:8" s="2" customFormat="1" ht="16.899999999999999" customHeight="1">
      <c r="A553" s="30"/>
      <c r="B553" s="31"/>
      <c r="C553" s="215" t="s">
        <v>1</v>
      </c>
      <c r="D553" s="215" t="s">
        <v>1</v>
      </c>
      <c r="E553" s="18" t="s">
        <v>1</v>
      </c>
      <c r="F553" s="216">
        <v>0</v>
      </c>
      <c r="G553" s="30"/>
      <c r="H553" s="31"/>
    </row>
    <row r="554" spans="1:8" s="2" customFormat="1" ht="16.899999999999999" customHeight="1">
      <c r="A554" s="30"/>
      <c r="B554" s="31"/>
      <c r="C554" s="215" t="s">
        <v>1</v>
      </c>
      <c r="D554" s="215" t="s">
        <v>654</v>
      </c>
      <c r="E554" s="18" t="s">
        <v>1</v>
      </c>
      <c r="F554" s="216">
        <v>0</v>
      </c>
      <c r="G554" s="30"/>
      <c r="H554" s="31"/>
    </row>
    <row r="555" spans="1:8" s="2" customFormat="1" ht="16.899999999999999" customHeight="1">
      <c r="A555" s="30"/>
      <c r="B555" s="31"/>
      <c r="C555" s="215" t="s">
        <v>1</v>
      </c>
      <c r="D555" s="215" t="s">
        <v>2792</v>
      </c>
      <c r="E555" s="18" t="s">
        <v>1</v>
      </c>
      <c r="F555" s="216">
        <v>0</v>
      </c>
      <c r="G555" s="30"/>
      <c r="H555" s="31"/>
    </row>
    <row r="556" spans="1:8" s="2" customFormat="1" ht="16.899999999999999" customHeight="1">
      <c r="A556" s="30"/>
      <c r="B556" s="31"/>
      <c r="C556" s="215" t="s">
        <v>1</v>
      </c>
      <c r="D556" s="215" t="s">
        <v>2793</v>
      </c>
      <c r="E556" s="18" t="s">
        <v>1</v>
      </c>
      <c r="F556" s="216">
        <v>108.47</v>
      </c>
      <c r="G556" s="30"/>
      <c r="H556" s="31"/>
    </row>
    <row r="557" spans="1:8" s="2" customFormat="1" ht="16.899999999999999" customHeight="1">
      <c r="A557" s="30"/>
      <c r="B557" s="31"/>
      <c r="C557" s="215" t="s">
        <v>1</v>
      </c>
      <c r="D557" s="215" t="s">
        <v>2794</v>
      </c>
      <c r="E557" s="18" t="s">
        <v>1</v>
      </c>
      <c r="F557" s="216">
        <v>0</v>
      </c>
      <c r="G557" s="30"/>
      <c r="H557" s="31"/>
    </row>
    <row r="558" spans="1:8" s="2" customFormat="1" ht="16.899999999999999" customHeight="1">
      <c r="A558" s="30"/>
      <c r="B558" s="31"/>
      <c r="C558" s="215" t="s">
        <v>1</v>
      </c>
      <c r="D558" s="215" t="s">
        <v>2795</v>
      </c>
      <c r="E558" s="18" t="s">
        <v>1</v>
      </c>
      <c r="F558" s="216">
        <v>23.32</v>
      </c>
      <c r="G558" s="30"/>
      <c r="H558" s="31"/>
    </row>
    <row r="559" spans="1:8" s="2" customFormat="1" ht="16.899999999999999" customHeight="1">
      <c r="A559" s="30"/>
      <c r="B559" s="31"/>
      <c r="C559" s="215" t="s">
        <v>1</v>
      </c>
      <c r="D559" s="215" t="s">
        <v>2768</v>
      </c>
      <c r="E559" s="18" t="s">
        <v>1</v>
      </c>
      <c r="F559" s="216">
        <v>0</v>
      </c>
      <c r="G559" s="30"/>
      <c r="H559" s="31"/>
    </row>
    <row r="560" spans="1:8" s="2" customFormat="1" ht="16.899999999999999" customHeight="1">
      <c r="A560" s="30"/>
      <c r="B560" s="31"/>
      <c r="C560" s="215" t="s">
        <v>1</v>
      </c>
      <c r="D560" s="215" t="s">
        <v>2796</v>
      </c>
      <c r="E560" s="18" t="s">
        <v>1</v>
      </c>
      <c r="F560" s="216">
        <v>20.329999999999998</v>
      </c>
      <c r="G560" s="30"/>
      <c r="H560" s="31"/>
    </row>
    <row r="561" spans="1:8" s="2" customFormat="1" ht="16.899999999999999" customHeight="1">
      <c r="A561" s="30"/>
      <c r="B561" s="31"/>
      <c r="C561" s="215" t="s">
        <v>1</v>
      </c>
      <c r="D561" s="215" t="s">
        <v>2770</v>
      </c>
      <c r="E561" s="18" t="s">
        <v>1</v>
      </c>
      <c r="F561" s="216">
        <v>0</v>
      </c>
      <c r="G561" s="30"/>
      <c r="H561" s="31"/>
    </row>
    <row r="562" spans="1:8" s="2" customFormat="1" ht="16.899999999999999" customHeight="1">
      <c r="A562" s="30"/>
      <c r="B562" s="31"/>
      <c r="C562" s="215" t="s">
        <v>1</v>
      </c>
      <c r="D562" s="215" t="s">
        <v>2797</v>
      </c>
      <c r="E562" s="18" t="s">
        <v>1</v>
      </c>
      <c r="F562" s="216">
        <v>31.69</v>
      </c>
      <c r="G562" s="30"/>
      <c r="H562" s="31"/>
    </row>
    <row r="563" spans="1:8" s="2" customFormat="1" ht="16.899999999999999" customHeight="1">
      <c r="A563" s="30"/>
      <c r="B563" s="31"/>
      <c r="C563" s="215" t="s">
        <v>1</v>
      </c>
      <c r="D563" s="215" t="s">
        <v>2772</v>
      </c>
      <c r="E563" s="18" t="s">
        <v>1</v>
      </c>
      <c r="F563" s="216">
        <v>0</v>
      </c>
      <c r="G563" s="30"/>
      <c r="H563" s="31"/>
    </row>
    <row r="564" spans="1:8" s="2" customFormat="1" ht="16.899999999999999" customHeight="1">
      <c r="A564" s="30"/>
      <c r="B564" s="31"/>
      <c r="C564" s="215" t="s">
        <v>1</v>
      </c>
      <c r="D564" s="215" t="s">
        <v>2798</v>
      </c>
      <c r="E564" s="18" t="s">
        <v>1</v>
      </c>
      <c r="F564" s="216">
        <v>53.612000000000002</v>
      </c>
      <c r="G564" s="30"/>
      <c r="H564" s="31"/>
    </row>
    <row r="565" spans="1:8" s="2" customFormat="1" ht="16.899999999999999" customHeight="1">
      <c r="A565" s="30"/>
      <c r="B565" s="31"/>
      <c r="C565" s="215" t="s">
        <v>1</v>
      </c>
      <c r="D565" s="215" t="s">
        <v>2774</v>
      </c>
      <c r="E565" s="18" t="s">
        <v>1</v>
      </c>
      <c r="F565" s="216">
        <v>0</v>
      </c>
      <c r="G565" s="30"/>
      <c r="H565" s="31"/>
    </row>
    <row r="566" spans="1:8" s="2" customFormat="1" ht="16.899999999999999" customHeight="1">
      <c r="A566" s="30"/>
      <c r="B566" s="31"/>
      <c r="C566" s="215" t="s">
        <v>1</v>
      </c>
      <c r="D566" s="215" t="s">
        <v>2799</v>
      </c>
      <c r="E566" s="18" t="s">
        <v>1</v>
      </c>
      <c r="F566" s="216">
        <v>42.645000000000003</v>
      </c>
      <c r="G566" s="30"/>
      <c r="H566" s="31"/>
    </row>
    <row r="567" spans="1:8" s="2" customFormat="1" ht="16.899999999999999" customHeight="1">
      <c r="A567" s="30"/>
      <c r="B567" s="31"/>
      <c r="C567" s="215" t="s">
        <v>1</v>
      </c>
      <c r="D567" s="215" t="s">
        <v>2776</v>
      </c>
      <c r="E567" s="18" t="s">
        <v>1</v>
      </c>
      <c r="F567" s="216">
        <v>0</v>
      </c>
      <c r="G567" s="30"/>
      <c r="H567" s="31"/>
    </row>
    <row r="568" spans="1:8" s="2" customFormat="1" ht="16.899999999999999" customHeight="1">
      <c r="A568" s="30"/>
      <c r="B568" s="31"/>
      <c r="C568" s="215" t="s">
        <v>1</v>
      </c>
      <c r="D568" s="215" t="s">
        <v>2800</v>
      </c>
      <c r="E568" s="18" t="s">
        <v>1</v>
      </c>
      <c r="F568" s="216">
        <v>27.44</v>
      </c>
      <c r="G568" s="30"/>
      <c r="H568" s="31"/>
    </row>
    <row r="569" spans="1:8" s="2" customFormat="1" ht="16.899999999999999" customHeight="1">
      <c r="A569" s="30"/>
      <c r="B569" s="31"/>
      <c r="C569" s="215" t="s">
        <v>1</v>
      </c>
      <c r="D569" s="215" t="s">
        <v>2801</v>
      </c>
      <c r="E569" s="18" t="s">
        <v>1</v>
      </c>
      <c r="F569" s="216">
        <v>0</v>
      </c>
      <c r="G569" s="30"/>
      <c r="H569" s="31"/>
    </row>
    <row r="570" spans="1:8" s="2" customFormat="1" ht="16.899999999999999" customHeight="1">
      <c r="A570" s="30"/>
      <c r="B570" s="31"/>
      <c r="C570" s="215" t="s">
        <v>1</v>
      </c>
      <c r="D570" s="215" t="s">
        <v>2802</v>
      </c>
      <c r="E570" s="18" t="s">
        <v>1</v>
      </c>
      <c r="F570" s="216">
        <v>63.73</v>
      </c>
      <c r="G570" s="30"/>
      <c r="H570" s="31"/>
    </row>
    <row r="571" spans="1:8" s="2" customFormat="1" ht="16.899999999999999" customHeight="1">
      <c r="A571" s="30"/>
      <c r="B571" s="31"/>
      <c r="C571" s="215" t="s">
        <v>1</v>
      </c>
      <c r="D571" s="215" t="s">
        <v>1</v>
      </c>
      <c r="E571" s="18" t="s">
        <v>1</v>
      </c>
      <c r="F571" s="216">
        <v>0</v>
      </c>
      <c r="G571" s="30"/>
      <c r="H571" s="31"/>
    </row>
    <row r="572" spans="1:8" s="2" customFormat="1" ht="16.899999999999999" customHeight="1">
      <c r="A572" s="30"/>
      <c r="B572" s="31"/>
      <c r="C572" s="215" t="s">
        <v>133</v>
      </c>
      <c r="D572" s="215" t="s">
        <v>468</v>
      </c>
      <c r="E572" s="18" t="s">
        <v>1</v>
      </c>
      <c r="F572" s="216">
        <v>688.85199999999998</v>
      </c>
      <c r="G572" s="30"/>
      <c r="H572" s="31"/>
    </row>
    <row r="573" spans="1:8" s="2" customFormat="1" ht="16.899999999999999" customHeight="1">
      <c r="A573" s="30"/>
      <c r="B573" s="31"/>
      <c r="C573" s="217" t="s">
        <v>7173</v>
      </c>
      <c r="D573" s="30"/>
      <c r="E573" s="30"/>
      <c r="F573" s="30"/>
      <c r="G573" s="30"/>
      <c r="H573" s="31"/>
    </row>
    <row r="574" spans="1:8" s="2" customFormat="1" ht="16.899999999999999" customHeight="1">
      <c r="A574" s="30"/>
      <c r="B574" s="31"/>
      <c r="C574" s="215" t="s">
        <v>2779</v>
      </c>
      <c r="D574" s="215" t="s">
        <v>2780</v>
      </c>
      <c r="E574" s="18" t="s">
        <v>529</v>
      </c>
      <c r="F574" s="216">
        <v>688.85199999999998</v>
      </c>
      <c r="G574" s="30"/>
      <c r="H574" s="31"/>
    </row>
    <row r="575" spans="1:8" s="2" customFormat="1" ht="16.899999999999999" customHeight="1">
      <c r="A575" s="30"/>
      <c r="B575" s="31"/>
      <c r="C575" s="215" t="s">
        <v>2804</v>
      </c>
      <c r="D575" s="215" t="s">
        <v>2805</v>
      </c>
      <c r="E575" s="18" t="s">
        <v>529</v>
      </c>
      <c r="F575" s="216">
        <v>738.75</v>
      </c>
      <c r="G575" s="30"/>
      <c r="H575" s="31"/>
    </row>
    <row r="576" spans="1:8" s="2" customFormat="1" ht="16.899999999999999" customHeight="1">
      <c r="A576" s="30"/>
      <c r="B576" s="31"/>
      <c r="C576" s="211" t="s">
        <v>173</v>
      </c>
      <c r="D576" s="212" t="s">
        <v>1</v>
      </c>
      <c r="E576" s="213" t="s">
        <v>1</v>
      </c>
      <c r="F576" s="214">
        <v>1404.8409999999999</v>
      </c>
      <c r="G576" s="30"/>
      <c r="H576" s="31"/>
    </row>
    <row r="577" spans="1:8" s="2" customFormat="1" ht="16.899999999999999" customHeight="1">
      <c r="A577" s="30"/>
      <c r="B577" s="31"/>
      <c r="C577" s="215" t="s">
        <v>1</v>
      </c>
      <c r="D577" s="215" t="s">
        <v>3792</v>
      </c>
      <c r="E577" s="18" t="s">
        <v>1</v>
      </c>
      <c r="F577" s="216">
        <v>0</v>
      </c>
      <c r="G577" s="30"/>
      <c r="H577" s="31"/>
    </row>
    <row r="578" spans="1:8" s="2" customFormat="1" ht="16.899999999999999" customHeight="1">
      <c r="A578" s="30"/>
      <c r="B578" s="31"/>
      <c r="C578" s="215" t="s">
        <v>1</v>
      </c>
      <c r="D578" s="215" t="s">
        <v>3793</v>
      </c>
      <c r="E578" s="18" t="s">
        <v>1</v>
      </c>
      <c r="F578" s="216">
        <v>676.86300000000006</v>
      </c>
      <c r="G578" s="30"/>
      <c r="H578" s="31"/>
    </row>
    <row r="579" spans="1:8" s="2" customFormat="1" ht="16.899999999999999" customHeight="1">
      <c r="A579" s="30"/>
      <c r="B579" s="31"/>
      <c r="C579" s="215" t="s">
        <v>1</v>
      </c>
      <c r="D579" s="215" t="s">
        <v>3794</v>
      </c>
      <c r="E579" s="18" t="s">
        <v>1</v>
      </c>
      <c r="F579" s="216">
        <v>5.9320000000000004</v>
      </c>
      <c r="G579" s="30"/>
      <c r="H579" s="31"/>
    </row>
    <row r="580" spans="1:8" s="2" customFormat="1" ht="16.899999999999999" customHeight="1">
      <c r="A580" s="30"/>
      <c r="B580" s="31"/>
      <c r="C580" s="215" t="s">
        <v>1</v>
      </c>
      <c r="D580" s="215" t="s">
        <v>3795</v>
      </c>
      <c r="E580" s="18" t="s">
        <v>1</v>
      </c>
      <c r="F580" s="216">
        <v>27.622</v>
      </c>
      <c r="G580" s="30"/>
      <c r="H580" s="31"/>
    </row>
    <row r="581" spans="1:8" s="2" customFormat="1" ht="16.899999999999999" customHeight="1">
      <c r="A581" s="30"/>
      <c r="B581" s="31"/>
      <c r="C581" s="215" t="s">
        <v>1</v>
      </c>
      <c r="D581" s="215" t="s">
        <v>3796</v>
      </c>
      <c r="E581" s="18" t="s">
        <v>1</v>
      </c>
      <c r="F581" s="216">
        <v>150.798</v>
      </c>
      <c r="G581" s="30"/>
      <c r="H581" s="31"/>
    </row>
    <row r="582" spans="1:8" s="2" customFormat="1" ht="16.899999999999999" customHeight="1">
      <c r="A582" s="30"/>
      <c r="B582" s="31"/>
      <c r="C582" s="215" t="s">
        <v>1</v>
      </c>
      <c r="D582" s="215" t="s">
        <v>3797</v>
      </c>
      <c r="E582" s="18" t="s">
        <v>1</v>
      </c>
      <c r="F582" s="216">
        <v>543.62599999999998</v>
      </c>
      <c r="G582" s="30"/>
      <c r="H582" s="31"/>
    </row>
    <row r="583" spans="1:8" s="2" customFormat="1" ht="16.899999999999999" customHeight="1">
      <c r="A583" s="30"/>
      <c r="B583" s="31"/>
      <c r="C583" s="215" t="s">
        <v>1</v>
      </c>
      <c r="D583" s="215" t="s">
        <v>1</v>
      </c>
      <c r="E583" s="18" t="s">
        <v>1</v>
      </c>
      <c r="F583" s="216">
        <v>0</v>
      </c>
      <c r="G583" s="30"/>
      <c r="H583" s="31"/>
    </row>
    <row r="584" spans="1:8" s="2" customFormat="1" ht="16.899999999999999" customHeight="1">
      <c r="A584" s="30"/>
      <c r="B584" s="31"/>
      <c r="C584" s="215" t="s">
        <v>173</v>
      </c>
      <c r="D584" s="215" t="s">
        <v>468</v>
      </c>
      <c r="E584" s="18" t="s">
        <v>1</v>
      </c>
      <c r="F584" s="216">
        <v>1404.8409999999999</v>
      </c>
      <c r="G584" s="30"/>
      <c r="H584" s="31"/>
    </row>
    <row r="585" spans="1:8" s="2" customFormat="1" ht="16.899999999999999" customHeight="1">
      <c r="A585" s="30"/>
      <c r="B585" s="31"/>
      <c r="C585" s="217" t="s">
        <v>7173</v>
      </c>
      <c r="D585" s="30"/>
      <c r="E585" s="30"/>
      <c r="F585" s="30"/>
      <c r="G585" s="30"/>
      <c r="H585" s="31"/>
    </row>
    <row r="586" spans="1:8" s="2" customFormat="1" ht="22.5">
      <c r="A586" s="30"/>
      <c r="B586" s="31"/>
      <c r="C586" s="215" t="s">
        <v>3789</v>
      </c>
      <c r="D586" s="215" t="s">
        <v>3790</v>
      </c>
      <c r="E586" s="18" t="s">
        <v>529</v>
      </c>
      <c r="F586" s="216">
        <v>1577.3409999999999</v>
      </c>
      <c r="G586" s="30"/>
      <c r="H586" s="31"/>
    </row>
    <row r="587" spans="1:8" s="2" customFormat="1" ht="16.899999999999999" customHeight="1">
      <c r="A587" s="30"/>
      <c r="B587" s="31"/>
      <c r="C587" s="215" t="s">
        <v>3800</v>
      </c>
      <c r="D587" s="215" t="s">
        <v>3801</v>
      </c>
      <c r="E587" s="18" t="s">
        <v>529</v>
      </c>
      <c r="F587" s="216">
        <v>1577.3409999999999</v>
      </c>
      <c r="G587" s="30"/>
      <c r="H587" s="31"/>
    </row>
    <row r="588" spans="1:8" s="2" customFormat="1" ht="16.899999999999999" customHeight="1">
      <c r="A588" s="30"/>
      <c r="B588" s="31"/>
      <c r="C588" s="215" t="s">
        <v>3804</v>
      </c>
      <c r="D588" s="215" t="s">
        <v>3805</v>
      </c>
      <c r="E588" s="18" t="s">
        <v>529</v>
      </c>
      <c r="F588" s="216">
        <v>1577.3409999999999</v>
      </c>
      <c r="G588" s="30"/>
      <c r="H588" s="31"/>
    </row>
    <row r="589" spans="1:8" s="2" customFormat="1" ht="16.899999999999999" customHeight="1">
      <c r="A589" s="30"/>
      <c r="B589" s="31"/>
      <c r="C589" s="215" t="s">
        <v>3808</v>
      </c>
      <c r="D589" s="215" t="s">
        <v>3809</v>
      </c>
      <c r="E589" s="18" t="s">
        <v>529</v>
      </c>
      <c r="F589" s="216">
        <v>1577.3409999999999</v>
      </c>
      <c r="G589" s="30"/>
      <c r="H589" s="31"/>
    </row>
    <row r="590" spans="1:8" s="2" customFormat="1" ht="22.5">
      <c r="A590" s="30"/>
      <c r="B590" s="31"/>
      <c r="C590" s="215" t="s">
        <v>3712</v>
      </c>
      <c r="D590" s="215" t="s">
        <v>3713</v>
      </c>
      <c r="E590" s="18" t="s">
        <v>529</v>
      </c>
      <c r="F590" s="216">
        <v>1404.8409999999999</v>
      </c>
      <c r="G590" s="30"/>
      <c r="H590" s="31"/>
    </row>
    <row r="591" spans="1:8" s="2" customFormat="1" ht="22.5">
      <c r="A591" s="30"/>
      <c r="B591" s="31"/>
      <c r="C591" s="215" t="s">
        <v>3716</v>
      </c>
      <c r="D591" s="215" t="s">
        <v>3717</v>
      </c>
      <c r="E591" s="18" t="s">
        <v>529</v>
      </c>
      <c r="F591" s="216">
        <v>1404.8409999999999</v>
      </c>
      <c r="G591" s="30"/>
      <c r="H591" s="31"/>
    </row>
    <row r="592" spans="1:8" s="2" customFormat="1" ht="16.899999999999999" customHeight="1">
      <c r="A592" s="30"/>
      <c r="B592" s="31"/>
      <c r="C592" s="215" t="s">
        <v>3720</v>
      </c>
      <c r="D592" s="215" t="s">
        <v>3721</v>
      </c>
      <c r="E592" s="18" t="s">
        <v>529</v>
      </c>
      <c r="F592" s="216">
        <v>1404.8409999999999</v>
      </c>
      <c r="G592" s="30"/>
      <c r="H592" s="31"/>
    </row>
    <row r="593" spans="1:8" s="2" customFormat="1" ht="16.899999999999999" customHeight="1">
      <c r="A593" s="30"/>
      <c r="B593" s="31"/>
      <c r="C593" s="211" t="s">
        <v>250</v>
      </c>
      <c r="D593" s="212" t="s">
        <v>1</v>
      </c>
      <c r="E593" s="213" t="s">
        <v>1</v>
      </c>
      <c r="F593" s="214">
        <v>389.80799999999999</v>
      </c>
      <c r="G593" s="30"/>
      <c r="H593" s="31"/>
    </row>
    <row r="594" spans="1:8" s="2" customFormat="1" ht="16.899999999999999" customHeight="1">
      <c r="A594" s="30"/>
      <c r="B594" s="31"/>
      <c r="C594" s="215" t="s">
        <v>1</v>
      </c>
      <c r="D594" s="215" t="s">
        <v>3737</v>
      </c>
      <c r="E594" s="18" t="s">
        <v>1</v>
      </c>
      <c r="F594" s="216">
        <v>0</v>
      </c>
      <c r="G594" s="30"/>
      <c r="H594" s="31"/>
    </row>
    <row r="595" spans="1:8" s="2" customFormat="1" ht="16.899999999999999" customHeight="1">
      <c r="A595" s="30"/>
      <c r="B595" s="31"/>
      <c r="C595" s="215" t="s">
        <v>1</v>
      </c>
      <c r="D595" s="215" t="s">
        <v>3738</v>
      </c>
      <c r="E595" s="18" t="s">
        <v>1</v>
      </c>
      <c r="F595" s="216">
        <v>383.25</v>
      </c>
      <c r="G595" s="30"/>
      <c r="H595" s="31"/>
    </row>
    <row r="596" spans="1:8" s="2" customFormat="1" ht="16.899999999999999" customHeight="1">
      <c r="A596" s="30"/>
      <c r="B596" s="31"/>
      <c r="C596" s="215" t="s">
        <v>1</v>
      </c>
      <c r="D596" s="215" t="s">
        <v>3739</v>
      </c>
      <c r="E596" s="18" t="s">
        <v>1</v>
      </c>
      <c r="F596" s="216">
        <v>6.5579999999999998</v>
      </c>
      <c r="G596" s="30"/>
      <c r="H596" s="31"/>
    </row>
    <row r="597" spans="1:8" s="2" customFormat="1" ht="16.899999999999999" customHeight="1">
      <c r="A597" s="30"/>
      <c r="B597" s="31"/>
      <c r="C597" s="215" t="s">
        <v>250</v>
      </c>
      <c r="D597" s="215" t="s">
        <v>468</v>
      </c>
      <c r="E597" s="18" t="s">
        <v>1</v>
      </c>
      <c r="F597" s="216">
        <v>389.80799999999999</v>
      </c>
      <c r="G597" s="30"/>
      <c r="H597" s="31"/>
    </row>
    <row r="598" spans="1:8" s="2" customFormat="1" ht="16.899999999999999" customHeight="1">
      <c r="A598" s="30"/>
      <c r="B598" s="31"/>
      <c r="C598" s="217" t="s">
        <v>7173</v>
      </c>
      <c r="D598" s="30"/>
      <c r="E598" s="30"/>
      <c r="F598" s="30"/>
      <c r="G598" s="30"/>
      <c r="H598" s="31"/>
    </row>
    <row r="599" spans="1:8" s="2" customFormat="1" ht="16.899999999999999" customHeight="1">
      <c r="A599" s="30"/>
      <c r="B599" s="31"/>
      <c r="C599" s="215" t="s">
        <v>3734</v>
      </c>
      <c r="D599" s="215" t="s">
        <v>3735</v>
      </c>
      <c r="E599" s="18" t="s">
        <v>529</v>
      </c>
      <c r="F599" s="216">
        <v>389.80799999999999</v>
      </c>
      <c r="G599" s="30"/>
      <c r="H599" s="31"/>
    </row>
    <row r="600" spans="1:8" s="2" customFormat="1" ht="22.5">
      <c r="A600" s="30"/>
      <c r="B600" s="31"/>
      <c r="C600" s="215" t="s">
        <v>981</v>
      </c>
      <c r="D600" s="215" t="s">
        <v>982</v>
      </c>
      <c r="E600" s="18" t="s">
        <v>529</v>
      </c>
      <c r="F600" s="216">
        <v>194.904</v>
      </c>
      <c r="G600" s="30"/>
      <c r="H600" s="31"/>
    </row>
    <row r="601" spans="1:8" s="2" customFormat="1" ht="16.899999999999999" customHeight="1">
      <c r="A601" s="30"/>
      <c r="B601" s="31"/>
      <c r="C601" s="211" t="s">
        <v>1601</v>
      </c>
      <c r="D601" s="212" t="s">
        <v>1</v>
      </c>
      <c r="E601" s="213" t="s">
        <v>1</v>
      </c>
      <c r="F601" s="214">
        <v>499.065</v>
      </c>
      <c r="G601" s="30"/>
      <c r="H601" s="31"/>
    </row>
    <row r="602" spans="1:8" s="2" customFormat="1" ht="16.899999999999999" customHeight="1">
      <c r="A602" s="30"/>
      <c r="B602" s="31"/>
      <c r="C602" s="215" t="s">
        <v>1</v>
      </c>
      <c r="D602" s="215" t="s">
        <v>1599</v>
      </c>
      <c r="E602" s="18" t="s">
        <v>1</v>
      </c>
      <c r="F602" s="216">
        <v>0</v>
      </c>
      <c r="G602" s="30"/>
      <c r="H602" s="31"/>
    </row>
    <row r="603" spans="1:8" s="2" customFormat="1" ht="16.899999999999999" customHeight="1">
      <c r="A603" s="30"/>
      <c r="B603" s="31"/>
      <c r="C603" s="215" t="s">
        <v>1</v>
      </c>
      <c r="D603" s="215" t="s">
        <v>1600</v>
      </c>
      <c r="E603" s="18" t="s">
        <v>1</v>
      </c>
      <c r="F603" s="216">
        <v>287.30099999999999</v>
      </c>
      <c r="G603" s="30"/>
      <c r="H603" s="31"/>
    </row>
    <row r="604" spans="1:8" s="2" customFormat="1" ht="16.899999999999999" customHeight="1">
      <c r="A604" s="30"/>
      <c r="B604" s="31"/>
      <c r="C604" s="215" t="s">
        <v>1</v>
      </c>
      <c r="D604" s="215" t="s">
        <v>153</v>
      </c>
      <c r="E604" s="18" t="s">
        <v>1</v>
      </c>
      <c r="F604" s="216">
        <v>211.76400000000001</v>
      </c>
      <c r="G604" s="30"/>
      <c r="H604" s="31"/>
    </row>
    <row r="605" spans="1:8" s="2" customFormat="1" ht="16.899999999999999" customHeight="1">
      <c r="A605" s="30"/>
      <c r="B605" s="31"/>
      <c r="C605" s="215" t="s">
        <v>1601</v>
      </c>
      <c r="D605" s="215" t="s">
        <v>468</v>
      </c>
      <c r="E605" s="18" t="s">
        <v>1</v>
      </c>
      <c r="F605" s="216">
        <v>499.065</v>
      </c>
      <c r="G605" s="30"/>
      <c r="H605" s="31"/>
    </row>
    <row r="606" spans="1:8" s="2" customFormat="1" ht="16.899999999999999" customHeight="1">
      <c r="A606" s="30"/>
      <c r="B606" s="31"/>
      <c r="C606" s="211" t="s">
        <v>180</v>
      </c>
      <c r="D606" s="212" t="s">
        <v>1</v>
      </c>
      <c r="E606" s="213" t="s">
        <v>1</v>
      </c>
      <c r="F606" s="214">
        <v>1927.31</v>
      </c>
      <c r="G606" s="30"/>
      <c r="H606" s="31"/>
    </row>
    <row r="607" spans="1:8" s="2" customFormat="1" ht="16.899999999999999" customHeight="1">
      <c r="A607" s="30"/>
      <c r="B607" s="31"/>
      <c r="C607" s="215" t="s">
        <v>1</v>
      </c>
      <c r="D607" s="215" t="s">
        <v>176</v>
      </c>
      <c r="E607" s="18" t="s">
        <v>1</v>
      </c>
      <c r="F607" s="216">
        <v>1833.32</v>
      </c>
      <c r="G607" s="30"/>
      <c r="H607" s="31"/>
    </row>
    <row r="608" spans="1:8" s="2" customFormat="1" ht="16.899999999999999" customHeight="1">
      <c r="A608" s="30"/>
      <c r="B608" s="31"/>
      <c r="C608" s="215" t="s">
        <v>1</v>
      </c>
      <c r="D608" s="215" t="s">
        <v>178</v>
      </c>
      <c r="E608" s="18" t="s">
        <v>1</v>
      </c>
      <c r="F608" s="216">
        <v>93.99</v>
      </c>
      <c r="G608" s="30"/>
      <c r="H608" s="31"/>
    </row>
    <row r="609" spans="1:8" s="2" customFormat="1" ht="16.899999999999999" customHeight="1">
      <c r="A609" s="30"/>
      <c r="B609" s="31"/>
      <c r="C609" s="215" t="s">
        <v>180</v>
      </c>
      <c r="D609" s="215" t="s">
        <v>468</v>
      </c>
      <c r="E609" s="18" t="s">
        <v>1</v>
      </c>
      <c r="F609" s="216">
        <v>1927.31</v>
      </c>
      <c r="G609" s="30"/>
      <c r="H609" s="31"/>
    </row>
    <row r="610" spans="1:8" s="2" customFormat="1" ht="16.899999999999999" customHeight="1">
      <c r="A610" s="30"/>
      <c r="B610" s="31"/>
      <c r="C610" s="217" t="s">
        <v>7173</v>
      </c>
      <c r="D610" s="30"/>
      <c r="E610" s="30"/>
      <c r="F610" s="30"/>
      <c r="G610" s="30"/>
      <c r="H610" s="31"/>
    </row>
    <row r="611" spans="1:8" s="2" customFormat="1" ht="16.899999999999999" customHeight="1">
      <c r="A611" s="30"/>
      <c r="B611" s="31"/>
      <c r="C611" s="215" t="s">
        <v>2297</v>
      </c>
      <c r="D611" s="215" t="s">
        <v>2298</v>
      </c>
      <c r="E611" s="18" t="s">
        <v>529</v>
      </c>
      <c r="F611" s="216">
        <v>1927.31</v>
      </c>
      <c r="G611" s="30"/>
      <c r="H611" s="31"/>
    </row>
    <row r="612" spans="1:8" s="2" customFormat="1" ht="22.5">
      <c r="A612" s="30"/>
      <c r="B612" s="31"/>
      <c r="C612" s="215" t="s">
        <v>2325</v>
      </c>
      <c r="D612" s="215" t="s">
        <v>2326</v>
      </c>
      <c r="E612" s="18" t="s">
        <v>450</v>
      </c>
      <c r="F612" s="216">
        <v>75.164000000000001</v>
      </c>
      <c r="G612" s="30"/>
      <c r="H612" s="31"/>
    </row>
    <row r="613" spans="1:8" s="2" customFormat="1" ht="16.899999999999999" customHeight="1">
      <c r="A613" s="30"/>
      <c r="B613" s="31"/>
      <c r="C613" s="215" t="s">
        <v>2739</v>
      </c>
      <c r="D613" s="215" t="s">
        <v>2740</v>
      </c>
      <c r="E613" s="18" t="s">
        <v>529</v>
      </c>
      <c r="F613" s="216">
        <v>2120.0410000000002</v>
      </c>
      <c r="G613" s="30"/>
      <c r="H613" s="31"/>
    </row>
    <row r="614" spans="1:8" s="2" customFormat="1" ht="16.899999999999999" customHeight="1">
      <c r="A614" s="30"/>
      <c r="B614" s="31"/>
      <c r="C614" s="211" t="s">
        <v>198</v>
      </c>
      <c r="D614" s="212" t="s">
        <v>1</v>
      </c>
      <c r="E614" s="213" t="s">
        <v>1</v>
      </c>
      <c r="F614" s="214">
        <v>40.85</v>
      </c>
      <c r="G614" s="30"/>
      <c r="H614" s="31"/>
    </row>
    <row r="615" spans="1:8" s="2" customFormat="1" ht="16.899999999999999" customHeight="1">
      <c r="A615" s="30"/>
      <c r="B615" s="31"/>
      <c r="C615" s="215" t="s">
        <v>1</v>
      </c>
      <c r="D615" s="215" t="s">
        <v>2227</v>
      </c>
      <c r="E615" s="18" t="s">
        <v>1</v>
      </c>
      <c r="F615" s="216">
        <v>0</v>
      </c>
      <c r="G615" s="30"/>
      <c r="H615" s="31"/>
    </row>
    <row r="616" spans="1:8" s="2" customFormat="1" ht="16.899999999999999" customHeight="1">
      <c r="A616" s="30"/>
      <c r="B616" s="31"/>
      <c r="C616" s="215" t="s">
        <v>1</v>
      </c>
      <c r="D616" s="215" t="s">
        <v>2224</v>
      </c>
      <c r="E616" s="18" t="s">
        <v>1</v>
      </c>
      <c r="F616" s="216">
        <v>16.154</v>
      </c>
      <c r="G616" s="30"/>
      <c r="H616" s="31"/>
    </row>
    <row r="617" spans="1:8" s="2" customFormat="1" ht="16.899999999999999" customHeight="1">
      <c r="A617" s="30"/>
      <c r="B617" s="31"/>
      <c r="C617" s="215" t="s">
        <v>1</v>
      </c>
      <c r="D617" s="215" t="s">
        <v>2226</v>
      </c>
      <c r="E617" s="18" t="s">
        <v>1</v>
      </c>
      <c r="F617" s="216">
        <v>24.696000000000002</v>
      </c>
      <c r="G617" s="30"/>
      <c r="H617" s="31"/>
    </row>
    <row r="618" spans="1:8" s="2" customFormat="1" ht="16.899999999999999" customHeight="1">
      <c r="A618" s="30"/>
      <c r="B618" s="31"/>
      <c r="C618" s="215" t="s">
        <v>198</v>
      </c>
      <c r="D618" s="215" t="s">
        <v>468</v>
      </c>
      <c r="E618" s="18" t="s">
        <v>1</v>
      </c>
      <c r="F618" s="216">
        <v>40.85</v>
      </c>
      <c r="G618" s="30"/>
      <c r="H618" s="31"/>
    </row>
    <row r="619" spans="1:8" s="2" customFormat="1" ht="16.899999999999999" customHeight="1">
      <c r="A619" s="30"/>
      <c r="B619" s="31"/>
      <c r="C619" s="217" t="s">
        <v>7173</v>
      </c>
      <c r="D619" s="30"/>
      <c r="E619" s="30"/>
      <c r="F619" s="30"/>
      <c r="G619" s="30"/>
      <c r="H619" s="31"/>
    </row>
    <row r="620" spans="1:8" s="2" customFormat="1" ht="16.899999999999999" customHeight="1">
      <c r="A620" s="30"/>
      <c r="B620" s="31"/>
      <c r="C620" s="215" t="s">
        <v>2220</v>
      </c>
      <c r="D620" s="215" t="s">
        <v>2221</v>
      </c>
      <c r="E620" s="18" t="s">
        <v>529</v>
      </c>
      <c r="F620" s="216">
        <v>97.924999999999997</v>
      </c>
      <c r="G620" s="30"/>
      <c r="H620" s="31"/>
    </row>
    <row r="621" spans="1:8" s="2" customFormat="1" ht="16.899999999999999" customHeight="1">
      <c r="A621" s="30"/>
      <c r="B621" s="31"/>
      <c r="C621" s="215" t="s">
        <v>2014</v>
      </c>
      <c r="D621" s="215" t="s">
        <v>2015</v>
      </c>
      <c r="E621" s="18" t="s">
        <v>529</v>
      </c>
      <c r="F621" s="216">
        <v>81.7</v>
      </c>
      <c r="G621" s="30"/>
      <c r="H621" s="31"/>
    </row>
    <row r="622" spans="1:8" s="2" customFormat="1" ht="16.899999999999999" customHeight="1">
      <c r="A622" s="30"/>
      <c r="B622" s="31"/>
      <c r="C622" s="215" t="s">
        <v>2019</v>
      </c>
      <c r="D622" s="215" t="s">
        <v>2020</v>
      </c>
      <c r="E622" s="18" t="s">
        <v>529</v>
      </c>
      <c r="F622" s="216">
        <v>40.85</v>
      </c>
      <c r="G622" s="30"/>
      <c r="H622" s="31"/>
    </row>
    <row r="623" spans="1:8" s="2" customFormat="1" ht="22.5">
      <c r="A623" s="30"/>
      <c r="B623" s="31"/>
      <c r="C623" s="215" t="s">
        <v>2195</v>
      </c>
      <c r="D623" s="215" t="s">
        <v>2196</v>
      </c>
      <c r="E623" s="18" t="s">
        <v>542</v>
      </c>
      <c r="F623" s="216">
        <v>277.55</v>
      </c>
      <c r="G623" s="30"/>
      <c r="H623" s="31"/>
    </row>
    <row r="624" spans="1:8" s="2" customFormat="1" ht="22.5">
      <c r="A624" s="30"/>
      <c r="B624" s="31"/>
      <c r="C624" s="215" t="s">
        <v>2235</v>
      </c>
      <c r="D624" s="215" t="s">
        <v>2236</v>
      </c>
      <c r="E624" s="18" t="s">
        <v>450</v>
      </c>
      <c r="F624" s="216">
        <v>5.734</v>
      </c>
      <c r="G624" s="30"/>
      <c r="H624" s="31"/>
    </row>
    <row r="625" spans="1:8" s="2" customFormat="1" ht="16.899999999999999" customHeight="1">
      <c r="A625" s="30"/>
      <c r="B625" s="31"/>
      <c r="C625" s="215" t="s">
        <v>2229</v>
      </c>
      <c r="D625" s="215" t="s">
        <v>2230</v>
      </c>
      <c r="E625" s="18" t="s">
        <v>529</v>
      </c>
      <c r="F625" s="216">
        <v>112.614</v>
      </c>
      <c r="G625" s="30"/>
      <c r="H625" s="31"/>
    </row>
    <row r="626" spans="1:8" s="2" customFormat="1" ht="22.5">
      <c r="A626" s="30"/>
      <c r="B626" s="31"/>
      <c r="C626" s="215" t="s">
        <v>2023</v>
      </c>
      <c r="D626" s="215" t="s">
        <v>2024</v>
      </c>
      <c r="E626" s="18" t="s">
        <v>529</v>
      </c>
      <c r="F626" s="216">
        <v>125.001</v>
      </c>
      <c r="G626" s="30"/>
      <c r="H626" s="31"/>
    </row>
    <row r="627" spans="1:8" s="2" customFormat="1" ht="22.5">
      <c r="A627" s="30"/>
      <c r="B627" s="31"/>
      <c r="C627" s="215" t="s">
        <v>2029</v>
      </c>
      <c r="D627" s="215" t="s">
        <v>2030</v>
      </c>
      <c r="E627" s="18" t="s">
        <v>529</v>
      </c>
      <c r="F627" s="216">
        <v>41.667000000000002</v>
      </c>
      <c r="G627" s="30"/>
      <c r="H627" s="31"/>
    </row>
    <row r="628" spans="1:8" s="2" customFormat="1" ht="16.899999999999999" customHeight="1">
      <c r="A628" s="30"/>
      <c r="B628" s="31"/>
      <c r="C628" s="211" t="s">
        <v>196</v>
      </c>
      <c r="D628" s="212" t="s">
        <v>1</v>
      </c>
      <c r="E628" s="213" t="s">
        <v>1</v>
      </c>
      <c r="F628" s="214">
        <v>57.075000000000003</v>
      </c>
      <c r="G628" s="30"/>
      <c r="H628" s="31"/>
    </row>
    <row r="629" spans="1:8" s="2" customFormat="1" ht="16.899999999999999" customHeight="1">
      <c r="A629" s="30"/>
      <c r="B629" s="31"/>
      <c r="C629" s="215" t="s">
        <v>1</v>
      </c>
      <c r="D629" s="215" t="s">
        <v>2223</v>
      </c>
      <c r="E629" s="18" t="s">
        <v>1</v>
      </c>
      <c r="F629" s="216">
        <v>0</v>
      </c>
      <c r="G629" s="30"/>
      <c r="H629" s="31"/>
    </row>
    <row r="630" spans="1:8" s="2" customFormat="1" ht="16.899999999999999" customHeight="1">
      <c r="A630" s="30"/>
      <c r="B630" s="31"/>
      <c r="C630" s="215" t="s">
        <v>1</v>
      </c>
      <c r="D630" s="215" t="s">
        <v>2224</v>
      </c>
      <c r="E630" s="18" t="s">
        <v>1</v>
      </c>
      <c r="F630" s="216">
        <v>16.154</v>
      </c>
      <c r="G630" s="30"/>
      <c r="H630" s="31"/>
    </row>
    <row r="631" spans="1:8" s="2" customFormat="1" ht="16.899999999999999" customHeight="1">
      <c r="A631" s="30"/>
      <c r="B631" s="31"/>
      <c r="C631" s="215" t="s">
        <v>1</v>
      </c>
      <c r="D631" s="215" t="s">
        <v>2225</v>
      </c>
      <c r="E631" s="18" t="s">
        <v>1</v>
      </c>
      <c r="F631" s="216">
        <v>16.225000000000001</v>
      </c>
      <c r="G631" s="30"/>
      <c r="H631" s="31"/>
    </row>
    <row r="632" spans="1:8" s="2" customFormat="1" ht="16.899999999999999" customHeight="1">
      <c r="A632" s="30"/>
      <c r="B632" s="31"/>
      <c r="C632" s="215" t="s">
        <v>1</v>
      </c>
      <c r="D632" s="215" t="s">
        <v>2226</v>
      </c>
      <c r="E632" s="18" t="s">
        <v>1</v>
      </c>
      <c r="F632" s="216">
        <v>24.696000000000002</v>
      </c>
      <c r="G632" s="30"/>
      <c r="H632" s="31"/>
    </row>
    <row r="633" spans="1:8" s="2" customFormat="1" ht="16.899999999999999" customHeight="1">
      <c r="A633" s="30"/>
      <c r="B633" s="31"/>
      <c r="C633" s="215" t="s">
        <v>196</v>
      </c>
      <c r="D633" s="215" t="s">
        <v>468</v>
      </c>
      <c r="E633" s="18" t="s">
        <v>1</v>
      </c>
      <c r="F633" s="216">
        <v>57.075000000000003</v>
      </c>
      <c r="G633" s="30"/>
      <c r="H633" s="31"/>
    </row>
    <row r="634" spans="1:8" s="2" customFormat="1" ht="16.899999999999999" customHeight="1">
      <c r="A634" s="30"/>
      <c r="B634" s="31"/>
      <c r="C634" s="217" t="s">
        <v>7173</v>
      </c>
      <c r="D634" s="30"/>
      <c r="E634" s="30"/>
      <c r="F634" s="30"/>
      <c r="G634" s="30"/>
      <c r="H634" s="31"/>
    </row>
    <row r="635" spans="1:8" s="2" customFormat="1" ht="16.899999999999999" customHeight="1">
      <c r="A635" s="30"/>
      <c r="B635" s="31"/>
      <c r="C635" s="215" t="s">
        <v>2220</v>
      </c>
      <c r="D635" s="215" t="s">
        <v>2221</v>
      </c>
      <c r="E635" s="18" t="s">
        <v>529</v>
      </c>
      <c r="F635" s="216">
        <v>97.924999999999997</v>
      </c>
      <c r="G635" s="30"/>
      <c r="H635" s="31"/>
    </row>
    <row r="636" spans="1:8" s="2" customFormat="1" ht="22.5">
      <c r="A636" s="30"/>
      <c r="B636" s="31"/>
      <c r="C636" s="215" t="s">
        <v>2195</v>
      </c>
      <c r="D636" s="215" t="s">
        <v>2196</v>
      </c>
      <c r="E636" s="18" t="s">
        <v>542</v>
      </c>
      <c r="F636" s="216">
        <v>277.55</v>
      </c>
      <c r="G636" s="30"/>
      <c r="H636" s="31"/>
    </row>
    <row r="637" spans="1:8" s="2" customFormat="1" ht="22.5">
      <c r="A637" s="30"/>
      <c r="B637" s="31"/>
      <c r="C637" s="215" t="s">
        <v>2235</v>
      </c>
      <c r="D637" s="215" t="s">
        <v>2236</v>
      </c>
      <c r="E637" s="18" t="s">
        <v>450</v>
      </c>
      <c r="F637" s="216">
        <v>5.734</v>
      </c>
      <c r="G637" s="30"/>
      <c r="H637" s="31"/>
    </row>
    <row r="638" spans="1:8" s="2" customFormat="1" ht="16.899999999999999" customHeight="1">
      <c r="A638" s="30"/>
      <c r="B638" s="31"/>
      <c r="C638" s="215" t="s">
        <v>2229</v>
      </c>
      <c r="D638" s="215" t="s">
        <v>2230</v>
      </c>
      <c r="E638" s="18" t="s">
        <v>529</v>
      </c>
      <c r="F638" s="216">
        <v>112.614</v>
      </c>
      <c r="G638" s="30"/>
      <c r="H638" s="31"/>
    </row>
    <row r="639" spans="1:8" s="2" customFormat="1" ht="16.899999999999999" customHeight="1">
      <c r="A639" s="30"/>
      <c r="B639" s="31"/>
      <c r="C639" s="211" t="s">
        <v>7174</v>
      </c>
      <c r="D639" s="212" t="s">
        <v>1</v>
      </c>
      <c r="E639" s="213" t="s">
        <v>1</v>
      </c>
      <c r="F639" s="214">
        <v>694.66800000000001</v>
      </c>
      <c r="G639" s="30"/>
      <c r="H639" s="31"/>
    </row>
    <row r="640" spans="1:8" s="2" customFormat="1" ht="16.899999999999999" customHeight="1">
      <c r="A640" s="30"/>
      <c r="B640" s="31"/>
      <c r="C640" s="215" t="s">
        <v>1</v>
      </c>
      <c r="D640" s="215" t="s">
        <v>1020</v>
      </c>
      <c r="E640" s="18" t="s">
        <v>1</v>
      </c>
      <c r="F640" s="216">
        <v>623.38800000000003</v>
      </c>
      <c r="G640" s="30"/>
      <c r="H640" s="31"/>
    </row>
    <row r="641" spans="1:8" s="2" customFormat="1" ht="16.899999999999999" customHeight="1">
      <c r="A641" s="30"/>
      <c r="B641" s="31"/>
      <c r="C641" s="215" t="s">
        <v>1</v>
      </c>
      <c r="D641" s="215" t="s">
        <v>1021</v>
      </c>
      <c r="E641" s="18" t="s">
        <v>1</v>
      </c>
      <c r="F641" s="216">
        <v>12.32</v>
      </c>
      <c r="G641" s="30"/>
      <c r="H641" s="31"/>
    </row>
    <row r="642" spans="1:8" s="2" customFormat="1" ht="16.899999999999999" customHeight="1">
      <c r="A642" s="30"/>
      <c r="B642" s="31"/>
      <c r="C642" s="215" t="s">
        <v>1</v>
      </c>
      <c r="D642" s="215" t="s">
        <v>1022</v>
      </c>
      <c r="E642" s="18" t="s">
        <v>1</v>
      </c>
      <c r="F642" s="216">
        <v>58.96</v>
      </c>
      <c r="G642" s="30"/>
      <c r="H642" s="31"/>
    </row>
    <row r="643" spans="1:8" s="2" customFormat="1" ht="16.899999999999999" customHeight="1">
      <c r="A643" s="30"/>
      <c r="B643" s="31"/>
      <c r="C643" s="215" t="s">
        <v>7174</v>
      </c>
      <c r="D643" s="215" t="s">
        <v>468</v>
      </c>
      <c r="E643" s="18" t="s">
        <v>1</v>
      </c>
      <c r="F643" s="216">
        <v>694.66800000000001</v>
      </c>
      <c r="G643" s="30"/>
      <c r="H643" s="31"/>
    </row>
    <row r="644" spans="1:8" s="2" customFormat="1" ht="16.899999999999999" customHeight="1">
      <c r="A644" s="30"/>
      <c r="B644" s="31"/>
      <c r="C644" s="211" t="s">
        <v>401</v>
      </c>
      <c r="D644" s="212" t="s">
        <v>1</v>
      </c>
      <c r="E644" s="213" t="s">
        <v>1</v>
      </c>
      <c r="F644" s="214">
        <v>724.55100000000004</v>
      </c>
      <c r="G644" s="30"/>
      <c r="H644" s="31"/>
    </row>
    <row r="645" spans="1:8" s="2" customFormat="1" ht="16.899999999999999" customHeight="1">
      <c r="A645" s="30"/>
      <c r="B645" s="31"/>
      <c r="C645" s="215" t="s">
        <v>1</v>
      </c>
      <c r="D645" s="215" t="s">
        <v>1020</v>
      </c>
      <c r="E645" s="18" t="s">
        <v>1</v>
      </c>
      <c r="F645" s="216">
        <v>623.38800000000003</v>
      </c>
      <c r="G645" s="30"/>
      <c r="H645" s="31"/>
    </row>
    <row r="646" spans="1:8" s="2" customFormat="1" ht="16.899999999999999" customHeight="1">
      <c r="A646" s="30"/>
      <c r="B646" s="31"/>
      <c r="C646" s="215" t="s">
        <v>1</v>
      </c>
      <c r="D646" s="215" t="s">
        <v>1021</v>
      </c>
      <c r="E646" s="18" t="s">
        <v>1</v>
      </c>
      <c r="F646" s="216">
        <v>12.32</v>
      </c>
      <c r="G646" s="30"/>
      <c r="H646" s="31"/>
    </row>
    <row r="647" spans="1:8" s="2" customFormat="1" ht="16.899999999999999" customHeight="1">
      <c r="A647" s="30"/>
      <c r="B647" s="31"/>
      <c r="C647" s="215" t="s">
        <v>1</v>
      </c>
      <c r="D647" s="215" t="s">
        <v>1022</v>
      </c>
      <c r="E647" s="18" t="s">
        <v>1</v>
      </c>
      <c r="F647" s="216">
        <v>58.96</v>
      </c>
      <c r="G647" s="30"/>
      <c r="H647" s="31"/>
    </row>
    <row r="648" spans="1:8" s="2" customFormat="1" ht="16.899999999999999" customHeight="1">
      <c r="A648" s="30"/>
      <c r="B648" s="31"/>
      <c r="C648" s="215" t="s">
        <v>1</v>
      </c>
      <c r="D648" s="215" t="s">
        <v>1023</v>
      </c>
      <c r="E648" s="18" t="s">
        <v>1</v>
      </c>
      <c r="F648" s="216">
        <v>29.882999999999999</v>
      </c>
      <c r="G648" s="30"/>
      <c r="H648" s="31"/>
    </row>
    <row r="649" spans="1:8" s="2" customFormat="1" ht="16.899999999999999" customHeight="1">
      <c r="A649" s="30"/>
      <c r="B649" s="31"/>
      <c r="C649" s="215" t="s">
        <v>401</v>
      </c>
      <c r="D649" s="215" t="s">
        <v>468</v>
      </c>
      <c r="E649" s="18" t="s">
        <v>1</v>
      </c>
      <c r="F649" s="216">
        <v>724.55100000000004</v>
      </c>
      <c r="G649" s="30"/>
      <c r="H649" s="31"/>
    </row>
    <row r="650" spans="1:8" s="2" customFormat="1" ht="16.899999999999999" customHeight="1">
      <c r="A650" s="30"/>
      <c r="B650" s="31"/>
      <c r="C650" s="217" t="s">
        <v>7173</v>
      </c>
      <c r="D650" s="30"/>
      <c r="E650" s="30"/>
      <c r="F650" s="30"/>
      <c r="G650" s="30"/>
      <c r="H650" s="31"/>
    </row>
    <row r="651" spans="1:8" s="2" customFormat="1" ht="22.5">
      <c r="A651" s="30"/>
      <c r="B651" s="31"/>
      <c r="C651" s="215" t="s">
        <v>1017</v>
      </c>
      <c r="D651" s="215" t="s">
        <v>1018</v>
      </c>
      <c r="E651" s="18" t="s">
        <v>529</v>
      </c>
      <c r="F651" s="216">
        <v>724.55100000000004</v>
      </c>
      <c r="G651" s="30"/>
      <c r="H651" s="31"/>
    </row>
    <row r="652" spans="1:8" s="2" customFormat="1" ht="22.5">
      <c r="A652" s="30"/>
      <c r="B652" s="31"/>
      <c r="C652" s="215" t="s">
        <v>1009</v>
      </c>
      <c r="D652" s="215" t="s">
        <v>1010</v>
      </c>
      <c r="E652" s="18" t="s">
        <v>529</v>
      </c>
      <c r="F652" s="216">
        <v>724.55100000000004</v>
      </c>
      <c r="G652" s="30"/>
      <c r="H652" s="31"/>
    </row>
    <row r="653" spans="1:8" s="2" customFormat="1" ht="22.5">
      <c r="A653" s="30"/>
      <c r="B653" s="31"/>
      <c r="C653" s="215" t="s">
        <v>1013</v>
      </c>
      <c r="D653" s="215" t="s">
        <v>1014</v>
      </c>
      <c r="E653" s="18" t="s">
        <v>529</v>
      </c>
      <c r="F653" s="216">
        <v>724.55100000000004</v>
      </c>
      <c r="G653" s="30"/>
      <c r="H653" s="31"/>
    </row>
    <row r="654" spans="1:8" s="2" customFormat="1" ht="16.899999999999999" customHeight="1">
      <c r="A654" s="30"/>
      <c r="B654" s="31"/>
      <c r="C654" s="215" t="s">
        <v>1025</v>
      </c>
      <c r="D654" s="215" t="s">
        <v>1026</v>
      </c>
      <c r="E654" s="18" t="s">
        <v>542</v>
      </c>
      <c r="F654" s="216">
        <v>579.64099999999996</v>
      </c>
      <c r="G654" s="30"/>
      <c r="H654" s="31"/>
    </row>
    <row r="655" spans="1:8" s="2" customFormat="1" ht="16.899999999999999" customHeight="1">
      <c r="A655" s="30"/>
      <c r="B655" s="31"/>
      <c r="C655" s="215" t="s">
        <v>1036</v>
      </c>
      <c r="D655" s="215" t="s">
        <v>1037</v>
      </c>
      <c r="E655" s="18" t="s">
        <v>529</v>
      </c>
      <c r="F655" s="216">
        <v>724.55100000000004</v>
      </c>
      <c r="G655" s="30"/>
      <c r="H655" s="31"/>
    </row>
    <row r="656" spans="1:8" s="2" customFormat="1" ht="16.899999999999999" customHeight="1">
      <c r="A656" s="30"/>
      <c r="B656" s="31"/>
      <c r="C656" s="211" t="s">
        <v>398</v>
      </c>
      <c r="D656" s="212" t="s">
        <v>1</v>
      </c>
      <c r="E656" s="213" t="s">
        <v>1</v>
      </c>
      <c r="F656" s="214">
        <v>194.904</v>
      </c>
      <c r="G656" s="30"/>
      <c r="H656" s="31"/>
    </row>
    <row r="657" spans="1:8" s="2" customFormat="1" ht="16.899999999999999" customHeight="1">
      <c r="A657" s="30"/>
      <c r="B657" s="31"/>
      <c r="C657" s="215" t="s">
        <v>1</v>
      </c>
      <c r="D657" s="215" t="s">
        <v>639</v>
      </c>
      <c r="E657" s="18" t="s">
        <v>1</v>
      </c>
      <c r="F657" s="216">
        <v>0</v>
      </c>
      <c r="G657" s="30"/>
      <c r="H657" s="31"/>
    </row>
    <row r="658" spans="1:8" s="2" customFormat="1" ht="16.899999999999999" customHeight="1">
      <c r="A658" s="30"/>
      <c r="B658" s="31"/>
      <c r="C658" s="215" t="s">
        <v>1</v>
      </c>
      <c r="D658" s="215" t="s">
        <v>984</v>
      </c>
      <c r="E658" s="18" t="s">
        <v>1</v>
      </c>
      <c r="F658" s="216">
        <v>194.904</v>
      </c>
      <c r="G658" s="30"/>
      <c r="H658" s="31"/>
    </row>
    <row r="659" spans="1:8" s="2" customFormat="1" ht="16.899999999999999" customHeight="1">
      <c r="A659" s="30"/>
      <c r="B659" s="31"/>
      <c r="C659" s="215" t="s">
        <v>398</v>
      </c>
      <c r="D659" s="215" t="s">
        <v>468</v>
      </c>
      <c r="E659" s="18" t="s">
        <v>1</v>
      </c>
      <c r="F659" s="216">
        <v>194.904</v>
      </c>
      <c r="G659" s="30"/>
      <c r="H659" s="31"/>
    </row>
    <row r="660" spans="1:8" s="2" customFormat="1" ht="16.899999999999999" customHeight="1">
      <c r="A660" s="30"/>
      <c r="B660" s="31"/>
      <c r="C660" s="217" t="s">
        <v>7173</v>
      </c>
      <c r="D660" s="30"/>
      <c r="E660" s="30"/>
      <c r="F660" s="30"/>
      <c r="G660" s="30"/>
      <c r="H660" s="31"/>
    </row>
    <row r="661" spans="1:8" s="2" customFormat="1" ht="22.5">
      <c r="A661" s="30"/>
      <c r="B661" s="31"/>
      <c r="C661" s="215" t="s">
        <v>981</v>
      </c>
      <c r="D661" s="215" t="s">
        <v>982</v>
      </c>
      <c r="E661" s="18" t="s">
        <v>529</v>
      </c>
      <c r="F661" s="216">
        <v>194.904</v>
      </c>
      <c r="G661" s="30"/>
      <c r="H661" s="31"/>
    </row>
    <row r="662" spans="1:8" s="2" customFormat="1" ht="16.899999999999999" customHeight="1">
      <c r="A662" s="30"/>
      <c r="B662" s="31"/>
      <c r="C662" s="215" t="s">
        <v>986</v>
      </c>
      <c r="D662" s="215" t="s">
        <v>987</v>
      </c>
      <c r="E662" s="18" t="s">
        <v>529</v>
      </c>
      <c r="F662" s="216">
        <v>194.904</v>
      </c>
      <c r="G662" s="30"/>
      <c r="H662" s="31"/>
    </row>
    <row r="663" spans="1:8" s="2" customFormat="1" ht="16.899999999999999" customHeight="1">
      <c r="A663" s="30"/>
      <c r="B663" s="31"/>
      <c r="C663" s="211" t="s">
        <v>311</v>
      </c>
      <c r="D663" s="212" t="s">
        <v>1</v>
      </c>
      <c r="E663" s="213" t="s">
        <v>1</v>
      </c>
      <c r="F663" s="214">
        <v>3393.078</v>
      </c>
      <c r="G663" s="30"/>
      <c r="H663" s="31"/>
    </row>
    <row r="664" spans="1:8" s="2" customFormat="1" ht="16.899999999999999" customHeight="1">
      <c r="A664" s="30"/>
      <c r="B664" s="31"/>
      <c r="C664" s="215" t="s">
        <v>1</v>
      </c>
      <c r="D664" s="215" t="s">
        <v>3233</v>
      </c>
      <c r="E664" s="18" t="s">
        <v>1</v>
      </c>
      <c r="F664" s="216">
        <v>0</v>
      </c>
      <c r="G664" s="30"/>
      <c r="H664" s="31"/>
    </row>
    <row r="665" spans="1:8" s="2" customFormat="1" ht="16.899999999999999" customHeight="1">
      <c r="A665" s="30"/>
      <c r="B665" s="31"/>
      <c r="C665" s="215" t="s">
        <v>1</v>
      </c>
      <c r="D665" s="215" t="s">
        <v>3234</v>
      </c>
      <c r="E665" s="18" t="s">
        <v>1</v>
      </c>
      <c r="F665" s="216">
        <v>3393.078</v>
      </c>
      <c r="G665" s="30"/>
      <c r="H665" s="31"/>
    </row>
    <row r="666" spans="1:8" s="2" customFormat="1" ht="16.899999999999999" customHeight="1">
      <c r="A666" s="30"/>
      <c r="B666" s="31"/>
      <c r="C666" s="215" t="s">
        <v>311</v>
      </c>
      <c r="D666" s="215" t="s">
        <v>468</v>
      </c>
      <c r="E666" s="18" t="s">
        <v>1</v>
      </c>
      <c r="F666" s="216">
        <v>3393.078</v>
      </c>
      <c r="G666" s="30"/>
      <c r="H666" s="31"/>
    </row>
    <row r="667" spans="1:8" s="2" customFormat="1" ht="16.899999999999999" customHeight="1">
      <c r="A667" s="30"/>
      <c r="B667" s="31"/>
      <c r="C667" s="217" t="s">
        <v>7173</v>
      </c>
      <c r="D667" s="30"/>
      <c r="E667" s="30"/>
      <c r="F667" s="30"/>
      <c r="G667" s="30"/>
      <c r="H667" s="31"/>
    </row>
    <row r="668" spans="1:8" s="2" customFormat="1" ht="16.899999999999999" customHeight="1">
      <c r="A668" s="30"/>
      <c r="B668" s="31"/>
      <c r="C668" s="215" t="s">
        <v>3230</v>
      </c>
      <c r="D668" s="215" t="s">
        <v>3231</v>
      </c>
      <c r="E668" s="18" t="s">
        <v>1813</v>
      </c>
      <c r="F668" s="216">
        <v>3393.078</v>
      </c>
      <c r="G668" s="30"/>
      <c r="H668" s="31"/>
    </row>
    <row r="669" spans="1:8" s="2" customFormat="1" ht="22.5">
      <c r="A669" s="30"/>
      <c r="B669" s="31"/>
      <c r="C669" s="215" t="s">
        <v>3789</v>
      </c>
      <c r="D669" s="215" t="s">
        <v>3790</v>
      </c>
      <c r="E669" s="18" t="s">
        <v>529</v>
      </c>
      <c r="F669" s="216">
        <v>1577.3409999999999</v>
      </c>
      <c r="G669" s="30"/>
      <c r="H669" s="31"/>
    </row>
    <row r="670" spans="1:8" s="2" customFormat="1" ht="16.899999999999999" customHeight="1">
      <c r="A670" s="30"/>
      <c r="B670" s="31"/>
      <c r="C670" s="215" t="s">
        <v>3331</v>
      </c>
      <c r="D670" s="215" t="s">
        <v>3332</v>
      </c>
      <c r="E670" s="18" t="s">
        <v>1813</v>
      </c>
      <c r="F670" s="216">
        <v>3393.078</v>
      </c>
      <c r="G670" s="30"/>
      <c r="H670" s="31"/>
    </row>
    <row r="671" spans="1:8" s="2" customFormat="1" ht="16.899999999999999" customHeight="1">
      <c r="A671" s="30"/>
      <c r="B671" s="31"/>
      <c r="C671" s="215" t="s">
        <v>3247</v>
      </c>
      <c r="D671" s="215" t="s">
        <v>3248</v>
      </c>
      <c r="E671" s="18" t="s">
        <v>507</v>
      </c>
      <c r="F671" s="216">
        <v>0.76700000000000002</v>
      </c>
      <c r="G671" s="30"/>
      <c r="H671" s="31"/>
    </row>
    <row r="672" spans="1:8" s="2" customFormat="1" ht="16.899999999999999" customHeight="1">
      <c r="A672" s="30"/>
      <c r="B672" s="31"/>
      <c r="C672" s="215" t="s">
        <v>3253</v>
      </c>
      <c r="D672" s="215" t="s">
        <v>3254</v>
      </c>
      <c r="E672" s="18" t="s">
        <v>507</v>
      </c>
      <c r="F672" s="216">
        <v>2.7E-2</v>
      </c>
      <c r="G672" s="30"/>
      <c r="H672" s="31"/>
    </row>
    <row r="673" spans="1:8" s="2" customFormat="1" ht="16.899999999999999" customHeight="1">
      <c r="A673" s="30"/>
      <c r="B673" s="31"/>
      <c r="C673" s="215" t="s">
        <v>3236</v>
      </c>
      <c r="D673" s="215" t="s">
        <v>3237</v>
      </c>
      <c r="E673" s="18" t="s">
        <v>507</v>
      </c>
      <c r="F673" s="216">
        <v>0.20399999999999999</v>
      </c>
      <c r="G673" s="30"/>
      <c r="H673" s="31"/>
    </row>
    <row r="674" spans="1:8" s="2" customFormat="1" ht="16.899999999999999" customHeight="1">
      <c r="A674" s="30"/>
      <c r="B674" s="31"/>
      <c r="C674" s="215" t="s">
        <v>3241</v>
      </c>
      <c r="D674" s="215" t="s">
        <v>3242</v>
      </c>
      <c r="E674" s="18" t="s">
        <v>507</v>
      </c>
      <c r="F674" s="216">
        <v>2.738</v>
      </c>
      <c r="G674" s="30"/>
      <c r="H674" s="31"/>
    </row>
    <row r="675" spans="1:8" s="2" customFormat="1" ht="16.899999999999999" customHeight="1">
      <c r="A675" s="30"/>
      <c r="B675" s="31"/>
      <c r="C675" s="211" t="s">
        <v>268</v>
      </c>
      <c r="D675" s="212" t="s">
        <v>1</v>
      </c>
      <c r="E675" s="213" t="s">
        <v>1</v>
      </c>
      <c r="F675" s="214">
        <v>237.33</v>
      </c>
      <c r="G675" s="30"/>
      <c r="H675" s="31"/>
    </row>
    <row r="676" spans="1:8" s="2" customFormat="1" ht="16.899999999999999" customHeight="1">
      <c r="A676" s="30"/>
      <c r="B676" s="31"/>
      <c r="C676" s="215" t="s">
        <v>1</v>
      </c>
      <c r="D676" s="215" t="s">
        <v>3357</v>
      </c>
      <c r="E676" s="18" t="s">
        <v>1</v>
      </c>
      <c r="F676" s="216">
        <v>0</v>
      </c>
      <c r="G676" s="30"/>
      <c r="H676" s="31"/>
    </row>
    <row r="677" spans="1:8" s="2" customFormat="1" ht="16.899999999999999" customHeight="1">
      <c r="A677" s="30"/>
      <c r="B677" s="31"/>
      <c r="C677" s="215" t="s">
        <v>1</v>
      </c>
      <c r="D677" s="215" t="s">
        <v>639</v>
      </c>
      <c r="E677" s="18" t="s">
        <v>1</v>
      </c>
      <c r="F677" s="216">
        <v>0</v>
      </c>
      <c r="G677" s="30"/>
      <c r="H677" s="31"/>
    </row>
    <row r="678" spans="1:8" s="2" customFormat="1" ht="22.5">
      <c r="A678" s="30"/>
      <c r="B678" s="31"/>
      <c r="C678" s="215" t="s">
        <v>1</v>
      </c>
      <c r="D678" s="215" t="s">
        <v>3385</v>
      </c>
      <c r="E678" s="18" t="s">
        <v>1</v>
      </c>
      <c r="F678" s="216">
        <v>237.33</v>
      </c>
      <c r="G678" s="30"/>
      <c r="H678" s="31"/>
    </row>
    <row r="679" spans="1:8" s="2" customFormat="1" ht="16.899999999999999" customHeight="1">
      <c r="A679" s="30"/>
      <c r="B679" s="31"/>
      <c r="C679" s="215" t="s">
        <v>268</v>
      </c>
      <c r="D679" s="215" t="s">
        <v>468</v>
      </c>
      <c r="E679" s="18" t="s">
        <v>1</v>
      </c>
      <c r="F679" s="216">
        <v>237.33</v>
      </c>
      <c r="G679" s="30"/>
      <c r="H679" s="31"/>
    </row>
    <row r="680" spans="1:8" s="2" customFormat="1" ht="16.899999999999999" customHeight="1">
      <c r="A680" s="30"/>
      <c r="B680" s="31"/>
      <c r="C680" s="217" t="s">
        <v>7173</v>
      </c>
      <c r="D680" s="30"/>
      <c r="E680" s="30"/>
      <c r="F680" s="30"/>
      <c r="G680" s="30"/>
      <c r="H680" s="31"/>
    </row>
    <row r="681" spans="1:8" s="2" customFormat="1" ht="22.5">
      <c r="A681" s="30"/>
      <c r="B681" s="31"/>
      <c r="C681" s="215" t="s">
        <v>3382</v>
      </c>
      <c r="D681" s="215" t="s">
        <v>3383</v>
      </c>
      <c r="E681" s="18" t="s">
        <v>529</v>
      </c>
      <c r="F681" s="216">
        <v>237.33</v>
      </c>
      <c r="G681" s="30"/>
      <c r="H681" s="31"/>
    </row>
    <row r="682" spans="1:8" s="2" customFormat="1" ht="16.899999999999999" customHeight="1">
      <c r="A682" s="30"/>
      <c r="B682" s="31"/>
      <c r="C682" s="215" t="s">
        <v>1185</v>
      </c>
      <c r="D682" s="215" t="s">
        <v>1186</v>
      </c>
      <c r="E682" s="18" t="s">
        <v>529</v>
      </c>
      <c r="F682" s="216">
        <v>361.42</v>
      </c>
      <c r="G682" s="30"/>
      <c r="H682" s="31"/>
    </row>
    <row r="683" spans="1:8" s="2" customFormat="1" ht="16.899999999999999" customHeight="1">
      <c r="A683" s="30"/>
      <c r="B683" s="31"/>
      <c r="C683" s="215" t="s">
        <v>1924</v>
      </c>
      <c r="D683" s="215" t="s">
        <v>1925</v>
      </c>
      <c r="E683" s="18" t="s">
        <v>529</v>
      </c>
      <c r="F683" s="216">
        <v>4271.9070000000002</v>
      </c>
      <c r="G683" s="30"/>
      <c r="H683" s="31"/>
    </row>
    <row r="684" spans="1:8" s="2" customFormat="1" ht="16.899999999999999" customHeight="1">
      <c r="A684" s="30"/>
      <c r="B684" s="31"/>
      <c r="C684" s="215" t="s">
        <v>1965</v>
      </c>
      <c r="D684" s="215" t="s">
        <v>1966</v>
      </c>
      <c r="E684" s="18" t="s">
        <v>529</v>
      </c>
      <c r="F684" s="216">
        <v>374.16</v>
      </c>
      <c r="G684" s="30"/>
      <c r="H684" s="31"/>
    </row>
    <row r="685" spans="1:8" s="2" customFormat="1" ht="16.899999999999999" customHeight="1">
      <c r="A685" s="30"/>
      <c r="B685" s="31"/>
      <c r="C685" s="215" t="s">
        <v>3387</v>
      </c>
      <c r="D685" s="215" t="s">
        <v>3388</v>
      </c>
      <c r="E685" s="18" t="s">
        <v>529</v>
      </c>
      <c r="F685" s="216">
        <v>278.267</v>
      </c>
      <c r="G685" s="30"/>
      <c r="H685" s="31"/>
    </row>
    <row r="686" spans="1:8" s="2" customFormat="1" ht="22.5">
      <c r="A686" s="30"/>
      <c r="B686" s="31"/>
      <c r="C686" s="215" t="s">
        <v>1969</v>
      </c>
      <c r="D686" s="215" t="s">
        <v>1970</v>
      </c>
      <c r="E686" s="18" t="s">
        <v>529</v>
      </c>
      <c r="F686" s="216">
        <v>368.649</v>
      </c>
      <c r="G686" s="30"/>
      <c r="H686" s="31"/>
    </row>
    <row r="687" spans="1:8" s="2" customFormat="1" ht="16.899999999999999" customHeight="1">
      <c r="A687" s="30"/>
      <c r="B687" s="31"/>
      <c r="C687" s="211" t="s">
        <v>299</v>
      </c>
      <c r="D687" s="212" t="s">
        <v>1</v>
      </c>
      <c r="E687" s="213" t="s">
        <v>1</v>
      </c>
      <c r="F687" s="214">
        <v>56.59</v>
      </c>
      <c r="G687" s="30"/>
      <c r="H687" s="31"/>
    </row>
    <row r="688" spans="1:8" s="2" customFormat="1" ht="16.899999999999999" customHeight="1">
      <c r="A688" s="30"/>
      <c r="B688" s="31"/>
      <c r="C688" s="215" t="s">
        <v>1</v>
      </c>
      <c r="D688" s="215" t="s">
        <v>3363</v>
      </c>
      <c r="E688" s="18" t="s">
        <v>1</v>
      </c>
      <c r="F688" s="216">
        <v>0</v>
      </c>
      <c r="G688" s="30"/>
      <c r="H688" s="31"/>
    </row>
    <row r="689" spans="1:8" s="2" customFormat="1" ht="16.899999999999999" customHeight="1">
      <c r="A689" s="30"/>
      <c r="B689" s="31"/>
      <c r="C689" s="215" t="s">
        <v>1</v>
      </c>
      <c r="D689" s="215" t="s">
        <v>653</v>
      </c>
      <c r="E689" s="18" t="s">
        <v>1</v>
      </c>
      <c r="F689" s="216">
        <v>0</v>
      </c>
      <c r="G689" s="30"/>
      <c r="H689" s="31"/>
    </row>
    <row r="690" spans="1:8" s="2" customFormat="1" ht="16.899999999999999" customHeight="1">
      <c r="A690" s="30"/>
      <c r="B690" s="31"/>
      <c r="C690" s="215" t="s">
        <v>1</v>
      </c>
      <c r="D690" s="215" t="s">
        <v>3403</v>
      </c>
      <c r="E690" s="18" t="s">
        <v>1</v>
      </c>
      <c r="F690" s="216">
        <v>38.79</v>
      </c>
      <c r="G690" s="30"/>
      <c r="H690" s="31"/>
    </row>
    <row r="691" spans="1:8" s="2" customFormat="1" ht="16.899999999999999" customHeight="1">
      <c r="A691" s="30"/>
      <c r="B691" s="31"/>
      <c r="C691" s="215" t="s">
        <v>1</v>
      </c>
      <c r="D691" s="215" t="s">
        <v>3404</v>
      </c>
      <c r="E691" s="18" t="s">
        <v>1</v>
      </c>
      <c r="F691" s="216">
        <v>17.8</v>
      </c>
      <c r="G691" s="30"/>
      <c r="H691" s="31"/>
    </row>
    <row r="692" spans="1:8" s="2" customFormat="1" ht="16.899999999999999" customHeight="1">
      <c r="A692" s="30"/>
      <c r="B692" s="31"/>
      <c r="C692" s="215" t="s">
        <v>299</v>
      </c>
      <c r="D692" s="215" t="s">
        <v>468</v>
      </c>
      <c r="E692" s="18" t="s">
        <v>1</v>
      </c>
      <c r="F692" s="216">
        <v>56.59</v>
      </c>
      <c r="G692" s="30"/>
      <c r="H692" s="31"/>
    </row>
    <row r="693" spans="1:8" s="2" customFormat="1" ht="16.899999999999999" customHeight="1">
      <c r="A693" s="30"/>
      <c r="B693" s="31"/>
      <c r="C693" s="217" t="s">
        <v>7173</v>
      </c>
      <c r="D693" s="30"/>
      <c r="E693" s="30"/>
      <c r="F693" s="30"/>
      <c r="G693" s="30"/>
      <c r="H693" s="31"/>
    </row>
    <row r="694" spans="1:8" s="2" customFormat="1" ht="22.5">
      <c r="A694" s="30"/>
      <c r="B694" s="31"/>
      <c r="C694" s="215" t="s">
        <v>3401</v>
      </c>
      <c r="D694" s="215" t="s">
        <v>3383</v>
      </c>
      <c r="E694" s="18" t="s">
        <v>529</v>
      </c>
      <c r="F694" s="216">
        <v>56.59</v>
      </c>
      <c r="G694" s="30"/>
      <c r="H694" s="31"/>
    </row>
    <row r="695" spans="1:8" s="2" customFormat="1" ht="16.899999999999999" customHeight="1">
      <c r="A695" s="30"/>
      <c r="B695" s="31"/>
      <c r="C695" s="215" t="s">
        <v>1173</v>
      </c>
      <c r="D695" s="215" t="s">
        <v>1174</v>
      </c>
      <c r="E695" s="18" t="s">
        <v>529</v>
      </c>
      <c r="F695" s="216">
        <v>537.48500000000001</v>
      </c>
      <c r="G695" s="30"/>
      <c r="H695" s="31"/>
    </row>
    <row r="696" spans="1:8" s="2" customFormat="1" ht="16.899999999999999" customHeight="1">
      <c r="A696" s="30"/>
      <c r="B696" s="31"/>
      <c r="C696" s="215" t="s">
        <v>1718</v>
      </c>
      <c r="D696" s="215" t="s">
        <v>1719</v>
      </c>
      <c r="E696" s="18" t="s">
        <v>529</v>
      </c>
      <c r="F696" s="216">
        <v>117.66</v>
      </c>
      <c r="G696" s="30"/>
      <c r="H696" s="31"/>
    </row>
    <row r="697" spans="1:8" s="2" customFormat="1" ht="16.899999999999999" customHeight="1">
      <c r="A697" s="30"/>
      <c r="B697" s="31"/>
      <c r="C697" s="215" t="s">
        <v>1734</v>
      </c>
      <c r="D697" s="215" t="s">
        <v>1735</v>
      </c>
      <c r="E697" s="18" t="s">
        <v>529</v>
      </c>
      <c r="F697" s="216">
        <v>117.66</v>
      </c>
      <c r="G697" s="30"/>
      <c r="H697" s="31"/>
    </row>
    <row r="698" spans="1:8" s="2" customFormat="1" ht="16.899999999999999" customHeight="1">
      <c r="A698" s="30"/>
      <c r="B698" s="31"/>
      <c r="C698" s="215" t="s">
        <v>1924</v>
      </c>
      <c r="D698" s="215" t="s">
        <v>1925</v>
      </c>
      <c r="E698" s="18" t="s">
        <v>529</v>
      </c>
      <c r="F698" s="216">
        <v>4271.9070000000002</v>
      </c>
      <c r="G698" s="30"/>
      <c r="H698" s="31"/>
    </row>
    <row r="699" spans="1:8" s="2" customFormat="1" ht="16.899999999999999" customHeight="1">
      <c r="A699" s="30"/>
      <c r="B699" s="31"/>
      <c r="C699" s="215" t="s">
        <v>1980</v>
      </c>
      <c r="D699" s="215" t="s">
        <v>1981</v>
      </c>
      <c r="E699" s="18" t="s">
        <v>529</v>
      </c>
      <c r="F699" s="216">
        <v>2715.348</v>
      </c>
      <c r="G699" s="30"/>
      <c r="H699" s="31"/>
    </row>
    <row r="700" spans="1:8" s="2" customFormat="1" ht="22.5">
      <c r="A700" s="30"/>
      <c r="B700" s="31"/>
      <c r="C700" s="215" t="s">
        <v>1995</v>
      </c>
      <c r="D700" s="215" t="s">
        <v>1996</v>
      </c>
      <c r="E700" s="18" t="s">
        <v>529</v>
      </c>
      <c r="F700" s="216">
        <v>2685.6889999999999</v>
      </c>
      <c r="G700" s="30"/>
      <c r="H700" s="31"/>
    </row>
    <row r="701" spans="1:8" s="2" customFormat="1" ht="16.899999999999999" customHeight="1">
      <c r="A701" s="30"/>
      <c r="B701" s="31"/>
      <c r="C701" s="215" t="s">
        <v>3406</v>
      </c>
      <c r="D701" s="215" t="s">
        <v>3407</v>
      </c>
      <c r="E701" s="18" t="s">
        <v>529</v>
      </c>
      <c r="F701" s="216">
        <v>71.89</v>
      </c>
      <c r="G701" s="30"/>
      <c r="H701" s="31"/>
    </row>
    <row r="702" spans="1:8" s="2" customFormat="1" ht="22.5">
      <c r="A702" s="30"/>
      <c r="B702" s="31"/>
      <c r="C702" s="215" t="s">
        <v>1975</v>
      </c>
      <c r="D702" s="215" t="s">
        <v>1976</v>
      </c>
      <c r="E702" s="18" t="s">
        <v>529</v>
      </c>
      <c r="F702" s="216">
        <v>1058.511</v>
      </c>
      <c r="G702" s="30"/>
      <c r="H702" s="31"/>
    </row>
    <row r="703" spans="1:8" s="2" customFormat="1" ht="16.899999999999999" customHeight="1">
      <c r="A703" s="30"/>
      <c r="B703" s="31"/>
      <c r="C703" s="215" t="s">
        <v>1742</v>
      </c>
      <c r="D703" s="215" t="s">
        <v>1743</v>
      </c>
      <c r="E703" s="18" t="s">
        <v>529</v>
      </c>
      <c r="F703" s="216">
        <v>197.50800000000001</v>
      </c>
      <c r="G703" s="30"/>
      <c r="H703" s="31"/>
    </row>
    <row r="704" spans="1:8" s="2" customFormat="1" ht="16.899999999999999" customHeight="1">
      <c r="A704" s="30"/>
      <c r="B704" s="31"/>
      <c r="C704" s="215" t="s">
        <v>1728</v>
      </c>
      <c r="D704" s="215" t="s">
        <v>1729</v>
      </c>
      <c r="E704" s="18" t="s">
        <v>651</v>
      </c>
      <c r="F704" s="216">
        <v>4.8</v>
      </c>
      <c r="G704" s="30"/>
      <c r="H704" s="31"/>
    </row>
    <row r="705" spans="1:8" s="2" customFormat="1" ht="16.899999999999999" customHeight="1">
      <c r="A705" s="30"/>
      <c r="B705" s="31"/>
      <c r="C705" s="211" t="s">
        <v>282</v>
      </c>
      <c r="D705" s="212" t="s">
        <v>1</v>
      </c>
      <c r="E705" s="213" t="s">
        <v>1</v>
      </c>
      <c r="F705" s="214">
        <v>14.55</v>
      </c>
      <c r="G705" s="30"/>
      <c r="H705" s="31"/>
    </row>
    <row r="706" spans="1:8" s="2" customFormat="1" ht="16.899999999999999" customHeight="1">
      <c r="A706" s="30"/>
      <c r="B706" s="31"/>
      <c r="C706" s="215" t="s">
        <v>1</v>
      </c>
      <c r="D706" s="215" t="s">
        <v>3359</v>
      </c>
      <c r="E706" s="18" t="s">
        <v>1</v>
      </c>
      <c r="F706" s="216">
        <v>0</v>
      </c>
      <c r="G706" s="30"/>
      <c r="H706" s="31"/>
    </row>
    <row r="707" spans="1:8" s="2" customFormat="1" ht="16.899999999999999" customHeight="1">
      <c r="A707" s="30"/>
      <c r="B707" s="31"/>
      <c r="C707" s="215" t="s">
        <v>1</v>
      </c>
      <c r="D707" s="215" t="s">
        <v>653</v>
      </c>
      <c r="E707" s="18" t="s">
        <v>1</v>
      </c>
      <c r="F707" s="216">
        <v>0</v>
      </c>
      <c r="G707" s="30"/>
      <c r="H707" s="31"/>
    </row>
    <row r="708" spans="1:8" s="2" customFormat="1" ht="16.899999999999999" customHeight="1">
      <c r="A708" s="30"/>
      <c r="B708" s="31"/>
      <c r="C708" s="215" t="s">
        <v>1</v>
      </c>
      <c r="D708" s="215" t="s">
        <v>3394</v>
      </c>
      <c r="E708" s="18" t="s">
        <v>1</v>
      </c>
      <c r="F708" s="216">
        <v>14.55</v>
      </c>
      <c r="G708" s="30"/>
      <c r="H708" s="31"/>
    </row>
    <row r="709" spans="1:8" s="2" customFormat="1" ht="16.899999999999999" customHeight="1">
      <c r="A709" s="30"/>
      <c r="B709" s="31"/>
      <c r="C709" s="215" t="s">
        <v>282</v>
      </c>
      <c r="D709" s="215" t="s">
        <v>468</v>
      </c>
      <c r="E709" s="18" t="s">
        <v>1</v>
      </c>
      <c r="F709" s="216">
        <v>14.55</v>
      </c>
      <c r="G709" s="30"/>
      <c r="H709" s="31"/>
    </row>
    <row r="710" spans="1:8" s="2" customFormat="1" ht="16.899999999999999" customHeight="1">
      <c r="A710" s="30"/>
      <c r="B710" s="31"/>
      <c r="C710" s="217" t="s">
        <v>7173</v>
      </c>
      <c r="D710" s="30"/>
      <c r="E710" s="30"/>
      <c r="F710" s="30"/>
      <c r="G710" s="30"/>
      <c r="H710" s="31"/>
    </row>
    <row r="711" spans="1:8" s="2" customFormat="1" ht="22.5">
      <c r="A711" s="30"/>
      <c r="B711" s="31"/>
      <c r="C711" s="215" t="s">
        <v>3392</v>
      </c>
      <c r="D711" s="215" t="s">
        <v>3383</v>
      </c>
      <c r="E711" s="18" t="s">
        <v>529</v>
      </c>
      <c r="F711" s="216">
        <v>14.55</v>
      </c>
      <c r="G711" s="30"/>
      <c r="H711" s="31"/>
    </row>
    <row r="712" spans="1:8" s="2" customFormat="1" ht="16.899999999999999" customHeight="1">
      <c r="A712" s="30"/>
      <c r="B712" s="31"/>
      <c r="C712" s="215" t="s">
        <v>1173</v>
      </c>
      <c r="D712" s="215" t="s">
        <v>1174</v>
      </c>
      <c r="E712" s="18" t="s">
        <v>529</v>
      </c>
      <c r="F712" s="216">
        <v>537.48500000000001</v>
      </c>
      <c r="G712" s="30"/>
      <c r="H712" s="31"/>
    </row>
    <row r="713" spans="1:8" s="2" customFormat="1" ht="16.899999999999999" customHeight="1">
      <c r="A713" s="30"/>
      <c r="B713" s="31"/>
      <c r="C713" s="215" t="s">
        <v>1924</v>
      </c>
      <c r="D713" s="215" t="s">
        <v>1925</v>
      </c>
      <c r="E713" s="18" t="s">
        <v>529</v>
      </c>
      <c r="F713" s="216">
        <v>4271.9070000000002</v>
      </c>
      <c r="G713" s="30"/>
      <c r="H713" s="31"/>
    </row>
    <row r="714" spans="1:8" s="2" customFormat="1" ht="16.899999999999999" customHeight="1">
      <c r="A714" s="30"/>
      <c r="B714" s="31"/>
      <c r="C714" s="215" t="s">
        <v>1980</v>
      </c>
      <c r="D714" s="215" t="s">
        <v>1981</v>
      </c>
      <c r="E714" s="18" t="s">
        <v>529</v>
      </c>
      <c r="F714" s="216">
        <v>2715.348</v>
      </c>
      <c r="G714" s="30"/>
      <c r="H714" s="31"/>
    </row>
    <row r="715" spans="1:8" s="2" customFormat="1" ht="22.5">
      <c r="A715" s="30"/>
      <c r="B715" s="31"/>
      <c r="C715" s="215" t="s">
        <v>1995</v>
      </c>
      <c r="D715" s="215" t="s">
        <v>1996</v>
      </c>
      <c r="E715" s="18" t="s">
        <v>529</v>
      </c>
      <c r="F715" s="216">
        <v>2685.6889999999999</v>
      </c>
      <c r="G715" s="30"/>
      <c r="H715" s="31"/>
    </row>
    <row r="716" spans="1:8" s="2" customFormat="1" ht="16.899999999999999" customHeight="1">
      <c r="A716" s="30"/>
      <c r="B716" s="31"/>
      <c r="C716" s="215" t="s">
        <v>3396</v>
      </c>
      <c r="D716" s="215" t="s">
        <v>3397</v>
      </c>
      <c r="E716" s="18" t="s">
        <v>529</v>
      </c>
      <c r="F716" s="216">
        <v>18.933</v>
      </c>
      <c r="G716" s="30"/>
      <c r="H716" s="31"/>
    </row>
    <row r="717" spans="1:8" s="2" customFormat="1" ht="22.5">
      <c r="A717" s="30"/>
      <c r="B717" s="31"/>
      <c r="C717" s="215" t="s">
        <v>1975</v>
      </c>
      <c r="D717" s="215" t="s">
        <v>1976</v>
      </c>
      <c r="E717" s="18" t="s">
        <v>529</v>
      </c>
      <c r="F717" s="216">
        <v>1058.511</v>
      </c>
      <c r="G717" s="30"/>
      <c r="H717" s="31"/>
    </row>
    <row r="718" spans="1:8" s="2" customFormat="1" ht="16.899999999999999" customHeight="1">
      <c r="A718" s="30"/>
      <c r="B718" s="31"/>
      <c r="C718" s="211" t="s">
        <v>374</v>
      </c>
      <c r="D718" s="212" t="s">
        <v>1</v>
      </c>
      <c r="E718" s="213" t="s">
        <v>1</v>
      </c>
      <c r="F718" s="214">
        <v>61.07</v>
      </c>
      <c r="G718" s="30"/>
      <c r="H718" s="31"/>
    </row>
    <row r="719" spans="1:8" s="2" customFormat="1" ht="16.899999999999999" customHeight="1">
      <c r="A719" s="30"/>
      <c r="B719" s="31"/>
      <c r="C719" s="215" t="s">
        <v>1</v>
      </c>
      <c r="D719" s="215" t="s">
        <v>3374</v>
      </c>
      <c r="E719" s="18" t="s">
        <v>1</v>
      </c>
      <c r="F719" s="216">
        <v>0</v>
      </c>
      <c r="G719" s="30"/>
      <c r="H719" s="31"/>
    </row>
    <row r="720" spans="1:8" s="2" customFormat="1" ht="16.899999999999999" customHeight="1">
      <c r="A720" s="30"/>
      <c r="B720" s="31"/>
      <c r="C720" s="215" t="s">
        <v>1</v>
      </c>
      <c r="D720" s="215" t="s">
        <v>846</v>
      </c>
      <c r="E720" s="18" t="s">
        <v>1</v>
      </c>
      <c r="F720" s="216">
        <v>0</v>
      </c>
      <c r="G720" s="30"/>
      <c r="H720" s="31"/>
    </row>
    <row r="721" spans="1:8" s="2" customFormat="1" ht="16.899999999999999" customHeight="1">
      <c r="A721" s="30"/>
      <c r="B721" s="31"/>
      <c r="C721" s="215" t="s">
        <v>1</v>
      </c>
      <c r="D721" s="215" t="s">
        <v>3424</v>
      </c>
      <c r="E721" s="18" t="s">
        <v>1</v>
      </c>
      <c r="F721" s="216">
        <v>61.07</v>
      </c>
      <c r="G721" s="30"/>
      <c r="H721" s="31"/>
    </row>
    <row r="722" spans="1:8" s="2" customFormat="1" ht="16.899999999999999" customHeight="1">
      <c r="A722" s="30"/>
      <c r="B722" s="31"/>
      <c r="C722" s="215" t="s">
        <v>374</v>
      </c>
      <c r="D722" s="215" t="s">
        <v>468</v>
      </c>
      <c r="E722" s="18" t="s">
        <v>1</v>
      </c>
      <c r="F722" s="216">
        <v>61.07</v>
      </c>
      <c r="G722" s="30"/>
      <c r="H722" s="31"/>
    </row>
    <row r="723" spans="1:8" s="2" customFormat="1" ht="16.899999999999999" customHeight="1">
      <c r="A723" s="30"/>
      <c r="B723" s="31"/>
      <c r="C723" s="217" t="s">
        <v>7173</v>
      </c>
      <c r="D723" s="30"/>
      <c r="E723" s="30"/>
      <c r="F723" s="30"/>
      <c r="G723" s="30"/>
      <c r="H723" s="31"/>
    </row>
    <row r="724" spans="1:8" s="2" customFormat="1" ht="22.5">
      <c r="A724" s="30"/>
      <c r="B724" s="31"/>
      <c r="C724" s="215" t="s">
        <v>3422</v>
      </c>
      <c r="D724" s="215" t="s">
        <v>3383</v>
      </c>
      <c r="E724" s="18" t="s">
        <v>529</v>
      </c>
      <c r="F724" s="216">
        <v>61.07</v>
      </c>
      <c r="G724" s="30"/>
      <c r="H724" s="31"/>
    </row>
    <row r="725" spans="1:8" s="2" customFormat="1" ht="16.899999999999999" customHeight="1">
      <c r="A725" s="30"/>
      <c r="B725" s="31"/>
      <c r="C725" s="215" t="s">
        <v>1173</v>
      </c>
      <c r="D725" s="215" t="s">
        <v>1174</v>
      </c>
      <c r="E725" s="18" t="s">
        <v>529</v>
      </c>
      <c r="F725" s="216">
        <v>537.48500000000001</v>
      </c>
      <c r="G725" s="30"/>
      <c r="H725" s="31"/>
    </row>
    <row r="726" spans="1:8" s="2" customFormat="1" ht="16.899999999999999" customHeight="1">
      <c r="A726" s="30"/>
      <c r="B726" s="31"/>
      <c r="C726" s="215" t="s">
        <v>1718</v>
      </c>
      <c r="D726" s="215" t="s">
        <v>1719</v>
      </c>
      <c r="E726" s="18" t="s">
        <v>529</v>
      </c>
      <c r="F726" s="216">
        <v>117.66</v>
      </c>
      <c r="G726" s="30"/>
      <c r="H726" s="31"/>
    </row>
    <row r="727" spans="1:8" s="2" customFormat="1" ht="16.899999999999999" customHeight="1">
      <c r="A727" s="30"/>
      <c r="B727" s="31"/>
      <c r="C727" s="215" t="s">
        <v>1734</v>
      </c>
      <c r="D727" s="215" t="s">
        <v>1735</v>
      </c>
      <c r="E727" s="18" t="s">
        <v>529</v>
      </c>
      <c r="F727" s="216">
        <v>117.66</v>
      </c>
      <c r="G727" s="30"/>
      <c r="H727" s="31"/>
    </row>
    <row r="728" spans="1:8" s="2" customFormat="1" ht="16.899999999999999" customHeight="1">
      <c r="A728" s="30"/>
      <c r="B728" s="31"/>
      <c r="C728" s="215" t="s">
        <v>1924</v>
      </c>
      <c r="D728" s="215" t="s">
        <v>1925</v>
      </c>
      <c r="E728" s="18" t="s">
        <v>529</v>
      </c>
      <c r="F728" s="216">
        <v>4271.9070000000002</v>
      </c>
      <c r="G728" s="30"/>
      <c r="H728" s="31"/>
    </row>
    <row r="729" spans="1:8" s="2" customFormat="1" ht="16.899999999999999" customHeight="1">
      <c r="A729" s="30"/>
      <c r="B729" s="31"/>
      <c r="C729" s="215" t="s">
        <v>1980</v>
      </c>
      <c r="D729" s="215" t="s">
        <v>1981</v>
      </c>
      <c r="E729" s="18" t="s">
        <v>529</v>
      </c>
      <c r="F729" s="216">
        <v>2715.348</v>
      </c>
      <c r="G729" s="30"/>
      <c r="H729" s="31"/>
    </row>
    <row r="730" spans="1:8" s="2" customFormat="1" ht="22.5">
      <c r="A730" s="30"/>
      <c r="B730" s="31"/>
      <c r="C730" s="215" t="s">
        <v>1995</v>
      </c>
      <c r="D730" s="215" t="s">
        <v>1996</v>
      </c>
      <c r="E730" s="18" t="s">
        <v>529</v>
      </c>
      <c r="F730" s="216">
        <v>2685.6889999999999</v>
      </c>
      <c r="G730" s="30"/>
      <c r="H730" s="31"/>
    </row>
    <row r="731" spans="1:8" s="2" customFormat="1" ht="16.899999999999999" customHeight="1">
      <c r="A731" s="30"/>
      <c r="B731" s="31"/>
      <c r="C731" s="215" t="s">
        <v>3426</v>
      </c>
      <c r="D731" s="215" t="s">
        <v>3427</v>
      </c>
      <c r="E731" s="18" t="s">
        <v>529</v>
      </c>
      <c r="F731" s="216">
        <v>78.489999999999995</v>
      </c>
      <c r="G731" s="30"/>
      <c r="H731" s="31"/>
    </row>
    <row r="732" spans="1:8" s="2" customFormat="1" ht="22.5">
      <c r="A732" s="30"/>
      <c r="B732" s="31"/>
      <c r="C732" s="215" t="s">
        <v>1975</v>
      </c>
      <c r="D732" s="215" t="s">
        <v>1976</v>
      </c>
      <c r="E732" s="18" t="s">
        <v>529</v>
      </c>
      <c r="F732" s="216">
        <v>1058.511</v>
      </c>
      <c r="G732" s="30"/>
      <c r="H732" s="31"/>
    </row>
    <row r="733" spans="1:8" s="2" customFormat="1" ht="16.899999999999999" customHeight="1">
      <c r="A733" s="30"/>
      <c r="B733" s="31"/>
      <c r="C733" s="215" t="s">
        <v>1742</v>
      </c>
      <c r="D733" s="215" t="s">
        <v>1743</v>
      </c>
      <c r="E733" s="18" t="s">
        <v>529</v>
      </c>
      <c r="F733" s="216">
        <v>197.50800000000001</v>
      </c>
      <c r="G733" s="30"/>
      <c r="H733" s="31"/>
    </row>
    <row r="734" spans="1:8" s="2" customFormat="1" ht="16.899999999999999" customHeight="1">
      <c r="A734" s="30"/>
      <c r="B734" s="31"/>
      <c r="C734" s="215" t="s">
        <v>1728</v>
      </c>
      <c r="D734" s="215" t="s">
        <v>1729</v>
      </c>
      <c r="E734" s="18" t="s">
        <v>651</v>
      </c>
      <c r="F734" s="216">
        <v>4.8</v>
      </c>
      <c r="G734" s="30"/>
      <c r="H734" s="31"/>
    </row>
    <row r="735" spans="1:8" s="2" customFormat="1" ht="16.899999999999999" customHeight="1">
      <c r="A735" s="30"/>
      <c r="B735" s="31"/>
      <c r="C735" s="211" t="s">
        <v>303</v>
      </c>
      <c r="D735" s="212" t="s">
        <v>1</v>
      </c>
      <c r="E735" s="213" t="s">
        <v>1</v>
      </c>
      <c r="F735" s="214">
        <v>82.32</v>
      </c>
      <c r="G735" s="30"/>
      <c r="H735" s="31"/>
    </row>
    <row r="736" spans="1:8" s="2" customFormat="1" ht="16.899999999999999" customHeight="1">
      <c r="A736" s="30"/>
      <c r="B736" s="31"/>
      <c r="C736" s="215" t="s">
        <v>1</v>
      </c>
      <c r="D736" s="215" t="s">
        <v>3365</v>
      </c>
      <c r="E736" s="18" t="s">
        <v>1</v>
      </c>
      <c r="F736" s="216">
        <v>0</v>
      </c>
      <c r="G736" s="30"/>
      <c r="H736" s="31"/>
    </row>
    <row r="737" spans="1:8" s="2" customFormat="1" ht="16.899999999999999" customHeight="1">
      <c r="A737" s="30"/>
      <c r="B737" s="31"/>
      <c r="C737" s="215" t="s">
        <v>1</v>
      </c>
      <c r="D737" s="215" t="s">
        <v>654</v>
      </c>
      <c r="E737" s="18" t="s">
        <v>1</v>
      </c>
      <c r="F737" s="216">
        <v>0</v>
      </c>
      <c r="G737" s="30"/>
      <c r="H737" s="31"/>
    </row>
    <row r="738" spans="1:8" s="2" customFormat="1" ht="16.899999999999999" customHeight="1">
      <c r="A738" s="30"/>
      <c r="B738" s="31"/>
      <c r="C738" s="215" t="s">
        <v>1</v>
      </c>
      <c r="D738" s="215" t="s">
        <v>3413</v>
      </c>
      <c r="E738" s="18" t="s">
        <v>1</v>
      </c>
      <c r="F738" s="216">
        <v>37.369999999999997</v>
      </c>
      <c r="G738" s="30"/>
      <c r="H738" s="31"/>
    </row>
    <row r="739" spans="1:8" s="2" customFormat="1" ht="16.899999999999999" customHeight="1">
      <c r="A739" s="30"/>
      <c r="B739" s="31"/>
      <c r="C739" s="215" t="s">
        <v>1</v>
      </c>
      <c r="D739" s="215" t="s">
        <v>3414</v>
      </c>
      <c r="E739" s="18" t="s">
        <v>1</v>
      </c>
      <c r="F739" s="216">
        <v>44.95</v>
      </c>
      <c r="G739" s="30"/>
      <c r="H739" s="31"/>
    </row>
    <row r="740" spans="1:8" s="2" customFormat="1" ht="16.899999999999999" customHeight="1">
      <c r="A740" s="30"/>
      <c r="B740" s="31"/>
      <c r="C740" s="215" t="s">
        <v>303</v>
      </c>
      <c r="D740" s="215" t="s">
        <v>468</v>
      </c>
      <c r="E740" s="18" t="s">
        <v>1</v>
      </c>
      <c r="F740" s="216">
        <v>82.32</v>
      </c>
      <c r="G740" s="30"/>
      <c r="H740" s="31"/>
    </row>
    <row r="741" spans="1:8" s="2" customFormat="1" ht="16.899999999999999" customHeight="1">
      <c r="A741" s="30"/>
      <c r="B741" s="31"/>
      <c r="C741" s="217" t="s">
        <v>7173</v>
      </c>
      <c r="D741" s="30"/>
      <c r="E741" s="30"/>
      <c r="F741" s="30"/>
      <c r="G741" s="30"/>
      <c r="H741" s="31"/>
    </row>
    <row r="742" spans="1:8" s="2" customFormat="1" ht="22.5">
      <c r="A742" s="30"/>
      <c r="B742" s="31"/>
      <c r="C742" s="215" t="s">
        <v>3411</v>
      </c>
      <c r="D742" s="215" t="s">
        <v>3383</v>
      </c>
      <c r="E742" s="18" t="s">
        <v>529</v>
      </c>
      <c r="F742" s="216">
        <v>82.32</v>
      </c>
      <c r="G742" s="30"/>
      <c r="H742" s="31"/>
    </row>
    <row r="743" spans="1:8" s="2" customFormat="1" ht="16.899999999999999" customHeight="1">
      <c r="A743" s="30"/>
      <c r="B743" s="31"/>
      <c r="C743" s="215" t="s">
        <v>1189</v>
      </c>
      <c r="D743" s="215" t="s">
        <v>1190</v>
      </c>
      <c r="E743" s="18" t="s">
        <v>529</v>
      </c>
      <c r="F743" s="216">
        <v>82.32</v>
      </c>
      <c r="G743" s="30"/>
      <c r="H743" s="31"/>
    </row>
    <row r="744" spans="1:8" s="2" customFormat="1" ht="22.5">
      <c r="A744" s="30"/>
      <c r="B744" s="31"/>
      <c r="C744" s="215" t="s">
        <v>1748</v>
      </c>
      <c r="D744" s="215" t="s">
        <v>1749</v>
      </c>
      <c r="E744" s="18" t="s">
        <v>529</v>
      </c>
      <c r="F744" s="216">
        <v>82.32</v>
      </c>
      <c r="G744" s="30"/>
      <c r="H744" s="31"/>
    </row>
    <row r="745" spans="1:8" s="2" customFormat="1" ht="16.899999999999999" customHeight="1">
      <c r="A745" s="30"/>
      <c r="B745" s="31"/>
      <c r="C745" s="215" t="s">
        <v>1924</v>
      </c>
      <c r="D745" s="215" t="s">
        <v>1925</v>
      </c>
      <c r="E745" s="18" t="s">
        <v>529</v>
      </c>
      <c r="F745" s="216">
        <v>4271.9070000000002</v>
      </c>
      <c r="G745" s="30"/>
      <c r="H745" s="31"/>
    </row>
    <row r="746" spans="1:8" s="2" customFormat="1" ht="16.899999999999999" customHeight="1">
      <c r="A746" s="30"/>
      <c r="B746" s="31"/>
      <c r="C746" s="215" t="s">
        <v>1980</v>
      </c>
      <c r="D746" s="215" t="s">
        <v>1981</v>
      </c>
      <c r="E746" s="18" t="s">
        <v>529</v>
      </c>
      <c r="F746" s="216">
        <v>2715.348</v>
      </c>
      <c r="G746" s="30"/>
      <c r="H746" s="31"/>
    </row>
    <row r="747" spans="1:8" s="2" customFormat="1" ht="22.5">
      <c r="A747" s="30"/>
      <c r="B747" s="31"/>
      <c r="C747" s="215" t="s">
        <v>2009</v>
      </c>
      <c r="D747" s="215" t="s">
        <v>2010</v>
      </c>
      <c r="E747" s="18" t="s">
        <v>529</v>
      </c>
      <c r="F747" s="216">
        <v>167.93299999999999</v>
      </c>
      <c r="G747" s="30"/>
      <c r="H747" s="31"/>
    </row>
    <row r="748" spans="1:8" s="2" customFormat="1" ht="16.899999999999999" customHeight="1">
      <c r="A748" s="30"/>
      <c r="B748" s="31"/>
      <c r="C748" s="215" t="s">
        <v>3416</v>
      </c>
      <c r="D748" s="215" t="s">
        <v>3417</v>
      </c>
      <c r="E748" s="18" t="s">
        <v>529</v>
      </c>
      <c r="F748" s="216">
        <v>106.923</v>
      </c>
      <c r="G748" s="30"/>
      <c r="H748" s="31"/>
    </row>
    <row r="749" spans="1:8" s="2" customFormat="1" ht="16.899999999999999" customHeight="1">
      <c r="A749" s="30"/>
      <c r="B749" s="31"/>
      <c r="C749" s="211" t="s">
        <v>262</v>
      </c>
      <c r="D749" s="212" t="s">
        <v>1</v>
      </c>
      <c r="E749" s="213" t="s">
        <v>1</v>
      </c>
      <c r="F749" s="214">
        <v>124.09</v>
      </c>
      <c r="G749" s="30"/>
      <c r="H749" s="31"/>
    </row>
    <row r="750" spans="1:8" s="2" customFormat="1" ht="16.899999999999999" customHeight="1">
      <c r="A750" s="30"/>
      <c r="B750" s="31"/>
      <c r="C750" s="215" t="s">
        <v>1</v>
      </c>
      <c r="D750" s="215" t="s">
        <v>3355</v>
      </c>
      <c r="E750" s="18" t="s">
        <v>1</v>
      </c>
      <c r="F750" s="216">
        <v>0</v>
      </c>
      <c r="G750" s="30"/>
      <c r="H750" s="31"/>
    </row>
    <row r="751" spans="1:8" s="2" customFormat="1" ht="16.899999999999999" customHeight="1">
      <c r="A751" s="30"/>
      <c r="B751" s="31"/>
      <c r="C751" s="215" t="s">
        <v>1</v>
      </c>
      <c r="D751" s="215" t="s">
        <v>639</v>
      </c>
      <c r="E751" s="18" t="s">
        <v>1</v>
      </c>
      <c r="F751" s="216">
        <v>0</v>
      </c>
      <c r="G751" s="30"/>
      <c r="H751" s="31"/>
    </row>
    <row r="752" spans="1:8" s="2" customFormat="1" ht="16.899999999999999" customHeight="1">
      <c r="A752" s="30"/>
      <c r="B752" s="31"/>
      <c r="C752" s="215" t="s">
        <v>1</v>
      </c>
      <c r="D752" s="215" t="s">
        <v>3434</v>
      </c>
      <c r="E752" s="18" t="s">
        <v>1</v>
      </c>
      <c r="F752" s="216">
        <v>124.09</v>
      </c>
      <c r="G752" s="30"/>
      <c r="H752" s="31"/>
    </row>
    <row r="753" spans="1:8" s="2" customFormat="1" ht="16.899999999999999" customHeight="1">
      <c r="A753" s="30"/>
      <c r="B753" s="31"/>
      <c r="C753" s="215" t="s">
        <v>262</v>
      </c>
      <c r="D753" s="215" t="s">
        <v>468</v>
      </c>
      <c r="E753" s="18" t="s">
        <v>1</v>
      </c>
      <c r="F753" s="216">
        <v>124.09</v>
      </c>
      <c r="G753" s="30"/>
      <c r="H753" s="31"/>
    </row>
    <row r="754" spans="1:8" s="2" customFormat="1" ht="16.899999999999999" customHeight="1">
      <c r="A754" s="30"/>
      <c r="B754" s="31"/>
      <c r="C754" s="217" t="s">
        <v>7173</v>
      </c>
      <c r="D754" s="30"/>
      <c r="E754" s="30"/>
      <c r="F754" s="30"/>
      <c r="G754" s="30"/>
      <c r="H754" s="31"/>
    </row>
    <row r="755" spans="1:8" s="2" customFormat="1" ht="22.5">
      <c r="A755" s="30"/>
      <c r="B755" s="31"/>
      <c r="C755" s="215" t="s">
        <v>3431</v>
      </c>
      <c r="D755" s="215" t="s">
        <v>3432</v>
      </c>
      <c r="E755" s="18" t="s">
        <v>529</v>
      </c>
      <c r="F755" s="216">
        <v>124.09</v>
      </c>
      <c r="G755" s="30"/>
      <c r="H755" s="31"/>
    </row>
    <row r="756" spans="1:8" s="2" customFormat="1" ht="16.899999999999999" customHeight="1">
      <c r="A756" s="30"/>
      <c r="B756" s="31"/>
      <c r="C756" s="215" t="s">
        <v>1185</v>
      </c>
      <c r="D756" s="215" t="s">
        <v>1186</v>
      </c>
      <c r="E756" s="18" t="s">
        <v>529</v>
      </c>
      <c r="F756" s="216">
        <v>361.42</v>
      </c>
      <c r="G756" s="30"/>
      <c r="H756" s="31"/>
    </row>
    <row r="757" spans="1:8" s="2" customFormat="1" ht="16.899999999999999" customHeight="1">
      <c r="A757" s="30"/>
      <c r="B757" s="31"/>
      <c r="C757" s="215" t="s">
        <v>1924</v>
      </c>
      <c r="D757" s="215" t="s">
        <v>1925</v>
      </c>
      <c r="E757" s="18" t="s">
        <v>529</v>
      </c>
      <c r="F757" s="216">
        <v>4271.9070000000002</v>
      </c>
      <c r="G757" s="30"/>
      <c r="H757" s="31"/>
    </row>
    <row r="758" spans="1:8" s="2" customFormat="1" ht="16.899999999999999" customHeight="1">
      <c r="A758" s="30"/>
      <c r="B758" s="31"/>
      <c r="C758" s="215" t="s">
        <v>1965</v>
      </c>
      <c r="D758" s="215" t="s">
        <v>1966</v>
      </c>
      <c r="E758" s="18" t="s">
        <v>529</v>
      </c>
      <c r="F758" s="216">
        <v>374.16</v>
      </c>
      <c r="G758" s="30"/>
      <c r="H758" s="31"/>
    </row>
    <row r="759" spans="1:8" s="2" customFormat="1" ht="16.899999999999999" customHeight="1">
      <c r="A759" s="30"/>
      <c r="B759" s="31"/>
      <c r="C759" s="215" t="s">
        <v>3436</v>
      </c>
      <c r="D759" s="215" t="s">
        <v>3437</v>
      </c>
      <c r="E759" s="18" t="s">
        <v>529</v>
      </c>
      <c r="F759" s="216">
        <v>140.226</v>
      </c>
      <c r="G759" s="30"/>
      <c r="H759" s="31"/>
    </row>
    <row r="760" spans="1:8" s="2" customFormat="1" ht="22.5">
      <c r="A760" s="30"/>
      <c r="B760" s="31"/>
      <c r="C760" s="215" t="s">
        <v>1969</v>
      </c>
      <c r="D760" s="215" t="s">
        <v>1970</v>
      </c>
      <c r="E760" s="18" t="s">
        <v>529</v>
      </c>
      <c r="F760" s="216">
        <v>368.649</v>
      </c>
      <c r="G760" s="30"/>
      <c r="H760" s="31"/>
    </row>
    <row r="761" spans="1:8" s="2" customFormat="1" ht="16.899999999999999" customHeight="1">
      <c r="A761" s="30"/>
      <c r="B761" s="31"/>
      <c r="C761" s="211" t="s">
        <v>307</v>
      </c>
      <c r="D761" s="212" t="s">
        <v>1</v>
      </c>
      <c r="E761" s="213" t="s">
        <v>1</v>
      </c>
      <c r="F761" s="214">
        <v>144.84</v>
      </c>
      <c r="G761" s="30"/>
      <c r="H761" s="31"/>
    </row>
    <row r="762" spans="1:8" s="2" customFormat="1" ht="16.899999999999999" customHeight="1">
      <c r="A762" s="30"/>
      <c r="B762" s="31"/>
      <c r="C762" s="215" t="s">
        <v>1</v>
      </c>
      <c r="D762" s="215" t="s">
        <v>3368</v>
      </c>
      <c r="E762" s="18" t="s">
        <v>1</v>
      </c>
      <c r="F762" s="216">
        <v>0</v>
      </c>
      <c r="G762" s="30"/>
      <c r="H762" s="31"/>
    </row>
    <row r="763" spans="1:8" s="2" customFormat="1" ht="16.899999999999999" customHeight="1">
      <c r="A763" s="30"/>
      <c r="B763" s="31"/>
      <c r="C763" s="215" t="s">
        <v>1</v>
      </c>
      <c r="D763" s="215" t="s">
        <v>653</v>
      </c>
      <c r="E763" s="18" t="s">
        <v>1</v>
      </c>
      <c r="F763" s="216">
        <v>0</v>
      </c>
      <c r="G763" s="30"/>
      <c r="H763" s="31"/>
    </row>
    <row r="764" spans="1:8" s="2" customFormat="1" ht="16.899999999999999" customHeight="1">
      <c r="A764" s="30"/>
      <c r="B764" s="31"/>
      <c r="C764" s="215" t="s">
        <v>1</v>
      </c>
      <c r="D764" s="215" t="s">
        <v>3444</v>
      </c>
      <c r="E764" s="18" t="s">
        <v>1</v>
      </c>
      <c r="F764" s="216">
        <v>144.84</v>
      </c>
      <c r="G764" s="30"/>
      <c r="H764" s="31"/>
    </row>
    <row r="765" spans="1:8" s="2" customFormat="1" ht="16.899999999999999" customHeight="1">
      <c r="A765" s="30"/>
      <c r="B765" s="31"/>
      <c r="C765" s="215" t="s">
        <v>307</v>
      </c>
      <c r="D765" s="215" t="s">
        <v>468</v>
      </c>
      <c r="E765" s="18" t="s">
        <v>1</v>
      </c>
      <c r="F765" s="216">
        <v>144.84</v>
      </c>
      <c r="G765" s="30"/>
      <c r="H765" s="31"/>
    </row>
    <row r="766" spans="1:8" s="2" customFormat="1" ht="16.899999999999999" customHeight="1">
      <c r="A766" s="30"/>
      <c r="B766" s="31"/>
      <c r="C766" s="217" t="s">
        <v>7173</v>
      </c>
      <c r="D766" s="30"/>
      <c r="E766" s="30"/>
      <c r="F766" s="30"/>
      <c r="G766" s="30"/>
      <c r="H766" s="31"/>
    </row>
    <row r="767" spans="1:8" s="2" customFormat="1" ht="22.5">
      <c r="A767" s="30"/>
      <c r="B767" s="31"/>
      <c r="C767" s="215" t="s">
        <v>3441</v>
      </c>
      <c r="D767" s="215" t="s">
        <v>3442</v>
      </c>
      <c r="E767" s="18" t="s">
        <v>529</v>
      </c>
      <c r="F767" s="216">
        <v>144.84</v>
      </c>
      <c r="G767" s="30"/>
      <c r="H767" s="31"/>
    </row>
    <row r="768" spans="1:8" s="2" customFormat="1" ht="16.899999999999999" customHeight="1">
      <c r="A768" s="30"/>
      <c r="B768" s="31"/>
      <c r="C768" s="215" t="s">
        <v>1173</v>
      </c>
      <c r="D768" s="215" t="s">
        <v>1174</v>
      </c>
      <c r="E768" s="18" t="s">
        <v>529</v>
      </c>
      <c r="F768" s="216">
        <v>537.48500000000001</v>
      </c>
      <c r="G768" s="30"/>
      <c r="H768" s="31"/>
    </row>
    <row r="769" spans="1:8" s="2" customFormat="1" ht="16.899999999999999" customHeight="1">
      <c r="A769" s="30"/>
      <c r="B769" s="31"/>
      <c r="C769" s="215" t="s">
        <v>1924</v>
      </c>
      <c r="D769" s="215" t="s">
        <v>1925</v>
      </c>
      <c r="E769" s="18" t="s">
        <v>529</v>
      </c>
      <c r="F769" s="216">
        <v>4271.9070000000002</v>
      </c>
      <c r="G769" s="30"/>
      <c r="H769" s="31"/>
    </row>
    <row r="770" spans="1:8" s="2" customFormat="1" ht="16.899999999999999" customHeight="1">
      <c r="A770" s="30"/>
      <c r="B770" s="31"/>
      <c r="C770" s="215" t="s">
        <v>1980</v>
      </c>
      <c r="D770" s="215" t="s">
        <v>1981</v>
      </c>
      <c r="E770" s="18" t="s">
        <v>529</v>
      </c>
      <c r="F770" s="216">
        <v>2715.348</v>
      </c>
      <c r="G770" s="30"/>
      <c r="H770" s="31"/>
    </row>
    <row r="771" spans="1:8" s="2" customFormat="1" ht="22.5">
      <c r="A771" s="30"/>
      <c r="B771" s="31"/>
      <c r="C771" s="215" t="s">
        <v>1995</v>
      </c>
      <c r="D771" s="215" t="s">
        <v>1996</v>
      </c>
      <c r="E771" s="18" t="s">
        <v>529</v>
      </c>
      <c r="F771" s="216">
        <v>2685.6889999999999</v>
      </c>
      <c r="G771" s="30"/>
      <c r="H771" s="31"/>
    </row>
    <row r="772" spans="1:8" s="2" customFormat="1" ht="16.899999999999999" customHeight="1">
      <c r="A772" s="30"/>
      <c r="B772" s="31"/>
      <c r="C772" s="215" t="s">
        <v>3446</v>
      </c>
      <c r="D772" s="215" t="s">
        <v>3447</v>
      </c>
      <c r="E772" s="18" t="s">
        <v>529</v>
      </c>
      <c r="F772" s="216">
        <v>161.94900000000001</v>
      </c>
      <c r="G772" s="30"/>
      <c r="H772" s="31"/>
    </row>
    <row r="773" spans="1:8" s="2" customFormat="1" ht="22.5">
      <c r="A773" s="30"/>
      <c r="B773" s="31"/>
      <c r="C773" s="215" t="s">
        <v>1975</v>
      </c>
      <c r="D773" s="215" t="s">
        <v>1976</v>
      </c>
      <c r="E773" s="18" t="s">
        <v>529</v>
      </c>
      <c r="F773" s="216">
        <v>1058.511</v>
      </c>
      <c r="G773" s="30"/>
      <c r="H773" s="31"/>
    </row>
    <row r="774" spans="1:8" s="2" customFormat="1" ht="16.899999999999999" customHeight="1">
      <c r="A774" s="30"/>
      <c r="B774" s="31"/>
      <c r="C774" s="211" t="s">
        <v>334</v>
      </c>
      <c r="D774" s="212" t="s">
        <v>1</v>
      </c>
      <c r="E774" s="213" t="s">
        <v>1</v>
      </c>
      <c r="F774" s="214">
        <v>227.47499999999999</v>
      </c>
      <c r="G774" s="30"/>
      <c r="H774" s="31"/>
    </row>
    <row r="775" spans="1:8" s="2" customFormat="1" ht="16.899999999999999" customHeight="1">
      <c r="A775" s="30"/>
      <c r="B775" s="31"/>
      <c r="C775" s="215" t="s">
        <v>1</v>
      </c>
      <c r="D775" s="215" t="s">
        <v>3370</v>
      </c>
      <c r="E775" s="18" t="s">
        <v>1</v>
      </c>
      <c r="F775" s="216">
        <v>0</v>
      </c>
      <c r="G775" s="30"/>
      <c r="H775" s="31"/>
    </row>
    <row r="776" spans="1:8" s="2" customFormat="1" ht="16.899999999999999" customHeight="1">
      <c r="A776" s="30"/>
      <c r="B776" s="31"/>
      <c r="C776" s="215" t="s">
        <v>1</v>
      </c>
      <c r="D776" s="215" t="s">
        <v>3453</v>
      </c>
      <c r="E776" s="18" t="s">
        <v>1</v>
      </c>
      <c r="F776" s="216">
        <v>211.7</v>
      </c>
      <c r="G776" s="30"/>
      <c r="H776" s="31"/>
    </row>
    <row r="777" spans="1:8" s="2" customFormat="1" ht="16.899999999999999" customHeight="1">
      <c r="A777" s="30"/>
      <c r="B777" s="31"/>
      <c r="C777" s="215" t="s">
        <v>1</v>
      </c>
      <c r="D777" s="215" t="s">
        <v>3454</v>
      </c>
      <c r="E777" s="18" t="s">
        <v>1</v>
      </c>
      <c r="F777" s="216">
        <v>15.775</v>
      </c>
      <c r="G777" s="30"/>
      <c r="H777" s="31"/>
    </row>
    <row r="778" spans="1:8" s="2" customFormat="1" ht="16.899999999999999" customHeight="1">
      <c r="A778" s="30"/>
      <c r="B778" s="31"/>
      <c r="C778" s="215" t="s">
        <v>1</v>
      </c>
      <c r="D778" s="215" t="s">
        <v>1</v>
      </c>
      <c r="E778" s="18" t="s">
        <v>1</v>
      </c>
      <c r="F778" s="216">
        <v>0</v>
      </c>
      <c r="G778" s="30"/>
      <c r="H778" s="31"/>
    </row>
    <row r="779" spans="1:8" s="2" customFormat="1" ht="16.899999999999999" customHeight="1">
      <c r="A779" s="30"/>
      <c r="B779" s="31"/>
      <c r="C779" s="215" t="s">
        <v>334</v>
      </c>
      <c r="D779" s="215" t="s">
        <v>468</v>
      </c>
      <c r="E779" s="18" t="s">
        <v>1</v>
      </c>
      <c r="F779" s="216">
        <v>227.47499999999999</v>
      </c>
      <c r="G779" s="30"/>
      <c r="H779" s="31"/>
    </row>
    <row r="780" spans="1:8" s="2" customFormat="1" ht="16.899999999999999" customHeight="1">
      <c r="A780" s="30"/>
      <c r="B780" s="31"/>
      <c r="C780" s="217" t="s">
        <v>7173</v>
      </c>
      <c r="D780" s="30"/>
      <c r="E780" s="30"/>
      <c r="F780" s="30"/>
      <c r="G780" s="30"/>
      <c r="H780" s="31"/>
    </row>
    <row r="781" spans="1:8" s="2" customFormat="1" ht="22.5">
      <c r="A781" s="30"/>
      <c r="B781" s="31"/>
      <c r="C781" s="215" t="s">
        <v>3451</v>
      </c>
      <c r="D781" s="215" t="s">
        <v>3442</v>
      </c>
      <c r="E781" s="18" t="s">
        <v>529</v>
      </c>
      <c r="F781" s="216">
        <v>227.47499999999999</v>
      </c>
      <c r="G781" s="30"/>
      <c r="H781" s="31"/>
    </row>
    <row r="782" spans="1:8" s="2" customFormat="1" ht="16.899999999999999" customHeight="1">
      <c r="A782" s="30"/>
      <c r="B782" s="31"/>
      <c r="C782" s="215" t="s">
        <v>1173</v>
      </c>
      <c r="D782" s="215" t="s">
        <v>1174</v>
      </c>
      <c r="E782" s="18" t="s">
        <v>529</v>
      </c>
      <c r="F782" s="216">
        <v>537.48500000000001</v>
      </c>
      <c r="G782" s="30"/>
      <c r="H782" s="31"/>
    </row>
    <row r="783" spans="1:8" s="2" customFormat="1" ht="16.899999999999999" customHeight="1">
      <c r="A783" s="30"/>
      <c r="B783" s="31"/>
      <c r="C783" s="215" t="s">
        <v>1924</v>
      </c>
      <c r="D783" s="215" t="s">
        <v>1925</v>
      </c>
      <c r="E783" s="18" t="s">
        <v>529</v>
      </c>
      <c r="F783" s="216">
        <v>4271.9070000000002</v>
      </c>
      <c r="G783" s="30"/>
      <c r="H783" s="31"/>
    </row>
    <row r="784" spans="1:8" s="2" customFormat="1" ht="16.899999999999999" customHeight="1">
      <c r="A784" s="30"/>
      <c r="B784" s="31"/>
      <c r="C784" s="215" t="s">
        <v>1980</v>
      </c>
      <c r="D784" s="215" t="s">
        <v>1981</v>
      </c>
      <c r="E784" s="18" t="s">
        <v>529</v>
      </c>
      <c r="F784" s="216">
        <v>2715.348</v>
      </c>
      <c r="G784" s="30"/>
      <c r="H784" s="31"/>
    </row>
    <row r="785" spans="1:8" s="2" customFormat="1" ht="22.5">
      <c r="A785" s="30"/>
      <c r="B785" s="31"/>
      <c r="C785" s="215" t="s">
        <v>1995</v>
      </c>
      <c r="D785" s="215" t="s">
        <v>1996</v>
      </c>
      <c r="E785" s="18" t="s">
        <v>529</v>
      </c>
      <c r="F785" s="216">
        <v>2685.6889999999999</v>
      </c>
      <c r="G785" s="30"/>
      <c r="H785" s="31"/>
    </row>
    <row r="786" spans="1:8" s="2" customFormat="1" ht="16.899999999999999" customHeight="1">
      <c r="A786" s="30"/>
      <c r="B786" s="31"/>
      <c r="C786" s="215" t="s">
        <v>3456</v>
      </c>
      <c r="D786" s="215" t="s">
        <v>3457</v>
      </c>
      <c r="E786" s="18" t="s">
        <v>529</v>
      </c>
      <c r="F786" s="216">
        <v>257.31200000000001</v>
      </c>
      <c r="G786" s="30"/>
      <c r="H786" s="31"/>
    </row>
    <row r="787" spans="1:8" s="2" customFormat="1" ht="22.5">
      <c r="A787" s="30"/>
      <c r="B787" s="31"/>
      <c r="C787" s="215" t="s">
        <v>1975</v>
      </c>
      <c r="D787" s="215" t="s">
        <v>1976</v>
      </c>
      <c r="E787" s="18" t="s">
        <v>529</v>
      </c>
      <c r="F787" s="216">
        <v>1058.511</v>
      </c>
      <c r="G787" s="30"/>
      <c r="H787" s="31"/>
    </row>
    <row r="788" spans="1:8" s="2" customFormat="1" ht="16.899999999999999" customHeight="1">
      <c r="A788" s="30"/>
      <c r="B788" s="31"/>
      <c r="C788" s="211" t="s">
        <v>352</v>
      </c>
      <c r="D788" s="212" t="s">
        <v>1</v>
      </c>
      <c r="E788" s="213" t="s">
        <v>1</v>
      </c>
      <c r="F788" s="214">
        <v>32.96</v>
      </c>
      <c r="G788" s="30"/>
      <c r="H788" s="31"/>
    </row>
    <row r="789" spans="1:8" s="2" customFormat="1" ht="16.899999999999999" customHeight="1">
      <c r="A789" s="30"/>
      <c r="B789" s="31"/>
      <c r="C789" s="215" t="s">
        <v>1</v>
      </c>
      <c r="D789" s="215" t="s">
        <v>3463</v>
      </c>
      <c r="E789" s="18" t="s">
        <v>1</v>
      </c>
      <c r="F789" s="216">
        <v>0</v>
      </c>
      <c r="G789" s="30"/>
      <c r="H789" s="31"/>
    </row>
    <row r="790" spans="1:8" s="2" customFormat="1" ht="16.899999999999999" customHeight="1">
      <c r="A790" s="30"/>
      <c r="B790" s="31"/>
      <c r="C790" s="215" t="s">
        <v>1</v>
      </c>
      <c r="D790" s="215" t="s">
        <v>654</v>
      </c>
      <c r="E790" s="18" t="s">
        <v>1</v>
      </c>
      <c r="F790" s="216">
        <v>0</v>
      </c>
      <c r="G790" s="30"/>
      <c r="H790" s="31"/>
    </row>
    <row r="791" spans="1:8" s="2" customFormat="1" ht="16.899999999999999" customHeight="1">
      <c r="A791" s="30"/>
      <c r="B791" s="31"/>
      <c r="C791" s="215" t="s">
        <v>1</v>
      </c>
      <c r="D791" s="215" t="s">
        <v>3464</v>
      </c>
      <c r="E791" s="18" t="s">
        <v>1</v>
      </c>
      <c r="F791" s="216">
        <v>32.96</v>
      </c>
      <c r="G791" s="30"/>
      <c r="H791" s="31"/>
    </row>
    <row r="792" spans="1:8" s="2" customFormat="1" ht="16.899999999999999" customHeight="1">
      <c r="A792" s="30"/>
      <c r="B792" s="31"/>
      <c r="C792" s="215" t="s">
        <v>352</v>
      </c>
      <c r="D792" s="215" t="s">
        <v>468</v>
      </c>
      <c r="E792" s="18" t="s">
        <v>1</v>
      </c>
      <c r="F792" s="216">
        <v>32.96</v>
      </c>
      <c r="G792" s="30"/>
      <c r="H792" s="31"/>
    </row>
    <row r="793" spans="1:8" s="2" customFormat="1" ht="16.899999999999999" customHeight="1">
      <c r="A793" s="30"/>
      <c r="B793" s="31"/>
      <c r="C793" s="217" t="s">
        <v>7173</v>
      </c>
      <c r="D793" s="30"/>
      <c r="E793" s="30"/>
      <c r="F793" s="30"/>
      <c r="G793" s="30"/>
      <c r="H793" s="31"/>
    </row>
    <row r="794" spans="1:8" s="2" customFormat="1" ht="22.5">
      <c r="A794" s="30"/>
      <c r="B794" s="31"/>
      <c r="C794" s="215" t="s">
        <v>3461</v>
      </c>
      <c r="D794" s="215" t="s">
        <v>3442</v>
      </c>
      <c r="E794" s="18" t="s">
        <v>529</v>
      </c>
      <c r="F794" s="216">
        <v>32.96</v>
      </c>
      <c r="G794" s="30"/>
      <c r="H794" s="31"/>
    </row>
    <row r="795" spans="1:8" s="2" customFormat="1" ht="16.899999999999999" customHeight="1">
      <c r="A795" s="30"/>
      <c r="B795" s="31"/>
      <c r="C795" s="215" t="s">
        <v>1173</v>
      </c>
      <c r="D795" s="215" t="s">
        <v>1174</v>
      </c>
      <c r="E795" s="18" t="s">
        <v>529</v>
      </c>
      <c r="F795" s="216">
        <v>537.48500000000001</v>
      </c>
      <c r="G795" s="30"/>
      <c r="H795" s="31"/>
    </row>
    <row r="796" spans="1:8" s="2" customFormat="1" ht="16.899999999999999" customHeight="1">
      <c r="A796" s="30"/>
      <c r="B796" s="31"/>
      <c r="C796" s="215" t="s">
        <v>1924</v>
      </c>
      <c r="D796" s="215" t="s">
        <v>1925</v>
      </c>
      <c r="E796" s="18" t="s">
        <v>529</v>
      </c>
      <c r="F796" s="216">
        <v>4271.9070000000002</v>
      </c>
      <c r="G796" s="30"/>
      <c r="H796" s="31"/>
    </row>
    <row r="797" spans="1:8" s="2" customFormat="1" ht="16.899999999999999" customHeight="1">
      <c r="A797" s="30"/>
      <c r="B797" s="31"/>
      <c r="C797" s="215" t="s">
        <v>1980</v>
      </c>
      <c r="D797" s="215" t="s">
        <v>1981</v>
      </c>
      <c r="E797" s="18" t="s">
        <v>529</v>
      </c>
      <c r="F797" s="216">
        <v>2715.348</v>
      </c>
      <c r="G797" s="30"/>
      <c r="H797" s="31"/>
    </row>
    <row r="798" spans="1:8" s="2" customFormat="1" ht="22.5">
      <c r="A798" s="30"/>
      <c r="B798" s="31"/>
      <c r="C798" s="215" t="s">
        <v>1995</v>
      </c>
      <c r="D798" s="215" t="s">
        <v>1996</v>
      </c>
      <c r="E798" s="18" t="s">
        <v>529</v>
      </c>
      <c r="F798" s="216">
        <v>2685.6889999999999</v>
      </c>
      <c r="G798" s="30"/>
      <c r="H798" s="31"/>
    </row>
    <row r="799" spans="1:8" s="2" customFormat="1" ht="22.5">
      <c r="A799" s="30"/>
      <c r="B799" s="31"/>
      <c r="C799" s="215" t="s">
        <v>2005</v>
      </c>
      <c r="D799" s="215" t="s">
        <v>2006</v>
      </c>
      <c r="E799" s="18" t="s">
        <v>529</v>
      </c>
      <c r="F799" s="216">
        <v>1648.8879999999999</v>
      </c>
      <c r="G799" s="30"/>
      <c r="H799" s="31"/>
    </row>
    <row r="800" spans="1:8" s="2" customFormat="1" ht="16.899999999999999" customHeight="1">
      <c r="A800" s="30"/>
      <c r="B800" s="31"/>
      <c r="C800" s="215" t="s">
        <v>3466</v>
      </c>
      <c r="D800" s="215" t="s">
        <v>3467</v>
      </c>
      <c r="E800" s="18" t="s">
        <v>529</v>
      </c>
      <c r="F800" s="216">
        <v>33.619</v>
      </c>
      <c r="G800" s="30"/>
      <c r="H800" s="31"/>
    </row>
    <row r="801" spans="1:8" s="2" customFormat="1" ht="16.899999999999999" customHeight="1">
      <c r="A801" s="30"/>
      <c r="B801" s="31"/>
      <c r="C801" s="211" t="s">
        <v>290</v>
      </c>
      <c r="D801" s="212" t="s">
        <v>1</v>
      </c>
      <c r="E801" s="213" t="s">
        <v>1</v>
      </c>
      <c r="F801" s="214">
        <v>285.44</v>
      </c>
      <c r="G801" s="30"/>
      <c r="H801" s="31"/>
    </row>
    <row r="802" spans="1:8" s="2" customFormat="1" ht="16.899999999999999" customHeight="1">
      <c r="A802" s="30"/>
      <c r="B802" s="31"/>
      <c r="C802" s="215" t="s">
        <v>1</v>
      </c>
      <c r="D802" s="215" t="s">
        <v>3361</v>
      </c>
      <c r="E802" s="18" t="s">
        <v>1</v>
      </c>
      <c r="F802" s="216">
        <v>0</v>
      </c>
      <c r="G802" s="30"/>
      <c r="H802" s="31"/>
    </row>
    <row r="803" spans="1:8" s="2" customFormat="1" ht="22.5">
      <c r="A803" s="30"/>
      <c r="B803" s="31"/>
      <c r="C803" s="215" t="s">
        <v>1</v>
      </c>
      <c r="D803" s="215" t="s">
        <v>3627</v>
      </c>
      <c r="E803" s="18" t="s">
        <v>1</v>
      </c>
      <c r="F803" s="216">
        <v>285.44</v>
      </c>
      <c r="G803" s="30"/>
      <c r="H803" s="31"/>
    </row>
    <row r="804" spans="1:8" s="2" customFormat="1" ht="16.899999999999999" customHeight="1">
      <c r="A804" s="30"/>
      <c r="B804" s="31"/>
      <c r="C804" s="215" t="s">
        <v>290</v>
      </c>
      <c r="D804" s="215" t="s">
        <v>468</v>
      </c>
      <c r="E804" s="18" t="s">
        <v>1</v>
      </c>
      <c r="F804" s="216">
        <v>285.44</v>
      </c>
      <c r="G804" s="30"/>
      <c r="H804" s="31"/>
    </row>
    <row r="805" spans="1:8" s="2" customFormat="1" ht="16.899999999999999" customHeight="1">
      <c r="A805" s="30"/>
      <c r="B805" s="31"/>
      <c r="C805" s="217" t="s">
        <v>7173</v>
      </c>
      <c r="D805" s="30"/>
      <c r="E805" s="30"/>
      <c r="F805" s="30"/>
      <c r="G805" s="30"/>
      <c r="H805" s="31"/>
    </row>
    <row r="806" spans="1:8" s="2" customFormat="1" ht="22.5">
      <c r="A806" s="30"/>
      <c r="B806" s="31"/>
      <c r="C806" s="215" t="s">
        <v>3622</v>
      </c>
      <c r="D806" s="215" t="s">
        <v>3623</v>
      </c>
      <c r="E806" s="18" t="s">
        <v>529</v>
      </c>
      <c r="F806" s="216">
        <v>1816.9929999999999</v>
      </c>
      <c r="G806" s="30"/>
      <c r="H806" s="31"/>
    </row>
    <row r="807" spans="1:8" s="2" customFormat="1" ht="16.899999999999999" customHeight="1">
      <c r="A807" s="30"/>
      <c r="B807" s="31"/>
      <c r="C807" s="215" t="s">
        <v>1177</v>
      </c>
      <c r="D807" s="215" t="s">
        <v>1178</v>
      </c>
      <c r="E807" s="18" t="s">
        <v>529</v>
      </c>
      <c r="F807" s="216">
        <v>1956.973</v>
      </c>
      <c r="G807" s="30"/>
      <c r="H807" s="31"/>
    </row>
    <row r="808" spans="1:8" s="2" customFormat="1" ht="16.899999999999999" customHeight="1">
      <c r="A808" s="30"/>
      <c r="B808" s="31"/>
      <c r="C808" s="215" t="s">
        <v>1198</v>
      </c>
      <c r="D808" s="215" t="s">
        <v>1199</v>
      </c>
      <c r="E808" s="18" t="s">
        <v>529</v>
      </c>
      <c r="F808" s="216">
        <v>2095.5430000000001</v>
      </c>
      <c r="G808" s="30"/>
      <c r="H808" s="31"/>
    </row>
    <row r="809" spans="1:8" s="2" customFormat="1" ht="16.899999999999999" customHeight="1">
      <c r="A809" s="30"/>
      <c r="B809" s="31"/>
      <c r="C809" s="215" t="s">
        <v>1924</v>
      </c>
      <c r="D809" s="215" t="s">
        <v>1925</v>
      </c>
      <c r="E809" s="18" t="s">
        <v>529</v>
      </c>
      <c r="F809" s="216">
        <v>4271.9070000000002</v>
      </c>
      <c r="G809" s="30"/>
      <c r="H809" s="31"/>
    </row>
    <row r="810" spans="1:8" s="2" customFormat="1" ht="16.899999999999999" customHeight="1">
      <c r="A810" s="30"/>
      <c r="B810" s="31"/>
      <c r="C810" s="215" t="s">
        <v>1980</v>
      </c>
      <c r="D810" s="215" t="s">
        <v>1981</v>
      </c>
      <c r="E810" s="18" t="s">
        <v>529</v>
      </c>
      <c r="F810" s="216">
        <v>2715.348</v>
      </c>
      <c r="G810" s="30"/>
      <c r="H810" s="31"/>
    </row>
    <row r="811" spans="1:8" s="2" customFormat="1" ht="16.899999999999999" customHeight="1">
      <c r="A811" s="30"/>
      <c r="B811" s="31"/>
      <c r="C811" s="215" t="s">
        <v>3605</v>
      </c>
      <c r="D811" s="215" t="s">
        <v>3606</v>
      </c>
      <c r="E811" s="18" t="s">
        <v>529</v>
      </c>
      <c r="F811" s="216">
        <v>2095.5430000000001</v>
      </c>
      <c r="G811" s="30"/>
      <c r="H811" s="31"/>
    </row>
    <row r="812" spans="1:8" s="2" customFormat="1" ht="22.5">
      <c r="A812" s="30"/>
      <c r="B812" s="31"/>
      <c r="C812" s="215" t="s">
        <v>1995</v>
      </c>
      <c r="D812" s="215" t="s">
        <v>1996</v>
      </c>
      <c r="E812" s="18" t="s">
        <v>529</v>
      </c>
      <c r="F812" s="216">
        <v>2685.6889999999999</v>
      </c>
      <c r="G812" s="30"/>
      <c r="H812" s="31"/>
    </row>
    <row r="813" spans="1:8" s="2" customFormat="1" ht="22.5">
      <c r="A813" s="30"/>
      <c r="B813" s="31"/>
      <c r="C813" s="215" t="s">
        <v>1975</v>
      </c>
      <c r="D813" s="215" t="s">
        <v>1976</v>
      </c>
      <c r="E813" s="18" t="s">
        <v>529</v>
      </c>
      <c r="F813" s="216">
        <v>1058.511</v>
      </c>
      <c r="G813" s="30"/>
      <c r="H813" s="31"/>
    </row>
    <row r="814" spans="1:8" s="2" customFormat="1" ht="16.899999999999999" customHeight="1">
      <c r="A814" s="30"/>
      <c r="B814" s="31"/>
      <c r="C814" s="211" t="s">
        <v>368</v>
      </c>
      <c r="D814" s="212" t="s">
        <v>1</v>
      </c>
      <c r="E814" s="213" t="s">
        <v>1</v>
      </c>
      <c r="F814" s="214">
        <v>629.60299999999995</v>
      </c>
      <c r="G814" s="30"/>
      <c r="H814" s="31"/>
    </row>
    <row r="815" spans="1:8" s="2" customFormat="1" ht="16.899999999999999" customHeight="1">
      <c r="A815" s="30"/>
      <c r="B815" s="31"/>
      <c r="C815" s="215" t="s">
        <v>1</v>
      </c>
      <c r="D815" s="215" t="s">
        <v>3558</v>
      </c>
      <c r="E815" s="18" t="s">
        <v>1</v>
      </c>
      <c r="F815" s="216">
        <v>0</v>
      </c>
      <c r="G815" s="30"/>
      <c r="H815" s="31"/>
    </row>
    <row r="816" spans="1:8" s="2" customFormat="1" ht="16.899999999999999" customHeight="1">
      <c r="A816" s="30"/>
      <c r="B816" s="31"/>
      <c r="C816" s="215" t="s">
        <v>1</v>
      </c>
      <c r="D816" s="215" t="s">
        <v>3631</v>
      </c>
      <c r="E816" s="18" t="s">
        <v>1</v>
      </c>
      <c r="F816" s="216">
        <v>324.22000000000003</v>
      </c>
      <c r="G816" s="30"/>
      <c r="H816" s="31"/>
    </row>
    <row r="817" spans="1:8" s="2" customFormat="1" ht="16.899999999999999" customHeight="1">
      <c r="A817" s="30"/>
      <c r="B817" s="31"/>
      <c r="C817" s="215" t="s">
        <v>1</v>
      </c>
      <c r="D817" s="215" t="s">
        <v>3632</v>
      </c>
      <c r="E817" s="18" t="s">
        <v>1</v>
      </c>
      <c r="F817" s="216">
        <v>302.83</v>
      </c>
      <c r="G817" s="30"/>
      <c r="H817" s="31"/>
    </row>
    <row r="818" spans="1:8" s="2" customFormat="1" ht="16.899999999999999" customHeight="1">
      <c r="A818" s="30"/>
      <c r="B818" s="31"/>
      <c r="C818" s="215" t="s">
        <v>1</v>
      </c>
      <c r="D818" s="215" t="s">
        <v>3633</v>
      </c>
      <c r="E818" s="18" t="s">
        <v>1</v>
      </c>
      <c r="F818" s="216">
        <v>2.5529999999999999</v>
      </c>
      <c r="G818" s="30"/>
      <c r="H818" s="31"/>
    </row>
    <row r="819" spans="1:8" s="2" customFormat="1" ht="16.899999999999999" customHeight="1">
      <c r="A819" s="30"/>
      <c r="B819" s="31"/>
      <c r="C819" s="215" t="s">
        <v>368</v>
      </c>
      <c r="D819" s="215" t="s">
        <v>468</v>
      </c>
      <c r="E819" s="18" t="s">
        <v>1</v>
      </c>
      <c r="F819" s="216">
        <v>629.60299999999995</v>
      </c>
      <c r="G819" s="30"/>
      <c r="H819" s="31"/>
    </row>
    <row r="820" spans="1:8" s="2" customFormat="1" ht="16.899999999999999" customHeight="1">
      <c r="A820" s="30"/>
      <c r="B820" s="31"/>
      <c r="C820" s="217" t="s">
        <v>7173</v>
      </c>
      <c r="D820" s="30"/>
      <c r="E820" s="30"/>
      <c r="F820" s="30"/>
      <c r="G820" s="30"/>
      <c r="H820" s="31"/>
    </row>
    <row r="821" spans="1:8" s="2" customFormat="1" ht="22.5">
      <c r="A821" s="30"/>
      <c r="B821" s="31"/>
      <c r="C821" s="215" t="s">
        <v>3622</v>
      </c>
      <c r="D821" s="215" t="s">
        <v>3623</v>
      </c>
      <c r="E821" s="18" t="s">
        <v>529</v>
      </c>
      <c r="F821" s="216">
        <v>1816.9929999999999</v>
      </c>
      <c r="G821" s="30"/>
      <c r="H821" s="31"/>
    </row>
    <row r="822" spans="1:8" s="2" customFormat="1" ht="16.899999999999999" customHeight="1">
      <c r="A822" s="30"/>
      <c r="B822" s="31"/>
      <c r="C822" s="215" t="s">
        <v>1177</v>
      </c>
      <c r="D822" s="215" t="s">
        <v>1178</v>
      </c>
      <c r="E822" s="18" t="s">
        <v>529</v>
      </c>
      <c r="F822" s="216">
        <v>1956.973</v>
      </c>
      <c r="G822" s="30"/>
      <c r="H822" s="31"/>
    </row>
    <row r="823" spans="1:8" s="2" customFormat="1" ht="16.899999999999999" customHeight="1">
      <c r="A823" s="30"/>
      <c r="B823" s="31"/>
      <c r="C823" s="215" t="s">
        <v>1198</v>
      </c>
      <c r="D823" s="215" t="s">
        <v>1199</v>
      </c>
      <c r="E823" s="18" t="s">
        <v>529</v>
      </c>
      <c r="F823" s="216">
        <v>2095.5430000000001</v>
      </c>
      <c r="G823" s="30"/>
      <c r="H823" s="31"/>
    </row>
    <row r="824" spans="1:8" s="2" customFormat="1" ht="16.899999999999999" customHeight="1">
      <c r="A824" s="30"/>
      <c r="B824" s="31"/>
      <c r="C824" s="215" t="s">
        <v>1924</v>
      </c>
      <c r="D824" s="215" t="s">
        <v>1925</v>
      </c>
      <c r="E824" s="18" t="s">
        <v>529</v>
      </c>
      <c r="F824" s="216">
        <v>4271.9070000000002</v>
      </c>
      <c r="G824" s="30"/>
      <c r="H824" s="31"/>
    </row>
    <row r="825" spans="1:8" s="2" customFormat="1" ht="16.899999999999999" customHeight="1">
      <c r="A825" s="30"/>
      <c r="B825" s="31"/>
      <c r="C825" s="215" t="s">
        <v>1980</v>
      </c>
      <c r="D825" s="215" t="s">
        <v>1981</v>
      </c>
      <c r="E825" s="18" t="s">
        <v>529</v>
      </c>
      <c r="F825" s="216">
        <v>2715.348</v>
      </c>
      <c r="G825" s="30"/>
      <c r="H825" s="31"/>
    </row>
    <row r="826" spans="1:8" s="2" customFormat="1" ht="16.899999999999999" customHeight="1">
      <c r="A826" s="30"/>
      <c r="B826" s="31"/>
      <c r="C826" s="215" t="s">
        <v>3605</v>
      </c>
      <c r="D826" s="215" t="s">
        <v>3606</v>
      </c>
      <c r="E826" s="18" t="s">
        <v>529</v>
      </c>
      <c r="F826" s="216">
        <v>2095.5430000000001</v>
      </c>
      <c r="G826" s="30"/>
      <c r="H826" s="31"/>
    </row>
    <row r="827" spans="1:8" s="2" customFormat="1" ht="22.5">
      <c r="A827" s="30"/>
      <c r="B827" s="31"/>
      <c r="C827" s="215" t="s">
        <v>1995</v>
      </c>
      <c r="D827" s="215" t="s">
        <v>1996</v>
      </c>
      <c r="E827" s="18" t="s">
        <v>529</v>
      </c>
      <c r="F827" s="216">
        <v>2685.6889999999999</v>
      </c>
      <c r="G827" s="30"/>
      <c r="H827" s="31"/>
    </row>
    <row r="828" spans="1:8" s="2" customFormat="1" ht="22.5">
      <c r="A828" s="30"/>
      <c r="B828" s="31"/>
      <c r="C828" s="215" t="s">
        <v>2005</v>
      </c>
      <c r="D828" s="215" t="s">
        <v>2006</v>
      </c>
      <c r="E828" s="18" t="s">
        <v>529</v>
      </c>
      <c r="F828" s="216">
        <v>1648.8879999999999</v>
      </c>
      <c r="G828" s="30"/>
      <c r="H828" s="31"/>
    </row>
    <row r="829" spans="1:8" s="2" customFormat="1" ht="16.899999999999999" customHeight="1">
      <c r="A829" s="30"/>
      <c r="B829" s="31"/>
      <c r="C829" s="211" t="s">
        <v>286</v>
      </c>
      <c r="D829" s="212" t="s">
        <v>1</v>
      </c>
      <c r="E829" s="213" t="s">
        <v>1</v>
      </c>
      <c r="F829" s="214">
        <v>178.3</v>
      </c>
      <c r="G829" s="30"/>
      <c r="H829" s="31"/>
    </row>
    <row r="830" spans="1:8" s="2" customFormat="1" ht="16.899999999999999" customHeight="1">
      <c r="A830" s="30"/>
      <c r="B830" s="31"/>
      <c r="C830" s="217" t="s">
        <v>7173</v>
      </c>
      <c r="D830" s="30"/>
      <c r="E830" s="30"/>
      <c r="F830" s="30"/>
      <c r="G830" s="30"/>
      <c r="H830" s="31"/>
    </row>
    <row r="831" spans="1:8" s="2" customFormat="1" ht="33.75">
      <c r="A831" s="30"/>
      <c r="B831" s="31"/>
      <c r="C831" s="215" t="s">
        <v>3615</v>
      </c>
      <c r="D831" s="215" t="s">
        <v>3616</v>
      </c>
      <c r="E831" s="18" t="s">
        <v>529</v>
      </c>
      <c r="F831" s="216">
        <v>139.97999999999999</v>
      </c>
      <c r="G831" s="30"/>
      <c r="H831" s="31"/>
    </row>
    <row r="832" spans="1:8" s="2" customFormat="1" ht="16.899999999999999" customHeight="1">
      <c r="A832" s="30"/>
      <c r="B832" s="31"/>
      <c r="C832" s="215" t="s">
        <v>1177</v>
      </c>
      <c r="D832" s="215" t="s">
        <v>1178</v>
      </c>
      <c r="E832" s="18" t="s">
        <v>529</v>
      </c>
      <c r="F832" s="216">
        <v>1956.973</v>
      </c>
      <c r="G832" s="30"/>
      <c r="H832" s="31"/>
    </row>
    <row r="833" spans="1:8" s="2" customFormat="1" ht="16.899999999999999" customHeight="1">
      <c r="A833" s="30"/>
      <c r="B833" s="31"/>
      <c r="C833" s="215" t="s">
        <v>1198</v>
      </c>
      <c r="D833" s="215" t="s">
        <v>1199</v>
      </c>
      <c r="E833" s="18" t="s">
        <v>529</v>
      </c>
      <c r="F833" s="216">
        <v>2095.5430000000001</v>
      </c>
      <c r="G833" s="30"/>
      <c r="H833" s="31"/>
    </row>
    <row r="834" spans="1:8" s="2" customFormat="1" ht="16.899999999999999" customHeight="1">
      <c r="A834" s="30"/>
      <c r="B834" s="31"/>
      <c r="C834" s="215" t="s">
        <v>1924</v>
      </c>
      <c r="D834" s="215" t="s">
        <v>1925</v>
      </c>
      <c r="E834" s="18" t="s">
        <v>529</v>
      </c>
      <c r="F834" s="216">
        <v>4271.9070000000002</v>
      </c>
      <c r="G834" s="30"/>
      <c r="H834" s="31"/>
    </row>
    <row r="835" spans="1:8" s="2" customFormat="1" ht="16.899999999999999" customHeight="1">
      <c r="A835" s="30"/>
      <c r="B835" s="31"/>
      <c r="C835" s="215" t="s">
        <v>1980</v>
      </c>
      <c r="D835" s="215" t="s">
        <v>1981</v>
      </c>
      <c r="E835" s="18" t="s">
        <v>529</v>
      </c>
      <c r="F835" s="216">
        <v>2715.348</v>
      </c>
      <c r="G835" s="30"/>
      <c r="H835" s="31"/>
    </row>
    <row r="836" spans="1:8" s="2" customFormat="1" ht="16.899999999999999" customHeight="1">
      <c r="A836" s="30"/>
      <c r="B836" s="31"/>
      <c r="C836" s="215" t="s">
        <v>3605</v>
      </c>
      <c r="D836" s="215" t="s">
        <v>3606</v>
      </c>
      <c r="E836" s="18" t="s">
        <v>529</v>
      </c>
      <c r="F836" s="216">
        <v>2095.5430000000001</v>
      </c>
      <c r="G836" s="30"/>
      <c r="H836" s="31"/>
    </row>
    <row r="837" spans="1:8" s="2" customFormat="1" ht="22.5">
      <c r="A837" s="30"/>
      <c r="B837" s="31"/>
      <c r="C837" s="215" t="s">
        <v>1995</v>
      </c>
      <c r="D837" s="215" t="s">
        <v>1996</v>
      </c>
      <c r="E837" s="18" t="s">
        <v>529</v>
      </c>
      <c r="F837" s="216">
        <v>2685.6889999999999</v>
      </c>
      <c r="G837" s="30"/>
      <c r="H837" s="31"/>
    </row>
    <row r="838" spans="1:8" s="2" customFormat="1" ht="22.5">
      <c r="A838" s="30"/>
      <c r="B838" s="31"/>
      <c r="C838" s="215" t="s">
        <v>1975</v>
      </c>
      <c r="D838" s="215" t="s">
        <v>1976</v>
      </c>
      <c r="E838" s="18" t="s">
        <v>529</v>
      </c>
      <c r="F838" s="216">
        <v>1058.511</v>
      </c>
      <c r="G838" s="30"/>
      <c r="H838" s="31"/>
    </row>
    <row r="839" spans="1:8" s="2" customFormat="1" ht="16.899999999999999" customHeight="1">
      <c r="A839" s="30"/>
      <c r="B839" s="31"/>
      <c r="C839" s="211" t="s">
        <v>295</v>
      </c>
      <c r="D839" s="212" t="s">
        <v>1</v>
      </c>
      <c r="E839" s="213" t="s">
        <v>1</v>
      </c>
      <c r="F839" s="214">
        <v>723.65</v>
      </c>
      <c r="G839" s="30"/>
      <c r="H839" s="31"/>
    </row>
    <row r="840" spans="1:8" s="2" customFormat="1" ht="16.899999999999999" customHeight="1">
      <c r="A840" s="30"/>
      <c r="B840" s="31"/>
      <c r="C840" s="215" t="s">
        <v>1</v>
      </c>
      <c r="D840" s="215" t="s">
        <v>3550</v>
      </c>
      <c r="E840" s="18" t="s">
        <v>1</v>
      </c>
      <c r="F840" s="216">
        <v>0</v>
      </c>
      <c r="G840" s="30"/>
      <c r="H840" s="31"/>
    </row>
    <row r="841" spans="1:8" s="2" customFormat="1" ht="22.5">
      <c r="A841" s="30"/>
      <c r="B841" s="31"/>
      <c r="C841" s="215" t="s">
        <v>1</v>
      </c>
      <c r="D841" s="215" t="s">
        <v>3628</v>
      </c>
      <c r="E841" s="18" t="s">
        <v>1</v>
      </c>
      <c r="F841" s="216">
        <v>356.35</v>
      </c>
      <c r="G841" s="30"/>
      <c r="H841" s="31"/>
    </row>
    <row r="842" spans="1:8" s="2" customFormat="1" ht="22.5">
      <c r="A842" s="30"/>
      <c r="B842" s="31"/>
      <c r="C842" s="215" t="s">
        <v>1</v>
      </c>
      <c r="D842" s="215" t="s">
        <v>3629</v>
      </c>
      <c r="E842" s="18" t="s">
        <v>1</v>
      </c>
      <c r="F842" s="216">
        <v>351.51</v>
      </c>
      <c r="G842" s="30"/>
      <c r="H842" s="31"/>
    </row>
    <row r="843" spans="1:8" s="2" customFormat="1" ht="16.899999999999999" customHeight="1">
      <c r="A843" s="30"/>
      <c r="B843" s="31"/>
      <c r="C843" s="215" t="s">
        <v>1</v>
      </c>
      <c r="D843" s="215" t="s">
        <v>3630</v>
      </c>
      <c r="E843" s="18" t="s">
        <v>1</v>
      </c>
      <c r="F843" s="216">
        <v>15.79</v>
      </c>
      <c r="G843" s="30"/>
      <c r="H843" s="31"/>
    </row>
    <row r="844" spans="1:8" s="2" customFormat="1" ht="16.899999999999999" customHeight="1">
      <c r="A844" s="30"/>
      <c r="B844" s="31"/>
      <c r="C844" s="215" t="s">
        <v>295</v>
      </c>
      <c r="D844" s="215" t="s">
        <v>468</v>
      </c>
      <c r="E844" s="18" t="s">
        <v>1</v>
      </c>
      <c r="F844" s="216">
        <v>723.65</v>
      </c>
      <c r="G844" s="30"/>
      <c r="H844" s="31"/>
    </row>
    <row r="845" spans="1:8" s="2" customFormat="1" ht="16.899999999999999" customHeight="1">
      <c r="A845" s="30"/>
      <c r="B845" s="31"/>
      <c r="C845" s="217" t="s">
        <v>7173</v>
      </c>
      <c r="D845" s="30"/>
      <c r="E845" s="30"/>
      <c r="F845" s="30"/>
      <c r="G845" s="30"/>
      <c r="H845" s="31"/>
    </row>
    <row r="846" spans="1:8" s="2" customFormat="1" ht="22.5">
      <c r="A846" s="30"/>
      <c r="B846" s="31"/>
      <c r="C846" s="215" t="s">
        <v>3622</v>
      </c>
      <c r="D846" s="215" t="s">
        <v>3623</v>
      </c>
      <c r="E846" s="18" t="s">
        <v>529</v>
      </c>
      <c r="F846" s="216">
        <v>1816.9929999999999</v>
      </c>
      <c r="G846" s="30"/>
      <c r="H846" s="31"/>
    </row>
    <row r="847" spans="1:8" s="2" customFormat="1" ht="16.899999999999999" customHeight="1">
      <c r="A847" s="30"/>
      <c r="B847" s="31"/>
      <c r="C847" s="215" t="s">
        <v>1177</v>
      </c>
      <c r="D847" s="215" t="s">
        <v>1178</v>
      </c>
      <c r="E847" s="18" t="s">
        <v>529</v>
      </c>
      <c r="F847" s="216">
        <v>1956.973</v>
      </c>
      <c r="G847" s="30"/>
      <c r="H847" s="31"/>
    </row>
    <row r="848" spans="1:8" s="2" customFormat="1" ht="16.899999999999999" customHeight="1">
      <c r="A848" s="30"/>
      <c r="B848" s="31"/>
      <c r="C848" s="215" t="s">
        <v>1198</v>
      </c>
      <c r="D848" s="215" t="s">
        <v>1199</v>
      </c>
      <c r="E848" s="18" t="s">
        <v>529</v>
      </c>
      <c r="F848" s="216">
        <v>2095.5430000000001</v>
      </c>
      <c r="G848" s="30"/>
      <c r="H848" s="31"/>
    </row>
    <row r="849" spans="1:8" s="2" customFormat="1" ht="16.899999999999999" customHeight="1">
      <c r="A849" s="30"/>
      <c r="B849" s="31"/>
      <c r="C849" s="215" t="s">
        <v>1924</v>
      </c>
      <c r="D849" s="215" t="s">
        <v>1925</v>
      </c>
      <c r="E849" s="18" t="s">
        <v>529</v>
      </c>
      <c r="F849" s="216">
        <v>4271.9070000000002</v>
      </c>
      <c r="G849" s="30"/>
      <c r="H849" s="31"/>
    </row>
    <row r="850" spans="1:8" s="2" customFormat="1" ht="16.899999999999999" customHeight="1">
      <c r="A850" s="30"/>
      <c r="B850" s="31"/>
      <c r="C850" s="215" t="s">
        <v>1980</v>
      </c>
      <c r="D850" s="215" t="s">
        <v>1981</v>
      </c>
      <c r="E850" s="18" t="s">
        <v>529</v>
      </c>
      <c r="F850" s="216">
        <v>2715.348</v>
      </c>
      <c r="G850" s="30"/>
      <c r="H850" s="31"/>
    </row>
    <row r="851" spans="1:8" s="2" customFormat="1" ht="16.899999999999999" customHeight="1">
      <c r="A851" s="30"/>
      <c r="B851" s="31"/>
      <c r="C851" s="215" t="s">
        <v>3605</v>
      </c>
      <c r="D851" s="215" t="s">
        <v>3606</v>
      </c>
      <c r="E851" s="18" t="s">
        <v>529</v>
      </c>
      <c r="F851" s="216">
        <v>2095.5430000000001</v>
      </c>
      <c r="G851" s="30"/>
      <c r="H851" s="31"/>
    </row>
    <row r="852" spans="1:8" s="2" customFormat="1" ht="22.5">
      <c r="A852" s="30"/>
      <c r="B852" s="31"/>
      <c r="C852" s="215" t="s">
        <v>1995</v>
      </c>
      <c r="D852" s="215" t="s">
        <v>1996</v>
      </c>
      <c r="E852" s="18" t="s">
        <v>529</v>
      </c>
      <c r="F852" s="216">
        <v>2685.6889999999999</v>
      </c>
      <c r="G852" s="30"/>
      <c r="H852" s="31"/>
    </row>
    <row r="853" spans="1:8" s="2" customFormat="1" ht="22.5">
      <c r="A853" s="30"/>
      <c r="B853" s="31"/>
      <c r="C853" s="215" t="s">
        <v>2005</v>
      </c>
      <c r="D853" s="215" t="s">
        <v>2006</v>
      </c>
      <c r="E853" s="18" t="s">
        <v>529</v>
      </c>
      <c r="F853" s="216">
        <v>1648.8879999999999</v>
      </c>
      <c r="G853" s="30"/>
      <c r="H853" s="31"/>
    </row>
    <row r="854" spans="1:8" s="2" customFormat="1" ht="16.899999999999999" customHeight="1">
      <c r="A854" s="30"/>
      <c r="B854" s="31"/>
      <c r="C854" s="211" t="s">
        <v>212</v>
      </c>
      <c r="D854" s="212" t="s">
        <v>1</v>
      </c>
      <c r="E854" s="213" t="s">
        <v>1</v>
      </c>
      <c r="F854" s="214">
        <v>913.06</v>
      </c>
      <c r="G854" s="30"/>
      <c r="H854" s="31"/>
    </row>
    <row r="855" spans="1:8" s="2" customFormat="1" ht="16.899999999999999" customHeight="1">
      <c r="A855" s="30"/>
      <c r="B855" s="31"/>
      <c r="C855" s="215" t="s">
        <v>1</v>
      </c>
      <c r="D855" s="215" t="s">
        <v>1957</v>
      </c>
      <c r="E855" s="18" t="s">
        <v>1</v>
      </c>
      <c r="F855" s="216">
        <v>0</v>
      </c>
      <c r="G855" s="30"/>
      <c r="H855" s="31"/>
    </row>
    <row r="856" spans="1:8" s="2" customFormat="1" ht="16.899999999999999" customHeight="1">
      <c r="A856" s="30"/>
      <c r="B856" s="31"/>
      <c r="C856" s="215" t="s">
        <v>1</v>
      </c>
      <c r="D856" s="215" t="s">
        <v>1958</v>
      </c>
      <c r="E856" s="18" t="s">
        <v>1</v>
      </c>
      <c r="F856" s="216">
        <v>913.06</v>
      </c>
      <c r="G856" s="30"/>
      <c r="H856" s="31"/>
    </row>
    <row r="857" spans="1:8" s="2" customFormat="1" ht="16.899999999999999" customHeight="1">
      <c r="A857" s="30"/>
      <c r="B857" s="31"/>
      <c r="C857" s="215" t="s">
        <v>212</v>
      </c>
      <c r="D857" s="215" t="s">
        <v>468</v>
      </c>
      <c r="E857" s="18" t="s">
        <v>1</v>
      </c>
      <c r="F857" s="216">
        <v>913.06</v>
      </c>
      <c r="G857" s="30"/>
      <c r="H857" s="31"/>
    </row>
    <row r="858" spans="1:8" s="2" customFormat="1" ht="16.899999999999999" customHeight="1">
      <c r="A858" s="30"/>
      <c r="B858" s="31"/>
      <c r="C858" s="217" t="s">
        <v>7173</v>
      </c>
      <c r="D858" s="30"/>
      <c r="E858" s="30"/>
      <c r="F858" s="30"/>
      <c r="G858" s="30"/>
      <c r="H858" s="31"/>
    </row>
    <row r="859" spans="1:8" s="2" customFormat="1" ht="16.899999999999999" customHeight="1">
      <c r="A859" s="30"/>
      <c r="B859" s="31"/>
      <c r="C859" s="215" t="s">
        <v>1954</v>
      </c>
      <c r="D859" s="215" t="s">
        <v>1955</v>
      </c>
      <c r="E859" s="18" t="s">
        <v>529</v>
      </c>
      <c r="F859" s="216">
        <v>913.06</v>
      </c>
      <c r="G859" s="30"/>
      <c r="H859" s="31"/>
    </row>
    <row r="860" spans="1:8" s="2" customFormat="1" ht="16.899999999999999" customHeight="1">
      <c r="A860" s="30"/>
      <c r="B860" s="31"/>
      <c r="C860" s="215" t="s">
        <v>1924</v>
      </c>
      <c r="D860" s="215" t="s">
        <v>1925</v>
      </c>
      <c r="E860" s="18" t="s">
        <v>529</v>
      </c>
      <c r="F860" s="216">
        <v>4271.9070000000002</v>
      </c>
      <c r="G860" s="30"/>
      <c r="H860" s="31"/>
    </row>
    <row r="861" spans="1:8" s="2" customFormat="1" ht="16.899999999999999" customHeight="1">
      <c r="A861" s="30"/>
      <c r="B861" s="31"/>
      <c r="C861" s="215" t="s">
        <v>1960</v>
      </c>
      <c r="D861" s="215" t="s">
        <v>1961</v>
      </c>
      <c r="E861" s="18" t="s">
        <v>529</v>
      </c>
      <c r="F861" s="216">
        <v>931.32100000000003</v>
      </c>
      <c r="G861" s="30"/>
      <c r="H861" s="31"/>
    </row>
    <row r="862" spans="1:8" s="2" customFormat="1" ht="16.899999999999999" customHeight="1">
      <c r="A862" s="30"/>
      <c r="B862" s="31"/>
      <c r="C862" s="211" t="s">
        <v>278</v>
      </c>
      <c r="D862" s="212" t="s">
        <v>1</v>
      </c>
      <c r="E862" s="213" t="s">
        <v>1</v>
      </c>
      <c r="F862" s="214">
        <v>50.5</v>
      </c>
      <c r="G862" s="30"/>
      <c r="H862" s="31"/>
    </row>
    <row r="863" spans="1:8" s="2" customFormat="1" ht="16.899999999999999" customHeight="1">
      <c r="A863" s="30"/>
      <c r="B863" s="31"/>
      <c r="C863" s="215" t="s">
        <v>1</v>
      </c>
      <c r="D863" s="215" t="s">
        <v>3546</v>
      </c>
      <c r="E863" s="18" t="s">
        <v>1</v>
      </c>
      <c r="F863" s="216">
        <v>0</v>
      </c>
      <c r="G863" s="30"/>
      <c r="H863" s="31"/>
    </row>
    <row r="864" spans="1:8" s="2" customFormat="1" ht="16.899999999999999" customHeight="1">
      <c r="A864" s="30"/>
      <c r="B864" s="31"/>
      <c r="C864" s="215" t="s">
        <v>1</v>
      </c>
      <c r="D864" s="215" t="s">
        <v>3618</v>
      </c>
      <c r="E864" s="18" t="s">
        <v>1</v>
      </c>
      <c r="F864" s="216">
        <v>50.5</v>
      </c>
      <c r="G864" s="30"/>
      <c r="H864" s="31"/>
    </row>
    <row r="865" spans="1:8" s="2" customFormat="1" ht="16.899999999999999" customHeight="1">
      <c r="A865" s="30"/>
      <c r="B865" s="31"/>
      <c r="C865" s="215" t="s">
        <v>278</v>
      </c>
      <c r="D865" s="215" t="s">
        <v>468</v>
      </c>
      <c r="E865" s="18" t="s">
        <v>1</v>
      </c>
      <c r="F865" s="216">
        <v>50.5</v>
      </c>
      <c r="G865" s="30"/>
      <c r="H865" s="31"/>
    </row>
    <row r="866" spans="1:8" s="2" customFormat="1" ht="16.899999999999999" customHeight="1">
      <c r="A866" s="30"/>
      <c r="B866" s="31"/>
      <c r="C866" s="217" t="s">
        <v>7173</v>
      </c>
      <c r="D866" s="30"/>
      <c r="E866" s="30"/>
      <c r="F866" s="30"/>
      <c r="G866" s="30"/>
      <c r="H866" s="31"/>
    </row>
    <row r="867" spans="1:8" s="2" customFormat="1" ht="33.75">
      <c r="A867" s="30"/>
      <c r="B867" s="31"/>
      <c r="C867" s="215" t="s">
        <v>3615</v>
      </c>
      <c r="D867" s="215" t="s">
        <v>3616</v>
      </c>
      <c r="E867" s="18" t="s">
        <v>529</v>
      </c>
      <c r="F867" s="216">
        <v>139.97999999999999</v>
      </c>
      <c r="G867" s="30"/>
      <c r="H867" s="31"/>
    </row>
    <row r="868" spans="1:8" s="2" customFormat="1" ht="16.899999999999999" customHeight="1">
      <c r="A868" s="30"/>
      <c r="B868" s="31"/>
      <c r="C868" s="215" t="s">
        <v>1177</v>
      </c>
      <c r="D868" s="215" t="s">
        <v>1178</v>
      </c>
      <c r="E868" s="18" t="s">
        <v>529</v>
      </c>
      <c r="F868" s="216">
        <v>1956.973</v>
      </c>
      <c r="G868" s="30"/>
      <c r="H868" s="31"/>
    </row>
    <row r="869" spans="1:8" s="2" customFormat="1" ht="16.899999999999999" customHeight="1">
      <c r="A869" s="30"/>
      <c r="B869" s="31"/>
      <c r="C869" s="215" t="s">
        <v>1198</v>
      </c>
      <c r="D869" s="215" t="s">
        <v>1199</v>
      </c>
      <c r="E869" s="18" t="s">
        <v>529</v>
      </c>
      <c r="F869" s="216">
        <v>2095.5430000000001</v>
      </c>
      <c r="G869" s="30"/>
      <c r="H869" s="31"/>
    </row>
    <row r="870" spans="1:8" s="2" customFormat="1" ht="16.899999999999999" customHeight="1">
      <c r="A870" s="30"/>
      <c r="B870" s="31"/>
      <c r="C870" s="215" t="s">
        <v>1924</v>
      </c>
      <c r="D870" s="215" t="s">
        <v>1925</v>
      </c>
      <c r="E870" s="18" t="s">
        <v>529</v>
      </c>
      <c r="F870" s="216">
        <v>4271.9070000000002</v>
      </c>
      <c r="G870" s="30"/>
      <c r="H870" s="31"/>
    </row>
    <row r="871" spans="1:8" s="2" customFormat="1" ht="16.899999999999999" customHeight="1">
      <c r="A871" s="30"/>
      <c r="B871" s="31"/>
      <c r="C871" s="215" t="s">
        <v>1980</v>
      </c>
      <c r="D871" s="215" t="s">
        <v>1981</v>
      </c>
      <c r="E871" s="18" t="s">
        <v>529</v>
      </c>
      <c r="F871" s="216">
        <v>2715.348</v>
      </c>
      <c r="G871" s="30"/>
      <c r="H871" s="31"/>
    </row>
    <row r="872" spans="1:8" s="2" customFormat="1" ht="16.899999999999999" customHeight="1">
      <c r="A872" s="30"/>
      <c r="B872" s="31"/>
      <c r="C872" s="215" t="s">
        <v>3605</v>
      </c>
      <c r="D872" s="215" t="s">
        <v>3606</v>
      </c>
      <c r="E872" s="18" t="s">
        <v>529</v>
      </c>
      <c r="F872" s="216">
        <v>2095.5430000000001</v>
      </c>
      <c r="G872" s="30"/>
      <c r="H872" s="31"/>
    </row>
    <row r="873" spans="1:8" s="2" customFormat="1" ht="22.5">
      <c r="A873" s="30"/>
      <c r="B873" s="31"/>
      <c r="C873" s="215" t="s">
        <v>1995</v>
      </c>
      <c r="D873" s="215" t="s">
        <v>1996</v>
      </c>
      <c r="E873" s="18" t="s">
        <v>529</v>
      </c>
      <c r="F873" s="216">
        <v>2685.6889999999999</v>
      </c>
      <c r="G873" s="30"/>
      <c r="H873" s="31"/>
    </row>
    <row r="874" spans="1:8" s="2" customFormat="1" ht="22.5">
      <c r="A874" s="30"/>
      <c r="B874" s="31"/>
      <c r="C874" s="215" t="s">
        <v>1975</v>
      </c>
      <c r="D874" s="215" t="s">
        <v>1976</v>
      </c>
      <c r="E874" s="18" t="s">
        <v>529</v>
      </c>
      <c r="F874" s="216">
        <v>1058.511</v>
      </c>
      <c r="G874" s="30"/>
      <c r="H874" s="31"/>
    </row>
    <row r="875" spans="1:8" s="2" customFormat="1" ht="16.899999999999999" customHeight="1">
      <c r="A875" s="30"/>
      <c r="B875" s="31"/>
      <c r="C875" s="211" t="s">
        <v>386</v>
      </c>
      <c r="D875" s="212" t="s">
        <v>1</v>
      </c>
      <c r="E875" s="213" t="s">
        <v>1</v>
      </c>
      <c r="F875" s="214">
        <v>18.04</v>
      </c>
      <c r="G875" s="30"/>
      <c r="H875" s="31"/>
    </row>
    <row r="876" spans="1:8" s="2" customFormat="1" ht="16.899999999999999" customHeight="1">
      <c r="A876" s="30"/>
      <c r="B876" s="31"/>
      <c r="C876" s="215" t="s">
        <v>1</v>
      </c>
      <c r="D876" s="215" t="s">
        <v>3561</v>
      </c>
      <c r="E876" s="18" t="s">
        <v>1</v>
      </c>
      <c r="F876" s="216">
        <v>0</v>
      </c>
      <c r="G876" s="30"/>
      <c r="H876" s="31"/>
    </row>
    <row r="877" spans="1:8" s="2" customFormat="1" ht="16.899999999999999" customHeight="1">
      <c r="A877" s="30"/>
      <c r="B877" s="31"/>
      <c r="C877" s="215" t="s">
        <v>1</v>
      </c>
      <c r="D877" s="215" t="s">
        <v>3620</v>
      </c>
      <c r="E877" s="18" t="s">
        <v>1</v>
      </c>
      <c r="F877" s="216">
        <v>0</v>
      </c>
      <c r="G877" s="30"/>
      <c r="H877" s="31"/>
    </row>
    <row r="878" spans="1:8" s="2" customFormat="1" ht="16.899999999999999" customHeight="1">
      <c r="A878" s="30"/>
      <c r="B878" s="31"/>
      <c r="C878" s="215" t="s">
        <v>1</v>
      </c>
      <c r="D878" s="215" t="s">
        <v>387</v>
      </c>
      <c r="E878" s="18" t="s">
        <v>1</v>
      </c>
      <c r="F878" s="216">
        <v>18.04</v>
      </c>
      <c r="G878" s="30"/>
      <c r="H878" s="31"/>
    </row>
    <row r="879" spans="1:8" s="2" customFormat="1" ht="16.899999999999999" customHeight="1">
      <c r="A879" s="30"/>
      <c r="B879" s="31"/>
      <c r="C879" s="215" t="s">
        <v>386</v>
      </c>
      <c r="D879" s="215" t="s">
        <v>468</v>
      </c>
      <c r="E879" s="18" t="s">
        <v>1</v>
      </c>
      <c r="F879" s="216">
        <v>18.04</v>
      </c>
      <c r="G879" s="30"/>
      <c r="H879" s="31"/>
    </row>
    <row r="880" spans="1:8" s="2" customFormat="1" ht="16.899999999999999" customHeight="1">
      <c r="A880" s="30"/>
      <c r="B880" s="31"/>
      <c r="C880" s="217" t="s">
        <v>7173</v>
      </c>
      <c r="D880" s="30"/>
      <c r="E880" s="30"/>
      <c r="F880" s="30"/>
      <c r="G880" s="30"/>
      <c r="H880" s="31"/>
    </row>
    <row r="881" spans="1:8" s="2" customFormat="1" ht="33.75">
      <c r="A881" s="30"/>
      <c r="B881" s="31"/>
      <c r="C881" s="215" t="s">
        <v>3615</v>
      </c>
      <c r="D881" s="215" t="s">
        <v>3616</v>
      </c>
      <c r="E881" s="18" t="s">
        <v>529</v>
      </c>
      <c r="F881" s="216">
        <v>139.97999999999999</v>
      </c>
      <c r="G881" s="30"/>
      <c r="H881" s="31"/>
    </row>
    <row r="882" spans="1:8" s="2" customFormat="1" ht="16.899999999999999" customHeight="1">
      <c r="A882" s="30"/>
      <c r="B882" s="31"/>
      <c r="C882" s="215" t="s">
        <v>1177</v>
      </c>
      <c r="D882" s="215" t="s">
        <v>1178</v>
      </c>
      <c r="E882" s="18" t="s">
        <v>529</v>
      </c>
      <c r="F882" s="216">
        <v>1956.973</v>
      </c>
      <c r="G882" s="30"/>
      <c r="H882" s="31"/>
    </row>
    <row r="883" spans="1:8" s="2" customFormat="1" ht="16.899999999999999" customHeight="1">
      <c r="A883" s="30"/>
      <c r="B883" s="31"/>
      <c r="C883" s="215" t="s">
        <v>1198</v>
      </c>
      <c r="D883" s="215" t="s">
        <v>1199</v>
      </c>
      <c r="E883" s="18" t="s">
        <v>529</v>
      </c>
      <c r="F883" s="216">
        <v>2095.5430000000001</v>
      </c>
      <c r="G883" s="30"/>
      <c r="H883" s="31"/>
    </row>
    <row r="884" spans="1:8" s="2" customFormat="1" ht="16.899999999999999" customHeight="1">
      <c r="A884" s="30"/>
      <c r="B884" s="31"/>
      <c r="C884" s="215" t="s">
        <v>1924</v>
      </c>
      <c r="D884" s="215" t="s">
        <v>1925</v>
      </c>
      <c r="E884" s="18" t="s">
        <v>529</v>
      </c>
      <c r="F884" s="216">
        <v>4271.9070000000002</v>
      </c>
      <c r="G884" s="30"/>
      <c r="H884" s="31"/>
    </row>
    <row r="885" spans="1:8" s="2" customFormat="1" ht="16.899999999999999" customHeight="1">
      <c r="A885" s="30"/>
      <c r="B885" s="31"/>
      <c r="C885" s="215" t="s">
        <v>1980</v>
      </c>
      <c r="D885" s="215" t="s">
        <v>1981</v>
      </c>
      <c r="E885" s="18" t="s">
        <v>529</v>
      </c>
      <c r="F885" s="216">
        <v>2715.348</v>
      </c>
      <c r="G885" s="30"/>
      <c r="H885" s="31"/>
    </row>
    <row r="886" spans="1:8" s="2" customFormat="1" ht="16.899999999999999" customHeight="1">
      <c r="A886" s="30"/>
      <c r="B886" s="31"/>
      <c r="C886" s="215" t="s">
        <v>3605</v>
      </c>
      <c r="D886" s="215" t="s">
        <v>3606</v>
      </c>
      <c r="E886" s="18" t="s">
        <v>529</v>
      </c>
      <c r="F886" s="216">
        <v>2095.5430000000001</v>
      </c>
      <c r="G886" s="30"/>
      <c r="H886" s="31"/>
    </row>
    <row r="887" spans="1:8" s="2" customFormat="1" ht="22.5">
      <c r="A887" s="30"/>
      <c r="B887" s="31"/>
      <c r="C887" s="215" t="s">
        <v>1995</v>
      </c>
      <c r="D887" s="215" t="s">
        <v>1996</v>
      </c>
      <c r="E887" s="18" t="s">
        <v>529</v>
      </c>
      <c r="F887" s="216">
        <v>2685.6889999999999</v>
      </c>
      <c r="G887" s="30"/>
      <c r="H887" s="31"/>
    </row>
    <row r="888" spans="1:8" s="2" customFormat="1" ht="22.5">
      <c r="A888" s="30"/>
      <c r="B888" s="31"/>
      <c r="C888" s="215" t="s">
        <v>2005</v>
      </c>
      <c r="D888" s="215" t="s">
        <v>2006</v>
      </c>
      <c r="E888" s="18" t="s">
        <v>529</v>
      </c>
      <c r="F888" s="216">
        <v>1648.8879999999999</v>
      </c>
      <c r="G888" s="30"/>
      <c r="H888" s="31"/>
    </row>
    <row r="889" spans="1:8" s="2" customFormat="1" ht="16.899999999999999" customHeight="1">
      <c r="A889" s="30"/>
      <c r="B889" s="31"/>
      <c r="C889" s="211" t="s">
        <v>346</v>
      </c>
      <c r="D889" s="212" t="s">
        <v>1</v>
      </c>
      <c r="E889" s="213" t="s">
        <v>1</v>
      </c>
      <c r="F889" s="214">
        <v>18.989999999999998</v>
      </c>
      <c r="G889" s="30"/>
      <c r="H889" s="31"/>
    </row>
    <row r="890" spans="1:8" s="2" customFormat="1" ht="16.899999999999999" customHeight="1">
      <c r="A890" s="30"/>
      <c r="B890" s="31"/>
      <c r="C890" s="215" t="s">
        <v>1</v>
      </c>
      <c r="D890" s="215" t="s">
        <v>3554</v>
      </c>
      <c r="E890" s="18" t="s">
        <v>1</v>
      </c>
      <c r="F890" s="216">
        <v>0</v>
      </c>
      <c r="G890" s="30"/>
      <c r="H890" s="31"/>
    </row>
    <row r="891" spans="1:8" s="2" customFormat="1" ht="16.899999999999999" customHeight="1">
      <c r="A891" s="30"/>
      <c r="B891" s="31"/>
      <c r="C891" s="215" t="s">
        <v>1</v>
      </c>
      <c r="D891" s="215" t="s">
        <v>347</v>
      </c>
      <c r="E891" s="18" t="s">
        <v>1</v>
      </c>
      <c r="F891" s="216">
        <v>18.989999999999998</v>
      </c>
      <c r="G891" s="30"/>
      <c r="H891" s="31"/>
    </row>
    <row r="892" spans="1:8" s="2" customFormat="1" ht="16.899999999999999" customHeight="1">
      <c r="A892" s="30"/>
      <c r="B892" s="31"/>
      <c r="C892" s="215" t="s">
        <v>346</v>
      </c>
      <c r="D892" s="215" t="s">
        <v>468</v>
      </c>
      <c r="E892" s="18" t="s">
        <v>1</v>
      </c>
      <c r="F892" s="216">
        <v>18.989999999999998</v>
      </c>
      <c r="G892" s="30"/>
      <c r="H892" s="31"/>
    </row>
    <row r="893" spans="1:8" s="2" customFormat="1" ht="16.899999999999999" customHeight="1">
      <c r="A893" s="30"/>
      <c r="B893" s="31"/>
      <c r="C893" s="217" t="s">
        <v>7173</v>
      </c>
      <c r="D893" s="30"/>
      <c r="E893" s="30"/>
      <c r="F893" s="30"/>
      <c r="G893" s="30"/>
      <c r="H893" s="31"/>
    </row>
    <row r="894" spans="1:8" s="2" customFormat="1" ht="33.75">
      <c r="A894" s="30"/>
      <c r="B894" s="31"/>
      <c r="C894" s="215" t="s">
        <v>3615</v>
      </c>
      <c r="D894" s="215" t="s">
        <v>3616</v>
      </c>
      <c r="E894" s="18" t="s">
        <v>529</v>
      </c>
      <c r="F894" s="216">
        <v>139.97999999999999</v>
      </c>
      <c r="G894" s="30"/>
      <c r="H894" s="31"/>
    </row>
    <row r="895" spans="1:8" s="2" customFormat="1" ht="16.899999999999999" customHeight="1">
      <c r="A895" s="30"/>
      <c r="B895" s="31"/>
      <c r="C895" s="215" t="s">
        <v>1177</v>
      </c>
      <c r="D895" s="215" t="s">
        <v>1178</v>
      </c>
      <c r="E895" s="18" t="s">
        <v>529</v>
      </c>
      <c r="F895" s="216">
        <v>1956.973</v>
      </c>
      <c r="G895" s="30"/>
      <c r="H895" s="31"/>
    </row>
    <row r="896" spans="1:8" s="2" customFormat="1" ht="16.899999999999999" customHeight="1">
      <c r="A896" s="30"/>
      <c r="B896" s="31"/>
      <c r="C896" s="215" t="s">
        <v>1198</v>
      </c>
      <c r="D896" s="215" t="s">
        <v>1199</v>
      </c>
      <c r="E896" s="18" t="s">
        <v>529</v>
      </c>
      <c r="F896" s="216">
        <v>2095.5430000000001</v>
      </c>
      <c r="G896" s="30"/>
      <c r="H896" s="31"/>
    </row>
    <row r="897" spans="1:8" s="2" customFormat="1" ht="16.899999999999999" customHeight="1">
      <c r="A897" s="30"/>
      <c r="B897" s="31"/>
      <c r="C897" s="215" t="s">
        <v>1924</v>
      </c>
      <c r="D897" s="215" t="s">
        <v>1925</v>
      </c>
      <c r="E897" s="18" t="s">
        <v>529</v>
      </c>
      <c r="F897" s="216">
        <v>4271.9070000000002</v>
      </c>
      <c r="G897" s="30"/>
      <c r="H897" s="31"/>
    </row>
    <row r="898" spans="1:8" s="2" customFormat="1" ht="16.899999999999999" customHeight="1">
      <c r="A898" s="30"/>
      <c r="B898" s="31"/>
      <c r="C898" s="215" t="s">
        <v>1980</v>
      </c>
      <c r="D898" s="215" t="s">
        <v>1981</v>
      </c>
      <c r="E898" s="18" t="s">
        <v>529</v>
      </c>
      <c r="F898" s="216">
        <v>2715.348</v>
      </c>
      <c r="G898" s="30"/>
      <c r="H898" s="31"/>
    </row>
    <row r="899" spans="1:8" s="2" customFormat="1" ht="16.899999999999999" customHeight="1">
      <c r="A899" s="30"/>
      <c r="B899" s="31"/>
      <c r="C899" s="215" t="s">
        <v>3605</v>
      </c>
      <c r="D899" s="215" t="s">
        <v>3606</v>
      </c>
      <c r="E899" s="18" t="s">
        <v>529</v>
      </c>
      <c r="F899" s="216">
        <v>2095.5430000000001</v>
      </c>
      <c r="G899" s="30"/>
      <c r="H899" s="31"/>
    </row>
    <row r="900" spans="1:8" s="2" customFormat="1" ht="22.5">
      <c r="A900" s="30"/>
      <c r="B900" s="31"/>
      <c r="C900" s="215" t="s">
        <v>1995</v>
      </c>
      <c r="D900" s="215" t="s">
        <v>1996</v>
      </c>
      <c r="E900" s="18" t="s">
        <v>529</v>
      </c>
      <c r="F900" s="216">
        <v>2685.6889999999999</v>
      </c>
      <c r="G900" s="30"/>
      <c r="H900" s="31"/>
    </row>
    <row r="901" spans="1:8" s="2" customFormat="1" ht="22.5">
      <c r="A901" s="30"/>
      <c r="B901" s="31"/>
      <c r="C901" s="215" t="s">
        <v>1975</v>
      </c>
      <c r="D901" s="215" t="s">
        <v>1976</v>
      </c>
      <c r="E901" s="18" t="s">
        <v>529</v>
      </c>
      <c r="F901" s="216">
        <v>1058.511</v>
      </c>
      <c r="G901" s="30"/>
      <c r="H901" s="31"/>
    </row>
    <row r="902" spans="1:8" s="2" customFormat="1" ht="16.899999999999999" customHeight="1">
      <c r="A902" s="30"/>
      <c r="B902" s="31"/>
      <c r="C902" s="211" t="s">
        <v>358</v>
      </c>
      <c r="D902" s="212" t="s">
        <v>1</v>
      </c>
      <c r="E902" s="213" t="s">
        <v>1</v>
      </c>
      <c r="F902" s="214">
        <v>52.45</v>
      </c>
      <c r="G902" s="30"/>
      <c r="H902" s="31"/>
    </row>
    <row r="903" spans="1:8" s="2" customFormat="1" ht="16.899999999999999" customHeight="1">
      <c r="A903" s="30"/>
      <c r="B903" s="31"/>
      <c r="C903" s="215" t="s">
        <v>1</v>
      </c>
      <c r="D903" s="215" t="s">
        <v>3556</v>
      </c>
      <c r="E903" s="18" t="s">
        <v>1</v>
      </c>
      <c r="F903" s="216">
        <v>0</v>
      </c>
      <c r="G903" s="30"/>
      <c r="H903" s="31"/>
    </row>
    <row r="904" spans="1:8" s="2" customFormat="1" ht="16.899999999999999" customHeight="1">
      <c r="A904" s="30"/>
      <c r="B904" s="31"/>
      <c r="C904" s="215" t="s">
        <v>1</v>
      </c>
      <c r="D904" s="215" t="s">
        <v>3619</v>
      </c>
      <c r="E904" s="18" t="s">
        <v>1</v>
      </c>
      <c r="F904" s="216">
        <v>52.45</v>
      </c>
      <c r="G904" s="30"/>
      <c r="H904" s="31"/>
    </row>
    <row r="905" spans="1:8" s="2" customFormat="1" ht="16.899999999999999" customHeight="1">
      <c r="A905" s="30"/>
      <c r="B905" s="31"/>
      <c r="C905" s="215" t="s">
        <v>358</v>
      </c>
      <c r="D905" s="215" t="s">
        <v>468</v>
      </c>
      <c r="E905" s="18" t="s">
        <v>1</v>
      </c>
      <c r="F905" s="216">
        <v>52.45</v>
      </c>
      <c r="G905" s="30"/>
      <c r="H905" s="31"/>
    </row>
    <row r="906" spans="1:8" s="2" customFormat="1" ht="16.899999999999999" customHeight="1">
      <c r="A906" s="30"/>
      <c r="B906" s="31"/>
      <c r="C906" s="217" t="s">
        <v>7173</v>
      </c>
      <c r="D906" s="30"/>
      <c r="E906" s="30"/>
      <c r="F906" s="30"/>
      <c r="G906" s="30"/>
      <c r="H906" s="31"/>
    </row>
    <row r="907" spans="1:8" s="2" customFormat="1" ht="33.75">
      <c r="A907" s="30"/>
      <c r="B907" s="31"/>
      <c r="C907" s="215" t="s">
        <v>3615</v>
      </c>
      <c r="D907" s="215" t="s">
        <v>3616</v>
      </c>
      <c r="E907" s="18" t="s">
        <v>529</v>
      </c>
      <c r="F907" s="216">
        <v>139.97999999999999</v>
      </c>
      <c r="G907" s="30"/>
      <c r="H907" s="31"/>
    </row>
    <row r="908" spans="1:8" s="2" customFormat="1" ht="16.899999999999999" customHeight="1">
      <c r="A908" s="30"/>
      <c r="B908" s="31"/>
      <c r="C908" s="215" t="s">
        <v>1177</v>
      </c>
      <c r="D908" s="215" t="s">
        <v>1178</v>
      </c>
      <c r="E908" s="18" t="s">
        <v>529</v>
      </c>
      <c r="F908" s="216">
        <v>1956.973</v>
      </c>
      <c r="G908" s="30"/>
      <c r="H908" s="31"/>
    </row>
    <row r="909" spans="1:8" s="2" customFormat="1" ht="16.899999999999999" customHeight="1">
      <c r="A909" s="30"/>
      <c r="B909" s="31"/>
      <c r="C909" s="215" t="s">
        <v>1198</v>
      </c>
      <c r="D909" s="215" t="s">
        <v>1199</v>
      </c>
      <c r="E909" s="18" t="s">
        <v>529</v>
      </c>
      <c r="F909" s="216">
        <v>2095.5430000000001</v>
      </c>
      <c r="G909" s="30"/>
      <c r="H909" s="31"/>
    </row>
    <row r="910" spans="1:8" s="2" customFormat="1" ht="16.899999999999999" customHeight="1">
      <c r="A910" s="30"/>
      <c r="B910" s="31"/>
      <c r="C910" s="215" t="s">
        <v>1924</v>
      </c>
      <c r="D910" s="215" t="s">
        <v>1925</v>
      </c>
      <c r="E910" s="18" t="s">
        <v>529</v>
      </c>
      <c r="F910" s="216">
        <v>4271.9070000000002</v>
      </c>
      <c r="G910" s="30"/>
      <c r="H910" s="31"/>
    </row>
    <row r="911" spans="1:8" s="2" customFormat="1" ht="16.899999999999999" customHeight="1">
      <c r="A911" s="30"/>
      <c r="B911" s="31"/>
      <c r="C911" s="215" t="s">
        <v>1980</v>
      </c>
      <c r="D911" s="215" t="s">
        <v>1981</v>
      </c>
      <c r="E911" s="18" t="s">
        <v>529</v>
      </c>
      <c r="F911" s="216">
        <v>2715.348</v>
      </c>
      <c r="G911" s="30"/>
      <c r="H911" s="31"/>
    </row>
    <row r="912" spans="1:8" s="2" customFormat="1" ht="16.899999999999999" customHeight="1">
      <c r="A912" s="30"/>
      <c r="B912" s="31"/>
      <c r="C912" s="215" t="s">
        <v>3605</v>
      </c>
      <c r="D912" s="215" t="s">
        <v>3606</v>
      </c>
      <c r="E912" s="18" t="s">
        <v>529</v>
      </c>
      <c r="F912" s="216">
        <v>2095.5430000000001</v>
      </c>
      <c r="G912" s="30"/>
      <c r="H912" s="31"/>
    </row>
    <row r="913" spans="1:8" s="2" customFormat="1" ht="22.5">
      <c r="A913" s="30"/>
      <c r="B913" s="31"/>
      <c r="C913" s="215" t="s">
        <v>1995</v>
      </c>
      <c r="D913" s="215" t="s">
        <v>1996</v>
      </c>
      <c r="E913" s="18" t="s">
        <v>529</v>
      </c>
      <c r="F913" s="216">
        <v>2685.6889999999999</v>
      </c>
      <c r="G913" s="30"/>
      <c r="H913" s="31"/>
    </row>
    <row r="914" spans="1:8" s="2" customFormat="1" ht="22.5">
      <c r="A914" s="30"/>
      <c r="B914" s="31"/>
      <c r="C914" s="215" t="s">
        <v>2005</v>
      </c>
      <c r="D914" s="215" t="s">
        <v>2006</v>
      </c>
      <c r="E914" s="18" t="s">
        <v>529</v>
      </c>
      <c r="F914" s="216">
        <v>1648.8879999999999</v>
      </c>
      <c r="G914" s="30"/>
      <c r="H914" s="31"/>
    </row>
    <row r="915" spans="1:8" s="2" customFormat="1" ht="16.899999999999999" customHeight="1">
      <c r="A915" s="30"/>
      <c r="B915" s="31"/>
      <c r="C915" s="211" t="s">
        <v>204</v>
      </c>
      <c r="D915" s="212" t="s">
        <v>1</v>
      </c>
      <c r="E915" s="213" t="s">
        <v>1</v>
      </c>
      <c r="F915" s="214">
        <v>18.05</v>
      </c>
      <c r="G915" s="30"/>
      <c r="H915" s="31"/>
    </row>
    <row r="916" spans="1:8" s="2" customFormat="1" ht="16.899999999999999" customHeight="1">
      <c r="A916" s="30"/>
      <c r="B916" s="31"/>
      <c r="C916" s="215" t="s">
        <v>1</v>
      </c>
      <c r="D916" s="215" t="s">
        <v>1151</v>
      </c>
      <c r="E916" s="18" t="s">
        <v>1</v>
      </c>
      <c r="F916" s="216">
        <v>0</v>
      </c>
      <c r="G916" s="30"/>
      <c r="H916" s="31"/>
    </row>
    <row r="917" spans="1:8" s="2" customFormat="1" ht="16.899999999999999" customHeight="1">
      <c r="A917" s="30"/>
      <c r="B917" s="31"/>
      <c r="C917" s="215" t="s">
        <v>1</v>
      </c>
      <c r="D917" s="215" t="s">
        <v>1152</v>
      </c>
      <c r="E917" s="18" t="s">
        <v>1</v>
      </c>
      <c r="F917" s="216">
        <v>18.05</v>
      </c>
      <c r="G917" s="30"/>
      <c r="H917" s="31"/>
    </row>
    <row r="918" spans="1:8" s="2" customFormat="1" ht="16.899999999999999" customHeight="1">
      <c r="A918" s="30"/>
      <c r="B918" s="31"/>
      <c r="C918" s="215" t="s">
        <v>204</v>
      </c>
      <c r="D918" s="215" t="s">
        <v>468</v>
      </c>
      <c r="E918" s="18" t="s">
        <v>1</v>
      </c>
      <c r="F918" s="216">
        <v>18.05</v>
      </c>
      <c r="G918" s="30"/>
      <c r="H918" s="31"/>
    </row>
    <row r="919" spans="1:8" s="2" customFormat="1" ht="16.899999999999999" customHeight="1">
      <c r="A919" s="30"/>
      <c r="B919" s="31"/>
      <c r="C919" s="217" t="s">
        <v>7173</v>
      </c>
      <c r="D919" s="30"/>
      <c r="E919" s="30"/>
      <c r="F919" s="30"/>
      <c r="G919" s="30"/>
      <c r="H919" s="31"/>
    </row>
    <row r="920" spans="1:8" s="2" customFormat="1" ht="22.5">
      <c r="A920" s="30"/>
      <c r="B920" s="31"/>
      <c r="C920" s="215" t="s">
        <v>1148</v>
      </c>
      <c r="D920" s="215" t="s">
        <v>1149</v>
      </c>
      <c r="E920" s="18" t="s">
        <v>529</v>
      </c>
      <c r="F920" s="216">
        <v>18.05</v>
      </c>
      <c r="G920" s="30"/>
      <c r="H920" s="31"/>
    </row>
    <row r="921" spans="1:8" s="2" customFormat="1" ht="16.899999999999999" customHeight="1">
      <c r="A921" s="30"/>
      <c r="B921" s="31"/>
      <c r="C921" s="215" t="s">
        <v>1954</v>
      </c>
      <c r="D921" s="215" t="s">
        <v>1955</v>
      </c>
      <c r="E921" s="18" t="s">
        <v>529</v>
      </c>
      <c r="F921" s="216">
        <v>913.06</v>
      </c>
      <c r="G921" s="30"/>
      <c r="H921" s="31"/>
    </row>
    <row r="922" spans="1:8" s="2" customFormat="1" ht="16.899999999999999" customHeight="1">
      <c r="A922" s="30"/>
      <c r="B922" s="31"/>
      <c r="C922" s="211" t="s">
        <v>380</v>
      </c>
      <c r="D922" s="212" t="s">
        <v>1</v>
      </c>
      <c r="E922" s="213" t="s">
        <v>1</v>
      </c>
      <c r="F922" s="214">
        <v>138.57</v>
      </c>
      <c r="G922" s="30"/>
      <c r="H922" s="31"/>
    </row>
    <row r="923" spans="1:8" s="2" customFormat="1" ht="16.899999999999999" customHeight="1">
      <c r="A923" s="30"/>
      <c r="B923" s="31"/>
      <c r="C923" s="215" t="s">
        <v>1</v>
      </c>
      <c r="D923" s="215" t="s">
        <v>3578</v>
      </c>
      <c r="E923" s="18" t="s">
        <v>1</v>
      </c>
      <c r="F923" s="216">
        <v>0</v>
      </c>
      <c r="G923" s="30"/>
      <c r="H923" s="31"/>
    </row>
    <row r="924" spans="1:8" s="2" customFormat="1" ht="16.899999999999999" customHeight="1">
      <c r="A924" s="30"/>
      <c r="B924" s="31"/>
      <c r="C924" s="215" t="s">
        <v>1</v>
      </c>
      <c r="D924" s="215" t="s">
        <v>846</v>
      </c>
      <c r="E924" s="18" t="s">
        <v>1</v>
      </c>
      <c r="F924" s="216">
        <v>0</v>
      </c>
      <c r="G924" s="30"/>
      <c r="H924" s="31"/>
    </row>
    <row r="925" spans="1:8" s="2" customFormat="1" ht="16.899999999999999" customHeight="1">
      <c r="A925" s="30"/>
      <c r="B925" s="31"/>
      <c r="C925" s="215" t="s">
        <v>1</v>
      </c>
      <c r="D925" s="215" t="s">
        <v>3598</v>
      </c>
      <c r="E925" s="18" t="s">
        <v>1</v>
      </c>
      <c r="F925" s="216">
        <v>138.57</v>
      </c>
      <c r="G925" s="30"/>
      <c r="H925" s="31"/>
    </row>
    <row r="926" spans="1:8" s="2" customFormat="1" ht="16.899999999999999" customHeight="1">
      <c r="A926" s="30"/>
      <c r="B926" s="31"/>
      <c r="C926" s="215" t="s">
        <v>380</v>
      </c>
      <c r="D926" s="215" t="s">
        <v>468</v>
      </c>
      <c r="E926" s="18" t="s">
        <v>1</v>
      </c>
      <c r="F926" s="216">
        <v>138.57</v>
      </c>
      <c r="G926" s="30"/>
      <c r="H926" s="31"/>
    </row>
    <row r="927" spans="1:8" s="2" customFormat="1" ht="16.899999999999999" customHeight="1">
      <c r="A927" s="30"/>
      <c r="B927" s="31"/>
      <c r="C927" s="217" t="s">
        <v>7173</v>
      </c>
      <c r="D927" s="30"/>
      <c r="E927" s="30"/>
      <c r="F927" s="30"/>
      <c r="G927" s="30"/>
      <c r="H927" s="31"/>
    </row>
    <row r="928" spans="1:8" s="2" customFormat="1" ht="16.899999999999999" customHeight="1">
      <c r="A928" s="30"/>
      <c r="B928" s="31"/>
      <c r="C928" s="215" t="s">
        <v>3595</v>
      </c>
      <c r="D928" s="215" t="s">
        <v>3596</v>
      </c>
      <c r="E928" s="18" t="s">
        <v>529</v>
      </c>
      <c r="F928" s="216">
        <v>138.57</v>
      </c>
      <c r="G928" s="30"/>
      <c r="H928" s="31"/>
    </row>
    <row r="929" spans="1:8" s="2" customFormat="1" ht="16.899999999999999" customHeight="1">
      <c r="A929" s="30"/>
      <c r="B929" s="31"/>
      <c r="C929" s="215" t="s">
        <v>1181</v>
      </c>
      <c r="D929" s="215" t="s">
        <v>1182</v>
      </c>
      <c r="E929" s="18" t="s">
        <v>529</v>
      </c>
      <c r="F929" s="216">
        <v>138.57</v>
      </c>
      <c r="G929" s="30"/>
      <c r="H929" s="31"/>
    </row>
    <row r="930" spans="1:8" s="2" customFormat="1" ht="16.899999999999999" customHeight="1">
      <c r="A930" s="30"/>
      <c r="B930" s="31"/>
      <c r="C930" s="215" t="s">
        <v>1198</v>
      </c>
      <c r="D930" s="215" t="s">
        <v>1199</v>
      </c>
      <c r="E930" s="18" t="s">
        <v>529</v>
      </c>
      <c r="F930" s="216">
        <v>2095.5430000000001</v>
      </c>
      <c r="G930" s="30"/>
      <c r="H930" s="31"/>
    </row>
    <row r="931" spans="1:8" s="2" customFormat="1" ht="16.899999999999999" customHeight="1">
      <c r="A931" s="30"/>
      <c r="B931" s="31"/>
      <c r="C931" s="215" t="s">
        <v>1924</v>
      </c>
      <c r="D931" s="215" t="s">
        <v>1925</v>
      </c>
      <c r="E931" s="18" t="s">
        <v>529</v>
      </c>
      <c r="F931" s="216">
        <v>4271.9070000000002</v>
      </c>
      <c r="G931" s="30"/>
      <c r="H931" s="31"/>
    </row>
    <row r="932" spans="1:8" s="2" customFormat="1" ht="16.899999999999999" customHeight="1">
      <c r="A932" s="30"/>
      <c r="B932" s="31"/>
      <c r="C932" s="215" t="s">
        <v>1980</v>
      </c>
      <c r="D932" s="215" t="s">
        <v>1981</v>
      </c>
      <c r="E932" s="18" t="s">
        <v>529</v>
      </c>
      <c r="F932" s="216">
        <v>2715.348</v>
      </c>
      <c r="G932" s="30"/>
      <c r="H932" s="31"/>
    </row>
    <row r="933" spans="1:8" s="2" customFormat="1" ht="16.899999999999999" customHeight="1">
      <c r="A933" s="30"/>
      <c r="B933" s="31"/>
      <c r="C933" s="215" t="s">
        <v>3591</v>
      </c>
      <c r="D933" s="215" t="s">
        <v>3592</v>
      </c>
      <c r="E933" s="18" t="s">
        <v>529</v>
      </c>
      <c r="F933" s="216">
        <v>138.57</v>
      </c>
      <c r="G933" s="30"/>
      <c r="H933" s="31"/>
    </row>
    <row r="934" spans="1:8" s="2" customFormat="1" ht="16.899999999999999" customHeight="1">
      <c r="A934" s="30"/>
      <c r="B934" s="31"/>
      <c r="C934" s="215" t="s">
        <v>3605</v>
      </c>
      <c r="D934" s="215" t="s">
        <v>3606</v>
      </c>
      <c r="E934" s="18" t="s">
        <v>529</v>
      </c>
      <c r="F934" s="216">
        <v>2095.5430000000001</v>
      </c>
      <c r="G934" s="30"/>
      <c r="H934" s="31"/>
    </row>
    <row r="935" spans="1:8" s="2" customFormat="1" ht="22.5">
      <c r="A935" s="30"/>
      <c r="B935" s="31"/>
      <c r="C935" s="215" t="s">
        <v>1995</v>
      </c>
      <c r="D935" s="215" t="s">
        <v>1996</v>
      </c>
      <c r="E935" s="18" t="s">
        <v>529</v>
      </c>
      <c r="F935" s="216">
        <v>2685.6889999999999</v>
      </c>
      <c r="G935" s="30"/>
      <c r="H935" s="31"/>
    </row>
    <row r="936" spans="1:8" s="2" customFormat="1" ht="22.5">
      <c r="A936" s="30"/>
      <c r="B936" s="31"/>
      <c r="C936" s="215" t="s">
        <v>2005</v>
      </c>
      <c r="D936" s="215" t="s">
        <v>2006</v>
      </c>
      <c r="E936" s="18" t="s">
        <v>529</v>
      </c>
      <c r="F936" s="216">
        <v>1648.8879999999999</v>
      </c>
      <c r="G936" s="30"/>
      <c r="H936" s="31"/>
    </row>
    <row r="937" spans="1:8" s="2" customFormat="1" ht="16.899999999999999" customHeight="1">
      <c r="A937" s="30"/>
      <c r="B937" s="31"/>
      <c r="C937" s="215" t="s">
        <v>3600</v>
      </c>
      <c r="D937" s="215" t="s">
        <v>3601</v>
      </c>
      <c r="E937" s="18" t="s">
        <v>529</v>
      </c>
      <c r="F937" s="216">
        <v>158.952</v>
      </c>
      <c r="G937" s="30"/>
      <c r="H937" s="31"/>
    </row>
    <row r="938" spans="1:8" s="2" customFormat="1" ht="16.899999999999999" customHeight="1">
      <c r="A938" s="30"/>
      <c r="B938" s="31"/>
      <c r="C938" s="211" t="s">
        <v>340</v>
      </c>
      <c r="D938" s="212" t="s">
        <v>1</v>
      </c>
      <c r="E938" s="213" t="s">
        <v>1</v>
      </c>
      <c r="F938" s="214">
        <v>12.74</v>
      </c>
      <c r="G938" s="30"/>
      <c r="H938" s="31"/>
    </row>
    <row r="939" spans="1:8" s="2" customFormat="1" ht="16.899999999999999" customHeight="1">
      <c r="A939" s="30"/>
      <c r="B939" s="31"/>
      <c r="C939" s="215" t="s">
        <v>1</v>
      </c>
      <c r="D939" s="215" t="s">
        <v>3641</v>
      </c>
      <c r="E939" s="18" t="s">
        <v>1</v>
      </c>
      <c r="F939" s="216">
        <v>0</v>
      </c>
      <c r="G939" s="30"/>
      <c r="H939" s="31"/>
    </row>
    <row r="940" spans="1:8" s="2" customFormat="1" ht="16.899999999999999" customHeight="1">
      <c r="A940" s="30"/>
      <c r="B940" s="31"/>
      <c r="C940" s="215" t="s">
        <v>1</v>
      </c>
      <c r="D940" s="215" t="s">
        <v>341</v>
      </c>
      <c r="E940" s="18" t="s">
        <v>1</v>
      </c>
      <c r="F940" s="216">
        <v>12.74</v>
      </c>
      <c r="G940" s="30"/>
      <c r="H940" s="31"/>
    </row>
    <row r="941" spans="1:8" s="2" customFormat="1" ht="16.899999999999999" customHeight="1">
      <c r="A941" s="30"/>
      <c r="B941" s="31"/>
      <c r="C941" s="215" t="s">
        <v>340</v>
      </c>
      <c r="D941" s="215" t="s">
        <v>468</v>
      </c>
      <c r="E941" s="18" t="s">
        <v>1</v>
      </c>
      <c r="F941" s="216">
        <v>12.74</v>
      </c>
      <c r="G941" s="30"/>
      <c r="H941" s="31"/>
    </row>
    <row r="942" spans="1:8" s="2" customFormat="1" ht="16.899999999999999" customHeight="1">
      <c r="A942" s="30"/>
      <c r="B942" s="31"/>
      <c r="C942" s="217" t="s">
        <v>7173</v>
      </c>
      <c r="D942" s="30"/>
      <c r="E942" s="30"/>
      <c r="F942" s="30"/>
      <c r="G942" s="30"/>
      <c r="H942" s="31"/>
    </row>
    <row r="943" spans="1:8" s="2" customFormat="1" ht="22.5">
      <c r="A943" s="30"/>
      <c r="B943" s="31"/>
      <c r="C943" s="215" t="s">
        <v>3635</v>
      </c>
      <c r="D943" s="215" t="s">
        <v>3636</v>
      </c>
      <c r="E943" s="18" t="s">
        <v>529</v>
      </c>
      <c r="F943" s="216">
        <v>85.01</v>
      </c>
      <c r="G943" s="30"/>
      <c r="H943" s="31"/>
    </row>
    <row r="944" spans="1:8" s="2" customFormat="1" ht="16.899999999999999" customHeight="1">
      <c r="A944" s="30"/>
      <c r="B944" s="31"/>
      <c r="C944" s="215" t="s">
        <v>1193</v>
      </c>
      <c r="D944" s="215" t="s">
        <v>1194</v>
      </c>
      <c r="E944" s="18" t="s">
        <v>529</v>
      </c>
      <c r="F944" s="216">
        <v>78.650000000000006</v>
      </c>
      <c r="G944" s="30"/>
      <c r="H944" s="31"/>
    </row>
    <row r="945" spans="1:8" s="2" customFormat="1" ht="16.899999999999999" customHeight="1">
      <c r="A945" s="30"/>
      <c r="B945" s="31"/>
      <c r="C945" s="215" t="s">
        <v>1924</v>
      </c>
      <c r="D945" s="215" t="s">
        <v>1925</v>
      </c>
      <c r="E945" s="18" t="s">
        <v>529</v>
      </c>
      <c r="F945" s="216">
        <v>4271.9070000000002</v>
      </c>
      <c r="G945" s="30"/>
      <c r="H945" s="31"/>
    </row>
    <row r="946" spans="1:8" s="2" customFormat="1" ht="16.899999999999999" customHeight="1">
      <c r="A946" s="30"/>
      <c r="B946" s="31"/>
      <c r="C946" s="215" t="s">
        <v>1965</v>
      </c>
      <c r="D946" s="215" t="s">
        <v>1966</v>
      </c>
      <c r="E946" s="18" t="s">
        <v>529</v>
      </c>
      <c r="F946" s="216">
        <v>374.16</v>
      </c>
      <c r="G946" s="30"/>
      <c r="H946" s="31"/>
    </row>
    <row r="947" spans="1:8" s="2" customFormat="1" ht="22.5">
      <c r="A947" s="30"/>
      <c r="B947" s="31"/>
      <c r="C947" s="215" t="s">
        <v>1975</v>
      </c>
      <c r="D947" s="215" t="s">
        <v>1976</v>
      </c>
      <c r="E947" s="18" t="s">
        <v>529</v>
      </c>
      <c r="F947" s="216">
        <v>12.994999999999999</v>
      </c>
      <c r="G947" s="30"/>
      <c r="H947" s="31"/>
    </row>
    <row r="948" spans="1:8" s="2" customFormat="1" ht="16.899999999999999" customHeight="1">
      <c r="A948" s="30"/>
      <c r="B948" s="31"/>
      <c r="C948" s="211" t="s">
        <v>272</v>
      </c>
      <c r="D948" s="212" t="s">
        <v>1</v>
      </c>
      <c r="E948" s="213" t="s">
        <v>1</v>
      </c>
      <c r="F948" s="214">
        <v>65.91</v>
      </c>
      <c r="G948" s="30"/>
      <c r="H948" s="31"/>
    </row>
    <row r="949" spans="1:8" s="2" customFormat="1" ht="16.899999999999999" customHeight="1">
      <c r="A949" s="30"/>
      <c r="B949" s="31"/>
      <c r="C949" s="215" t="s">
        <v>1</v>
      </c>
      <c r="D949" s="215" t="s">
        <v>3638</v>
      </c>
      <c r="E949" s="18" t="s">
        <v>1</v>
      </c>
      <c r="F949" s="216">
        <v>0</v>
      </c>
      <c r="G949" s="30"/>
      <c r="H949" s="31"/>
    </row>
    <row r="950" spans="1:8" s="2" customFormat="1" ht="16.899999999999999" customHeight="1">
      <c r="A950" s="30"/>
      <c r="B950" s="31"/>
      <c r="C950" s="215" t="s">
        <v>1</v>
      </c>
      <c r="D950" s="215" t="s">
        <v>639</v>
      </c>
      <c r="E950" s="18" t="s">
        <v>1</v>
      </c>
      <c r="F950" s="216">
        <v>0</v>
      </c>
      <c r="G950" s="30"/>
      <c r="H950" s="31"/>
    </row>
    <row r="951" spans="1:8" s="2" customFormat="1" ht="16.899999999999999" customHeight="1">
      <c r="A951" s="30"/>
      <c r="B951" s="31"/>
      <c r="C951" s="215" t="s">
        <v>1</v>
      </c>
      <c r="D951" s="215" t="s">
        <v>3639</v>
      </c>
      <c r="E951" s="18" t="s">
        <v>1</v>
      </c>
      <c r="F951" s="216">
        <v>65.91</v>
      </c>
      <c r="G951" s="30"/>
      <c r="H951" s="31"/>
    </row>
    <row r="952" spans="1:8" s="2" customFormat="1" ht="16.899999999999999" customHeight="1">
      <c r="A952" s="30"/>
      <c r="B952" s="31"/>
      <c r="C952" s="215" t="s">
        <v>272</v>
      </c>
      <c r="D952" s="215" t="s">
        <v>468</v>
      </c>
      <c r="E952" s="18" t="s">
        <v>1</v>
      </c>
      <c r="F952" s="216">
        <v>65.91</v>
      </c>
      <c r="G952" s="30"/>
      <c r="H952" s="31"/>
    </row>
    <row r="953" spans="1:8" s="2" customFormat="1" ht="16.899999999999999" customHeight="1">
      <c r="A953" s="30"/>
      <c r="B953" s="31"/>
      <c r="C953" s="217" t="s">
        <v>7173</v>
      </c>
      <c r="D953" s="30"/>
      <c r="E953" s="30"/>
      <c r="F953" s="30"/>
      <c r="G953" s="30"/>
      <c r="H953" s="31"/>
    </row>
    <row r="954" spans="1:8" s="2" customFormat="1" ht="22.5">
      <c r="A954" s="30"/>
      <c r="B954" s="31"/>
      <c r="C954" s="215" t="s">
        <v>3635</v>
      </c>
      <c r="D954" s="215" t="s">
        <v>3636</v>
      </c>
      <c r="E954" s="18" t="s">
        <v>529</v>
      </c>
      <c r="F954" s="216">
        <v>85.01</v>
      </c>
      <c r="G954" s="30"/>
      <c r="H954" s="31"/>
    </row>
    <row r="955" spans="1:8" s="2" customFormat="1" ht="16.899999999999999" customHeight="1">
      <c r="A955" s="30"/>
      <c r="B955" s="31"/>
      <c r="C955" s="215" t="s">
        <v>1139</v>
      </c>
      <c r="D955" s="215" t="s">
        <v>1140</v>
      </c>
      <c r="E955" s="18" t="s">
        <v>450</v>
      </c>
      <c r="F955" s="216">
        <v>4.6139999999999999</v>
      </c>
      <c r="G955" s="30"/>
      <c r="H955" s="31"/>
    </row>
    <row r="956" spans="1:8" s="2" customFormat="1" ht="16.899999999999999" customHeight="1">
      <c r="A956" s="30"/>
      <c r="B956" s="31"/>
      <c r="C956" s="215" t="s">
        <v>1193</v>
      </c>
      <c r="D956" s="215" t="s">
        <v>1194</v>
      </c>
      <c r="E956" s="18" t="s">
        <v>529</v>
      </c>
      <c r="F956" s="216">
        <v>78.650000000000006</v>
      </c>
      <c r="G956" s="30"/>
      <c r="H956" s="31"/>
    </row>
    <row r="957" spans="1:8" s="2" customFormat="1" ht="16.899999999999999" customHeight="1">
      <c r="A957" s="30"/>
      <c r="B957" s="31"/>
      <c r="C957" s="215" t="s">
        <v>1924</v>
      </c>
      <c r="D957" s="215" t="s">
        <v>1925</v>
      </c>
      <c r="E957" s="18" t="s">
        <v>529</v>
      </c>
      <c r="F957" s="216">
        <v>4271.9070000000002</v>
      </c>
      <c r="G957" s="30"/>
      <c r="H957" s="31"/>
    </row>
    <row r="958" spans="1:8" s="2" customFormat="1" ht="16.899999999999999" customHeight="1">
      <c r="A958" s="30"/>
      <c r="B958" s="31"/>
      <c r="C958" s="211" t="s">
        <v>258</v>
      </c>
      <c r="D958" s="212" t="s">
        <v>1</v>
      </c>
      <c r="E958" s="213" t="s">
        <v>1</v>
      </c>
      <c r="F958" s="214">
        <v>54.103999999999999</v>
      </c>
      <c r="G958" s="30"/>
      <c r="H958" s="31"/>
    </row>
    <row r="959" spans="1:8" s="2" customFormat="1" ht="16.899999999999999" customHeight="1">
      <c r="A959" s="30"/>
      <c r="B959" s="31"/>
      <c r="C959" s="215" t="s">
        <v>1</v>
      </c>
      <c r="D959" s="215" t="s">
        <v>3521</v>
      </c>
      <c r="E959" s="18" t="s">
        <v>1</v>
      </c>
      <c r="F959" s="216">
        <v>0</v>
      </c>
      <c r="G959" s="30"/>
      <c r="H959" s="31"/>
    </row>
    <row r="960" spans="1:8" s="2" customFormat="1" ht="16.899999999999999" customHeight="1">
      <c r="A960" s="30"/>
      <c r="B960" s="31"/>
      <c r="C960" s="215" t="s">
        <v>1</v>
      </c>
      <c r="D960" s="215" t="s">
        <v>3480</v>
      </c>
      <c r="E960" s="18" t="s">
        <v>1</v>
      </c>
      <c r="F960" s="216">
        <v>0</v>
      </c>
      <c r="G960" s="30"/>
      <c r="H960" s="31"/>
    </row>
    <row r="961" spans="1:8" s="2" customFormat="1" ht="16.899999999999999" customHeight="1">
      <c r="A961" s="30"/>
      <c r="B961" s="31"/>
      <c r="C961" s="215" t="s">
        <v>1</v>
      </c>
      <c r="D961" s="215" t="s">
        <v>3522</v>
      </c>
      <c r="E961" s="18" t="s">
        <v>1</v>
      </c>
      <c r="F961" s="216">
        <v>2.7629999999999999</v>
      </c>
      <c r="G961" s="30"/>
      <c r="H961" s="31"/>
    </row>
    <row r="962" spans="1:8" s="2" customFormat="1" ht="16.899999999999999" customHeight="1">
      <c r="A962" s="30"/>
      <c r="B962" s="31"/>
      <c r="C962" s="215" t="s">
        <v>1</v>
      </c>
      <c r="D962" s="215" t="s">
        <v>3523</v>
      </c>
      <c r="E962" s="18" t="s">
        <v>1</v>
      </c>
      <c r="F962" s="216">
        <v>8.34</v>
      </c>
      <c r="G962" s="30"/>
      <c r="H962" s="31"/>
    </row>
    <row r="963" spans="1:8" s="2" customFormat="1" ht="16.899999999999999" customHeight="1">
      <c r="A963" s="30"/>
      <c r="B963" s="31"/>
      <c r="C963" s="215" t="s">
        <v>1</v>
      </c>
      <c r="D963" s="215" t="s">
        <v>1</v>
      </c>
      <c r="E963" s="18" t="s">
        <v>1</v>
      </c>
      <c r="F963" s="216">
        <v>0</v>
      </c>
      <c r="G963" s="30"/>
      <c r="H963" s="31"/>
    </row>
    <row r="964" spans="1:8" s="2" customFormat="1" ht="16.899999999999999" customHeight="1">
      <c r="A964" s="30"/>
      <c r="B964" s="31"/>
      <c r="C964" s="215" t="s">
        <v>1</v>
      </c>
      <c r="D964" s="215" t="s">
        <v>653</v>
      </c>
      <c r="E964" s="18" t="s">
        <v>1</v>
      </c>
      <c r="F964" s="216">
        <v>0</v>
      </c>
      <c r="G964" s="30"/>
      <c r="H964" s="31"/>
    </row>
    <row r="965" spans="1:8" s="2" customFormat="1" ht="16.899999999999999" customHeight="1">
      <c r="A965" s="30"/>
      <c r="B965" s="31"/>
      <c r="C965" s="215" t="s">
        <v>1</v>
      </c>
      <c r="D965" s="215" t="s">
        <v>3524</v>
      </c>
      <c r="E965" s="18" t="s">
        <v>1</v>
      </c>
      <c r="F965" s="216">
        <v>0.49</v>
      </c>
      <c r="G965" s="30"/>
      <c r="H965" s="31"/>
    </row>
    <row r="966" spans="1:8" s="2" customFormat="1" ht="16.899999999999999" customHeight="1">
      <c r="A966" s="30"/>
      <c r="B966" s="31"/>
      <c r="C966" s="215" t="s">
        <v>1</v>
      </c>
      <c r="D966" s="215" t="s">
        <v>3525</v>
      </c>
      <c r="E966" s="18" t="s">
        <v>1</v>
      </c>
      <c r="F966" s="216">
        <v>8.8529999999999998</v>
      </c>
      <c r="G966" s="30"/>
      <c r="H966" s="31"/>
    </row>
    <row r="967" spans="1:8" s="2" customFormat="1" ht="16.899999999999999" customHeight="1">
      <c r="A967" s="30"/>
      <c r="B967" s="31"/>
      <c r="C967" s="215" t="s">
        <v>1</v>
      </c>
      <c r="D967" s="215" t="s">
        <v>1</v>
      </c>
      <c r="E967" s="18" t="s">
        <v>1</v>
      </c>
      <c r="F967" s="216">
        <v>0</v>
      </c>
      <c r="G967" s="30"/>
      <c r="H967" s="31"/>
    </row>
    <row r="968" spans="1:8" s="2" customFormat="1" ht="16.899999999999999" customHeight="1">
      <c r="A968" s="30"/>
      <c r="B968" s="31"/>
      <c r="C968" s="215" t="s">
        <v>1</v>
      </c>
      <c r="D968" s="215" t="s">
        <v>654</v>
      </c>
      <c r="E968" s="18" t="s">
        <v>1</v>
      </c>
      <c r="F968" s="216">
        <v>0</v>
      </c>
      <c r="G968" s="30"/>
      <c r="H968" s="31"/>
    </row>
    <row r="969" spans="1:8" s="2" customFormat="1" ht="16.899999999999999" customHeight="1">
      <c r="A969" s="30"/>
      <c r="B969" s="31"/>
      <c r="C969" s="215" t="s">
        <v>1</v>
      </c>
      <c r="D969" s="215" t="s">
        <v>3526</v>
      </c>
      <c r="E969" s="18" t="s">
        <v>1</v>
      </c>
      <c r="F969" s="216">
        <v>8.6270000000000007</v>
      </c>
      <c r="G969" s="30"/>
      <c r="H969" s="31"/>
    </row>
    <row r="970" spans="1:8" s="2" customFormat="1" ht="16.899999999999999" customHeight="1">
      <c r="A970" s="30"/>
      <c r="B970" s="31"/>
      <c r="C970" s="215" t="s">
        <v>1</v>
      </c>
      <c r="D970" s="215" t="s">
        <v>1</v>
      </c>
      <c r="E970" s="18" t="s">
        <v>1</v>
      </c>
      <c r="F970" s="216">
        <v>0</v>
      </c>
      <c r="G970" s="30"/>
      <c r="H970" s="31"/>
    </row>
    <row r="971" spans="1:8" s="2" customFormat="1" ht="16.899999999999999" customHeight="1">
      <c r="A971" s="30"/>
      <c r="B971" s="31"/>
      <c r="C971" s="215" t="s">
        <v>1</v>
      </c>
      <c r="D971" s="215" t="s">
        <v>3527</v>
      </c>
      <c r="E971" s="18" t="s">
        <v>1</v>
      </c>
      <c r="F971" s="216">
        <v>0</v>
      </c>
      <c r="G971" s="30"/>
      <c r="H971" s="31"/>
    </row>
    <row r="972" spans="1:8" s="2" customFormat="1" ht="16.899999999999999" customHeight="1">
      <c r="A972" s="30"/>
      <c r="B972" s="31"/>
      <c r="C972" s="215" t="s">
        <v>1</v>
      </c>
      <c r="D972" s="215" t="s">
        <v>3528</v>
      </c>
      <c r="E972" s="18" t="s">
        <v>1</v>
      </c>
      <c r="F972" s="216">
        <v>5.3150000000000004</v>
      </c>
      <c r="G972" s="30"/>
      <c r="H972" s="31"/>
    </row>
    <row r="973" spans="1:8" s="2" customFormat="1" ht="16.899999999999999" customHeight="1">
      <c r="A973" s="30"/>
      <c r="B973" s="31"/>
      <c r="C973" s="215" t="s">
        <v>1</v>
      </c>
      <c r="D973" s="215" t="s">
        <v>653</v>
      </c>
      <c r="E973" s="18" t="s">
        <v>1</v>
      </c>
      <c r="F973" s="216">
        <v>0</v>
      </c>
      <c r="G973" s="30"/>
      <c r="H973" s="31"/>
    </row>
    <row r="974" spans="1:8" s="2" customFormat="1" ht="16.899999999999999" customHeight="1">
      <c r="A974" s="30"/>
      <c r="B974" s="31"/>
      <c r="C974" s="215" t="s">
        <v>1</v>
      </c>
      <c r="D974" s="215" t="s">
        <v>3529</v>
      </c>
      <c r="E974" s="18" t="s">
        <v>1</v>
      </c>
      <c r="F974" s="216">
        <v>10.68</v>
      </c>
      <c r="G974" s="30"/>
      <c r="H974" s="31"/>
    </row>
    <row r="975" spans="1:8" s="2" customFormat="1" ht="16.899999999999999" customHeight="1">
      <c r="A975" s="30"/>
      <c r="B975" s="31"/>
      <c r="C975" s="215" t="s">
        <v>1</v>
      </c>
      <c r="D975" s="215" t="s">
        <v>654</v>
      </c>
      <c r="E975" s="18" t="s">
        <v>1</v>
      </c>
      <c r="F975" s="216">
        <v>0</v>
      </c>
      <c r="G975" s="30"/>
      <c r="H975" s="31"/>
    </row>
    <row r="976" spans="1:8" s="2" customFormat="1" ht="16.899999999999999" customHeight="1">
      <c r="A976" s="30"/>
      <c r="B976" s="31"/>
      <c r="C976" s="215" t="s">
        <v>1</v>
      </c>
      <c r="D976" s="215" t="s">
        <v>3530</v>
      </c>
      <c r="E976" s="18" t="s">
        <v>1</v>
      </c>
      <c r="F976" s="216">
        <v>9.0359999999999996</v>
      </c>
      <c r="G976" s="30"/>
      <c r="H976" s="31"/>
    </row>
    <row r="977" spans="1:8" s="2" customFormat="1" ht="16.899999999999999" customHeight="1">
      <c r="A977" s="30"/>
      <c r="B977" s="31"/>
      <c r="C977" s="215" t="s">
        <v>258</v>
      </c>
      <c r="D977" s="215" t="s">
        <v>468</v>
      </c>
      <c r="E977" s="18" t="s">
        <v>1</v>
      </c>
      <c r="F977" s="216">
        <v>54.103999999999999</v>
      </c>
      <c r="G977" s="30"/>
      <c r="H977" s="31"/>
    </row>
    <row r="978" spans="1:8" s="2" customFormat="1" ht="16.899999999999999" customHeight="1">
      <c r="A978" s="30"/>
      <c r="B978" s="31"/>
      <c r="C978" s="217" t="s">
        <v>7173</v>
      </c>
      <c r="D978" s="30"/>
      <c r="E978" s="30"/>
      <c r="F978" s="30"/>
      <c r="G978" s="30"/>
      <c r="H978" s="31"/>
    </row>
    <row r="979" spans="1:8" s="2" customFormat="1" ht="16.899999999999999" customHeight="1">
      <c r="A979" s="30"/>
      <c r="B979" s="31"/>
      <c r="C979" s="215" t="s">
        <v>3518</v>
      </c>
      <c r="D979" s="215" t="s">
        <v>3519</v>
      </c>
      <c r="E979" s="18" t="s">
        <v>529</v>
      </c>
      <c r="F979" s="216">
        <v>54.103999999999999</v>
      </c>
      <c r="G979" s="30"/>
      <c r="H979" s="31"/>
    </row>
    <row r="980" spans="1:8" s="2" customFormat="1" ht="16.899999999999999" customHeight="1">
      <c r="A980" s="30"/>
      <c r="B980" s="31"/>
      <c r="C980" s="215" t="s">
        <v>1230</v>
      </c>
      <c r="D980" s="215" t="s">
        <v>1231</v>
      </c>
      <c r="E980" s="18" t="s">
        <v>529</v>
      </c>
      <c r="F980" s="216">
        <v>4208.4830000000002</v>
      </c>
      <c r="G980" s="30"/>
      <c r="H980" s="31"/>
    </row>
    <row r="981" spans="1:8" s="2" customFormat="1" ht="16.899999999999999" customHeight="1">
      <c r="A981" s="30"/>
      <c r="B981" s="31"/>
      <c r="C981" s="215" t="s">
        <v>3532</v>
      </c>
      <c r="D981" s="215" t="s">
        <v>3533</v>
      </c>
      <c r="E981" s="18" t="s">
        <v>529</v>
      </c>
      <c r="F981" s="216">
        <v>55.186</v>
      </c>
      <c r="G981" s="30"/>
      <c r="H981" s="31"/>
    </row>
    <row r="982" spans="1:8" s="2" customFormat="1" ht="16.899999999999999" customHeight="1">
      <c r="A982" s="30"/>
      <c r="B982" s="31"/>
      <c r="C982" s="211" t="s">
        <v>256</v>
      </c>
      <c r="D982" s="212" t="s">
        <v>1</v>
      </c>
      <c r="E982" s="213" t="s">
        <v>1</v>
      </c>
      <c r="F982" s="214">
        <v>202.55</v>
      </c>
      <c r="G982" s="30"/>
      <c r="H982" s="31"/>
    </row>
    <row r="983" spans="1:8" s="2" customFormat="1" ht="16.899999999999999" customHeight="1">
      <c r="A983" s="30"/>
      <c r="B983" s="31"/>
      <c r="C983" s="215" t="s">
        <v>1</v>
      </c>
      <c r="D983" s="215" t="s">
        <v>3479</v>
      </c>
      <c r="E983" s="18" t="s">
        <v>1</v>
      </c>
      <c r="F983" s="216">
        <v>0</v>
      </c>
      <c r="G983" s="30"/>
      <c r="H983" s="31"/>
    </row>
    <row r="984" spans="1:8" s="2" customFormat="1" ht="16.899999999999999" customHeight="1">
      <c r="A984" s="30"/>
      <c r="B984" s="31"/>
      <c r="C984" s="215" t="s">
        <v>1</v>
      </c>
      <c r="D984" s="215" t="s">
        <v>3480</v>
      </c>
      <c r="E984" s="18" t="s">
        <v>1</v>
      </c>
      <c r="F984" s="216">
        <v>0</v>
      </c>
      <c r="G984" s="30"/>
      <c r="H984" s="31"/>
    </row>
    <row r="985" spans="1:8" s="2" customFormat="1" ht="16.899999999999999" customHeight="1">
      <c r="A985" s="30"/>
      <c r="B985" s="31"/>
      <c r="C985" s="215" t="s">
        <v>1</v>
      </c>
      <c r="D985" s="215" t="s">
        <v>3481</v>
      </c>
      <c r="E985" s="18" t="s">
        <v>1</v>
      </c>
      <c r="F985" s="216">
        <v>24.7</v>
      </c>
      <c r="G985" s="30"/>
      <c r="H985" s="31"/>
    </row>
    <row r="986" spans="1:8" s="2" customFormat="1" ht="16.899999999999999" customHeight="1">
      <c r="A986" s="30"/>
      <c r="B986" s="31"/>
      <c r="C986" s="215" t="s">
        <v>1</v>
      </c>
      <c r="D986" s="215" t="s">
        <v>3482</v>
      </c>
      <c r="E986" s="18" t="s">
        <v>1</v>
      </c>
      <c r="F986" s="216">
        <v>35.1</v>
      </c>
      <c r="G986" s="30"/>
      <c r="H986" s="31"/>
    </row>
    <row r="987" spans="1:8" s="2" customFormat="1" ht="16.899999999999999" customHeight="1">
      <c r="A987" s="30"/>
      <c r="B987" s="31"/>
      <c r="C987" s="215" t="s">
        <v>1</v>
      </c>
      <c r="D987" s="215" t="s">
        <v>3483</v>
      </c>
      <c r="E987" s="18" t="s">
        <v>1</v>
      </c>
      <c r="F987" s="216">
        <v>39.15</v>
      </c>
      <c r="G987" s="30"/>
      <c r="H987" s="31"/>
    </row>
    <row r="988" spans="1:8" s="2" customFormat="1" ht="16.899999999999999" customHeight="1">
      <c r="A988" s="30"/>
      <c r="B988" s="31"/>
      <c r="C988" s="215" t="s">
        <v>1</v>
      </c>
      <c r="D988" s="215" t="s">
        <v>1</v>
      </c>
      <c r="E988" s="18" t="s">
        <v>1</v>
      </c>
      <c r="F988" s="216">
        <v>0</v>
      </c>
      <c r="G988" s="30"/>
      <c r="H988" s="31"/>
    </row>
    <row r="989" spans="1:8" s="2" customFormat="1" ht="16.899999999999999" customHeight="1">
      <c r="A989" s="30"/>
      <c r="B989" s="31"/>
      <c r="C989" s="215" t="s">
        <v>1</v>
      </c>
      <c r="D989" s="215" t="s">
        <v>581</v>
      </c>
      <c r="E989" s="18" t="s">
        <v>1</v>
      </c>
      <c r="F989" s="216">
        <v>0</v>
      </c>
      <c r="G989" s="30"/>
      <c r="H989" s="31"/>
    </row>
    <row r="990" spans="1:8" s="2" customFormat="1" ht="16.899999999999999" customHeight="1">
      <c r="A990" s="30"/>
      <c r="B990" s="31"/>
      <c r="C990" s="215" t="s">
        <v>1</v>
      </c>
      <c r="D990" s="215" t="s">
        <v>3484</v>
      </c>
      <c r="E990" s="18" t="s">
        <v>1</v>
      </c>
      <c r="F990" s="216">
        <v>103.6</v>
      </c>
      <c r="G990" s="30"/>
      <c r="H990" s="31"/>
    </row>
    <row r="991" spans="1:8" s="2" customFormat="1" ht="16.899999999999999" customHeight="1">
      <c r="A991" s="30"/>
      <c r="B991" s="31"/>
      <c r="C991" s="215" t="s">
        <v>256</v>
      </c>
      <c r="D991" s="215" t="s">
        <v>468</v>
      </c>
      <c r="E991" s="18" t="s">
        <v>1</v>
      </c>
      <c r="F991" s="216">
        <v>202.55</v>
      </c>
      <c r="G991" s="30"/>
      <c r="H991" s="31"/>
    </row>
    <row r="992" spans="1:8" s="2" customFormat="1" ht="16.899999999999999" customHeight="1">
      <c r="A992" s="30"/>
      <c r="B992" s="31"/>
      <c r="C992" s="217" t="s">
        <v>7173</v>
      </c>
      <c r="D992" s="30"/>
      <c r="E992" s="30"/>
      <c r="F992" s="30"/>
      <c r="G992" s="30"/>
      <c r="H992" s="31"/>
    </row>
    <row r="993" spans="1:8" s="2" customFormat="1" ht="16.899999999999999" customHeight="1">
      <c r="A993" s="30"/>
      <c r="B993" s="31"/>
      <c r="C993" s="215" t="s">
        <v>3476</v>
      </c>
      <c r="D993" s="215" t="s">
        <v>3477</v>
      </c>
      <c r="E993" s="18" t="s">
        <v>542</v>
      </c>
      <c r="F993" s="216">
        <v>202.55</v>
      </c>
      <c r="G993" s="30"/>
      <c r="H993" s="31"/>
    </row>
    <row r="994" spans="1:8" s="2" customFormat="1" ht="16.899999999999999" customHeight="1">
      <c r="A994" s="30"/>
      <c r="B994" s="31"/>
      <c r="C994" s="215" t="s">
        <v>3509</v>
      </c>
      <c r="D994" s="215" t="s">
        <v>3510</v>
      </c>
      <c r="E994" s="18" t="s">
        <v>542</v>
      </c>
      <c r="F994" s="216">
        <v>202.55</v>
      </c>
      <c r="G994" s="30"/>
      <c r="H994" s="31"/>
    </row>
    <row r="995" spans="1:8" s="2" customFormat="1" ht="16.899999999999999" customHeight="1">
      <c r="A995" s="30"/>
      <c r="B995" s="31"/>
      <c r="C995" s="215" t="s">
        <v>1230</v>
      </c>
      <c r="D995" s="215" t="s">
        <v>1231</v>
      </c>
      <c r="E995" s="18" t="s">
        <v>529</v>
      </c>
      <c r="F995" s="216">
        <v>4208.4830000000002</v>
      </c>
      <c r="G995" s="30"/>
      <c r="H995" s="31"/>
    </row>
    <row r="996" spans="1:8" s="2" customFormat="1" ht="16.899999999999999" customHeight="1">
      <c r="A996" s="30"/>
      <c r="B996" s="31"/>
      <c r="C996" s="215" t="s">
        <v>3486</v>
      </c>
      <c r="D996" s="215" t="s">
        <v>3487</v>
      </c>
      <c r="E996" s="18" t="s">
        <v>529</v>
      </c>
      <c r="F996" s="216">
        <v>67.956000000000003</v>
      </c>
      <c r="G996" s="30"/>
      <c r="H996" s="31"/>
    </row>
    <row r="997" spans="1:8" s="2" customFormat="1" ht="16.899999999999999" customHeight="1">
      <c r="A997" s="30"/>
      <c r="B997" s="31"/>
      <c r="C997" s="215" t="s">
        <v>3513</v>
      </c>
      <c r="D997" s="215" t="s">
        <v>3514</v>
      </c>
      <c r="E997" s="18" t="s">
        <v>542</v>
      </c>
      <c r="F997" s="216">
        <v>222.80500000000001</v>
      </c>
      <c r="G997" s="30"/>
      <c r="H997" s="31"/>
    </row>
    <row r="998" spans="1:8" s="2" customFormat="1" ht="16.899999999999999" customHeight="1">
      <c r="A998" s="30"/>
      <c r="B998" s="31"/>
      <c r="C998" s="211" t="s">
        <v>364</v>
      </c>
      <c r="D998" s="212" t="s">
        <v>1</v>
      </c>
      <c r="E998" s="213" t="s">
        <v>1</v>
      </c>
      <c r="F998" s="214">
        <v>0</v>
      </c>
      <c r="G998" s="30"/>
      <c r="H998" s="31"/>
    </row>
    <row r="999" spans="1:8" s="2" customFormat="1" ht="16.899999999999999" customHeight="1">
      <c r="A999" s="30"/>
      <c r="B999" s="31"/>
      <c r="C999" s="215" t="s">
        <v>1</v>
      </c>
      <c r="D999" s="215" t="s">
        <v>7175</v>
      </c>
      <c r="E999" s="18" t="s">
        <v>1</v>
      </c>
      <c r="F999" s="216">
        <v>0</v>
      </c>
      <c r="G999" s="30"/>
      <c r="H999" s="31"/>
    </row>
    <row r="1000" spans="1:8" s="2" customFormat="1" ht="16.899999999999999" customHeight="1">
      <c r="A1000" s="30"/>
      <c r="B1000" s="31"/>
      <c r="C1000" s="215" t="s">
        <v>1</v>
      </c>
      <c r="D1000" s="215" t="s">
        <v>1</v>
      </c>
      <c r="E1000" s="18" t="s">
        <v>1</v>
      </c>
      <c r="F1000" s="216">
        <v>0</v>
      </c>
      <c r="G1000" s="30"/>
      <c r="H1000" s="31"/>
    </row>
    <row r="1001" spans="1:8" s="2" customFormat="1" ht="16.899999999999999" customHeight="1">
      <c r="A1001" s="30"/>
      <c r="B1001" s="31"/>
      <c r="C1001" s="215" t="s">
        <v>1</v>
      </c>
      <c r="D1001" s="215" t="s">
        <v>1</v>
      </c>
      <c r="E1001" s="18" t="s">
        <v>1</v>
      </c>
      <c r="F1001" s="216">
        <v>0</v>
      </c>
      <c r="G1001" s="30"/>
      <c r="H1001" s="31"/>
    </row>
    <row r="1002" spans="1:8" s="2" customFormat="1" ht="16.899999999999999" customHeight="1">
      <c r="A1002" s="30"/>
      <c r="B1002" s="31"/>
      <c r="C1002" s="215" t="s">
        <v>364</v>
      </c>
      <c r="D1002" s="215" t="s">
        <v>468</v>
      </c>
      <c r="E1002" s="18" t="s">
        <v>1</v>
      </c>
      <c r="F1002" s="216">
        <v>0</v>
      </c>
      <c r="G1002" s="30"/>
      <c r="H1002" s="31"/>
    </row>
    <row r="1003" spans="1:8" s="2" customFormat="1" ht="16.899999999999999" customHeight="1">
      <c r="A1003" s="30"/>
      <c r="B1003" s="31"/>
      <c r="C1003" s="217" t="s">
        <v>7173</v>
      </c>
      <c r="D1003" s="30"/>
      <c r="E1003" s="30"/>
      <c r="F1003" s="30"/>
      <c r="G1003" s="30"/>
      <c r="H1003" s="31"/>
    </row>
    <row r="1004" spans="1:8" s="2" customFormat="1" ht="22.5">
      <c r="A1004" s="30"/>
      <c r="B1004" s="31"/>
      <c r="C1004" s="215" t="s">
        <v>1748</v>
      </c>
      <c r="D1004" s="215" t="s">
        <v>1749</v>
      </c>
      <c r="E1004" s="18" t="s">
        <v>529</v>
      </c>
      <c r="F1004" s="216">
        <v>82.32</v>
      </c>
      <c r="G1004" s="30"/>
      <c r="H1004" s="31"/>
    </row>
    <row r="1005" spans="1:8" s="2" customFormat="1" ht="16.899999999999999" customHeight="1">
      <c r="A1005" s="30"/>
      <c r="B1005" s="31"/>
      <c r="C1005" s="215" t="s">
        <v>1230</v>
      </c>
      <c r="D1005" s="215" t="s">
        <v>1231</v>
      </c>
      <c r="E1005" s="18" t="s">
        <v>529</v>
      </c>
      <c r="F1005" s="216">
        <v>4208.4830000000002</v>
      </c>
      <c r="G1005" s="30"/>
      <c r="H1005" s="31"/>
    </row>
    <row r="1006" spans="1:8" s="2" customFormat="1" ht="16.899999999999999" customHeight="1">
      <c r="A1006" s="30"/>
      <c r="B1006" s="31"/>
      <c r="C1006" s="211" t="s">
        <v>410</v>
      </c>
      <c r="D1006" s="212" t="s">
        <v>1</v>
      </c>
      <c r="E1006" s="213" t="s">
        <v>1</v>
      </c>
      <c r="F1006" s="214">
        <v>117.55</v>
      </c>
      <c r="G1006" s="30"/>
      <c r="H1006" s="31"/>
    </row>
    <row r="1007" spans="1:8" s="2" customFormat="1" ht="16.899999999999999" customHeight="1">
      <c r="A1007" s="30"/>
      <c r="B1007" s="31"/>
      <c r="C1007" s="215" t="s">
        <v>1</v>
      </c>
      <c r="D1007" s="215" t="s">
        <v>1160</v>
      </c>
      <c r="E1007" s="18" t="s">
        <v>1</v>
      </c>
      <c r="F1007" s="216">
        <v>0</v>
      </c>
      <c r="G1007" s="30"/>
      <c r="H1007" s="31"/>
    </row>
    <row r="1008" spans="1:8" s="2" customFormat="1" ht="16.899999999999999" customHeight="1">
      <c r="A1008" s="30"/>
      <c r="B1008" s="31"/>
      <c r="C1008" s="215" t="s">
        <v>1</v>
      </c>
      <c r="D1008" s="215" t="s">
        <v>1161</v>
      </c>
      <c r="E1008" s="18" t="s">
        <v>1</v>
      </c>
      <c r="F1008" s="216">
        <v>117.55</v>
      </c>
      <c r="G1008" s="30"/>
      <c r="H1008" s="31"/>
    </row>
    <row r="1009" spans="1:8" s="2" customFormat="1" ht="16.899999999999999" customHeight="1">
      <c r="A1009" s="30"/>
      <c r="B1009" s="31"/>
      <c r="C1009" s="215" t="s">
        <v>410</v>
      </c>
      <c r="D1009" s="215" t="s">
        <v>468</v>
      </c>
      <c r="E1009" s="18" t="s">
        <v>1</v>
      </c>
      <c r="F1009" s="216">
        <v>117.55</v>
      </c>
      <c r="G1009" s="30"/>
      <c r="H1009" s="31"/>
    </row>
    <row r="1010" spans="1:8" s="2" customFormat="1" ht="16.899999999999999" customHeight="1">
      <c r="A1010" s="30"/>
      <c r="B1010" s="31"/>
      <c r="C1010" s="217" t="s">
        <v>7173</v>
      </c>
      <c r="D1010" s="30"/>
      <c r="E1010" s="30"/>
      <c r="F1010" s="30"/>
      <c r="G1010" s="30"/>
      <c r="H1010" s="31"/>
    </row>
    <row r="1011" spans="1:8" s="2" customFormat="1" ht="22.5">
      <c r="A1011" s="30"/>
      <c r="B1011" s="31"/>
      <c r="C1011" s="215" t="s">
        <v>1158</v>
      </c>
      <c r="D1011" s="215" t="s">
        <v>1149</v>
      </c>
      <c r="E1011" s="18" t="s">
        <v>529</v>
      </c>
      <c r="F1011" s="216">
        <v>117.55</v>
      </c>
      <c r="G1011" s="30"/>
      <c r="H1011" s="31"/>
    </row>
    <row r="1012" spans="1:8" s="2" customFormat="1" ht="16.899999999999999" customHeight="1">
      <c r="A1012" s="30"/>
      <c r="B1012" s="31"/>
      <c r="C1012" s="215" t="s">
        <v>1779</v>
      </c>
      <c r="D1012" s="215" t="s">
        <v>1780</v>
      </c>
      <c r="E1012" s="18" t="s">
        <v>529</v>
      </c>
      <c r="F1012" s="216">
        <v>150.03</v>
      </c>
      <c r="G1012" s="30"/>
      <c r="H1012" s="31"/>
    </row>
    <row r="1013" spans="1:8" s="2" customFormat="1" ht="22.5">
      <c r="A1013" s="30"/>
      <c r="B1013" s="31"/>
      <c r="C1013" s="215" t="s">
        <v>1820</v>
      </c>
      <c r="D1013" s="215" t="s">
        <v>1821</v>
      </c>
      <c r="E1013" s="18" t="s">
        <v>529</v>
      </c>
      <c r="F1013" s="216">
        <v>188.928</v>
      </c>
      <c r="G1013" s="30"/>
      <c r="H1013" s="31"/>
    </row>
    <row r="1014" spans="1:8" s="2" customFormat="1" ht="16.899999999999999" customHeight="1">
      <c r="A1014" s="30"/>
      <c r="B1014" s="31"/>
      <c r="C1014" s="215" t="s">
        <v>1884</v>
      </c>
      <c r="D1014" s="215" t="s">
        <v>1885</v>
      </c>
      <c r="E1014" s="18" t="s">
        <v>529</v>
      </c>
      <c r="F1014" s="216">
        <v>432.00799999999998</v>
      </c>
      <c r="G1014" s="30"/>
      <c r="H1014" s="31"/>
    </row>
    <row r="1015" spans="1:8" s="2" customFormat="1" ht="16.899999999999999" customHeight="1">
      <c r="A1015" s="30"/>
      <c r="B1015" s="31"/>
      <c r="C1015" s="215" t="s">
        <v>1910</v>
      </c>
      <c r="D1015" s="215" t="s">
        <v>1911</v>
      </c>
      <c r="E1015" s="18" t="s">
        <v>529</v>
      </c>
      <c r="F1015" s="216">
        <v>168.977</v>
      </c>
      <c r="G1015" s="30"/>
      <c r="H1015" s="31"/>
    </row>
    <row r="1016" spans="1:8" s="2" customFormat="1" ht="22.5">
      <c r="A1016" s="30"/>
      <c r="B1016" s="31"/>
      <c r="C1016" s="215" t="s">
        <v>2079</v>
      </c>
      <c r="D1016" s="215" t="s">
        <v>2080</v>
      </c>
      <c r="E1016" s="18" t="s">
        <v>529</v>
      </c>
      <c r="F1016" s="216">
        <v>117.55</v>
      </c>
      <c r="G1016" s="30"/>
      <c r="H1016" s="31"/>
    </row>
    <row r="1017" spans="1:8" s="2" customFormat="1" ht="16.899999999999999" customHeight="1">
      <c r="A1017" s="30"/>
      <c r="B1017" s="31"/>
      <c r="C1017" s="215" t="s">
        <v>1829</v>
      </c>
      <c r="D1017" s="215" t="s">
        <v>1830</v>
      </c>
      <c r="E1017" s="18" t="s">
        <v>529</v>
      </c>
      <c r="F1017" s="216">
        <v>172.535</v>
      </c>
      <c r="G1017" s="30"/>
      <c r="H1017" s="31"/>
    </row>
    <row r="1018" spans="1:8" s="2" customFormat="1" ht="16.899999999999999" customHeight="1">
      <c r="A1018" s="30"/>
      <c r="B1018" s="31"/>
      <c r="C1018" s="215" t="s">
        <v>1783</v>
      </c>
      <c r="D1018" s="215" t="s">
        <v>1784</v>
      </c>
      <c r="E1018" s="18" t="s">
        <v>529</v>
      </c>
      <c r="F1018" s="216">
        <v>180.036</v>
      </c>
      <c r="G1018" s="30"/>
      <c r="H1018" s="31"/>
    </row>
    <row r="1019" spans="1:8" s="2" customFormat="1" ht="22.5">
      <c r="A1019" s="30"/>
      <c r="B1019" s="31"/>
      <c r="C1019" s="215" t="s">
        <v>2083</v>
      </c>
      <c r="D1019" s="215" t="s">
        <v>2084</v>
      </c>
      <c r="E1019" s="18" t="s">
        <v>450</v>
      </c>
      <c r="F1019" s="216">
        <v>37.768999999999998</v>
      </c>
      <c r="G1019" s="30"/>
      <c r="H1019" s="31"/>
    </row>
    <row r="1020" spans="1:8" s="2" customFormat="1" ht="16.899999999999999" customHeight="1">
      <c r="A1020" s="30"/>
      <c r="B1020" s="31"/>
      <c r="C1020" s="215" t="s">
        <v>1168</v>
      </c>
      <c r="D1020" s="215" t="s">
        <v>1169</v>
      </c>
      <c r="E1020" s="18" t="s">
        <v>651</v>
      </c>
      <c r="F1020" s="216">
        <v>646.52499999999998</v>
      </c>
      <c r="G1020" s="30"/>
      <c r="H1020" s="31"/>
    </row>
    <row r="1021" spans="1:8" s="2" customFormat="1" ht="16.899999999999999" customHeight="1">
      <c r="A1021" s="30"/>
      <c r="B1021" s="31"/>
      <c r="C1021" s="215" t="s">
        <v>1163</v>
      </c>
      <c r="D1021" s="215" t="s">
        <v>1164</v>
      </c>
      <c r="E1021" s="18" t="s">
        <v>529</v>
      </c>
      <c r="F1021" s="216">
        <v>119.901</v>
      </c>
      <c r="G1021" s="30"/>
      <c r="H1021" s="31"/>
    </row>
    <row r="1022" spans="1:8" s="2" customFormat="1" ht="16.899999999999999" customHeight="1">
      <c r="A1022" s="30"/>
      <c r="B1022" s="31"/>
      <c r="C1022" s="215" t="s">
        <v>535</v>
      </c>
      <c r="D1022" s="215" t="s">
        <v>536</v>
      </c>
      <c r="E1022" s="18" t="s">
        <v>529</v>
      </c>
      <c r="F1022" s="216">
        <v>511.81200000000001</v>
      </c>
      <c r="G1022" s="30"/>
      <c r="H1022" s="31"/>
    </row>
    <row r="1023" spans="1:8" s="2" customFormat="1" ht="16.899999999999999" customHeight="1">
      <c r="A1023" s="30"/>
      <c r="B1023" s="31"/>
      <c r="C1023" s="211" t="s">
        <v>266</v>
      </c>
      <c r="D1023" s="212" t="s">
        <v>1</v>
      </c>
      <c r="E1023" s="213" t="s">
        <v>1</v>
      </c>
      <c r="F1023" s="214">
        <v>4271.9070000000002</v>
      </c>
      <c r="G1023" s="30"/>
      <c r="H1023" s="31"/>
    </row>
    <row r="1024" spans="1:8" s="2" customFormat="1" ht="16.899999999999999" customHeight="1">
      <c r="A1024" s="30"/>
      <c r="B1024" s="31"/>
      <c r="C1024" s="215" t="s">
        <v>1</v>
      </c>
      <c r="D1024" s="215" t="s">
        <v>1927</v>
      </c>
      <c r="E1024" s="18" t="s">
        <v>1</v>
      </c>
      <c r="F1024" s="216">
        <v>15.278</v>
      </c>
      <c r="G1024" s="30"/>
      <c r="H1024" s="31"/>
    </row>
    <row r="1025" spans="1:8" s="2" customFormat="1" ht="16.899999999999999" customHeight="1">
      <c r="A1025" s="30"/>
      <c r="B1025" s="31"/>
      <c r="C1025" s="215" t="s">
        <v>1</v>
      </c>
      <c r="D1025" s="215" t="s">
        <v>1928</v>
      </c>
      <c r="E1025" s="18" t="s">
        <v>1</v>
      </c>
      <c r="F1025" s="216">
        <v>130.29499999999999</v>
      </c>
      <c r="G1025" s="30"/>
      <c r="H1025" s="31"/>
    </row>
    <row r="1026" spans="1:8" s="2" customFormat="1" ht="16.899999999999999" customHeight="1">
      <c r="A1026" s="30"/>
      <c r="B1026" s="31"/>
      <c r="C1026" s="215" t="s">
        <v>1</v>
      </c>
      <c r="D1026" s="215" t="s">
        <v>1929</v>
      </c>
      <c r="E1026" s="18" t="s">
        <v>1</v>
      </c>
      <c r="F1026" s="216">
        <v>249.197</v>
      </c>
      <c r="G1026" s="30"/>
      <c r="H1026" s="31"/>
    </row>
    <row r="1027" spans="1:8" s="2" customFormat="1" ht="16.899999999999999" customHeight="1">
      <c r="A1027" s="30"/>
      <c r="B1027" s="31"/>
      <c r="C1027" s="215" t="s">
        <v>1</v>
      </c>
      <c r="D1027" s="215" t="s">
        <v>1930</v>
      </c>
      <c r="E1027" s="18" t="s">
        <v>1</v>
      </c>
      <c r="F1027" s="216">
        <v>59.42</v>
      </c>
      <c r="G1027" s="30"/>
      <c r="H1027" s="31"/>
    </row>
    <row r="1028" spans="1:8" s="2" customFormat="1" ht="16.899999999999999" customHeight="1">
      <c r="A1028" s="30"/>
      <c r="B1028" s="31"/>
      <c r="C1028" s="215" t="s">
        <v>1</v>
      </c>
      <c r="D1028" s="215" t="s">
        <v>1931</v>
      </c>
      <c r="E1028" s="18" t="s">
        <v>1</v>
      </c>
      <c r="F1028" s="216">
        <v>86.436000000000007</v>
      </c>
      <c r="G1028" s="30"/>
      <c r="H1028" s="31"/>
    </row>
    <row r="1029" spans="1:8" s="2" customFormat="1" ht="16.899999999999999" customHeight="1">
      <c r="A1029" s="30"/>
      <c r="B1029" s="31"/>
      <c r="C1029" s="215" t="s">
        <v>1</v>
      </c>
      <c r="D1029" s="215" t="s">
        <v>1932</v>
      </c>
      <c r="E1029" s="18" t="s">
        <v>1</v>
      </c>
      <c r="F1029" s="216">
        <v>152.08199999999999</v>
      </c>
      <c r="G1029" s="30"/>
      <c r="H1029" s="31"/>
    </row>
    <row r="1030" spans="1:8" s="2" customFormat="1" ht="16.899999999999999" customHeight="1">
      <c r="A1030" s="30"/>
      <c r="B1030" s="31"/>
      <c r="C1030" s="215" t="s">
        <v>1</v>
      </c>
      <c r="D1030" s="215" t="s">
        <v>1933</v>
      </c>
      <c r="E1030" s="18" t="s">
        <v>1</v>
      </c>
      <c r="F1030" s="216">
        <v>238.84899999999999</v>
      </c>
      <c r="G1030" s="30"/>
      <c r="H1030" s="31"/>
    </row>
    <row r="1031" spans="1:8" s="2" customFormat="1" ht="16.899999999999999" customHeight="1">
      <c r="A1031" s="30"/>
      <c r="B1031" s="31"/>
      <c r="C1031" s="215" t="s">
        <v>1</v>
      </c>
      <c r="D1031" s="215" t="s">
        <v>1934</v>
      </c>
      <c r="E1031" s="18" t="s">
        <v>1</v>
      </c>
      <c r="F1031" s="216">
        <v>34.607999999999997</v>
      </c>
      <c r="G1031" s="30"/>
      <c r="H1031" s="31"/>
    </row>
    <row r="1032" spans="1:8" s="2" customFormat="1" ht="16.899999999999999" customHeight="1">
      <c r="A1032" s="30"/>
      <c r="B1032" s="31"/>
      <c r="C1032" s="215" t="s">
        <v>1</v>
      </c>
      <c r="D1032" s="215" t="s">
        <v>1935</v>
      </c>
      <c r="E1032" s="18" t="s">
        <v>1</v>
      </c>
      <c r="F1032" s="216">
        <v>187.215</v>
      </c>
      <c r="G1032" s="30"/>
      <c r="H1032" s="31"/>
    </row>
    <row r="1033" spans="1:8" s="2" customFormat="1" ht="16.899999999999999" customHeight="1">
      <c r="A1033" s="30"/>
      <c r="B1033" s="31"/>
      <c r="C1033" s="215" t="s">
        <v>1</v>
      </c>
      <c r="D1033" s="215" t="s">
        <v>1936</v>
      </c>
      <c r="E1033" s="18" t="s">
        <v>1</v>
      </c>
      <c r="F1033" s="216">
        <v>299.71199999999999</v>
      </c>
      <c r="G1033" s="30"/>
      <c r="H1033" s="31"/>
    </row>
    <row r="1034" spans="1:8" s="2" customFormat="1" ht="16.899999999999999" customHeight="1">
      <c r="A1034" s="30"/>
      <c r="B1034" s="31"/>
      <c r="C1034" s="215" t="s">
        <v>1</v>
      </c>
      <c r="D1034" s="215" t="s">
        <v>1937</v>
      </c>
      <c r="E1034" s="18" t="s">
        <v>1</v>
      </c>
      <c r="F1034" s="216">
        <v>759.83299999999997</v>
      </c>
      <c r="G1034" s="30"/>
      <c r="H1034" s="31"/>
    </row>
    <row r="1035" spans="1:8" s="2" customFormat="1" ht="16.899999999999999" customHeight="1">
      <c r="A1035" s="30"/>
      <c r="B1035" s="31"/>
      <c r="C1035" s="215" t="s">
        <v>1</v>
      </c>
      <c r="D1035" s="215" t="s">
        <v>1938</v>
      </c>
      <c r="E1035" s="18" t="s">
        <v>1</v>
      </c>
      <c r="F1035" s="216">
        <v>661.08299999999997</v>
      </c>
      <c r="G1035" s="30"/>
      <c r="H1035" s="31"/>
    </row>
    <row r="1036" spans="1:8" s="2" customFormat="1" ht="16.899999999999999" customHeight="1">
      <c r="A1036" s="30"/>
      <c r="B1036" s="31"/>
      <c r="C1036" s="215" t="s">
        <v>1</v>
      </c>
      <c r="D1036" s="215" t="s">
        <v>1939</v>
      </c>
      <c r="E1036" s="18" t="s">
        <v>1</v>
      </c>
      <c r="F1036" s="216">
        <v>19.940000000000001</v>
      </c>
      <c r="G1036" s="30"/>
      <c r="H1036" s="31"/>
    </row>
    <row r="1037" spans="1:8" s="2" customFormat="1" ht="16.899999999999999" customHeight="1">
      <c r="A1037" s="30"/>
      <c r="B1037" s="31"/>
      <c r="C1037" s="215" t="s">
        <v>1</v>
      </c>
      <c r="D1037" s="215" t="s">
        <v>1940</v>
      </c>
      <c r="E1037" s="18" t="s">
        <v>1</v>
      </c>
      <c r="F1037" s="216">
        <v>958.71299999999997</v>
      </c>
      <c r="G1037" s="30"/>
      <c r="H1037" s="31"/>
    </row>
    <row r="1038" spans="1:8" s="2" customFormat="1" ht="16.899999999999999" customHeight="1">
      <c r="A1038" s="30"/>
      <c r="B1038" s="31"/>
      <c r="C1038" s="215" t="s">
        <v>1</v>
      </c>
      <c r="D1038" s="215" t="s">
        <v>1941</v>
      </c>
      <c r="E1038" s="18" t="s">
        <v>1</v>
      </c>
      <c r="F1038" s="216">
        <v>53.024999999999999</v>
      </c>
      <c r="G1038" s="30"/>
      <c r="H1038" s="31"/>
    </row>
    <row r="1039" spans="1:8" s="2" customFormat="1" ht="16.899999999999999" customHeight="1">
      <c r="A1039" s="30"/>
      <c r="B1039" s="31"/>
      <c r="C1039" s="215" t="s">
        <v>1</v>
      </c>
      <c r="D1039" s="215" t="s">
        <v>1942</v>
      </c>
      <c r="E1039" s="18" t="s">
        <v>1</v>
      </c>
      <c r="F1039" s="216">
        <v>55.073</v>
      </c>
      <c r="G1039" s="30"/>
      <c r="H1039" s="31"/>
    </row>
    <row r="1040" spans="1:8" s="2" customFormat="1" ht="16.899999999999999" customHeight="1">
      <c r="A1040" s="30"/>
      <c r="B1040" s="31"/>
      <c r="C1040" s="215" t="s">
        <v>1</v>
      </c>
      <c r="D1040" s="215" t="s">
        <v>1943</v>
      </c>
      <c r="E1040" s="18" t="s">
        <v>1</v>
      </c>
      <c r="F1040" s="216">
        <v>13.377000000000001</v>
      </c>
      <c r="G1040" s="30"/>
      <c r="H1040" s="31"/>
    </row>
    <row r="1041" spans="1:8" s="2" customFormat="1" ht="16.899999999999999" customHeight="1">
      <c r="A1041" s="30"/>
      <c r="B1041" s="31"/>
      <c r="C1041" s="215" t="s">
        <v>1</v>
      </c>
      <c r="D1041" s="215" t="s">
        <v>1944</v>
      </c>
      <c r="E1041" s="18" t="s">
        <v>1</v>
      </c>
      <c r="F1041" s="216">
        <v>69.206000000000003</v>
      </c>
      <c r="G1041" s="30"/>
      <c r="H1041" s="31"/>
    </row>
    <row r="1042" spans="1:8" s="2" customFormat="1" ht="16.899999999999999" customHeight="1">
      <c r="A1042" s="30"/>
      <c r="B1042" s="31"/>
      <c r="C1042" s="215" t="s">
        <v>1</v>
      </c>
      <c r="D1042" s="215" t="s">
        <v>1945</v>
      </c>
      <c r="E1042" s="18" t="s">
        <v>1</v>
      </c>
      <c r="F1042" s="216">
        <v>64.123999999999995</v>
      </c>
      <c r="G1042" s="30"/>
      <c r="H1042" s="31"/>
    </row>
    <row r="1043" spans="1:8" s="2" customFormat="1" ht="16.899999999999999" customHeight="1">
      <c r="A1043" s="30"/>
      <c r="B1043" s="31"/>
      <c r="C1043" s="215" t="s">
        <v>1</v>
      </c>
      <c r="D1043" s="215" t="s">
        <v>1946</v>
      </c>
      <c r="E1043" s="18" t="s">
        <v>1</v>
      </c>
      <c r="F1043" s="216">
        <v>145.499</v>
      </c>
      <c r="G1043" s="30"/>
      <c r="H1043" s="31"/>
    </row>
    <row r="1044" spans="1:8" s="2" customFormat="1" ht="16.899999999999999" customHeight="1">
      <c r="A1044" s="30"/>
      <c r="B1044" s="31"/>
      <c r="C1044" s="215" t="s">
        <v>1</v>
      </c>
      <c r="D1044" s="215" t="s">
        <v>1947</v>
      </c>
      <c r="E1044" s="18" t="s">
        <v>1</v>
      </c>
      <c r="F1044" s="216">
        <v>18.942</v>
      </c>
      <c r="G1044" s="30"/>
      <c r="H1044" s="31"/>
    </row>
    <row r="1045" spans="1:8" s="2" customFormat="1" ht="16.899999999999999" customHeight="1">
      <c r="A1045" s="30"/>
      <c r="B1045" s="31"/>
      <c r="C1045" s="215" t="s">
        <v>266</v>
      </c>
      <c r="D1045" s="215" t="s">
        <v>468</v>
      </c>
      <c r="E1045" s="18" t="s">
        <v>1</v>
      </c>
      <c r="F1045" s="216">
        <v>4271.9070000000002</v>
      </c>
      <c r="G1045" s="30"/>
      <c r="H1045" s="31"/>
    </row>
    <row r="1046" spans="1:8" s="2" customFormat="1" ht="16.899999999999999" customHeight="1">
      <c r="A1046" s="30"/>
      <c r="B1046" s="31"/>
      <c r="C1046" s="217" t="s">
        <v>7173</v>
      </c>
      <c r="D1046" s="30"/>
      <c r="E1046" s="30"/>
      <c r="F1046" s="30"/>
      <c r="G1046" s="30"/>
      <c r="H1046" s="31"/>
    </row>
    <row r="1047" spans="1:8" s="2" customFormat="1" ht="16.899999999999999" customHeight="1">
      <c r="A1047" s="30"/>
      <c r="B1047" s="31"/>
      <c r="C1047" s="215" t="s">
        <v>1924</v>
      </c>
      <c r="D1047" s="215" t="s">
        <v>1925</v>
      </c>
      <c r="E1047" s="18" t="s">
        <v>529</v>
      </c>
      <c r="F1047" s="216">
        <v>4271.9070000000002</v>
      </c>
      <c r="G1047" s="30"/>
      <c r="H1047" s="31"/>
    </row>
    <row r="1048" spans="1:8" s="2" customFormat="1" ht="16.899999999999999" customHeight="1">
      <c r="A1048" s="30"/>
      <c r="B1048" s="31"/>
      <c r="C1048" s="215" t="s">
        <v>1230</v>
      </c>
      <c r="D1048" s="215" t="s">
        <v>1231</v>
      </c>
      <c r="E1048" s="18" t="s">
        <v>529</v>
      </c>
      <c r="F1048" s="216">
        <v>4208.4830000000002</v>
      </c>
      <c r="G1048" s="30"/>
      <c r="H1048" s="31"/>
    </row>
    <row r="1049" spans="1:8" s="2" customFormat="1" ht="16.899999999999999" customHeight="1">
      <c r="A1049" s="30"/>
      <c r="B1049" s="31"/>
      <c r="C1049" s="215" t="s">
        <v>1949</v>
      </c>
      <c r="D1049" s="215" t="s">
        <v>1950</v>
      </c>
      <c r="E1049" s="18" t="s">
        <v>529</v>
      </c>
      <c r="F1049" s="216">
        <v>4699.098</v>
      </c>
      <c r="G1049" s="30"/>
      <c r="H1049" s="31"/>
    </row>
    <row r="1050" spans="1:8" s="2" customFormat="1" ht="16.899999999999999" customHeight="1">
      <c r="A1050" s="30"/>
      <c r="B1050" s="31"/>
      <c r="C1050" s="211" t="s">
        <v>3301</v>
      </c>
      <c r="D1050" s="212" t="s">
        <v>1</v>
      </c>
      <c r="E1050" s="213" t="s">
        <v>1</v>
      </c>
      <c r="F1050" s="214">
        <v>2994.4090000000001</v>
      </c>
      <c r="G1050" s="30"/>
      <c r="H1050" s="31"/>
    </row>
    <row r="1051" spans="1:8" s="2" customFormat="1" ht="16.899999999999999" customHeight="1">
      <c r="A1051" s="30"/>
      <c r="B1051" s="31"/>
      <c r="C1051" s="215" t="s">
        <v>1</v>
      </c>
      <c r="D1051" s="215" t="s">
        <v>3290</v>
      </c>
      <c r="E1051" s="18" t="s">
        <v>1</v>
      </c>
      <c r="F1051" s="216">
        <v>0</v>
      </c>
      <c r="G1051" s="30"/>
      <c r="H1051" s="31"/>
    </row>
    <row r="1052" spans="1:8" s="2" customFormat="1" ht="16.899999999999999" customHeight="1">
      <c r="A1052" s="30"/>
      <c r="B1052" s="31"/>
      <c r="C1052" s="215" t="s">
        <v>1</v>
      </c>
      <c r="D1052" s="215" t="s">
        <v>3291</v>
      </c>
      <c r="E1052" s="18" t="s">
        <v>1</v>
      </c>
      <c r="F1052" s="216">
        <v>0</v>
      </c>
      <c r="G1052" s="30"/>
      <c r="H1052" s="31"/>
    </row>
    <row r="1053" spans="1:8" s="2" customFormat="1" ht="16.899999999999999" customHeight="1">
      <c r="A1053" s="30"/>
      <c r="B1053" s="31"/>
      <c r="C1053" s="215" t="s">
        <v>1</v>
      </c>
      <c r="D1053" s="215" t="s">
        <v>3292</v>
      </c>
      <c r="E1053" s="18" t="s">
        <v>1</v>
      </c>
      <c r="F1053" s="216">
        <v>615.55999999999995</v>
      </c>
      <c r="G1053" s="30"/>
      <c r="H1053" s="31"/>
    </row>
    <row r="1054" spans="1:8" s="2" customFormat="1" ht="16.899999999999999" customHeight="1">
      <c r="A1054" s="30"/>
      <c r="B1054" s="31"/>
      <c r="C1054" s="215" t="s">
        <v>1</v>
      </c>
      <c r="D1054" s="215" t="s">
        <v>3293</v>
      </c>
      <c r="E1054" s="18" t="s">
        <v>1</v>
      </c>
      <c r="F1054" s="216">
        <v>0</v>
      </c>
      <c r="G1054" s="30"/>
      <c r="H1054" s="31"/>
    </row>
    <row r="1055" spans="1:8" s="2" customFormat="1" ht="16.899999999999999" customHeight="1">
      <c r="A1055" s="30"/>
      <c r="B1055" s="31"/>
      <c r="C1055" s="215" t="s">
        <v>1</v>
      </c>
      <c r="D1055" s="215" t="s">
        <v>3294</v>
      </c>
      <c r="E1055" s="18" t="s">
        <v>1</v>
      </c>
      <c r="F1055" s="216">
        <v>871.14499999999998</v>
      </c>
      <c r="G1055" s="30"/>
      <c r="H1055" s="31"/>
    </row>
    <row r="1056" spans="1:8" s="2" customFormat="1" ht="16.899999999999999" customHeight="1">
      <c r="A1056" s="30"/>
      <c r="B1056" s="31"/>
      <c r="C1056" s="215" t="s">
        <v>1</v>
      </c>
      <c r="D1056" s="215" t="s">
        <v>663</v>
      </c>
      <c r="E1056" s="18" t="s">
        <v>1</v>
      </c>
      <c r="F1056" s="216">
        <v>0</v>
      </c>
      <c r="G1056" s="30"/>
      <c r="H1056" s="31"/>
    </row>
    <row r="1057" spans="1:8" s="2" customFormat="1" ht="16.899999999999999" customHeight="1">
      <c r="A1057" s="30"/>
      <c r="B1057" s="31"/>
      <c r="C1057" s="215" t="s">
        <v>1</v>
      </c>
      <c r="D1057" s="215" t="s">
        <v>3295</v>
      </c>
      <c r="E1057" s="18" t="s">
        <v>1</v>
      </c>
      <c r="F1057" s="216">
        <v>105.364</v>
      </c>
      <c r="G1057" s="30"/>
      <c r="H1057" s="31"/>
    </row>
    <row r="1058" spans="1:8" s="2" customFormat="1" ht="16.899999999999999" customHeight="1">
      <c r="A1058" s="30"/>
      <c r="B1058" s="31"/>
      <c r="C1058" s="215" t="s">
        <v>1</v>
      </c>
      <c r="D1058" s="215" t="s">
        <v>680</v>
      </c>
      <c r="E1058" s="18" t="s">
        <v>1</v>
      </c>
      <c r="F1058" s="216">
        <v>0</v>
      </c>
      <c r="G1058" s="30"/>
      <c r="H1058" s="31"/>
    </row>
    <row r="1059" spans="1:8" s="2" customFormat="1" ht="16.899999999999999" customHeight="1">
      <c r="A1059" s="30"/>
      <c r="B1059" s="31"/>
      <c r="C1059" s="215" t="s">
        <v>1</v>
      </c>
      <c r="D1059" s="215" t="s">
        <v>3296</v>
      </c>
      <c r="E1059" s="18" t="s">
        <v>1</v>
      </c>
      <c r="F1059" s="216">
        <v>149.44</v>
      </c>
      <c r="G1059" s="30"/>
      <c r="H1059" s="31"/>
    </row>
    <row r="1060" spans="1:8" s="2" customFormat="1" ht="16.899999999999999" customHeight="1">
      <c r="A1060" s="30"/>
      <c r="B1060" s="31"/>
      <c r="C1060" s="215" t="s">
        <v>1</v>
      </c>
      <c r="D1060" s="215" t="s">
        <v>3297</v>
      </c>
      <c r="E1060" s="18" t="s">
        <v>1</v>
      </c>
      <c r="F1060" s="216">
        <v>0</v>
      </c>
      <c r="G1060" s="30"/>
      <c r="H1060" s="31"/>
    </row>
    <row r="1061" spans="1:8" s="2" customFormat="1" ht="16.899999999999999" customHeight="1">
      <c r="A1061" s="30"/>
      <c r="B1061" s="31"/>
      <c r="C1061" s="215" t="s">
        <v>1</v>
      </c>
      <c r="D1061" s="215" t="s">
        <v>3298</v>
      </c>
      <c r="E1061" s="18" t="s">
        <v>1</v>
      </c>
      <c r="F1061" s="216">
        <v>37.765999999999998</v>
      </c>
      <c r="G1061" s="30"/>
      <c r="H1061" s="31"/>
    </row>
    <row r="1062" spans="1:8" s="2" customFormat="1" ht="16.899999999999999" customHeight="1">
      <c r="A1062" s="30"/>
      <c r="B1062" s="31"/>
      <c r="C1062" s="215" t="s">
        <v>1</v>
      </c>
      <c r="D1062" s="215" t="s">
        <v>3299</v>
      </c>
      <c r="E1062" s="18" t="s">
        <v>1</v>
      </c>
      <c r="F1062" s="216">
        <v>0</v>
      </c>
      <c r="G1062" s="30"/>
      <c r="H1062" s="31"/>
    </row>
    <row r="1063" spans="1:8" s="2" customFormat="1" ht="16.899999999999999" customHeight="1">
      <c r="A1063" s="30"/>
      <c r="B1063" s="31"/>
      <c r="C1063" s="215" t="s">
        <v>1</v>
      </c>
      <c r="D1063" s="215" t="s">
        <v>3300</v>
      </c>
      <c r="E1063" s="18" t="s">
        <v>1</v>
      </c>
      <c r="F1063" s="216">
        <v>1215.134</v>
      </c>
      <c r="G1063" s="30"/>
      <c r="H1063" s="31"/>
    </row>
    <row r="1064" spans="1:8" s="2" customFormat="1" ht="16.899999999999999" customHeight="1">
      <c r="A1064" s="30"/>
      <c r="B1064" s="31"/>
      <c r="C1064" s="215" t="s">
        <v>3301</v>
      </c>
      <c r="D1064" s="215" t="s">
        <v>468</v>
      </c>
      <c r="E1064" s="18" t="s">
        <v>1</v>
      </c>
      <c r="F1064" s="216">
        <v>2994.4090000000001</v>
      </c>
      <c r="G1064" s="30"/>
      <c r="H1064" s="31"/>
    </row>
    <row r="1065" spans="1:8" s="2" customFormat="1" ht="16.899999999999999" customHeight="1">
      <c r="A1065" s="30"/>
      <c r="B1065" s="31"/>
      <c r="C1065" s="211" t="s">
        <v>407</v>
      </c>
      <c r="D1065" s="212" t="s">
        <v>1</v>
      </c>
      <c r="E1065" s="213" t="s">
        <v>1</v>
      </c>
      <c r="F1065" s="214">
        <v>28</v>
      </c>
      <c r="G1065" s="30"/>
      <c r="H1065" s="31"/>
    </row>
    <row r="1066" spans="1:8" s="2" customFormat="1" ht="16.899999999999999" customHeight="1">
      <c r="A1066" s="30"/>
      <c r="B1066" s="31"/>
      <c r="C1066" s="215" t="s">
        <v>1</v>
      </c>
      <c r="D1066" s="215" t="s">
        <v>639</v>
      </c>
      <c r="E1066" s="18" t="s">
        <v>1</v>
      </c>
      <c r="F1066" s="216">
        <v>0</v>
      </c>
      <c r="G1066" s="30"/>
      <c r="H1066" s="31"/>
    </row>
    <row r="1067" spans="1:8" s="2" customFormat="1" ht="16.899999999999999" customHeight="1">
      <c r="A1067" s="30"/>
      <c r="B1067" s="31"/>
      <c r="C1067" s="215" t="s">
        <v>1</v>
      </c>
      <c r="D1067" s="215" t="s">
        <v>3697</v>
      </c>
      <c r="E1067" s="18" t="s">
        <v>1</v>
      </c>
      <c r="F1067" s="216">
        <v>8</v>
      </c>
      <c r="G1067" s="30"/>
      <c r="H1067" s="31"/>
    </row>
    <row r="1068" spans="1:8" s="2" customFormat="1" ht="16.899999999999999" customHeight="1">
      <c r="A1068" s="30"/>
      <c r="B1068" s="31"/>
      <c r="C1068" s="215" t="s">
        <v>1</v>
      </c>
      <c r="D1068" s="215" t="s">
        <v>653</v>
      </c>
      <c r="E1068" s="18" t="s">
        <v>1</v>
      </c>
      <c r="F1068" s="216">
        <v>0</v>
      </c>
      <c r="G1068" s="30"/>
      <c r="H1068" s="31"/>
    </row>
    <row r="1069" spans="1:8" s="2" customFormat="1" ht="16.899999999999999" customHeight="1">
      <c r="A1069" s="30"/>
      <c r="B1069" s="31"/>
      <c r="C1069" s="215" t="s">
        <v>1</v>
      </c>
      <c r="D1069" s="215" t="s">
        <v>3698</v>
      </c>
      <c r="E1069" s="18" t="s">
        <v>1</v>
      </c>
      <c r="F1069" s="216">
        <v>13.4</v>
      </c>
      <c r="G1069" s="30"/>
      <c r="H1069" s="31"/>
    </row>
    <row r="1070" spans="1:8" s="2" customFormat="1" ht="16.899999999999999" customHeight="1">
      <c r="A1070" s="30"/>
      <c r="B1070" s="31"/>
      <c r="C1070" s="215" t="s">
        <v>1</v>
      </c>
      <c r="D1070" s="215" t="s">
        <v>654</v>
      </c>
      <c r="E1070" s="18" t="s">
        <v>1</v>
      </c>
      <c r="F1070" s="216">
        <v>0</v>
      </c>
      <c r="G1070" s="30"/>
      <c r="H1070" s="31"/>
    </row>
    <row r="1071" spans="1:8" s="2" customFormat="1" ht="16.899999999999999" customHeight="1">
      <c r="A1071" s="30"/>
      <c r="B1071" s="31"/>
      <c r="C1071" s="215" t="s">
        <v>1</v>
      </c>
      <c r="D1071" s="215" t="s">
        <v>3699</v>
      </c>
      <c r="E1071" s="18" t="s">
        <v>1</v>
      </c>
      <c r="F1071" s="216">
        <v>6.6</v>
      </c>
      <c r="G1071" s="30"/>
      <c r="H1071" s="31"/>
    </row>
    <row r="1072" spans="1:8" s="2" customFormat="1" ht="16.899999999999999" customHeight="1">
      <c r="A1072" s="30"/>
      <c r="B1072" s="31"/>
      <c r="C1072" s="215" t="s">
        <v>1</v>
      </c>
      <c r="D1072" s="215" t="s">
        <v>1</v>
      </c>
      <c r="E1072" s="18" t="s">
        <v>1</v>
      </c>
      <c r="F1072" s="216">
        <v>0</v>
      </c>
      <c r="G1072" s="30"/>
      <c r="H1072" s="31"/>
    </row>
    <row r="1073" spans="1:8" s="2" customFormat="1" ht="16.899999999999999" customHeight="1">
      <c r="A1073" s="30"/>
      <c r="B1073" s="31"/>
      <c r="C1073" s="215" t="s">
        <v>407</v>
      </c>
      <c r="D1073" s="215" t="s">
        <v>468</v>
      </c>
      <c r="E1073" s="18" t="s">
        <v>1</v>
      </c>
      <c r="F1073" s="216">
        <v>28</v>
      </c>
      <c r="G1073" s="30"/>
      <c r="H1073" s="31"/>
    </row>
    <row r="1074" spans="1:8" s="2" customFormat="1" ht="16.899999999999999" customHeight="1">
      <c r="A1074" s="30"/>
      <c r="B1074" s="31"/>
      <c r="C1074" s="217" t="s">
        <v>7173</v>
      </c>
      <c r="D1074" s="30"/>
      <c r="E1074" s="30"/>
      <c r="F1074" s="30"/>
      <c r="G1074" s="30"/>
      <c r="H1074" s="31"/>
    </row>
    <row r="1075" spans="1:8" s="2" customFormat="1" ht="16.899999999999999" customHeight="1">
      <c r="A1075" s="30"/>
      <c r="B1075" s="31"/>
      <c r="C1075" s="215" t="s">
        <v>3694</v>
      </c>
      <c r="D1075" s="215" t="s">
        <v>3695</v>
      </c>
      <c r="E1075" s="18" t="s">
        <v>542</v>
      </c>
      <c r="F1075" s="216">
        <v>28</v>
      </c>
      <c r="G1075" s="30"/>
      <c r="H1075" s="31"/>
    </row>
    <row r="1076" spans="1:8" s="2" customFormat="1" ht="16.899999999999999" customHeight="1">
      <c r="A1076" s="30"/>
      <c r="B1076" s="31"/>
      <c r="C1076" s="215" t="s">
        <v>3701</v>
      </c>
      <c r="D1076" s="215" t="s">
        <v>3702</v>
      </c>
      <c r="E1076" s="18" t="s">
        <v>542</v>
      </c>
      <c r="F1076" s="216">
        <v>30.8</v>
      </c>
      <c r="G1076" s="30"/>
      <c r="H1076" s="31"/>
    </row>
    <row r="1077" spans="1:8" s="2" customFormat="1" ht="16.899999999999999" customHeight="1">
      <c r="A1077" s="30"/>
      <c r="B1077" s="31"/>
      <c r="C1077" s="211" t="s">
        <v>315</v>
      </c>
      <c r="D1077" s="212" t="s">
        <v>1</v>
      </c>
      <c r="E1077" s="213" t="s">
        <v>1</v>
      </c>
      <c r="F1077" s="214">
        <v>19.565000000000001</v>
      </c>
      <c r="G1077" s="30"/>
      <c r="H1077" s="31"/>
    </row>
    <row r="1078" spans="1:8" s="2" customFormat="1" ht="16.899999999999999" customHeight="1">
      <c r="A1078" s="30"/>
      <c r="B1078" s="31"/>
      <c r="C1078" s="215" t="s">
        <v>1</v>
      </c>
      <c r="D1078" s="215" t="s">
        <v>830</v>
      </c>
      <c r="E1078" s="18" t="s">
        <v>1</v>
      </c>
      <c r="F1078" s="216">
        <v>0</v>
      </c>
      <c r="G1078" s="30"/>
      <c r="H1078" s="31"/>
    </row>
    <row r="1079" spans="1:8" s="2" customFormat="1" ht="16.899999999999999" customHeight="1">
      <c r="A1079" s="30"/>
      <c r="B1079" s="31"/>
      <c r="C1079" s="215" t="s">
        <v>1</v>
      </c>
      <c r="D1079" s="215" t="s">
        <v>873</v>
      </c>
      <c r="E1079" s="18" t="s">
        <v>1</v>
      </c>
      <c r="F1079" s="216">
        <v>18.012</v>
      </c>
      <c r="G1079" s="30"/>
      <c r="H1079" s="31"/>
    </row>
    <row r="1080" spans="1:8" s="2" customFormat="1" ht="16.899999999999999" customHeight="1">
      <c r="A1080" s="30"/>
      <c r="B1080" s="31"/>
      <c r="C1080" s="215" t="s">
        <v>1</v>
      </c>
      <c r="D1080" s="215" t="s">
        <v>874</v>
      </c>
      <c r="E1080" s="18" t="s">
        <v>1</v>
      </c>
      <c r="F1080" s="216">
        <v>1.5529999999999999</v>
      </c>
      <c r="G1080" s="30"/>
      <c r="H1080" s="31"/>
    </row>
    <row r="1081" spans="1:8" s="2" customFormat="1" ht="16.899999999999999" customHeight="1">
      <c r="A1081" s="30"/>
      <c r="B1081" s="31"/>
      <c r="C1081" s="215" t="s">
        <v>315</v>
      </c>
      <c r="D1081" s="215" t="s">
        <v>468</v>
      </c>
      <c r="E1081" s="18" t="s">
        <v>1</v>
      </c>
      <c r="F1081" s="216">
        <v>19.565000000000001</v>
      </c>
      <c r="G1081" s="30"/>
      <c r="H1081" s="31"/>
    </row>
    <row r="1082" spans="1:8" s="2" customFormat="1" ht="16.899999999999999" customHeight="1">
      <c r="A1082" s="30"/>
      <c r="B1082" s="31"/>
      <c r="C1082" s="217" t="s">
        <v>7173</v>
      </c>
      <c r="D1082" s="30"/>
      <c r="E1082" s="30"/>
      <c r="F1082" s="30"/>
      <c r="G1082" s="30"/>
      <c r="H1082" s="31"/>
    </row>
    <row r="1083" spans="1:8" s="2" customFormat="1" ht="22.5">
      <c r="A1083" s="30"/>
      <c r="B1083" s="31"/>
      <c r="C1083" s="215" t="s">
        <v>870</v>
      </c>
      <c r="D1083" s="215" t="s">
        <v>871</v>
      </c>
      <c r="E1083" s="18" t="s">
        <v>529</v>
      </c>
      <c r="F1083" s="216">
        <v>19.565000000000001</v>
      </c>
      <c r="G1083" s="30"/>
      <c r="H1083" s="31"/>
    </row>
    <row r="1084" spans="1:8" s="2" customFormat="1" ht="16.899999999999999" customHeight="1">
      <c r="A1084" s="30"/>
      <c r="B1084" s="31"/>
      <c r="C1084" s="215" t="s">
        <v>824</v>
      </c>
      <c r="D1084" s="215" t="s">
        <v>825</v>
      </c>
      <c r="E1084" s="18" t="s">
        <v>450</v>
      </c>
      <c r="F1084" s="216">
        <v>70.756</v>
      </c>
      <c r="G1084" s="30"/>
      <c r="H1084" s="31"/>
    </row>
    <row r="1085" spans="1:8" s="2" customFormat="1" ht="22.5">
      <c r="A1085" s="30"/>
      <c r="B1085" s="31"/>
      <c r="C1085" s="215" t="s">
        <v>876</v>
      </c>
      <c r="D1085" s="215" t="s">
        <v>877</v>
      </c>
      <c r="E1085" s="18" t="s">
        <v>507</v>
      </c>
      <c r="F1085" s="216">
        <v>53.749000000000002</v>
      </c>
      <c r="G1085" s="30"/>
      <c r="H1085" s="31"/>
    </row>
    <row r="1086" spans="1:8" s="2" customFormat="1" ht="22.5">
      <c r="A1086" s="30"/>
      <c r="B1086" s="31"/>
      <c r="C1086" s="215" t="s">
        <v>882</v>
      </c>
      <c r="D1086" s="215" t="s">
        <v>883</v>
      </c>
      <c r="E1086" s="18" t="s">
        <v>529</v>
      </c>
      <c r="F1086" s="216">
        <v>1236.2339999999999</v>
      </c>
      <c r="G1086" s="30"/>
      <c r="H1086" s="31"/>
    </row>
    <row r="1087" spans="1:8" s="2" customFormat="1" ht="16.899999999999999" customHeight="1">
      <c r="A1087" s="30"/>
      <c r="B1087" s="31"/>
      <c r="C1087" s="211" t="s">
        <v>145</v>
      </c>
      <c r="D1087" s="212" t="s">
        <v>1</v>
      </c>
      <c r="E1087" s="213" t="s">
        <v>1</v>
      </c>
      <c r="F1087" s="214">
        <v>1468.8689999999999</v>
      </c>
      <c r="G1087" s="30"/>
      <c r="H1087" s="31"/>
    </row>
    <row r="1088" spans="1:8" s="2" customFormat="1" ht="16.899999999999999" customHeight="1">
      <c r="A1088" s="30"/>
      <c r="B1088" s="31"/>
      <c r="C1088" s="215" t="s">
        <v>1</v>
      </c>
      <c r="D1088" s="215" t="s">
        <v>454</v>
      </c>
      <c r="E1088" s="18" t="s">
        <v>1</v>
      </c>
      <c r="F1088" s="216">
        <v>0</v>
      </c>
      <c r="G1088" s="30"/>
      <c r="H1088" s="31"/>
    </row>
    <row r="1089" spans="1:8" s="2" customFormat="1" ht="16.899999999999999" customHeight="1">
      <c r="A1089" s="30"/>
      <c r="B1089" s="31"/>
      <c r="C1089" s="215" t="s">
        <v>1</v>
      </c>
      <c r="D1089" s="215" t="s">
        <v>455</v>
      </c>
      <c r="E1089" s="18" t="s">
        <v>1</v>
      </c>
      <c r="F1089" s="216">
        <v>34.966999999999999</v>
      </c>
      <c r="G1089" s="30"/>
      <c r="H1089" s="31"/>
    </row>
    <row r="1090" spans="1:8" s="2" customFormat="1" ht="16.899999999999999" customHeight="1">
      <c r="A1090" s="30"/>
      <c r="B1090" s="31"/>
      <c r="C1090" s="215" t="s">
        <v>1</v>
      </c>
      <c r="D1090" s="215" t="s">
        <v>456</v>
      </c>
      <c r="E1090" s="18" t="s">
        <v>1</v>
      </c>
      <c r="F1090" s="216">
        <v>0</v>
      </c>
      <c r="G1090" s="30"/>
      <c r="H1090" s="31"/>
    </row>
    <row r="1091" spans="1:8" s="2" customFormat="1" ht="16.899999999999999" customHeight="1">
      <c r="A1091" s="30"/>
      <c r="B1091" s="31"/>
      <c r="C1091" s="215" t="s">
        <v>1</v>
      </c>
      <c r="D1091" s="215" t="s">
        <v>457</v>
      </c>
      <c r="E1091" s="18" t="s">
        <v>1</v>
      </c>
      <c r="F1091" s="216">
        <v>34.265000000000001</v>
      </c>
      <c r="G1091" s="30"/>
      <c r="H1091" s="31"/>
    </row>
    <row r="1092" spans="1:8" s="2" customFormat="1" ht="16.899999999999999" customHeight="1">
      <c r="A1092" s="30"/>
      <c r="B1092" s="31"/>
      <c r="C1092" s="215" t="s">
        <v>1</v>
      </c>
      <c r="D1092" s="215" t="s">
        <v>458</v>
      </c>
      <c r="E1092" s="18" t="s">
        <v>1</v>
      </c>
      <c r="F1092" s="216">
        <v>0</v>
      </c>
      <c r="G1092" s="30"/>
      <c r="H1092" s="31"/>
    </row>
    <row r="1093" spans="1:8" s="2" customFormat="1" ht="16.899999999999999" customHeight="1">
      <c r="A1093" s="30"/>
      <c r="B1093" s="31"/>
      <c r="C1093" s="215" t="s">
        <v>1</v>
      </c>
      <c r="D1093" s="215" t="s">
        <v>459</v>
      </c>
      <c r="E1093" s="18" t="s">
        <v>1</v>
      </c>
      <c r="F1093" s="216">
        <v>654.17600000000004</v>
      </c>
      <c r="G1093" s="30"/>
      <c r="H1093" s="31"/>
    </row>
    <row r="1094" spans="1:8" s="2" customFormat="1" ht="16.899999999999999" customHeight="1">
      <c r="A1094" s="30"/>
      <c r="B1094" s="31"/>
      <c r="C1094" s="215" t="s">
        <v>1</v>
      </c>
      <c r="D1094" s="215" t="s">
        <v>460</v>
      </c>
      <c r="E1094" s="18" t="s">
        <v>1</v>
      </c>
      <c r="F1094" s="216">
        <v>0</v>
      </c>
      <c r="G1094" s="30"/>
      <c r="H1094" s="31"/>
    </row>
    <row r="1095" spans="1:8" s="2" customFormat="1" ht="16.899999999999999" customHeight="1">
      <c r="A1095" s="30"/>
      <c r="B1095" s="31"/>
      <c r="C1095" s="215" t="s">
        <v>1</v>
      </c>
      <c r="D1095" s="215" t="s">
        <v>461</v>
      </c>
      <c r="E1095" s="18" t="s">
        <v>1</v>
      </c>
      <c r="F1095" s="216">
        <v>17.875</v>
      </c>
      <c r="G1095" s="30"/>
      <c r="H1095" s="31"/>
    </row>
    <row r="1096" spans="1:8" s="2" customFormat="1" ht="16.899999999999999" customHeight="1">
      <c r="A1096" s="30"/>
      <c r="B1096" s="31"/>
      <c r="C1096" s="215" t="s">
        <v>1</v>
      </c>
      <c r="D1096" s="215" t="s">
        <v>462</v>
      </c>
      <c r="E1096" s="18" t="s">
        <v>1</v>
      </c>
      <c r="F1096" s="216">
        <v>0</v>
      </c>
      <c r="G1096" s="30"/>
      <c r="H1096" s="31"/>
    </row>
    <row r="1097" spans="1:8" s="2" customFormat="1" ht="16.899999999999999" customHeight="1">
      <c r="A1097" s="30"/>
      <c r="B1097" s="31"/>
      <c r="C1097" s="215" t="s">
        <v>1</v>
      </c>
      <c r="D1097" s="215" t="s">
        <v>463</v>
      </c>
      <c r="E1097" s="18" t="s">
        <v>1</v>
      </c>
      <c r="F1097" s="216">
        <v>10.4</v>
      </c>
      <c r="G1097" s="30"/>
      <c r="H1097" s="31"/>
    </row>
    <row r="1098" spans="1:8" s="2" customFormat="1" ht="16.899999999999999" customHeight="1">
      <c r="A1098" s="30"/>
      <c r="B1098" s="31"/>
      <c r="C1098" s="215" t="s">
        <v>1</v>
      </c>
      <c r="D1098" s="215" t="s">
        <v>464</v>
      </c>
      <c r="E1098" s="18" t="s">
        <v>1</v>
      </c>
      <c r="F1098" s="216">
        <v>14.723000000000001</v>
      </c>
      <c r="G1098" s="30"/>
      <c r="H1098" s="31"/>
    </row>
    <row r="1099" spans="1:8" s="2" customFormat="1" ht="16.899999999999999" customHeight="1">
      <c r="A1099" s="30"/>
      <c r="B1099" s="31"/>
      <c r="C1099" s="215" t="s">
        <v>1</v>
      </c>
      <c r="D1099" s="215" t="s">
        <v>465</v>
      </c>
      <c r="E1099" s="18" t="s">
        <v>1</v>
      </c>
      <c r="F1099" s="216">
        <v>0</v>
      </c>
      <c r="G1099" s="30"/>
      <c r="H1099" s="31"/>
    </row>
    <row r="1100" spans="1:8" s="2" customFormat="1" ht="16.899999999999999" customHeight="1">
      <c r="A1100" s="30"/>
      <c r="B1100" s="31"/>
      <c r="C1100" s="215" t="s">
        <v>1</v>
      </c>
      <c r="D1100" s="215" t="s">
        <v>466</v>
      </c>
      <c r="E1100" s="18" t="s">
        <v>1</v>
      </c>
      <c r="F1100" s="216">
        <v>9.1280000000000001</v>
      </c>
      <c r="G1100" s="30"/>
      <c r="H1100" s="31"/>
    </row>
    <row r="1101" spans="1:8" s="2" customFormat="1" ht="16.899999999999999" customHeight="1">
      <c r="A1101" s="30"/>
      <c r="B1101" s="31"/>
      <c r="C1101" s="215" t="s">
        <v>1</v>
      </c>
      <c r="D1101" s="215" t="s">
        <v>467</v>
      </c>
      <c r="E1101" s="18" t="s">
        <v>1</v>
      </c>
      <c r="F1101" s="216">
        <v>693.33500000000004</v>
      </c>
      <c r="G1101" s="30"/>
      <c r="H1101" s="31"/>
    </row>
    <row r="1102" spans="1:8" s="2" customFormat="1" ht="16.899999999999999" customHeight="1">
      <c r="A1102" s="30"/>
      <c r="B1102" s="31"/>
      <c r="C1102" s="215" t="s">
        <v>1</v>
      </c>
      <c r="D1102" s="215" t="s">
        <v>1</v>
      </c>
      <c r="E1102" s="18" t="s">
        <v>1</v>
      </c>
      <c r="F1102" s="216">
        <v>0</v>
      </c>
      <c r="G1102" s="30"/>
      <c r="H1102" s="31"/>
    </row>
    <row r="1103" spans="1:8" s="2" customFormat="1" ht="16.899999999999999" customHeight="1">
      <c r="A1103" s="30"/>
      <c r="B1103" s="31"/>
      <c r="C1103" s="215" t="s">
        <v>1</v>
      </c>
      <c r="D1103" s="215" t="s">
        <v>1</v>
      </c>
      <c r="E1103" s="18" t="s">
        <v>1</v>
      </c>
      <c r="F1103" s="216">
        <v>0</v>
      </c>
      <c r="G1103" s="30"/>
      <c r="H1103" s="31"/>
    </row>
    <row r="1104" spans="1:8" s="2" customFormat="1" ht="16.899999999999999" customHeight="1">
      <c r="A1104" s="30"/>
      <c r="B1104" s="31"/>
      <c r="C1104" s="215" t="s">
        <v>145</v>
      </c>
      <c r="D1104" s="215" t="s">
        <v>470</v>
      </c>
      <c r="E1104" s="18" t="s">
        <v>1</v>
      </c>
      <c r="F1104" s="216">
        <v>1468.8689999999999</v>
      </c>
      <c r="G1104" s="30"/>
      <c r="H1104" s="31"/>
    </row>
    <row r="1105" spans="1:8" s="2" customFormat="1" ht="16.899999999999999" customHeight="1">
      <c r="A1105" s="30"/>
      <c r="B1105" s="31"/>
      <c r="C1105" s="217" t="s">
        <v>7173</v>
      </c>
      <c r="D1105" s="30"/>
      <c r="E1105" s="30"/>
      <c r="F1105" s="30"/>
      <c r="G1105" s="30"/>
      <c r="H1105" s="31"/>
    </row>
    <row r="1106" spans="1:8" s="2" customFormat="1" ht="16.899999999999999" customHeight="1">
      <c r="A1106" s="30"/>
      <c r="B1106" s="31"/>
      <c r="C1106" s="215" t="s">
        <v>448</v>
      </c>
      <c r="D1106" s="215" t="s">
        <v>449</v>
      </c>
      <c r="E1106" s="18" t="s">
        <v>450</v>
      </c>
      <c r="F1106" s="216">
        <v>1468.8689999999999</v>
      </c>
      <c r="G1106" s="30"/>
      <c r="H1106" s="31"/>
    </row>
    <row r="1107" spans="1:8" s="2" customFormat="1" ht="22.5">
      <c r="A1107" s="30"/>
      <c r="B1107" s="31"/>
      <c r="C1107" s="215" t="s">
        <v>485</v>
      </c>
      <c r="D1107" s="215" t="s">
        <v>486</v>
      </c>
      <c r="E1107" s="18" t="s">
        <v>450</v>
      </c>
      <c r="F1107" s="216">
        <v>1243.5930000000001</v>
      </c>
      <c r="G1107" s="30"/>
      <c r="H1107" s="31"/>
    </row>
    <row r="1108" spans="1:8" s="2" customFormat="1" ht="16.899999999999999" customHeight="1">
      <c r="A1108" s="30"/>
      <c r="B1108" s="31"/>
      <c r="C1108" s="215" t="s">
        <v>491</v>
      </c>
      <c r="D1108" s="215" t="s">
        <v>492</v>
      </c>
      <c r="E1108" s="18" t="s">
        <v>450</v>
      </c>
      <c r="F1108" s="216">
        <v>1487.4290000000001</v>
      </c>
      <c r="G1108" s="30"/>
      <c r="H1108" s="31"/>
    </row>
    <row r="1109" spans="1:8" s="2" customFormat="1" ht="16.899999999999999" customHeight="1">
      <c r="A1109" s="30"/>
      <c r="B1109" s="31"/>
      <c r="C1109" s="215" t="s">
        <v>519</v>
      </c>
      <c r="D1109" s="215" t="s">
        <v>520</v>
      </c>
      <c r="E1109" s="18" t="s">
        <v>450</v>
      </c>
      <c r="F1109" s="216">
        <v>1146.3969999999999</v>
      </c>
      <c r="G1109" s="30"/>
      <c r="H1109" s="31"/>
    </row>
    <row r="1110" spans="1:8" s="2" customFormat="1" ht="16.899999999999999" customHeight="1">
      <c r="A1110" s="30"/>
      <c r="B1110" s="31"/>
      <c r="C1110" s="211" t="s">
        <v>186</v>
      </c>
      <c r="D1110" s="212" t="s">
        <v>1</v>
      </c>
      <c r="E1110" s="213" t="s">
        <v>1</v>
      </c>
      <c r="F1110" s="214">
        <v>936.31399999999996</v>
      </c>
      <c r="G1110" s="30"/>
      <c r="H1110" s="31"/>
    </row>
    <row r="1111" spans="1:8" s="2" customFormat="1" ht="16.899999999999999" customHeight="1">
      <c r="A1111" s="30"/>
      <c r="B1111" s="31"/>
      <c r="C1111" s="215" t="s">
        <v>1</v>
      </c>
      <c r="D1111" s="215" t="s">
        <v>2470</v>
      </c>
      <c r="E1111" s="18" t="s">
        <v>1</v>
      </c>
      <c r="F1111" s="216">
        <v>0</v>
      </c>
      <c r="G1111" s="30"/>
      <c r="H1111" s="31"/>
    </row>
    <row r="1112" spans="1:8" s="2" customFormat="1" ht="16.899999999999999" customHeight="1">
      <c r="A1112" s="30"/>
      <c r="B1112" s="31"/>
      <c r="C1112" s="215" t="s">
        <v>1</v>
      </c>
      <c r="D1112" s="215" t="s">
        <v>2460</v>
      </c>
      <c r="E1112" s="18" t="s">
        <v>1</v>
      </c>
      <c r="F1112" s="216">
        <v>0</v>
      </c>
      <c r="G1112" s="30"/>
      <c r="H1112" s="31"/>
    </row>
    <row r="1113" spans="1:8" s="2" customFormat="1" ht="16.899999999999999" customHeight="1">
      <c r="A1113" s="30"/>
      <c r="B1113" s="31"/>
      <c r="C1113" s="215" t="s">
        <v>1</v>
      </c>
      <c r="D1113" s="215" t="s">
        <v>2471</v>
      </c>
      <c r="E1113" s="18" t="s">
        <v>1</v>
      </c>
      <c r="F1113" s="216">
        <v>147.41900000000001</v>
      </c>
      <c r="G1113" s="30"/>
      <c r="H1113" s="31"/>
    </row>
    <row r="1114" spans="1:8" s="2" customFormat="1" ht="16.899999999999999" customHeight="1">
      <c r="A1114" s="30"/>
      <c r="B1114" s="31"/>
      <c r="C1114" s="215" t="s">
        <v>1</v>
      </c>
      <c r="D1114" s="215" t="s">
        <v>2472</v>
      </c>
      <c r="E1114" s="18" t="s">
        <v>1</v>
      </c>
      <c r="F1114" s="216">
        <v>88.364999999999995</v>
      </c>
      <c r="G1114" s="30"/>
      <c r="H1114" s="31"/>
    </row>
    <row r="1115" spans="1:8" s="2" customFormat="1" ht="16.899999999999999" customHeight="1">
      <c r="A1115" s="30"/>
      <c r="B1115" s="31"/>
      <c r="C1115" s="215" t="s">
        <v>1</v>
      </c>
      <c r="D1115" s="215" t="s">
        <v>2463</v>
      </c>
      <c r="E1115" s="18" t="s">
        <v>1</v>
      </c>
      <c r="F1115" s="216">
        <v>0</v>
      </c>
      <c r="G1115" s="30"/>
      <c r="H1115" s="31"/>
    </row>
    <row r="1116" spans="1:8" s="2" customFormat="1" ht="16.899999999999999" customHeight="1">
      <c r="A1116" s="30"/>
      <c r="B1116" s="31"/>
      <c r="C1116" s="215" t="s">
        <v>1</v>
      </c>
      <c r="D1116" s="215" t="s">
        <v>2473</v>
      </c>
      <c r="E1116" s="18" t="s">
        <v>1</v>
      </c>
      <c r="F1116" s="216">
        <v>145.89500000000001</v>
      </c>
      <c r="G1116" s="30"/>
      <c r="H1116" s="31"/>
    </row>
    <row r="1117" spans="1:8" s="2" customFormat="1" ht="16.899999999999999" customHeight="1">
      <c r="A1117" s="30"/>
      <c r="B1117" s="31"/>
      <c r="C1117" s="215" t="s">
        <v>1</v>
      </c>
      <c r="D1117" s="215" t="s">
        <v>2474</v>
      </c>
      <c r="E1117" s="18" t="s">
        <v>1</v>
      </c>
      <c r="F1117" s="216">
        <v>87.51</v>
      </c>
      <c r="G1117" s="30"/>
      <c r="H1117" s="31"/>
    </row>
    <row r="1118" spans="1:8" s="2" customFormat="1" ht="16.899999999999999" customHeight="1">
      <c r="A1118" s="30"/>
      <c r="B1118" s="31"/>
      <c r="C1118" s="215" t="s">
        <v>1</v>
      </c>
      <c r="D1118" s="215" t="s">
        <v>2388</v>
      </c>
      <c r="E1118" s="18" t="s">
        <v>1</v>
      </c>
      <c r="F1118" s="216">
        <v>0</v>
      </c>
      <c r="G1118" s="30"/>
      <c r="H1118" s="31"/>
    </row>
    <row r="1119" spans="1:8" s="2" customFormat="1" ht="16.899999999999999" customHeight="1">
      <c r="A1119" s="30"/>
      <c r="B1119" s="31"/>
      <c r="C1119" s="215" t="s">
        <v>1</v>
      </c>
      <c r="D1119" s="215" t="s">
        <v>2475</v>
      </c>
      <c r="E1119" s="18" t="s">
        <v>1</v>
      </c>
      <c r="F1119" s="216">
        <v>165.91800000000001</v>
      </c>
      <c r="G1119" s="30"/>
      <c r="H1119" s="31"/>
    </row>
    <row r="1120" spans="1:8" s="2" customFormat="1" ht="16.899999999999999" customHeight="1">
      <c r="A1120" s="30"/>
      <c r="B1120" s="31"/>
      <c r="C1120" s="215" t="s">
        <v>1</v>
      </c>
      <c r="D1120" s="215" t="s">
        <v>2476</v>
      </c>
      <c r="E1120" s="18" t="s">
        <v>1</v>
      </c>
      <c r="F1120" s="216">
        <v>78.792000000000002</v>
      </c>
      <c r="G1120" s="30"/>
      <c r="H1120" s="31"/>
    </row>
    <row r="1121" spans="1:8" s="2" customFormat="1" ht="16.899999999999999" customHeight="1">
      <c r="A1121" s="30"/>
      <c r="B1121" s="31"/>
      <c r="C1121" s="215" t="s">
        <v>1</v>
      </c>
      <c r="D1121" s="215" t="s">
        <v>2468</v>
      </c>
      <c r="E1121" s="18" t="s">
        <v>1</v>
      </c>
      <c r="F1121" s="216">
        <v>0</v>
      </c>
      <c r="G1121" s="30"/>
      <c r="H1121" s="31"/>
    </row>
    <row r="1122" spans="1:8" s="2" customFormat="1" ht="16.899999999999999" customHeight="1">
      <c r="A1122" s="30"/>
      <c r="B1122" s="31"/>
      <c r="C1122" s="215" t="s">
        <v>1</v>
      </c>
      <c r="D1122" s="215" t="s">
        <v>2477</v>
      </c>
      <c r="E1122" s="18" t="s">
        <v>1</v>
      </c>
      <c r="F1122" s="216">
        <v>66.822000000000003</v>
      </c>
      <c r="G1122" s="30"/>
      <c r="H1122" s="31"/>
    </row>
    <row r="1123" spans="1:8" s="2" customFormat="1" ht="16.899999999999999" customHeight="1">
      <c r="A1123" s="30"/>
      <c r="B1123" s="31"/>
      <c r="C1123" s="215" t="s">
        <v>1</v>
      </c>
      <c r="D1123" s="215" t="s">
        <v>2478</v>
      </c>
      <c r="E1123" s="18" t="s">
        <v>1</v>
      </c>
      <c r="F1123" s="216">
        <v>40.46</v>
      </c>
      <c r="G1123" s="30"/>
      <c r="H1123" s="31"/>
    </row>
    <row r="1124" spans="1:8" s="2" customFormat="1" ht="16.899999999999999" customHeight="1">
      <c r="A1124" s="30"/>
      <c r="B1124" s="31"/>
      <c r="C1124" s="215" t="s">
        <v>1</v>
      </c>
      <c r="D1124" s="215" t="s">
        <v>1</v>
      </c>
      <c r="E1124" s="18" t="s">
        <v>1</v>
      </c>
      <c r="F1124" s="216">
        <v>0</v>
      </c>
      <c r="G1124" s="30"/>
      <c r="H1124" s="31"/>
    </row>
    <row r="1125" spans="1:8" s="2" customFormat="1" ht="16.899999999999999" customHeight="1">
      <c r="A1125" s="30"/>
      <c r="B1125" s="31"/>
      <c r="C1125" s="215" t="s">
        <v>1</v>
      </c>
      <c r="D1125" s="215" t="s">
        <v>2479</v>
      </c>
      <c r="E1125" s="18" t="s">
        <v>1</v>
      </c>
      <c r="F1125" s="216">
        <v>0</v>
      </c>
      <c r="G1125" s="30"/>
      <c r="H1125" s="31"/>
    </row>
    <row r="1126" spans="1:8" s="2" customFormat="1" ht="16.899999999999999" customHeight="1">
      <c r="A1126" s="30"/>
      <c r="B1126" s="31"/>
      <c r="C1126" s="215" t="s">
        <v>1</v>
      </c>
      <c r="D1126" s="215" t="s">
        <v>2480</v>
      </c>
      <c r="E1126" s="18" t="s">
        <v>1</v>
      </c>
      <c r="F1126" s="216">
        <v>-61.74</v>
      </c>
      <c r="G1126" s="30"/>
      <c r="H1126" s="31"/>
    </row>
    <row r="1127" spans="1:8" s="2" customFormat="1" ht="16.899999999999999" customHeight="1">
      <c r="A1127" s="30"/>
      <c r="B1127" s="31"/>
      <c r="C1127" s="215" t="s">
        <v>1</v>
      </c>
      <c r="D1127" s="215" t="s">
        <v>2481</v>
      </c>
      <c r="E1127" s="18" t="s">
        <v>1</v>
      </c>
      <c r="F1127" s="216">
        <v>0</v>
      </c>
      <c r="G1127" s="30"/>
      <c r="H1127" s="31"/>
    </row>
    <row r="1128" spans="1:8" s="2" customFormat="1" ht="16.899999999999999" customHeight="1">
      <c r="A1128" s="30"/>
      <c r="B1128" s="31"/>
      <c r="C1128" s="215" t="s">
        <v>1</v>
      </c>
      <c r="D1128" s="215" t="s">
        <v>2482</v>
      </c>
      <c r="E1128" s="18" t="s">
        <v>1</v>
      </c>
      <c r="F1128" s="216">
        <v>110.723</v>
      </c>
      <c r="G1128" s="30"/>
      <c r="H1128" s="31"/>
    </row>
    <row r="1129" spans="1:8" s="2" customFormat="1" ht="16.899999999999999" customHeight="1">
      <c r="A1129" s="30"/>
      <c r="B1129" s="31"/>
      <c r="C1129" s="215" t="s">
        <v>1</v>
      </c>
      <c r="D1129" s="215" t="s">
        <v>2483</v>
      </c>
      <c r="E1129" s="18" t="s">
        <v>1</v>
      </c>
      <c r="F1129" s="216">
        <v>66.150000000000006</v>
      </c>
      <c r="G1129" s="30"/>
      <c r="H1129" s="31"/>
    </row>
    <row r="1130" spans="1:8" s="2" customFormat="1" ht="16.899999999999999" customHeight="1">
      <c r="A1130" s="30"/>
      <c r="B1130" s="31"/>
      <c r="C1130" s="215" t="s">
        <v>186</v>
      </c>
      <c r="D1130" s="215" t="s">
        <v>468</v>
      </c>
      <c r="E1130" s="18" t="s">
        <v>1</v>
      </c>
      <c r="F1130" s="216">
        <v>936.31399999999996</v>
      </c>
      <c r="G1130" s="30"/>
      <c r="H1130" s="31"/>
    </row>
    <row r="1131" spans="1:8" s="2" customFormat="1" ht="16.899999999999999" customHeight="1">
      <c r="A1131" s="30"/>
      <c r="B1131" s="31"/>
      <c r="C1131" s="217" t="s">
        <v>7173</v>
      </c>
      <c r="D1131" s="30"/>
      <c r="E1131" s="30"/>
      <c r="F1131" s="30"/>
      <c r="G1131" s="30"/>
      <c r="H1131" s="31"/>
    </row>
    <row r="1132" spans="1:8" s="2" customFormat="1" ht="22.5">
      <c r="A1132" s="30"/>
      <c r="B1132" s="31"/>
      <c r="C1132" s="215" t="s">
        <v>2456</v>
      </c>
      <c r="D1132" s="215" t="s">
        <v>2457</v>
      </c>
      <c r="E1132" s="18" t="s">
        <v>529</v>
      </c>
      <c r="F1132" s="216">
        <v>1475.0730000000001</v>
      </c>
      <c r="G1132" s="30"/>
      <c r="H1132" s="31"/>
    </row>
    <row r="1133" spans="1:8" s="2" customFormat="1" ht="22.5">
      <c r="A1133" s="30"/>
      <c r="B1133" s="31"/>
      <c r="C1133" s="215" t="s">
        <v>3753</v>
      </c>
      <c r="D1133" s="215" t="s">
        <v>3754</v>
      </c>
      <c r="E1133" s="18" t="s">
        <v>529</v>
      </c>
      <c r="F1133" s="216">
        <v>11757.052</v>
      </c>
      <c r="G1133" s="30"/>
      <c r="H1133" s="31"/>
    </row>
    <row r="1134" spans="1:8" s="2" customFormat="1" ht="22.5">
      <c r="A1134" s="30"/>
      <c r="B1134" s="31"/>
      <c r="C1134" s="215" t="s">
        <v>2504</v>
      </c>
      <c r="D1134" s="215" t="s">
        <v>2505</v>
      </c>
      <c r="E1134" s="18" t="s">
        <v>651</v>
      </c>
      <c r="F1134" s="216">
        <v>14.938000000000001</v>
      </c>
      <c r="G1134" s="30"/>
      <c r="H1134" s="31"/>
    </row>
    <row r="1135" spans="1:8" s="2" customFormat="1" ht="16.899999999999999" customHeight="1">
      <c r="A1135" s="30"/>
      <c r="B1135" s="31"/>
      <c r="C1135" s="215" t="s">
        <v>2499</v>
      </c>
      <c r="D1135" s="215" t="s">
        <v>2500</v>
      </c>
      <c r="E1135" s="18" t="s">
        <v>529</v>
      </c>
      <c r="F1135" s="216">
        <v>1867.306</v>
      </c>
      <c r="G1135" s="30"/>
      <c r="H1135" s="31"/>
    </row>
    <row r="1136" spans="1:8" s="2" customFormat="1" ht="16.899999999999999" customHeight="1">
      <c r="A1136" s="30"/>
      <c r="B1136" s="31"/>
      <c r="C1136" s="211" t="s">
        <v>190</v>
      </c>
      <c r="D1136" s="212" t="s">
        <v>1</v>
      </c>
      <c r="E1136" s="213" t="s">
        <v>1</v>
      </c>
      <c r="F1136" s="214">
        <v>72.391000000000005</v>
      </c>
      <c r="G1136" s="30"/>
      <c r="H1136" s="31"/>
    </row>
    <row r="1137" spans="1:8" s="2" customFormat="1" ht="16.899999999999999" customHeight="1">
      <c r="A1137" s="30"/>
      <c r="B1137" s="31"/>
      <c r="C1137" s="215" t="s">
        <v>1</v>
      </c>
      <c r="D1137" s="215" t="s">
        <v>2495</v>
      </c>
      <c r="E1137" s="18" t="s">
        <v>1</v>
      </c>
      <c r="F1137" s="216">
        <v>0</v>
      </c>
      <c r="G1137" s="30"/>
      <c r="H1137" s="31"/>
    </row>
    <row r="1138" spans="1:8" s="2" customFormat="1" ht="16.899999999999999" customHeight="1">
      <c r="A1138" s="30"/>
      <c r="B1138" s="31"/>
      <c r="C1138" s="215" t="s">
        <v>1</v>
      </c>
      <c r="D1138" s="215" t="s">
        <v>2388</v>
      </c>
      <c r="E1138" s="18" t="s">
        <v>1</v>
      </c>
      <c r="F1138" s="216">
        <v>0</v>
      </c>
      <c r="G1138" s="30"/>
      <c r="H1138" s="31"/>
    </row>
    <row r="1139" spans="1:8" s="2" customFormat="1" ht="16.899999999999999" customHeight="1">
      <c r="A1139" s="30"/>
      <c r="B1139" s="31"/>
      <c r="C1139" s="215" t="s">
        <v>1</v>
      </c>
      <c r="D1139" s="215" t="s">
        <v>2496</v>
      </c>
      <c r="E1139" s="18" t="s">
        <v>1</v>
      </c>
      <c r="F1139" s="216">
        <v>48.706000000000003</v>
      </c>
      <c r="G1139" s="30"/>
      <c r="H1139" s="31"/>
    </row>
    <row r="1140" spans="1:8" s="2" customFormat="1" ht="16.899999999999999" customHeight="1">
      <c r="A1140" s="30"/>
      <c r="B1140" s="31"/>
      <c r="C1140" s="215" t="s">
        <v>1</v>
      </c>
      <c r="D1140" s="215" t="s">
        <v>2497</v>
      </c>
      <c r="E1140" s="18" t="s">
        <v>1</v>
      </c>
      <c r="F1140" s="216">
        <v>23.684999999999999</v>
      </c>
      <c r="G1140" s="30"/>
      <c r="H1140" s="31"/>
    </row>
    <row r="1141" spans="1:8" s="2" customFormat="1" ht="16.899999999999999" customHeight="1">
      <c r="A1141" s="30"/>
      <c r="B1141" s="31"/>
      <c r="C1141" s="215" t="s">
        <v>190</v>
      </c>
      <c r="D1141" s="215" t="s">
        <v>468</v>
      </c>
      <c r="E1141" s="18" t="s">
        <v>1</v>
      </c>
      <c r="F1141" s="216">
        <v>72.391000000000005</v>
      </c>
      <c r="G1141" s="30"/>
      <c r="H1141" s="31"/>
    </row>
    <row r="1142" spans="1:8" s="2" customFormat="1" ht="16.899999999999999" customHeight="1">
      <c r="A1142" s="30"/>
      <c r="B1142" s="31"/>
      <c r="C1142" s="217" t="s">
        <v>7173</v>
      </c>
      <c r="D1142" s="30"/>
      <c r="E1142" s="30"/>
      <c r="F1142" s="30"/>
      <c r="G1142" s="30"/>
      <c r="H1142" s="31"/>
    </row>
    <row r="1143" spans="1:8" s="2" customFormat="1" ht="22.5">
      <c r="A1143" s="30"/>
      <c r="B1143" s="31"/>
      <c r="C1143" s="215" t="s">
        <v>2485</v>
      </c>
      <c r="D1143" s="215" t="s">
        <v>2486</v>
      </c>
      <c r="E1143" s="18" t="s">
        <v>529</v>
      </c>
      <c r="F1143" s="216">
        <v>148.67099999999999</v>
      </c>
      <c r="G1143" s="30"/>
      <c r="H1143" s="31"/>
    </row>
    <row r="1144" spans="1:8" s="2" customFormat="1" ht="22.5">
      <c r="A1144" s="30"/>
      <c r="B1144" s="31"/>
      <c r="C1144" s="215" t="s">
        <v>3753</v>
      </c>
      <c r="D1144" s="215" t="s">
        <v>3754</v>
      </c>
      <c r="E1144" s="18" t="s">
        <v>529</v>
      </c>
      <c r="F1144" s="216">
        <v>11757.052</v>
      </c>
      <c r="G1144" s="30"/>
      <c r="H1144" s="31"/>
    </row>
    <row r="1145" spans="1:8" s="2" customFormat="1" ht="22.5">
      <c r="A1145" s="30"/>
      <c r="B1145" s="31"/>
      <c r="C1145" s="215" t="s">
        <v>2504</v>
      </c>
      <c r="D1145" s="215" t="s">
        <v>2505</v>
      </c>
      <c r="E1145" s="18" t="s">
        <v>651</v>
      </c>
      <c r="F1145" s="216">
        <v>14.938000000000001</v>
      </c>
      <c r="G1145" s="30"/>
      <c r="H1145" s="31"/>
    </row>
    <row r="1146" spans="1:8" s="2" customFormat="1" ht="16.899999999999999" customHeight="1">
      <c r="A1146" s="30"/>
      <c r="B1146" s="31"/>
      <c r="C1146" s="215" t="s">
        <v>2499</v>
      </c>
      <c r="D1146" s="215" t="s">
        <v>2500</v>
      </c>
      <c r="E1146" s="18" t="s">
        <v>529</v>
      </c>
      <c r="F1146" s="216">
        <v>1867.306</v>
      </c>
      <c r="G1146" s="30"/>
      <c r="H1146" s="31"/>
    </row>
    <row r="1147" spans="1:8" s="2" customFormat="1" ht="16.899999999999999" customHeight="1">
      <c r="A1147" s="30"/>
      <c r="B1147" s="31"/>
      <c r="C1147" s="211" t="s">
        <v>184</v>
      </c>
      <c r="D1147" s="212" t="s">
        <v>1</v>
      </c>
      <c r="E1147" s="213" t="s">
        <v>1</v>
      </c>
      <c r="F1147" s="214">
        <v>538.75900000000001</v>
      </c>
      <c r="G1147" s="30"/>
      <c r="H1147" s="31"/>
    </row>
    <row r="1148" spans="1:8" s="2" customFormat="1" ht="16.899999999999999" customHeight="1">
      <c r="A1148" s="30"/>
      <c r="B1148" s="31"/>
      <c r="C1148" s="215" t="s">
        <v>1</v>
      </c>
      <c r="D1148" s="215" t="s">
        <v>2459</v>
      </c>
      <c r="E1148" s="18" t="s">
        <v>1</v>
      </c>
      <c r="F1148" s="216">
        <v>0</v>
      </c>
      <c r="G1148" s="30"/>
      <c r="H1148" s="31"/>
    </row>
    <row r="1149" spans="1:8" s="2" customFormat="1" ht="16.899999999999999" customHeight="1">
      <c r="A1149" s="30"/>
      <c r="B1149" s="31"/>
      <c r="C1149" s="215" t="s">
        <v>1</v>
      </c>
      <c r="D1149" s="215" t="s">
        <v>2460</v>
      </c>
      <c r="E1149" s="18" t="s">
        <v>1</v>
      </c>
      <c r="F1149" s="216">
        <v>0</v>
      </c>
      <c r="G1149" s="30"/>
      <c r="H1149" s="31"/>
    </row>
    <row r="1150" spans="1:8" s="2" customFormat="1" ht="16.899999999999999" customHeight="1">
      <c r="A1150" s="30"/>
      <c r="B1150" s="31"/>
      <c r="C1150" s="215" t="s">
        <v>1</v>
      </c>
      <c r="D1150" s="215" t="s">
        <v>2461</v>
      </c>
      <c r="E1150" s="18" t="s">
        <v>1</v>
      </c>
      <c r="F1150" s="216">
        <v>126.435</v>
      </c>
      <c r="G1150" s="30"/>
      <c r="H1150" s="31"/>
    </row>
    <row r="1151" spans="1:8" s="2" customFormat="1" ht="16.899999999999999" customHeight="1">
      <c r="A1151" s="30"/>
      <c r="B1151" s="31"/>
      <c r="C1151" s="215" t="s">
        <v>1</v>
      </c>
      <c r="D1151" s="215" t="s">
        <v>2462</v>
      </c>
      <c r="E1151" s="18" t="s">
        <v>1</v>
      </c>
      <c r="F1151" s="216">
        <v>17.86</v>
      </c>
      <c r="G1151" s="30"/>
      <c r="H1151" s="31"/>
    </row>
    <row r="1152" spans="1:8" s="2" customFormat="1" ht="16.899999999999999" customHeight="1">
      <c r="A1152" s="30"/>
      <c r="B1152" s="31"/>
      <c r="C1152" s="215" t="s">
        <v>1</v>
      </c>
      <c r="D1152" s="215" t="s">
        <v>2463</v>
      </c>
      <c r="E1152" s="18" t="s">
        <v>1</v>
      </c>
      <c r="F1152" s="216">
        <v>0</v>
      </c>
      <c r="G1152" s="30"/>
      <c r="H1152" s="31"/>
    </row>
    <row r="1153" spans="1:8" s="2" customFormat="1" ht="16.899999999999999" customHeight="1">
      <c r="A1153" s="30"/>
      <c r="B1153" s="31"/>
      <c r="C1153" s="215" t="s">
        <v>1</v>
      </c>
      <c r="D1153" s="215" t="s">
        <v>2464</v>
      </c>
      <c r="E1153" s="18" t="s">
        <v>1</v>
      </c>
      <c r="F1153" s="216">
        <v>134.26300000000001</v>
      </c>
      <c r="G1153" s="30"/>
      <c r="H1153" s="31"/>
    </row>
    <row r="1154" spans="1:8" s="2" customFormat="1" ht="16.899999999999999" customHeight="1">
      <c r="A1154" s="30"/>
      <c r="B1154" s="31"/>
      <c r="C1154" s="215" t="s">
        <v>1</v>
      </c>
      <c r="D1154" s="215" t="s">
        <v>2465</v>
      </c>
      <c r="E1154" s="18" t="s">
        <v>1</v>
      </c>
      <c r="F1154" s="216">
        <v>18.239999999999998</v>
      </c>
      <c r="G1154" s="30"/>
      <c r="H1154" s="31"/>
    </row>
    <row r="1155" spans="1:8" s="2" customFormat="1" ht="16.899999999999999" customHeight="1">
      <c r="A1155" s="30"/>
      <c r="B1155" s="31"/>
      <c r="C1155" s="215" t="s">
        <v>1</v>
      </c>
      <c r="D1155" s="215" t="s">
        <v>2388</v>
      </c>
      <c r="E1155" s="18" t="s">
        <v>1</v>
      </c>
      <c r="F1155" s="216">
        <v>0</v>
      </c>
      <c r="G1155" s="30"/>
      <c r="H1155" s="31"/>
    </row>
    <row r="1156" spans="1:8" s="2" customFormat="1" ht="16.899999999999999" customHeight="1">
      <c r="A1156" s="30"/>
      <c r="B1156" s="31"/>
      <c r="C1156" s="215" t="s">
        <v>1</v>
      </c>
      <c r="D1156" s="215" t="s">
        <v>2466</v>
      </c>
      <c r="E1156" s="18" t="s">
        <v>1</v>
      </c>
      <c r="F1156" s="216">
        <v>109.15900000000001</v>
      </c>
      <c r="G1156" s="30"/>
      <c r="H1156" s="31"/>
    </row>
    <row r="1157" spans="1:8" s="2" customFormat="1" ht="16.899999999999999" customHeight="1">
      <c r="A1157" s="30"/>
      <c r="B1157" s="31"/>
      <c r="C1157" s="215" t="s">
        <v>1</v>
      </c>
      <c r="D1157" s="215" t="s">
        <v>2467</v>
      </c>
      <c r="E1157" s="18" t="s">
        <v>1</v>
      </c>
      <c r="F1157" s="216">
        <v>97.052000000000007</v>
      </c>
      <c r="G1157" s="30"/>
      <c r="H1157" s="31"/>
    </row>
    <row r="1158" spans="1:8" s="2" customFormat="1" ht="16.899999999999999" customHeight="1">
      <c r="A1158" s="30"/>
      <c r="B1158" s="31"/>
      <c r="C1158" s="215" t="s">
        <v>1</v>
      </c>
      <c r="D1158" s="215" t="s">
        <v>2468</v>
      </c>
      <c r="E1158" s="18" t="s">
        <v>1</v>
      </c>
      <c r="F1158" s="216">
        <v>0</v>
      </c>
      <c r="G1158" s="30"/>
      <c r="H1158" s="31"/>
    </row>
    <row r="1159" spans="1:8" s="2" customFormat="1" ht="16.899999999999999" customHeight="1">
      <c r="A1159" s="30"/>
      <c r="B1159" s="31"/>
      <c r="C1159" s="215" t="s">
        <v>1</v>
      </c>
      <c r="D1159" s="215" t="s">
        <v>2469</v>
      </c>
      <c r="E1159" s="18" t="s">
        <v>1</v>
      </c>
      <c r="F1159" s="216">
        <v>35.75</v>
      </c>
      <c r="G1159" s="30"/>
      <c r="H1159" s="31"/>
    </row>
    <row r="1160" spans="1:8" s="2" customFormat="1" ht="16.899999999999999" customHeight="1">
      <c r="A1160" s="30"/>
      <c r="B1160" s="31"/>
      <c r="C1160" s="215" t="s">
        <v>184</v>
      </c>
      <c r="D1160" s="215" t="s">
        <v>468</v>
      </c>
      <c r="E1160" s="18" t="s">
        <v>1</v>
      </c>
      <c r="F1160" s="216">
        <v>538.75900000000001</v>
      </c>
      <c r="G1160" s="30"/>
      <c r="H1160" s="31"/>
    </row>
    <row r="1161" spans="1:8" s="2" customFormat="1" ht="16.899999999999999" customHeight="1">
      <c r="A1161" s="30"/>
      <c r="B1161" s="31"/>
      <c r="C1161" s="217" t="s">
        <v>7173</v>
      </c>
      <c r="D1161" s="30"/>
      <c r="E1161" s="30"/>
      <c r="F1161" s="30"/>
      <c r="G1161" s="30"/>
      <c r="H1161" s="31"/>
    </row>
    <row r="1162" spans="1:8" s="2" customFormat="1" ht="22.5">
      <c r="A1162" s="30"/>
      <c r="B1162" s="31"/>
      <c r="C1162" s="215" t="s">
        <v>2456</v>
      </c>
      <c r="D1162" s="215" t="s">
        <v>2457</v>
      </c>
      <c r="E1162" s="18" t="s">
        <v>529</v>
      </c>
      <c r="F1162" s="216">
        <v>1475.0730000000001</v>
      </c>
      <c r="G1162" s="30"/>
      <c r="H1162" s="31"/>
    </row>
    <row r="1163" spans="1:8" s="2" customFormat="1" ht="22.5">
      <c r="A1163" s="30"/>
      <c r="B1163" s="31"/>
      <c r="C1163" s="215" t="s">
        <v>3753</v>
      </c>
      <c r="D1163" s="215" t="s">
        <v>3754</v>
      </c>
      <c r="E1163" s="18" t="s">
        <v>529</v>
      </c>
      <c r="F1163" s="216">
        <v>11757.052</v>
      </c>
      <c r="G1163" s="30"/>
      <c r="H1163" s="31"/>
    </row>
    <row r="1164" spans="1:8" s="2" customFormat="1" ht="22.5">
      <c r="A1164" s="30"/>
      <c r="B1164" s="31"/>
      <c r="C1164" s="215" t="s">
        <v>2504</v>
      </c>
      <c r="D1164" s="215" t="s">
        <v>2505</v>
      </c>
      <c r="E1164" s="18" t="s">
        <v>651</v>
      </c>
      <c r="F1164" s="216">
        <v>14.938000000000001</v>
      </c>
      <c r="G1164" s="30"/>
      <c r="H1164" s="31"/>
    </row>
    <row r="1165" spans="1:8" s="2" customFormat="1" ht="16.899999999999999" customHeight="1">
      <c r="A1165" s="30"/>
      <c r="B1165" s="31"/>
      <c r="C1165" s="215" t="s">
        <v>2499</v>
      </c>
      <c r="D1165" s="215" t="s">
        <v>2500</v>
      </c>
      <c r="E1165" s="18" t="s">
        <v>529</v>
      </c>
      <c r="F1165" s="216">
        <v>1867.306</v>
      </c>
      <c r="G1165" s="30"/>
      <c r="H1165" s="31"/>
    </row>
    <row r="1166" spans="1:8" s="2" customFormat="1" ht="22.5">
      <c r="A1166" s="30"/>
      <c r="B1166" s="31"/>
      <c r="C1166" s="215" t="s">
        <v>2509</v>
      </c>
      <c r="D1166" s="215" t="s">
        <v>2510</v>
      </c>
      <c r="E1166" s="18" t="s">
        <v>529</v>
      </c>
      <c r="F1166" s="216">
        <v>676.54300000000001</v>
      </c>
      <c r="G1166" s="30"/>
      <c r="H1166" s="31"/>
    </row>
    <row r="1167" spans="1:8" s="2" customFormat="1" ht="16.899999999999999" customHeight="1">
      <c r="A1167" s="30"/>
      <c r="B1167" s="31"/>
      <c r="C1167" s="211" t="s">
        <v>188</v>
      </c>
      <c r="D1167" s="212" t="s">
        <v>1</v>
      </c>
      <c r="E1167" s="213" t="s">
        <v>1</v>
      </c>
      <c r="F1167" s="214">
        <v>76.28</v>
      </c>
      <c r="G1167" s="30"/>
      <c r="H1167" s="31"/>
    </row>
    <row r="1168" spans="1:8" s="2" customFormat="1" ht="16.899999999999999" customHeight="1">
      <c r="A1168" s="30"/>
      <c r="B1168" s="31"/>
      <c r="C1168" s="215" t="s">
        <v>1</v>
      </c>
      <c r="D1168" s="215" t="s">
        <v>2488</v>
      </c>
      <c r="E1168" s="18" t="s">
        <v>1</v>
      </c>
      <c r="F1168" s="216">
        <v>0</v>
      </c>
      <c r="G1168" s="30"/>
      <c r="H1168" s="31"/>
    </row>
    <row r="1169" spans="1:8" s="2" customFormat="1" ht="16.899999999999999" customHeight="1">
      <c r="A1169" s="30"/>
      <c r="B1169" s="31"/>
      <c r="C1169" s="215" t="s">
        <v>1</v>
      </c>
      <c r="D1169" s="215" t="s">
        <v>2489</v>
      </c>
      <c r="E1169" s="18" t="s">
        <v>1</v>
      </c>
      <c r="F1169" s="216">
        <v>0</v>
      </c>
      <c r="G1169" s="30"/>
      <c r="H1169" s="31"/>
    </row>
    <row r="1170" spans="1:8" s="2" customFormat="1" ht="16.899999999999999" customHeight="1">
      <c r="A1170" s="30"/>
      <c r="B1170" s="31"/>
      <c r="C1170" s="215" t="s">
        <v>1</v>
      </c>
      <c r="D1170" s="215" t="s">
        <v>2490</v>
      </c>
      <c r="E1170" s="18" t="s">
        <v>1</v>
      </c>
      <c r="F1170" s="216">
        <v>6.32</v>
      </c>
      <c r="G1170" s="30"/>
      <c r="H1170" s="31"/>
    </row>
    <row r="1171" spans="1:8" s="2" customFormat="1" ht="16.899999999999999" customHeight="1">
      <c r="A1171" s="30"/>
      <c r="B1171" s="31"/>
      <c r="C1171" s="215" t="s">
        <v>1</v>
      </c>
      <c r="D1171" s="215" t="s">
        <v>2491</v>
      </c>
      <c r="E1171" s="18" t="s">
        <v>1</v>
      </c>
      <c r="F1171" s="216">
        <v>0</v>
      </c>
      <c r="G1171" s="30"/>
      <c r="H1171" s="31"/>
    </row>
    <row r="1172" spans="1:8" s="2" customFormat="1" ht="16.899999999999999" customHeight="1">
      <c r="A1172" s="30"/>
      <c r="B1172" s="31"/>
      <c r="C1172" s="215" t="s">
        <v>1</v>
      </c>
      <c r="D1172" s="215" t="s">
        <v>2492</v>
      </c>
      <c r="E1172" s="18" t="s">
        <v>1</v>
      </c>
      <c r="F1172" s="216">
        <v>16.265999999999998</v>
      </c>
      <c r="G1172" s="30"/>
      <c r="H1172" s="31"/>
    </row>
    <row r="1173" spans="1:8" s="2" customFormat="1" ht="16.899999999999999" customHeight="1">
      <c r="A1173" s="30"/>
      <c r="B1173" s="31"/>
      <c r="C1173" s="215" t="s">
        <v>1</v>
      </c>
      <c r="D1173" s="215" t="s">
        <v>2388</v>
      </c>
      <c r="E1173" s="18" t="s">
        <v>1</v>
      </c>
      <c r="F1173" s="216">
        <v>0</v>
      </c>
      <c r="G1173" s="30"/>
      <c r="H1173" s="31"/>
    </row>
    <row r="1174" spans="1:8" s="2" customFormat="1" ht="16.899999999999999" customHeight="1">
      <c r="A1174" s="30"/>
      <c r="B1174" s="31"/>
      <c r="C1174" s="215" t="s">
        <v>1</v>
      </c>
      <c r="D1174" s="215" t="s">
        <v>2493</v>
      </c>
      <c r="E1174" s="18" t="s">
        <v>1</v>
      </c>
      <c r="F1174" s="216">
        <v>22.138000000000002</v>
      </c>
      <c r="G1174" s="30"/>
      <c r="H1174" s="31"/>
    </row>
    <row r="1175" spans="1:8" s="2" customFormat="1" ht="16.899999999999999" customHeight="1">
      <c r="A1175" s="30"/>
      <c r="B1175" s="31"/>
      <c r="C1175" s="215" t="s">
        <v>1</v>
      </c>
      <c r="D1175" s="215" t="s">
        <v>2494</v>
      </c>
      <c r="E1175" s="18" t="s">
        <v>1</v>
      </c>
      <c r="F1175" s="216">
        <v>31.556000000000001</v>
      </c>
      <c r="G1175" s="30"/>
      <c r="H1175" s="31"/>
    </row>
    <row r="1176" spans="1:8" s="2" customFormat="1" ht="16.899999999999999" customHeight="1">
      <c r="A1176" s="30"/>
      <c r="B1176" s="31"/>
      <c r="C1176" s="215" t="s">
        <v>188</v>
      </c>
      <c r="D1176" s="215" t="s">
        <v>468</v>
      </c>
      <c r="E1176" s="18" t="s">
        <v>1</v>
      </c>
      <c r="F1176" s="216">
        <v>76.28</v>
      </c>
      <c r="G1176" s="30"/>
      <c r="H1176" s="31"/>
    </row>
    <row r="1177" spans="1:8" s="2" customFormat="1" ht="16.899999999999999" customHeight="1">
      <c r="A1177" s="30"/>
      <c r="B1177" s="31"/>
      <c r="C1177" s="217" t="s">
        <v>7173</v>
      </c>
      <c r="D1177" s="30"/>
      <c r="E1177" s="30"/>
      <c r="F1177" s="30"/>
      <c r="G1177" s="30"/>
      <c r="H1177" s="31"/>
    </row>
    <row r="1178" spans="1:8" s="2" customFormat="1" ht="22.5">
      <c r="A1178" s="30"/>
      <c r="B1178" s="31"/>
      <c r="C1178" s="215" t="s">
        <v>2485</v>
      </c>
      <c r="D1178" s="215" t="s">
        <v>2486</v>
      </c>
      <c r="E1178" s="18" t="s">
        <v>529</v>
      </c>
      <c r="F1178" s="216">
        <v>148.67099999999999</v>
      </c>
      <c r="G1178" s="30"/>
      <c r="H1178" s="31"/>
    </row>
    <row r="1179" spans="1:8" s="2" customFormat="1" ht="22.5">
      <c r="A1179" s="30"/>
      <c r="B1179" s="31"/>
      <c r="C1179" s="215" t="s">
        <v>3753</v>
      </c>
      <c r="D1179" s="215" t="s">
        <v>3754</v>
      </c>
      <c r="E1179" s="18" t="s">
        <v>529</v>
      </c>
      <c r="F1179" s="216">
        <v>11757.052</v>
      </c>
      <c r="G1179" s="30"/>
      <c r="H1179" s="31"/>
    </row>
    <row r="1180" spans="1:8" s="2" customFormat="1" ht="22.5">
      <c r="A1180" s="30"/>
      <c r="B1180" s="31"/>
      <c r="C1180" s="215" t="s">
        <v>2504</v>
      </c>
      <c r="D1180" s="215" t="s">
        <v>2505</v>
      </c>
      <c r="E1180" s="18" t="s">
        <v>651</v>
      </c>
      <c r="F1180" s="216">
        <v>14.938000000000001</v>
      </c>
      <c r="G1180" s="30"/>
      <c r="H1180" s="31"/>
    </row>
    <row r="1181" spans="1:8" s="2" customFormat="1" ht="16.899999999999999" customHeight="1">
      <c r="A1181" s="30"/>
      <c r="B1181" s="31"/>
      <c r="C1181" s="215" t="s">
        <v>2499</v>
      </c>
      <c r="D1181" s="215" t="s">
        <v>2500</v>
      </c>
      <c r="E1181" s="18" t="s">
        <v>529</v>
      </c>
      <c r="F1181" s="216">
        <v>1867.306</v>
      </c>
      <c r="G1181" s="30"/>
      <c r="H1181" s="31"/>
    </row>
    <row r="1182" spans="1:8" s="2" customFormat="1" ht="22.5">
      <c r="A1182" s="30"/>
      <c r="B1182" s="31"/>
      <c r="C1182" s="215" t="s">
        <v>2509</v>
      </c>
      <c r="D1182" s="215" t="s">
        <v>2510</v>
      </c>
      <c r="E1182" s="18" t="s">
        <v>529</v>
      </c>
      <c r="F1182" s="216">
        <v>676.54300000000001</v>
      </c>
      <c r="G1182" s="30"/>
      <c r="H1182" s="31"/>
    </row>
    <row r="1183" spans="1:8" s="2" customFormat="1" ht="16.899999999999999" customHeight="1">
      <c r="A1183" s="30"/>
      <c r="B1183" s="31"/>
      <c r="C1183" s="211" t="s">
        <v>2362</v>
      </c>
      <c r="D1183" s="212" t="s">
        <v>1</v>
      </c>
      <c r="E1183" s="213" t="s">
        <v>1</v>
      </c>
      <c r="F1183" s="214">
        <v>1063.33</v>
      </c>
      <c r="G1183" s="30"/>
      <c r="H1183" s="31"/>
    </row>
    <row r="1184" spans="1:8" s="2" customFormat="1" ht="16.899999999999999" customHeight="1">
      <c r="A1184" s="30"/>
      <c r="B1184" s="31"/>
      <c r="C1184" s="215" t="s">
        <v>1</v>
      </c>
      <c r="D1184" s="215" t="s">
        <v>653</v>
      </c>
      <c r="E1184" s="18" t="s">
        <v>1</v>
      </c>
      <c r="F1184" s="216">
        <v>0</v>
      </c>
      <c r="G1184" s="30"/>
      <c r="H1184" s="31"/>
    </row>
    <row r="1185" spans="1:8" s="2" customFormat="1" ht="16.899999999999999" customHeight="1">
      <c r="A1185" s="30"/>
      <c r="B1185" s="31"/>
      <c r="C1185" s="215" t="s">
        <v>1</v>
      </c>
      <c r="D1185" s="215" t="s">
        <v>2347</v>
      </c>
      <c r="E1185" s="18" t="s">
        <v>1</v>
      </c>
      <c r="F1185" s="216">
        <v>353.4</v>
      </c>
      <c r="G1185" s="30"/>
      <c r="H1185" s="31"/>
    </row>
    <row r="1186" spans="1:8" s="2" customFormat="1" ht="16.899999999999999" customHeight="1">
      <c r="A1186" s="30"/>
      <c r="B1186" s="31"/>
      <c r="C1186" s="215" t="s">
        <v>1</v>
      </c>
      <c r="D1186" s="215" t="s">
        <v>2348</v>
      </c>
      <c r="E1186" s="18" t="s">
        <v>1</v>
      </c>
      <c r="F1186" s="216">
        <v>-34.4</v>
      </c>
      <c r="G1186" s="30"/>
      <c r="H1186" s="31"/>
    </row>
    <row r="1187" spans="1:8" s="2" customFormat="1" ht="16.899999999999999" customHeight="1">
      <c r="A1187" s="30"/>
      <c r="B1187" s="31"/>
      <c r="C1187" s="215" t="s">
        <v>1</v>
      </c>
      <c r="D1187" s="215" t="s">
        <v>1</v>
      </c>
      <c r="E1187" s="18" t="s">
        <v>1</v>
      </c>
      <c r="F1187" s="216">
        <v>0</v>
      </c>
      <c r="G1187" s="30"/>
      <c r="H1187" s="31"/>
    </row>
    <row r="1188" spans="1:8" s="2" customFormat="1" ht="16.899999999999999" customHeight="1">
      <c r="A1188" s="30"/>
      <c r="B1188" s="31"/>
      <c r="C1188" s="215" t="s">
        <v>1</v>
      </c>
      <c r="D1188" s="215" t="s">
        <v>654</v>
      </c>
      <c r="E1188" s="18" t="s">
        <v>1</v>
      </c>
      <c r="F1188" s="216">
        <v>0</v>
      </c>
      <c r="G1188" s="30"/>
      <c r="H1188" s="31"/>
    </row>
    <row r="1189" spans="1:8" s="2" customFormat="1" ht="16.899999999999999" customHeight="1">
      <c r="A1189" s="30"/>
      <c r="B1189" s="31"/>
      <c r="C1189" s="215" t="s">
        <v>1</v>
      </c>
      <c r="D1189" s="215" t="s">
        <v>2349</v>
      </c>
      <c r="E1189" s="18" t="s">
        <v>1</v>
      </c>
      <c r="F1189" s="216">
        <v>390.15199999999999</v>
      </c>
      <c r="G1189" s="30"/>
      <c r="H1189" s="31"/>
    </row>
    <row r="1190" spans="1:8" s="2" customFormat="1" ht="16.899999999999999" customHeight="1">
      <c r="A1190" s="30"/>
      <c r="B1190" s="31"/>
      <c r="C1190" s="215" t="s">
        <v>1</v>
      </c>
      <c r="D1190" s="215" t="s">
        <v>2350</v>
      </c>
      <c r="E1190" s="18" t="s">
        <v>1</v>
      </c>
      <c r="F1190" s="216">
        <v>-28.4</v>
      </c>
      <c r="G1190" s="30"/>
      <c r="H1190" s="31"/>
    </row>
    <row r="1191" spans="1:8" s="2" customFormat="1" ht="16.899999999999999" customHeight="1">
      <c r="A1191" s="30"/>
      <c r="B1191" s="31"/>
      <c r="C1191" s="215" t="s">
        <v>1</v>
      </c>
      <c r="D1191" s="215" t="s">
        <v>1</v>
      </c>
      <c r="E1191" s="18" t="s">
        <v>1</v>
      </c>
      <c r="F1191" s="216">
        <v>0</v>
      </c>
      <c r="G1191" s="30"/>
      <c r="H1191" s="31"/>
    </row>
    <row r="1192" spans="1:8" s="2" customFormat="1" ht="16.899999999999999" customHeight="1">
      <c r="A1192" s="30"/>
      <c r="B1192" s="31"/>
      <c r="C1192" s="215" t="s">
        <v>1</v>
      </c>
      <c r="D1192" s="215" t="s">
        <v>846</v>
      </c>
      <c r="E1192" s="18" t="s">
        <v>1</v>
      </c>
      <c r="F1192" s="216">
        <v>0</v>
      </c>
      <c r="G1192" s="30"/>
      <c r="H1192" s="31"/>
    </row>
    <row r="1193" spans="1:8" s="2" customFormat="1" ht="16.899999999999999" customHeight="1">
      <c r="A1193" s="30"/>
      <c r="B1193" s="31"/>
      <c r="C1193" s="215" t="s">
        <v>1</v>
      </c>
      <c r="D1193" s="215" t="s">
        <v>1070</v>
      </c>
      <c r="E1193" s="18" t="s">
        <v>1</v>
      </c>
      <c r="F1193" s="216">
        <v>0</v>
      </c>
      <c r="G1193" s="30"/>
      <c r="H1193" s="31"/>
    </row>
    <row r="1194" spans="1:8" s="2" customFormat="1" ht="16.899999999999999" customHeight="1">
      <c r="A1194" s="30"/>
      <c r="B1194" s="31"/>
      <c r="C1194" s="215" t="s">
        <v>1</v>
      </c>
      <c r="D1194" s="215" t="s">
        <v>2351</v>
      </c>
      <c r="E1194" s="18" t="s">
        <v>1</v>
      </c>
      <c r="F1194" s="216">
        <v>144.28100000000001</v>
      </c>
      <c r="G1194" s="30"/>
      <c r="H1194" s="31"/>
    </row>
    <row r="1195" spans="1:8" s="2" customFormat="1" ht="16.899999999999999" customHeight="1">
      <c r="A1195" s="30"/>
      <c r="B1195" s="31"/>
      <c r="C1195" s="215" t="s">
        <v>1</v>
      </c>
      <c r="D1195" s="215" t="s">
        <v>2352</v>
      </c>
      <c r="E1195" s="18" t="s">
        <v>1</v>
      </c>
      <c r="F1195" s="216">
        <v>-12.18</v>
      </c>
      <c r="G1195" s="30"/>
      <c r="H1195" s="31"/>
    </row>
    <row r="1196" spans="1:8" s="2" customFormat="1" ht="16.899999999999999" customHeight="1">
      <c r="A1196" s="30"/>
      <c r="B1196" s="31"/>
      <c r="C1196" s="215" t="s">
        <v>1</v>
      </c>
      <c r="D1196" s="215" t="s">
        <v>2353</v>
      </c>
      <c r="E1196" s="18" t="s">
        <v>1</v>
      </c>
      <c r="F1196" s="216">
        <v>0</v>
      </c>
      <c r="G1196" s="30"/>
      <c r="H1196" s="31"/>
    </row>
    <row r="1197" spans="1:8" s="2" customFormat="1" ht="16.899999999999999" customHeight="1">
      <c r="A1197" s="30"/>
      <c r="B1197" s="31"/>
      <c r="C1197" s="215" t="s">
        <v>1</v>
      </c>
      <c r="D1197" s="215" t="s">
        <v>2354</v>
      </c>
      <c r="E1197" s="18" t="s">
        <v>1</v>
      </c>
      <c r="F1197" s="216">
        <v>-11.305</v>
      </c>
      <c r="G1197" s="30"/>
      <c r="H1197" s="31"/>
    </row>
    <row r="1198" spans="1:8" s="2" customFormat="1" ht="16.899999999999999" customHeight="1">
      <c r="A1198" s="30"/>
      <c r="B1198" s="31"/>
      <c r="C1198" s="215" t="s">
        <v>1</v>
      </c>
      <c r="D1198" s="215" t="s">
        <v>1</v>
      </c>
      <c r="E1198" s="18" t="s">
        <v>1</v>
      </c>
      <c r="F1198" s="216">
        <v>0</v>
      </c>
      <c r="G1198" s="30"/>
      <c r="H1198" s="31"/>
    </row>
    <row r="1199" spans="1:8" s="2" customFormat="1" ht="16.899999999999999" customHeight="1">
      <c r="A1199" s="30"/>
      <c r="B1199" s="31"/>
      <c r="C1199" s="215" t="s">
        <v>1</v>
      </c>
      <c r="D1199" s="215" t="s">
        <v>2355</v>
      </c>
      <c r="E1199" s="18" t="s">
        <v>1</v>
      </c>
      <c r="F1199" s="216">
        <v>0</v>
      </c>
      <c r="G1199" s="30"/>
      <c r="H1199" s="31"/>
    </row>
    <row r="1200" spans="1:8" s="2" customFormat="1" ht="16.899999999999999" customHeight="1">
      <c r="A1200" s="30"/>
      <c r="B1200" s="31"/>
      <c r="C1200" s="215" t="s">
        <v>1</v>
      </c>
      <c r="D1200" s="215" t="s">
        <v>2356</v>
      </c>
      <c r="E1200" s="18" t="s">
        <v>1</v>
      </c>
      <c r="F1200" s="216">
        <v>136.68</v>
      </c>
      <c r="G1200" s="30"/>
      <c r="H1200" s="31"/>
    </row>
    <row r="1201" spans="1:8" s="2" customFormat="1" ht="16.899999999999999" customHeight="1">
      <c r="A1201" s="30"/>
      <c r="B1201" s="31"/>
      <c r="C1201" s="215" t="s">
        <v>1</v>
      </c>
      <c r="D1201" s="215" t="s">
        <v>2357</v>
      </c>
      <c r="E1201" s="18" t="s">
        <v>1</v>
      </c>
      <c r="F1201" s="216">
        <v>-13.23</v>
      </c>
      <c r="G1201" s="30"/>
      <c r="H1201" s="31"/>
    </row>
    <row r="1202" spans="1:8" s="2" customFormat="1" ht="16.899999999999999" customHeight="1">
      <c r="A1202" s="30"/>
      <c r="B1202" s="31"/>
      <c r="C1202" s="215" t="s">
        <v>1</v>
      </c>
      <c r="D1202" s="215" t="s">
        <v>2358</v>
      </c>
      <c r="E1202" s="18" t="s">
        <v>1</v>
      </c>
      <c r="F1202" s="216">
        <v>-8.0749999999999993</v>
      </c>
      <c r="G1202" s="30"/>
      <c r="H1202" s="31"/>
    </row>
    <row r="1203" spans="1:8" s="2" customFormat="1" ht="16.899999999999999" customHeight="1">
      <c r="A1203" s="30"/>
      <c r="B1203" s="31"/>
      <c r="C1203" s="215" t="s">
        <v>1</v>
      </c>
      <c r="D1203" s="215" t="s">
        <v>1</v>
      </c>
      <c r="E1203" s="18" t="s">
        <v>1</v>
      </c>
      <c r="F1203" s="216">
        <v>0</v>
      </c>
      <c r="G1203" s="30"/>
      <c r="H1203" s="31"/>
    </row>
    <row r="1204" spans="1:8" s="2" customFormat="1" ht="16.899999999999999" customHeight="1">
      <c r="A1204" s="30"/>
      <c r="B1204" s="31"/>
      <c r="C1204" s="215" t="s">
        <v>1</v>
      </c>
      <c r="D1204" s="215" t="s">
        <v>1077</v>
      </c>
      <c r="E1204" s="18" t="s">
        <v>1</v>
      </c>
      <c r="F1204" s="216">
        <v>0</v>
      </c>
      <c r="G1204" s="30"/>
      <c r="H1204" s="31"/>
    </row>
    <row r="1205" spans="1:8" s="2" customFormat="1" ht="16.899999999999999" customHeight="1">
      <c r="A1205" s="30"/>
      <c r="B1205" s="31"/>
      <c r="C1205" s="215" t="s">
        <v>1</v>
      </c>
      <c r="D1205" s="215" t="s">
        <v>2359</v>
      </c>
      <c r="E1205" s="18" t="s">
        <v>1</v>
      </c>
      <c r="F1205" s="216">
        <v>179.90700000000001</v>
      </c>
      <c r="G1205" s="30"/>
      <c r="H1205" s="31"/>
    </row>
    <row r="1206" spans="1:8" s="2" customFormat="1" ht="16.899999999999999" customHeight="1">
      <c r="A1206" s="30"/>
      <c r="B1206" s="31"/>
      <c r="C1206" s="215" t="s">
        <v>1</v>
      </c>
      <c r="D1206" s="215" t="s">
        <v>2360</v>
      </c>
      <c r="E1206" s="18" t="s">
        <v>1</v>
      </c>
      <c r="F1206" s="216">
        <v>-20.58</v>
      </c>
      <c r="G1206" s="30"/>
      <c r="H1206" s="31"/>
    </row>
    <row r="1207" spans="1:8" s="2" customFormat="1" ht="16.899999999999999" customHeight="1">
      <c r="A1207" s="30"/>
      <c r="B1207" s="31"/>
      <c r="C1207" s="215" t="s">
        <v>1</v>
      </c>
      <c r="D1207" s="215" t="s">
        <v>2361</v>
      </c>
      <c r="E1207" s="18" t="s">
        <v>1</v>
      </c>
      <c r="F1207" s="216">
        <v>-12.92</v>
      </c>
      <c r="G1207" s="30"/>
      <c r="H1207" s="31"/>
    </row>
    <row r="1208" spans="1:8" s="2" customFormat="1" ht="16.899999999999999" customHeight="1">
      <c r="A1208" s="30"/>
      <c r="B1208" s="31"/>
      <c r="C1208" s="215" t="s">
        <v>2362</v>
      </c>
      <c r="D1208" s="215" t="s">
        <v>468</v>
      </c>
      <c r="E1208" s="18" t="s">
        <v>1</v>
      </c>
      <c r="F1208" s="216">
        <v>1063.33</v>
      </c>
      <c r="G1208" s="30"/>
      <c r="H1208" s="31"/>
    </row>
    <row r="1209" spans="1:8" s="2" customFormat="1" ht="16.899999999999999" customHeight="1">
      <c r="A1209" s="30"/>
      <c r="B1209" s="31"/>
      <c r="C1209" s="211" t="s">
        <v>2376</v>
      </c>
      <c r="D1209" s="212" t="s">
        <v>1</v>
      </c>
      <c r="E1209" s="213" t="s">
        <v>1</v>
      </c>
      <c r="F1209" s="214">
        <v>642.10900000000004</v>
      </c>
      <c r="G1209" s="30"/>
      <c r="H1209" s="31"/>
    </row>
    <row r="1210" spans="1:8" s="2" customFormat="1" ht="16.899999999999999" customHeight="1">
      <c r="A1210" s="30"/>
      <c r="B1210" s="31"/>
      <c r="C1210" s="215" t="s">
        <v>1</v>
      </c>
      <c r="D1210" s="215" t="s">
        <v>653</v>
      </c>
      <c r="E1210" s="18" t="s">
        <v>1</v>
      </c>
      <c r="F1210" s="216">
        <v>0</v>
      </c>
      <c r="G1210" s="30"/>
      <c r="H1210" s="31"/>
    </row>
    <row r="1211" spans="1:8" s="2" customFormat="1" ht="16.899999999999999" customHeight="1">
      <c r="A1211" s="30"/>
      <c r="B1211" s="31"/>
      <c r="C1211" s="215" t="s">
        <v>1</v>
      </c>
      <c r="D1211" s="215" t="s">
        <v>2367</v>
      </c>
      <c r="E1211" s="18" t="s">
        <v>1</v>
      </c>
      <c r="F1211" s="216">
        <v>221.29300000000001</v>
      </c>
      <c r="G1211" s="30"/>
      <c r="H1211" s="31"/>
    </row>
    <row r="1212" spans="1:8" s="2" customFormat="1" ht="16.899999999999999" customHeight="1">
      <c r="A1212" s="30"/>
      <c r="B1212" s="31"/>
      <c r="C1212" s="215" t="s">
        <v>1</v>
      </c>
      <c r="D1212" s="215" t="s">
        <v>2368</v>
      </c>
      <c r="E1212" s="18" t="s">
        <v>1</v>
      </c>
      <c r="F1212" s="216">
        <v>-23.6</v>
      </c>
      <c r="G1212" s="30"/>
      <c r="H1212" s="31"/>
    </row>
    <row r="1213" spans="1:8" s="2" customFormat="1" ht="16.899999999999999" customHeight="1">
      <c r="A1213" s="30"/>
      <c r="B1213" s="31"/>
      <c r="C1213" s="215" t="s">
        <v>1</v>
      </c>
      <c r="D1213" s="215" t="s">
        <v>1</v>
      </c>
      <c r="E1213" s="18" t="s">
        <v>1</v>
      </c>
      <c r="F1213" s="216">
        <v>0</v>
      </c>
      <c r="G1213" s="30"/>
      <c r="H1213" s="31"/>
    </row>
    <row r="1214" spans="1:8" s="2" customFormat="1" ht="16.899999999999999" customHeight="1">
      <c r="A1214" s="30"/>
      <c r="B1214" s="31"/>
      <c r="C1214" s="215" t="s">
        <v>1</v>
      </c>
      <c r="D1214" s="215" t="s">
        <v>654</v>
      </c>
      <c r="E1214" s="18" t="s">
        <v>1</v>
      </c>
      <c r="F1214" s="216">
        <v>0</v>
      </c>
      <c r="G1214" s="30"/>
      <c r="H1214" s="31"/>
    </row>
    <row r="1215" spans="1:8" s="2" customFormat="1" ht="22.5">
      <c r="A1215" s="30"/>
      <c r="B1215" s="31"/>
      <c r="C1215" s="215" t="s">
        <v>1</v>
      </c>
      <c r="D1215" s="215" t="s">
        <v>2369</v>
      </c>
      <c r="E1215" s="18" t="s">
        <v>1</v>
      </c>
      <c r="F1215" s="216">
        <v>302.786</v>
      </c>
      <c r="G1215" s="30"/>
      <c r="H1215" s="31"/>
    </row>
    <row r="1216" spans="1:8" s="2" customFormat="1" ht="16.899999999999999" customHeight="1">
      <c r="A1216" s="30"/>
      <c r="B1216" s="31"/>
      <c r="C1216" s="215" t="s">
        <v>1</v>
      </c>
      <c r="D1216" s="215" t="s">
        <v>2370</v>
      </c>
      <c r="E1216" s="18" t="s">
        <v>1</v>
      </c>
      <c r="F1216" s="216">
        <v>96.47</v>
      </c>
      <c r="G1216" s="30"/>
      <c r="H1216" s="31"/>
    </row>
    <row r="1217" spans="1:8" s="2" customFormat="1" ht="16.899999999999999" customHeight="1">
      <c r="A1217" s="30"/>
      <c r="B1217" s="31"/>
      <c r="C1217" s="215" t="s">
        <v>1</v>
      </c>
      <c r="D1217" s="215" t="s">
        <v>2371</v>
      </c>
      <c r="E1217" s="18" t="s">
        <v>1</v>
      </c>
      <c r="F1217" s="216">
        <v>-38.4</v>
      </c>
      <c r="G1217" s="30"/>
      <c r="H1217" s="31"/>
    </row>
    <row r="1218" spans="1:8" s="2" customFormat="1" ht="16.899999999999999" customHeight="1">
      <c r="A1218" s="30"/>
      <c r="B1218" s="31"/>
      <c r="C1218" s="215" t="s">
        <v>1</v>
      </c>
      <c r="D1218" s="215" t="s">
        <v>1</v>
      </c>
      <c r="E1218" s="18" t="s">
        <v>1</v>
      </c>
      <c r="F1218" s="216">
        <v>0</v>
      </c>
      <c r="G1218" s="30"/>
      <c r="H1218" s="31"/>
    </row>
    <row r="1219" spans="1:8" s="2" customFormat="1" ht="16.899999999999999" customHeight="1">
      <c r="A1219" s="30"/>
      <c r="B1219" s="31"/>
      <c r="C1219" s="215" t="s">
        <v>1</v>
      </c>
      <c r="D1219" s="215" t="s">
        <v>846</v>
      </c>
      <c r="E1219" s="18" t="s">
        <v>1</v>
      </c>
      <c r="F1219" s="216">
        <v>0</v>
      </c>
      <c r="G1219" s="30"/>
      <c r="H1219" s="31"/>
    </row>
    <row r="1220" spans="1:8" s="2" customFormat="1" ht="16.899999999999999" customHeight="1">
      <c r="A1220" s="30"/>
      <c r="B1220" s="31"/>
      <c r="C1220" s="215" t="s">
        <v>1</v>
      </c>
      <c r="D1220" s="215" t="s">
        <v>2372</v>
      </c>
      <c r="E1220" s="18" t="s">
        <v>1</v>
      </c>
      <c r="F1220" s="216">
        <v>0</v>
      </c>
      <c r="G1220" s="30"/>
      <c r="H1220" s="31"/>
    </row>
    <row r="1221" spans="1:8" s="2" customFormat="1" ht="16.899999999999999" customHeight="1">
      <c r="A1221" s="30"/>
      <c r="B1221" s="31"/>
      <c r="C1221" s="215" t="s">
        <v>1</v>
      </c>
      <c r="D1221" s="215" t="s">
        <v>2373</v>
      </c>
      <c r="E1221" s="18" t="s">
        <v>1</v>
      </c>
      <c r="F1221" s="216">
        <v>159.608</v>
      </c>
      <c r="G1221" s="30"/>
      <c r="H1221" s="31"/>
    </row>
    <row r="1222" spans="1:8" s="2" customFormat="1" ht="16.899999999999999" customHeight="1">
      <c r="A1222" s="30"/>
      <c r="B1222" s="31"/>
      <c r="C1222" s="215" t="s">
        <v>1</v>
      </c>
      <c r="D1222" s="215" t="s">
        <v>2374</v>
      </c>
      <c r="E1222" s="18" t="s">
        <v>1</v>
      </c>
      <c r="F1222" s="216">
        <v>-22.68</v>
      </c>
      <c r="G1222" s="30"/>
      <c r="H1222" s="31"/>
    </row>
    <row r="1223" spans="1:8" s="2" customFormat="1" ht="16.899999999999999" customHeight="1">
      <c r="A1223" s="30"/>
      <c r="B1223" s="31"/>
      <c r="C1223" s="215" t="s">
        <v>1</v>
      </c>
      <c r="D1223" s="215" t="s">
        <v>2361</v>
      </c>
      <c r="E1223" s="18" t="s">
        <v>1</v>
      </c>
      <c r="F1223" s="216">
        <v>-12.92</v>
      </c>
      <c r="G1223" s="30"/>
      <c r="H1223" s="31"/>
    </row>
    <row r="1224" spans="1:8" s="2" customFormat="1" ht="16.899999999999999" customHeight="1">
      <c r="A1224" s="30"/>
      <c r="B1224" s="31"/>
      <c r="C1224" s="215" t="s">
        <v>1</v>
      </c>
      <c r="D1224" s="215" t="s">
        <v>1</v>
      </c>
      <c r="E1224" s="18" t="s">
        <v>1</v>
      </c>
      <c r="F1224" s="216">
        <v>0</v>
      </c>
      <c r="G1224" s="30"/>
      <c r="H1224" s="31"/>
    </row>
    <row r="1225" spans="1:8" s="2" customFormat="1" ht="16.899999999999999" customHeight="1">
      <c r="A1225" s="30"/>
      <c r="B1225" s="31"/>
      <c r="C1225" s="215" t="s">
        <v>1</v>
      </c>
      <c r="D1225" s="215" t="s">
        <v>1</v>
      </c>
      <c r="E1225" s="18" t="s">
        <v>1</v>
      </c>
      <c r="F1225" s="216">
        <v>0</v>
      </c>
      <c r="G1225" s="30"/>
      <c r="H1225" s="31"/>
    </row>
    <row r="1226" spans="1:8" s="2" customFormat="1" ht="16.899999999999999" customHeight="1">
      <c r="A1226" s="30"/>
      <c r="B1226" s="31"/>
      <c r="C1226" s="215" t="s">
        <v>1</v>
      </c>
      <c r="D1226" s="215" t="s">
        <v>2375</v>
      </c>
      <c r="E1226" s="18" t="s">
        <v>1</v>
      </c>
      <c r="F1226" s="216">
        <v>-40.448</v>
      </c>
      <c r="G1226" s="30"/>
      <c r="H1226" s="31"/>
    </row>
    <row r="1227" spans="1:8" s="2" customFormat="1" ht="16.899999999999999" customHeight="1">
      <c r="A1227" s="30"/>
      <c r="B1227" s="31"/>
      <c r="C1227" s="215" t="s">
        <v>2376</v>
      </c>
      <c r="D1227" s="215" t="s">
        <v>468</v>
      </c>
      <c r="E1227" s="18" t="s">
        <v>1</v>
      </c>
      <c r="F1227" s="216">
        <v>642.10900000000004</v>
      </c>
      <c r="G1227" s="30"/>
      <c r="H1227" s="31"/>
    </row>
    <row r="1228" spans="1:8" s="2" customFormat="1" ht="16.899999999999999" customHeight="1">
      <c r="A1228" s="30"/>
      <c r="B1228" s="31"/>
      <c r="C1228" s="211" t="s">
        <v>2394</v>
      </c>
      <c r="D1228" s="212" t="s">
        <v>1</v>
      </c>
      <c r="E1228" s="213" t="s">
        <v>1</v>
      </c>
      <c r="F1228" s="214">
        <v>490.44400000000002</v>
      </c>
      <c r="G1228" s="30"/>
      <c r="H1228" s="31"/>
    </row>
    <row r="1229" spans="1:8" s="2" customFormat="1" ht="16.899999999999999" customHeight="1">
      <c r="A1229" s="30"/>
      <c r="B1229" s="31"/>
      <c r="C1229" s="215" t="s">
        <v>1</v>
      </c>
      <c r="D1229" s="215" t="s">
        <v>653</v>
      </c>
      <c r="E1229" s="18" t="s">
        <v>1</v>
      </c>
      <c r="F1229" s="216">
        <v>0</v>
      </c>
      <c r="G1229" s="30"/>
      <c r="H1229" s="31"/>
    </row>
    <row r="1230" spans="1:8" s="2" customFormat="1" ht="16.899999999999999" customHeight="1">
      <c r="A1230" s="30"/>
      <c r="B1230" s="31"/>
      <c r="C1230" s="215" t="s">
        <v>1</v>
      </c>
      <c r="D1230" s="215" t="s">
        <v>2380</v>
      </c>
      <c r="E1230" s="18" t="s">
        <v>1</v>
      </c>
      <c r="F1230" s="216">
        <v>36.1</v>
      </c>
      <c r="G1230" s="30"/>
      <c r="H1230" s="31"/>
    </row>
    <row r="1231" spans="1:8" s="2" customFormat="1" ht="16.899999999999999" customHeight="1">
      <c r="A1231" s="30"/>
      <c r="B1231" s="31"/>
      <c r="C1231" s="215" t="s">
        <v>1</v>
      </c>
      <c r="D1231" s="215" t="s">
        <v>2381</v>
      </c>
      <c r="E1231" s="18" t="s">
        <v>1</v>
      </c>
      <c r="F1231" s="216">
        <v>-4.5999999999999996</v>
      </c>
      <c r="G1231" s="30"/>
      <c r="H1231" s="31"/>
    </row>
    <row r="1232" spans="1:8" s="2" customFormat="1" ht="16.899999999999999" customHeight="1">
      <c r="A1232" s="30"/>
      <c r="B1232" s="31"/>
      <c r="C1232" s="215" t="s">
        <v>1</v>
      </c>
      <c r="D1232" s="215" t="s">
        <v>1</v>
      </c>
      <c r="E1232" s="18" t="s">
        <v>1</v>
      </c>
      <c r="F1232" s="216">
        <v>0</v>
      </c>
      <c r="G1232" s="30"/>
      <c r="H1232" s="31"/>
    </row>
    <row r="1233" spans="1:8" s="2" customFormat="1" ht="16.899999999999999" customHeight="1">
      <c r="A1233" s="30"/>
      <c r="B1233" s="31"/>
      <c r="C1233" s="215" t="s">
        <v>1</v>
      </c>
      <c r="D1233" s="215" t="s">
        <v>654</v>
      </c>
      <c r="E1233" s="18" t="s">
        <v>1</v>
      </c>
      <c r="F1233" s="216">
        <v>0</v>
      </c>
      <c r="G1233" s="30"/>
      <c r="H1233" s="31"/>
    </row>
    <row r="1234" spans="1:8" s="2" customFormat="1" ht="16.899999999999999" customHeight="1">
      <c r="A1234" s="30"/>
      <c r="B1234" s="31"/>
      <c r="C1234" s="215" t="s">
        <v>1</v>
      </c>
      <c r="D1234" s="215" t="s">
        <v>2382</v>
      </c>
      <c r="E1234" s="18" t="s">
        <v>1</v>
      </c>
      <c r="F1234" s="216">
        <v>160.965</v>
      </c>
      <c r="G1234" s="30"/>
      <c r="H1234" s="31"/>
    </row>
    <row r="1235" spans="1:8" s="2" customFormat="1" ht="16.899999999999999" customHeight="1">
      <c r="A1235" s="30"/>
      <c r="B1235" s="31"/>
      <c r="C1235" s="215" t="s">
        <v>1</v>
      </c>
      <c r="D1235" s="215" t="s">
        <v>2383</v>
      </c>
      <c r="E1235" s="18" t="s">
        <v>1</v>
      </c>
      <c r="F1235" s="216">
        <v>-4</v>
      </c>
      <c r="G1235" s="30"/>
      <c r="H1235" s="31"/>
    </row>
    <row r="1236" spans="1:8" s="2" customFormat="1" ht="16.899999999999999" customHeight="1">
      <c r="A1236" s="30"/>
      <c r="B1236" s="31"/>
      <c r="C1236" s="215" t="s">
        <v>1</v>
      </c>
      <c r="D1236" s="215" t="s">
        <v>1</v>
      </c>
      <c r="E1236" s="18" t="s">
        <v>1</v>
      </c>
      <c r="F1236" s="216">
        <v>0</v>
      </c>
      <c r="G1236" s="30"/>
      <c r="H1236" s="31"/>
    </row>
    <row r="1237" spans="1:8" s="2" customFormat="1" ht="16.899999999999999" customHeight="1">
      <c r="A1237" s="30"/>
      <c r="B1237" s="31"/>
      <c r="C1237" s="215" t="s">
        <v>1</v>
      </c>
      <c r="D1237" s="215" t="s">
        <v>846</v>
      </c>
      <c r="E1237" s="18" t="s">
        <v>1</v>
      </c>
      <c r="F1237" s="216">
        <v>0</v>
      </c>
      <c r="G1237" s="30"/>
      <c r="H1237" s="31"/>
    </row>
    <row r="1238" spans="1:8" s="2" customFormat="1" ht="16.899999999999999" customHeight="1">
      <c r="A1238" s="30"/>
      <c r="B1238" s="31"/>
      <c r="C1238" s="215" t="s">
        <v>1</v>
      </c>
      <c r="D1238" s="215" t="s">
        <v>2384</v>
      </c>
      <c r="E1238" s="18" t="s">
        <v>1</v>
      </c>
      <c r="F1238" s="216">
        <v>0</v>
      </c>
      <c r="G1238" s="30"/>
      <c r="H1238" s="31"/>
    </row>
    <row r="1239" spans="1:8" s="2" customFormat="1" ht="16.899999999999999" customHeight="1">
      <c r="A1239" s="30"/>
      <c r="B1239" s="31"/>
      <c r="C1239" s="215" t="s">
        <v>1</v>
      </c>
      <c r="D1239" s="215" t="s">
        <v>2385</v>
      </c>
      <c r="E1239" s="18" t="s">
        <v>1</v>
      </c>
      <c r="F1239" s="216">
        <v>102.252</v>
      </c>
      <c r="G1239" s="30"/>
      <c r="H1239" s="31"/>
    </row>
    <row r="1240" spans="1:8" s="2" customFormat="1" ht="16.899999999999999" customHeight="1">
      <c r="A1240" s="30"/>
      <c r="B1240" s="31"/>
      <c r="C1240" s="215" t="s">
        <v>1</v>
      </c>
      <c r="D1240" s="215" t="s">
        <v>2386</v>
      </c>
      <c r="E1240" s="18" t="s">
        <v>1</v>
      </c>
      <c r="F1240" s="216">
        <v>-11.55</v>
      </c>
      <c r="G1240" s="30"/>
      <c r="H1240" s="31"/>
    </row>
    <row r="1241" spans="1:8" s="2" customFormat="1" ht="16.899999999999999" customHeight="1">
      <c r="A1241" s="30"/>
      <c r="B1241" s="31"/>
      <c r="C1241" s="215" t="s">
        <v>1</v>
      </c>
      <c r="D1241" s="215" t="s">
        <v>2387</v>
      </c>
      <c r="E1241" s="18" t="s">
        <v>1</v>
      </c>
      <c r="F1241" s="216">
        <v>-1.615</v>
      </c>
      <c r="G1241" s="30"/>
      <c r="H1241" s="31"/>
    </row>
    <row r="1242" spans="1:8" s="2" customFormat="1" ht="16.899999999999999" customHeight="1">
      <c r="A1242" s="30"/>
      <c r="B1242" s="31"/>
      <c r="C1242" s="215" t="s">
        <v>1</v>
      </c>
      <c r="D1242" s="215" t="s">
        <v>2388</v>
      </c>
      <c r="E1242" s="18" t="s">
        <v>1</v>
      </c>
      <c r="F1242" s="216">
        <v>0</v>
      </c>
      <c r="G1242" s="30"/>
      <c r="H1242" s="31"/>
    </row>
    <row r="1243" spans="1:8" s="2" customFormat="1" ht="16.899999999999999" customHeight="1">
      <c r="A1243" s="30"/>
      <c r="B1243" s="31"/>
      <c r="C1243" s="215" t="s">
        <v>1</v>
      </c>
      <c r="D1243" s="215" t="s">
        <v>2389</v>
      </c>
      <c r="E1243" s="18" t="s">
        <v>1</v>
      </c>
      <c r="F1243" s="216">
        <v>158.197</v>
      </c>
      <c r="G1243" s="30"/>
      <c r="H1243" s="31"/>
    </row>
    <row r="1244" spans="1:8" s="2" customFormat="1" ht="16.899999999999999" customHeight="1">
      <c r="A1244" s="30"/>
      <c r="B1244" s="31"/>
      <c r="C1244" s="215" t="s">
        <v>1</v>
      </c>
      <c r="D1244" s="215" t="s">
        <v>2390</v>
      </c>
      <c r="E1244" s="18" t="s">
        <v>1</v>
      </c>
      <c r="F1244" s="216">
        <v>-15.54</v>
      </c>
      <c r="G1244" s="30"/>
      <c r="H1244" s="31"/>
    </row>
    <row r="1245" spans="1:8" s="2" customFormat="1" ht="16.899999999999999" customHeight="1">
      <c r="A1245" s="30"/>
      <c r="B1245" s="31"/>
      <c r="C1245" s="215" t="s">
        <v>1</v>
      </c>
      <c r="D1245" s="215" t="s">
        <v>2391</v>
      </c>
      <c r="E1245" s="18" t="s">
        <v>1</v>
      </c>
      <c r="F1245" s="216">
        <v>-3.23</v>
      </c>
      <c r="G1245" s="30"/>
      <c r="H1245" s="31"/>
    </row>
    <row r="1246" spans="1:8" s="2" customFormat="1" ht="16.899999999999999" customHeight="1">
      <c r="A1246" s="30"/>
      <c r="B1246" s="31"/>
      <c r="C1246" s="215" t="s">
        <v>1</v>
      </c>
      <c r="D1246" s="215" t="s">
        <v>1077</v>
      </c>
      <c r="E1246" s="18" t="s">
        <v>1</v>
      </c>
      <c r="F1246" s="216">
        <v>0</v>
      </c>
      <c r="G1246" s="30"/>
      <c r="H1246" s="31"/>
    </row>
    <row r="1247" spans="1:8" s="2" customFormat="1" ht="16.899999999999999" customHeight="1">
      <c r="A1247" s="30"/>
      <c r="B1247" s="31"/>
      <c r="C1247" s="215" t="s">
        <v>1</v>
      </c>
      <c r="D1247" s="215" t="s">
        <v>2392</v>
      </c>
      <c r="E1247" s="18" t="s">
        <v>1</v>
      </c>
      <c r="F1247" s="216">
        <v>81.38</v>
      </c>
      <c r="G1247" s="30"/>
      <c r="H1247" s="31"/>
    </row>
    <row r="1248" spans="1:8" s="2" customFormat="1" ht="16.899999999999999" customHeight="1">
      <c r="A1248" s="30"/>
      <c r="B1248" s="31"/>
      <c r="C1248" s="215" t="s">
        <v>1</v>
      </c>
      <c r="D1248" s="215" t="s">
        <v>2393</v>
      </c>
      <c r="E1248" s="18" t="s">
        <v>1</v>
      </c>
      <c r="F1248" s="216">
        <v>-6.3</v>
      </c>
      <c r="G1248" s="30"/>
      <c r="H1248" s="31"/>
    </row>
    <row r="1249" spans="1:8" s="2" customFormat="1" ht="16.899999999999999" customHeight="1">
      <c r="A1249" s="30"/>
      <c r="B1249" s="31"/>
      <c r="C1249" s="215" t="s">
        <v>1</v>
      </c>
      <c r="D1249" s="215" t="s">
        <v>2387</v>
      </c>
      <c r="E1249" s="18" t="s">
        <v>1</v>
      </c>
      <c r="F1249" s="216">
        <v>-1.615</v>
      </c>
      <c r="G1249" s="30"/>
      <c r="H1249" s="31"/>
    </row>
    <row r="1250" spans="1:8" s="2" customFormat="1" ht="16.899999999999999" customHeight="1">
      <c r="A1250" s="30"/>
      <c r="B1250" s="31"/>
      <c r="C1250" s="215" t="s">
        <v>1</v>
      </c>
      <c r="D1250" s="215" t="s">
        <v>1</v>
      </c>
      <c r="E1250" s="18" t="s">
        <v>1</v>
      </c>
      <c r="F1250" s="216">
        <v>0</v>
      </c>
      <c r="G1250" s="30"/>
      <c r="H1250" s="31"/>
    </row>
    <row r="1251" spans="1:8" s="2" customFormat="1" ht="16.899999999999999" customHeight="1">
      <c r="A1251" s="30"/>
      <c r="B1251" s="31"/>
      <c r="C1251" s="215" t="s">
        <v>2394</v>
      </c>
      <c r="D1251" s="215" t="s">
        <v>468</v>
      </c>
      <c r="E1251" s="18" t="s">
        <v>1</v>
      </c>
      <c r="F1251" s="216">
        <v>490.44400000000002</v>
      </c>
      <c r="G1251" s="30"/>
      <c r="H1251" s="31"/>
    </row>
    <row r="1252" spans="1:8" s="2" customFormat="1" ht="16.899999999999999" customHeight="1">
      <c r="A1252" s="30"/>
      <c r="B1252" s="31"/>
      <c r="C1252" s="211" t="s">
        <v>2405</v>
      </c>
      <c r="D1252" s="212" t="s">
        <v>1</v>
      </c>
      <c r="E1252" s="213" t="s">
        <v>1</v>
      </c>
      <c r="F1252" s="214">
        <v>620.61900000000003</v>
      </c>
      <c r="G1252" s="30"/>
      <c r="H1252" s="31"/>
    </row>
    <row r="1253" spans="1:8" s="2" customFormat="1" ht="16.899999999999999" customHeight="1">
      <c r="A1253" s="30"/>
      <c r="B1253" s="31"/>
      <c r="C1253" s="215" t="s">
        <v>1</v>
      </c>
      <c r="D1253" s="215" t="s">
        <v>653</v>
      </c>
      <c r="E1253" s="18" t="s">
        <v>1</v>
      </c>
      <c r="F1253" s="216">
        <v>0</v>
      </c>
      <c r="G1253" s="30"/>
      <c r="H1253" s="31"/>
    </row>
    <row r="1254" spans="1:8" s="2" customFormat="1" ht="16.899999999999999" customHeight="1">
      <c r="A1254" s="30"/>
      <c r="B1254" s="31"/>
      <c r="C1254" s="215" t="s">
        <v>1</v>
      </c>
      <c r="D1254" s="215" t="s">
        <v>2398</v>
      </c>
      <c r="E1254" s="18" t="s">
        <v>1</v>
      </c>
      <c r="F1254" s="216">
        <v>73.320999999999998</v>
      </c>
      <c r="G1254" s="30"/>
      <c r="H1254" s="31"/>
    </row>
    <row r="1255" spans="1:8" s="2" customFormat="1" ht="16.899999999999999" customHeight="1">
      <c r="A1255" s="30"/>
      <c r="B1255" s="31"/>
      <c r="C1255" s="215" t="s">
        <v>1</v>
      </c>
      <c r="D1255" s="215" t="s">
        <v>2399</v>
      </c>
      <c r="E1255" s="18" t="s">
        <v>1</v>
      </c>
      <c r="F1255" s="216">
        <v>-2.6</v>
      </c>
      <c r="G1255" s="30"/>
      <c r="H1255" s="31"/>
    </row>
    <row r="1256" spans="1:8" s="2" customFormat="1" ht="16.899999999999999" customHeight="1">
      <c r="A1256" s="30"/>
      <c r="B1256" s="31"/>
      <c r="C1256" s="215" t="s">
        <v>1</v>
      </c>
      <c r="D1256" s="215" t="s">
        <v>654</v>
      </c>
      <c r="E1256" s="18" t="s">
        <v>1</v>
      </c>
      <c r="F1256" s="216">
        <v>0</v>
      </c>
      <c r="G1256" s="30"/>
      <c r="H1256" s="31"/>
    </row>
    <row r="1257" spans="1:8" s="2" customFormat="1" ht="16.899999999999999" customHeight="1">
      <c r="A1257" s="30"/>
      <c r="B1257" s="31"/>
      <c r="C1257" s="215" t="s">
        <v>1</v>
      </c>
      <c r="D1257" s="215" t="s">
        <v>2400</v>
      </c>
      <c r="E1257" s="18" t="s">
        <v>1</v>
      </c>
      <c r="F1257" s="216">
        <v>176.58500000000001</v>
      </c>
      <c r="G1257" s="30"/>
      <c r="H1257" s="31"/>
    </row>
    <row r="1258" spans="1:8" s="2" customFormat="1" ht="16.899999999999999" customHeight="1">
      <c r="A1258" s="30"/>
      <c r="B1258" s="31"/>
      <c r="C1258" s="215" t="s">
        <v>1</v>
      </c>
      <c r="D1258" s="215" t="s">
        <v>2401</v>
      </c>
      <c r="E1258" s="18" t="s">
        <v>1</v>
      </c>
      <c r="F1258" s="216">
        <v>-1.8</v>
      </c>
      <c r="G1258" s="30"/>
      <c r="H1258" s="31"/>
    </row>
    <row r="1259" spans="1:8" s="2" customFormat="1" ht="16.899999999999999" customHeight="1">
      <c r="A1259" s="30"/>
      <c r="B1259" s="31"/>
      <c r="C1259" s="215" t="s">
        <v>1</v>
      </c>
      <c r="D1259" s="215" t="s">
        <v>1</v>
      </c>
      <c r="E1259" s="18" t="s">
        <v>1</v>
      </c>
      <c r="F1259" s="216">
        <v>0</v>
      </c>
      <c r="G1259" s="30"/>
      <c r="H1259" s="31"/>
    </row>
    <row r="1260" spans="1:8" s="2" customFormat="1" ht="16.899999999999999" customHeight="1">
      <c r="A1260" s="30"/>
      <c r="B1260" s="31"/>
      <c r="C1260" s="215" t="s">
        <v>1</v>
      </c>
      <c r="D1260" s="215" t="s">
        <v>1</v>
      </c>
      <c r="E1260" s="18" t="s">
        <v>1</v>
      </c>
      <c r="F1260" s="216">
        <v>0</v>
      </c>
      <c r="G1260" s="30"/>
      <c r="H1260" s="31"/>
    </row>
    <row r="1261" spans="1:8" s="2" customFormat="1" ht="16.899999999999999" customHeight="1">
      <c r="A1261" s="30"/>
      <c r="B1261" s="31"/>
      <c r="C1261" s="215" t="s">
        <v>1</v>
      </c>
      <c r="D1261" s="215" t="s">
        <v>846</v>
      </c>
      <c r="E1261" s="18" t="s">
        <v>1</v>
      </c>
      <c r="F1261" s="216">
        <v>0</v>
      </c>
      <c r="G1261" s="30"/>
      <c r="H1261" s="31"/>
    </row>
    <row r="1262" spans="1:8" s="2" customFormat="1" ht="16.899999999999999" customHeight="1">
      <c r="A1262" s="30"/>
      <c r="B1262" s="31"/>
      <c r="C1262" s="215" t="s">
        <v>1</v>
      </c>
      <c r="D1262" s="215" t="s">
        <v>2402</v>
      </c>
      <c r="E1262" s="18" t="s">
        <v>1</v>
      </c>
      <c r="F1262" s="216">
        <v>0</v>
      </c>
      <c r="G1262" s="30"/>
      <c r="H1262" s="31"/>
    </row>
    <row r="1263" spans="1:8" s="2" customFormat="1" ht="16.899999999999999" customHeight="1">
      <c r="A1263" s="30"/>
      <c r="B1263" s="31"/>
      <c r="C1263" s="215" t="s">
        <v>1</v>
      </c>
      <c r="D1263" s="215" t="s">
        <v>2403</v>
      </c>
      <c r="E1263" s="18" t="s">
        <v>1</v>
      </c>
      <c r="F1263" s="216">
        <v>393.04300000000001</v>
      </c>
      <c r="G1263" s="30"/>
      <c r="H1263" s="31"/>
    </row>
    <row r="1264" spans="1:8" s="2" customFormat="1" ht="16.899999999999999" customHeight="1">
      <c r="A1264" s="30"/>
      <c r="B1264" s="31"/>
      <c r="C1264" s="215" t="s">
        <v>1</v>
      </c>
      <c r="D1264" s="215" t="s">
        <v>2404</v>
      </c>
      <c r="E1264" s="18" t="s">
        <v>1</v>
      </c>
      <c r="F1264" s="216">
        <v>-14.7</v>
      </c>
      <c r="G1264" s="30"/>
      <c r="H1264" s="31"/>
    </row>
    <row r="1265" spans="1:8" s="2" customFormat="1" ht="16.899999999999999" customHeight="1">
      <c r="A1265" s="30"/>
      <c r="B1265" s="31"/>
      <c r="C1265" s="215" t="s">
        <v>1</v>
      </c>
      <c r="D1265" s="215" t="s">
        <v>2391</v>
      </c>
      <c r="E1265" s="18" t="s">
        <v>1</v>
      </c>
      <c r="F1265" s="216">
        <v>-3.23</v>
      </c>
      <c r="G1265" s="30"/>
      <c r="H1265" s="31"/>
    </row>
    <row r="1266" spans="1:8" s="2" customFormat="1" ht="16.899999999999999" customHeight="1">
      <c r="A1266" s="30"/>
      <c r="B1266" s="31"/>
      <c r="C1266" s="215" t="s">
        <v>2405</v>
      </c>
      <c r="D1266" s="215" t="s">
        <v>468</v>
      </c>
      <c r="E1266" s="18" t="s">
        <v>1</v>
      </c>
      <c r="F1266" s="216">
        <v>620.61900000000003</v>
      </c>
      <c r="G1266" s="30"/>
      <c r="H1266" s="31"/>
    </row>
    <row r="1267" spans="1:8" s="2" customFormat="1" ht="16.899999999999999" customHeight="1">
      <c r="A1267" s="30"/>
      <c r="B1267" s="31"/>
      <c r="C1267" s="211" t="s">
        <v>2411</v>
      </c>
      <c r="D1267" s="212" t="s">
        <v>1</v>
      </c>
      <c r="E1267" s="213" t="s">
        <v>1</v>
      </c>
      <c r="F1267" s="214">
        <v>16.738</v>
      </c>
      <c r="G1267" s="30"/>
      <c r="H1267" s="31"/>
    </row>
    <row r="1268" spans="1:8" s="2" customFormat="1" ht="16.899999999999999" customHeight="1">
      <c r="A1268" s="30"/>
      <c r="B1268" s="31"/>
      <c r="C1268" s="215" t="s">
        <v>1</v>
      </c>
      <c r="D1268" s="215" t="s">
        <v>639</v>
      </c>
      <c r="E1268" s="18" t="s">
        <v>1</v>
      </c>
      <c r="F1268" s="216">
        <v>0</v>
      </c>
      <c r="G1268" s="30"/>
      <c r="H1268" s="31"/>
    </row>
    <row r="1269" spans="1:8" s="2" customFormat="1" ht="16.899999999999999" customHeight="1">
      <c r="A1269" s="30"/>
      <c r="B1269" s="31"/>
      <c r="C1269" s="215" t="s">
        <v>1</v>
      </c>
      <c r="D1269" s="215" t="s">
        <v>2409</v>
      </c>
      <c r="E1269" s="18" t="s">
        <v>1</v>
      </c>
      <c r="F1269" s="216">
        <v>5.1479999999999997</v>
      </c>
      <c r="G1269" s="30"/>
      <c r="H1269" s="31"/>
    </row>
    <row r="1270" spans="1:8" s="2" customFormat="1" ht="16.899999999999999" customHeight="1">
      <c r="A1270" s="30"/>
      <c r="B1270" s="31"/>
      <c r="C1270" s="215" t="s">
        <v>1</v>
      </c>
      <c r="D1270" s="215" t="s">
        <v>653</v>
      </c>
      <c r="E1270" s="18" t="s">
        <v>1</v>
      </c>
      <c r="F1270" s="216">
        <v>0</v>
      </c>
      <c r="G1270" s="30"/>
      <c r="H1270" s="31"/>
    </row>
    <row r="1271" spans="1:8" s="2" customFormat="1" ht="16.899999999999999" customHeight="1">
      <c r="A1271" s="30"/>
      <c r="B1271" s="31"/>
      <c r="C1271" s="215" t="s">
        <v>1</v>
      </c>
      <c r="D1271" s="215" t="s">
        <v>2410</v>
      </c>
      <c r="E1271" s="18" t="s">
        <v>1</v>
      </c>
      <c r="F1271" s="216">
        <v>11.59</v>
      </c>
      <c r="G1271" s="30"/>
      <c r="H1271" s="31"/>
    </row>
    <row r="1272" spans="1:8" s="2" customFormat="1" ht="16.899999999999999" customHeight="1">
      <c r="A1272" s="30"/>
      <c r="B1272" s="31"/>
      <c r="C1272" s="215" t="s">
        <v>1</v>
      </c>
      <c r="D1272" s="215" t="s">
        <v>1</v>
      </c>
      <c r="E1272" s="18" t="s">
        <v>1</v>
      </c>
      <c r="F1272" s="216">
        <v>0</v>
      </c>
      <c r="G1272" s="30"/>
      <c r="H1272" s="31"/>
    </row>
    <row r="1273" spans="1:8" s="2" customFormat="1" ht="16.899999999999999" customHeight="1">
      <c r="A1273" s="30"/>
      <c r="B1273" s="31"/>
      <c r="C1273" s="215" t="s">
        <v>2411</v>
      </c>
      <c r="D1273" s="215" t="s">
        <v>468</v>
      </c>
      <c r="E1273" s="18" t="s">
        <v>1</v>
      </c>
      <c r="F1273" s="216">
        <v>16.738</v>
      </c>
      <c r="G1273" s="30"/>
      <c r="H1273" s="31"/>
    </row>
    <row r="1274" spans="1:8" s="2" customFormat="1" ht="16.899999999999999" customHeight="1">
      <c r="A1274" s="30"/>
      <c r="B1274" s="31"/>
      <c r="C1274" s="211" t="s">
        <v>252</v>
      </c>
      <c r="D1274" s="212" t="s">
        <v>1</v>
      </c>
      <c r="E1274" s="213" t="s">
        <v>1</v>
      </c>
      <c r="F1274" s="214">
        <v>1160.1990000000001</v>
      </c>
      <c r="G1274" s="30"/>
      <c r="H1274" s="31"/>
    </row>
    <row r="1275" spans="1:8" s="2" customFormat="1" ht="16.899999999999999" customHeight="1">
      <c r="A1275" s="30"/>
      <c r="B1275" s="31"/>
      <c r="C1275" s="215" t="s">
        <v>1</v>
      </c>
      <c r="D1275" s="215" t="s">
        <v>2416</v>
      </c>
      <c r="E1275" s="18" t="s">
        <v>1</v>
      </c>
      <c r="F1275" s="216">
        <v>0</v>
      </c>
      <c r="G1275" s="30"/>
      <c r="H1275" s="31"/>
    </row>
    <row r="1276" spans="1:8" s="2" customFormat="1" ht="16.899999999999999" customHeight="1">
      <c r="A1276" s="30"/>
      <c r="B1276" s="31"/>
      <c r="C1276" s="215" t="s">
        <v>1</v>
      </c>
      <c r="D1276" s="215" t="s">
        <v>653</v>
      </c>
      <c r="E1276" s="18" t="s">
        <v>1</v>
      </c>
      <c r="F1276" s="216">
        <v>0</v>
      </c>
      <c r="G1276" s="30"/>
      <c r="H1276" s="31"/>
    </row>
    <row r="1277" spans="1:8" s="2" customFormat="1" ht="22.5">
      <c r="A1277" s="30"/>
      <c r="B1277" s="31"/>
      <c r="C1277" s="215" t="s">
        <v>1</v>
      </c>
      <c r="D1277" s="215" t="s">
        <v>2417</v>
      </c>
      <c r="E1277" s="18" t="s">
        <v>1</v>
      </c>
      <c r="F1277" s="216">
        <v>290.26</v>
      </c>
      <c r="G1277" s="30"/>
      <c r="H1277" s="31"/>
    </row>
    <row r="1278" spans="1:8" s="2" customFormat="1" ht="16.899999999999999" customHeight="1">
      <c r="A1278" s="30"/>
      <c r="B1278" s="31"/>
      <c r="C1278" s="215" t="s">
        <v>1</v>
      </c>
      <c r="D1278" s="215" t="s">
        <v>2418</v>
      </c>
      <c r="E1278" s="18" t="s">
        <v>1</v>
      </c>
      <c r="F1278" s="216">
        <v>166.61</v>
      </c>
      <c r="G1278" s="30"/>
      <c r="H1278" s="31"/>
    </row>
    <row r="1279" spans="1:8" s="2" customFormat="1" ht="16.899999999999999" customHeight="1">
      <c r="A1279" s="30"/>
      <c r="B1279" s="31"/>
      <c r="C1279" s="215" t="s">
        <v>1</v>
      </c>
      <c r="D1279" s="215" t="s">
        <v>1</v>
      </c>
      <c r="E1279" s="18" t="s">
        <v>1</v>
      </c>
      <c r="F1279" s="216">
        <v>0</v>
      </c>
      <c r="G1279" s="30"/>
      <c r="H1279" s="31"/>
    </row>
    <row r="1280" spans="1:8" s="2" customFormat="1" ht="16.899999999999999" customHeight="1">
      <c r="A1280" s="30"/>
      <c r="B1280" s="31"/>
      <c r="C1280" s="215" t="s">
        <v>1</v>
      </c>
      <c r="D1280" s="215" t="s">
        <v>2419</v>
      </c>
      <c r="E1280" s="18" t="s">
        <v>1</v>
      </c>
      <c r="F1280" s="216">
        <v>0</v>
      </c>
      <c r="G1280" s="30"/>
      <c r="H1280" s="31"/>
    </row>
    <row r="1281" spans="1:8" s="2" customFormat="1" ht="16.899999999999999" customHeight="1">
      <c r="A1281" s="30"/>
      <c r="B1281" s="31"/>
      <c r="C1281" s="215" t="s">
        <v>1</v>
      </c>
      <c r="D1281" s="215" t="s">
        <v>2420</v>
      </c>
      <c r="E1281" s="18" t="s">
        <v>1</v>
      </c>
      <c r="F1281" s="216">
        <v>271.18</v>
      </c>
      <c r="G1281" s="30"/>
      <c r="H1281" s="31"/>
    </row>
    <row r="1282" spans="1:8" s="2" customFormat="1" ht="16.899999999999999" customHeight="1">
      <c r="A1282" s="30"/>
      <c r="B1282" s="31"/>
      <c r="C1282" s="215" t="s">
        <v>1</v>
      </c>
      <c r="D1282" s="215" t="s">
        <v>2421</v>
      </c>
      <c r="E1282" s="18" t="s">
        <v>1</v>
      </c>
      <c r="F1282" s="216">
        <v>0</v>
      </c>
      <c r="G1282" s="30"/>
      <c r="H1282" s="31"/>
    </row>
    <row r="1283" spans="1:8" s="2" customFormat="1" ht="16.899999999999999" customHeight="1">
      <c r="A1283" s="30"/>
      <c r="B1283" s="31"/>
      <c r="C1283" s="215" t="s">
        <v>1</v>
      </c>
      <c r="D1283" s="215" t="s">
        <v>2422</v>
      </c>
      <c r="E1283" s="18" t="s">
        <v>1</v>
      </c>
      <c r="F1283" s="216">
        <v>-170.64</v>
      </c>
      <c r="G1283" s="30"/>
      <c r="H1283" s="31"/>
    </row>
    <row r="1284" spans="1:8" s="2" customFormat="1" ht="16.899999999999999" customHeight="1">
      <c r="A1284" s="30"/>
      <c r="B1284" s="31"/>
      <c r="C1284" s="215" t="s">
        <v>1</v>
      </c>
      <c r="D1284" s="215" t="s">
        <v>654</v>
      </c>
      <c r="E1284" s="18" t="s">
        <v>1</v>
      </c>
      <c r="F1284" s="216">
        <v>0</v>
      </c>
      <c r="G1284" s="30"/>
      <c r="H1284" s="31"/>
    </row>
    <row r="1285" spans="1:8" s="2" customFormat="1" ht="22.5">
      <c r="A1285" s="30"/>
      <c r="B1285" s="31"/>
      <c r="C1285" s="215" t="s">
        <v>1</v>
      </c>
      <c r="D1285" s="215" t="s">
        <v>2423</v>
      </c>
      <c r="E1285" s="18" t="s">
        <v>1</v>
      </c>
      <c r="F1285" s="216">
        <v>306.61</v>
      </c>
      <c r="G1285" s="30"/>
      <c r="H1285" s="31"/>
    </row>
    <row r="1286" spans="1:8" s="2" customFormat="1" ht="16.899999999999999" customHeight="1">
      <c r="A1286" s="30"/>
      <c r="B1286" s="31"/>
      <c r="C1286" s="215" t="s">
        <v>1</v>
      </c>
      <c r="D1286" s="215" t="s">
        <v>2424</v>
      </c>
      <c r="E1286" s="18" t="s">
        <v>1</v>
      </c>
      <c r="F1286" s="216">
        <v>229.84</v>
      </c>
      <c r="G1286" s="30"/>
      <c r="H1286" s="31"/>
    </row>
    <row r="1287" spans="1:8" s="2" customFormat="1" ht="16.899999999999999" customHeight="1">
      <c r="A1287" s="30"/>
      <c r="B1287" s="31"/>
      <c r="C1287" s="215" t="s">
        <v>1</v>
      </c>
      <c r="D1287" s="215" t="s">
        <v>1</v>
      </c>
      <c r="E1287" s="18" t="s">
        <v>1</v>
      </c>
      <c r="F1287" s="216">
        <v>0</v>
      </c>
      <c r="G1287" s="30"/>
      <c r="H1287" s="31"/>
    </row>
    <row r="1288" spans="1:8" s="2" customFormat="1" ht="16.899999999999999" customHeight="1">
      <c r="A1288" s="30"/>
      <c r="B1288" s="31"/>
      <c r="C1288" s="215" t="s">
        <v>1</v>
      </c>
      <c r="D1288" s="215" t="s">
        <v>2419</v>
      </c>
      <c r="E1288" s="18" t="s">
        <v>1</v>
      </c>
      <c r="F1288" s="216">
        <v>0</v>
      </c>
      <c r="G1288" s="30"/>
      <c r="H1288" s="31"/>
    </row>
    <row r="1289" spans="1:8" s="2" customFormat="1" ht="16.899999999999999" customHeight="1">
      <c r="A1289" s="30"/>
      <c r="B1289" s="31"/>
      <c r="C1289" s="215" t="s">
        <v>1</v>
      </c>
      <c r="D1289" s="215" t="s">
        <v>2425</v>
      </c>
      <c r="E1289" s="18" t="s">
        <v>1</v>
      </c>
      <c r="F1289" s="216">
        <v>210.465</v>
      </c>
      <c r="G1289" s="30"/>
      <c r="H1289" s="31"/>
    </row>
    <row r="1290" spans="1:8" s="2" customFormat="1" ht="16.899999999999999" customHeight="1">
      <c r="A1290" s="30"/>
      <c r="B1290" s="31"/>
      <c r="C1290" s="215" t="s">
        <v>1</v>
      </c>
      <c r="D1290" s="215" t="s">
        <v>2421</v>
      </c>
      <c r="E1290" s="18" t="s">
        <v>1</v>
      </c>
      <c r="F1290" s="216">
        <v>0</v>
      </c>
      <c r="G1290" s="30"/>
      <c r="H1290" s="31"/>
    </row>
    <row r="1291" spans="1:8" s="2" customFormat="1" ht="16.899999999999999" customHeight="1">
      <c r="A1291" s="30"/>
      <c r="B1291" s="31"/>
      <c r="C1291" s="215" t="s">
        <v>1</v>
      </c>
      <c r="D1291" s="215" t="s">
        <v>2426</v>
      </c>
      <c r="E1291" s="18" t="s">
        <v>1</v>
      </c>
      <c r="F1291" s="216">
        <v>-144.126</v>
      </c>
      <c r="G1291" s="30"/>
      <c r="H1291" s="31"/>
    </row>
    <row r="1292" spans="1:8" s="2" customFormat="1" ht="16.899999999999999" customHeight="1">
      <c r="A1292" s="30"/>
      <c r="B1292" s="31"/>
      <c r="C1292" s="215" t="s">
        <v>1</v>
      </c>
      <c r="D1292" s="215" t="s">
        <v>1</v>
      </c>
      <c r="E1292" s="18" t="s">
        <v>1</v>
      </c>
      <c r="F1292" s="216">
        <v>0</v>
      </c>
      <c r="G1292" s="30"/>
      <c r="H1292" s="31"/>
    </row>
    <row r="1293" spans="1:8" s="2" customFormat="1" ht="16.899999999999999" customHeight="1">
      <c r="A1293" s="30"/>
      <c r="B1293" s="31"/>
      <c r="C1293" s="215" t="s">
        <v>252</v>
      </c>
      <c r="D1293" s="215" t="s">
        <v>470</v>
      </c>
      <c r="E1293" s="18" t="s">
        <v>1</v>
      </c>
      <c r="F1293" s="216">
        <v>1160.1990000000001</v>
      </c>
      <c r="G1293" s="30"/>
      <c r="H1293" s="31"/>
    </row>
    <row r="1294" spans="1:8" s="2" customFormat="1" ht="16.899999999999999" customHeight="1">
      <c r="A1294" s="30"/>
      <c r="B1294" s="31"/>
      <c r="C1294" s="217" t="s">
        <v>7173</v>
      </c>
      <c r="D1294" s="30"/>
      <c r="E1294" s="30"/>
      <c r="F1294" s="30"/>
      <c r="G1294" s="30"/>
      <c r="H1294" s="31"/>
    </row>
    <row r="1295" spans="1:8" s="2" customFormat="1" ht="22.5">
      <c r="A1295" s="30"/>
      <c r="B1295" s="31"/>
      <c r="C1295" s="215" t="s">
        <v>2413</v>
      </c>
      <c r="D1295" s="215" t="s">
        <v>2414</v>
      </c>
      <c r="E1295" s="18" t="s">
        <v>529</v>
      </c>
      <c r="F1295" s="216">
        <v>1160.1990000000001</v>
      </c>
      <c r="G1295" s="30"/>
      <c r="H1295" s="31"/>
    </row>
    <row r="1296" spans="1:8" s="2" customFormat="1" ht="22.5">
      <c r="A1296" s="30"/>
      <c r="B1296" s="31"/>
      <c r="C1296" s="215" t="s">
        <v>3753</v>
      </c>
      <c r="D1296" s="215" t="s">
        <v>3754</v>
      </c>
      <c r="E1296" s="18" t="s">
        <v>529</v>
      </c>
      <c r="F1296" s="216">
        <v>11757.052</v>
      </c>
      <c r="G1296" s="30"/>
      <c r="H1296" s="31"/>
    </row>
    <row r="1297" spans="1:8" s="2" customFormat="1" ht="16.899999999999999" customHeight="1">
      <c r="A1297" s="30"/>
      <c r="B1297" s="31"/>
      <c r="C1297" s="211" t="s">
        <v>254</v>
      </c>
      <c r="D1297" s="212" t="s">
        <v>1</v>
      </c>
      <c r="E1297" s="213" t="s">
        <v>1</v>
      </c>
      <c r="F1297" s="214">
        <v>169.273</v>
      </c>
      <c r="G1297" s="30"/>
      <c r="H1297" s="31"/>
    </row>
    <row r="1298" spans="1:8" s="2" customFormat="1" ht="16.899999999999999" customHeight="1">
      <c r="A1298" s="30"/>
      <c r="B1298" s="31"/>
      <c r="C1298" s="217" t="s">
        <v>7173</v>
      </c>
      <c r="D1298" s="30"/>
      <c r="E1298" s="30"/>
      <c r="F1298" s="30"/>
      <c r="G1298" s="30"/>
      <c r="H1298" s="31"/>
    </row>
    <row r="1299" spans="1:8" s="2" customFormat="1" ht="22.5">
      <c r="A1299" s="30"/>
      <c r="B1299" s="31"/>
      <c r="C1299" s="215" t="s">
        <v>2413</v>
      </c>
      <c r="D1299" s="215" t="s">
        <v>2414</v>
      </c>
      <c r="E1299" s="18" t="s">
        <v>529</v>
      </c>
      <c r="F1299" s="216">
        <v>1160.1990000000001</v>
      </c>
      <c r="G1299" s="30"/>
      <c r="H1299" s="31"/>
    </row>
    <row r="1300" spans="1:8" s="2" customFormat="1" ht="22.5">
      <c r="A1300" s="30"/>
      <c r="B1300" s="31"/>
      <c r="C1300" s="215" t="s">
        <v>3753</v>
      </c>
      <c r="D1300" s="215" t="s">
        <v>3754</v>
      </c>
      <c r="E1300" s="18" t="s">
        <v>529</v>
      </c>
      <c r="F1300" s="216">
        <v>11757.052</v>
      </c>
      <c r="G1300" s="30"/>
      <c r="H1300" s="31"/>
    </row>
    <row r="1301" spans="1:8" s="2" customFormat="1" ht="16.899999999999999" customHeight="1">
      <c r="A1301" s="30"/>
      <c r="B1301" s="31"/>
      <c r="C1301" s="211" t="s">
        <v>2440</v>
      </c>
      <c r="D1301" s="212" t="s">
        <v>1</v>
      </c>
      <c r="E1301" s="213" t="s">
        <v>1</v>
      </c>
      <c r="F1301" s="214">
        <v>338.58</v>
      </c>
      <c r="G1301" s="30"/>
      <c r="H1301" s="31"/>
    </row>
    <row r="1302" spans="1:8" s="2" customFormat="1" ht="16.899999999999999" customHeight="1">
      <c r="A1302" s="30"/>
      <c r="B1302" s="31"/>
      <c r="C1302" s="211" t="s">
        <v>2447</v>
      </c>
      <c r="D1302" s="212" t="s">
        <v>1</v>
      </c>
      <c r="E1302" s="213" t="s">
        <v>1</v>
      </c>
      <c r="F1302" s="214">
        <v>314.76600000000002</v>
      </c>
      <c r="G1302" s="30"/>
      <c r="H1302" s="31"/>
    </row>
    <row r="1303" spans="1:8" s="2" customFormat="1" ht="16.899999999999999" customHeight="1">
      <c r="A1303" s="30"/>
      <c r="B1303" s="31"/>
      <c r="C1303" s="211" t="s">
        <v>202</v>
      </c>
      <c r="D1303" s="212" t="s">
        <v>1</v>
      </c>
      <c r="E1303" s="213" t="s">
        <v>1</v>
      </c>
      <c r="F1303" s="214">
        <v>51.823999999999998</v>
      </c>
      <c r="G1303" s="30"/>
      <c r="H1303" s="31"/>
    </row>
    <row r="1304" spans="1:8" s="2" customFormat="1" ht="16.899999999999999" customHeight="1">
      <c r="A1304" s="30"/>
      <c r="B1304" s="31"/>
      <c r="C1304" s="215" t="s">
        <v>1</v>
      </c>
      <c r="D1304" s="215" t="s">
        <v>1151</v>
      </c>
      <c r="E1304" s="18" t="s">
        <v>1</v>
      </c>
      <c r="F1304" s="216">
        <v>0</v>
      </c>
      <c r="G1304" s="30"/>
      <c r="H1304" s="31"/>
    </row>
    <row r="1305" spans="1:8" s="2" customFormat="1" ht="16.899999999999999" customHeight="1">
      <c r="A1305" s="30"/>
      <c r="B1305" s="31"/>
      <c r="C1305" s="215" t="s">
        <v>1</v>
      </c>
      <c r="D1305" s="215" t="s">
        <v>2452</v>
      </c>
      <c r="E1305" s="18" t="s">
        <v>1</v>
      </c>
      <c r="F1305" s="216">
        <v>40.502000000000002</v>
      </c>
      <c r="G1305" s="30"/>
      <c r="H1305" s="31"/>
    </row>
    <row r="1306" spans="1:8" s="2" customFormat="1" ht="16.899999999999999" customHeight="1">
      <c r="A1306" s="30"/>
      <c r="B1306" s="31"/>
      <c r="C1306" s="215" t="s">
        <v>1</v>
      </c>
      <c r="D1306" s="215" t="s">
        <v>2453</v>
      </c>
      <c r="E1306" s="18" t="s">
        <v>1</v>
      </c>
      <c r="F1306" s="216">
        <v>30.012</v>
      </c>
      <c r="G1306" s="30"/>
      <c r="H1306" s="31"/>
    </row>
    <row r="1307" spans="1:8" s="2" customFormat="1" ht="16.899999999999999" customHeight="1">
      <c r="A1307" s="30"/>
      <c r="B1307" s="31"/>
      <c r="C1307" s="215" t="s">
        <v>1</v>
      </c>
      <c r="D1307" s="215" t="s">
        <v>2454</v>
      </c>
      <c r="E1307" s="18" t="s">
        <v>1</v>
      </c>
      <c r="F1307" s="216">
        <v>-18.690000000000001</v>
      </c>
      <c r="G1307" s="30"/>
      <c r="H1307" s="31"/>
    </row>
    <row r="1308" spans="1:8" s="2" customFormat="1" ht="16.899999999999999" customHeight="1">
      <c r="A1308" s="30"/>
      <c r="B1308" s="31"/>
      <c r="C1308" s="215" t="s">
        <v>202</v>
      </c>
      <c r="D1308" s="215" t="s">
        <v>468</v>
      </c>
      <c r="E1308" s="18" t="s">
        <v>1</v>
      </c>
      <c r="F1308" s="216">
        <v>51.823999999999998</v>
      </c>
      <c r="G1308" s="30"/>
      <c r="H1308" s="31"/>
    </row>
    <row r="1309" spans="1:8" s="2" customFormat="1" ht="16.899999999999999" customHeight="1">
      <c r="A1309" s="30"/>
      <c r="B1309" s="31"/>
      <c r="C1309" s="217" t="s">
        <v>7173</v>
      </c>
      <c r="D1309" s="30"/>
      <c r="E1309" s="30"/>
      <c r="F1309" s="30"/>
      <c r="G1309" s="30"/>
      <c r="H1309" s="31"/>
    </row>
    <row r="1310" spans="1:8" s="2" customFormat="1" ht="16.899999999999999" customHeight="1">
      <c r="A1310" s="30"/>
      <c r="B1310" s="31"/>
      <c r="C1310" s="215" t="s">
        <v>2449</v>
      </c>
      <c r="D1310" s="215" t="s">
        <v>2450</v>
      </c>
      <c r="E1310" s="18" t="s">
        <v>529</v>
      </c>
      <c r="F1310" s="216">
        <v>51.823999999999998</v>
      </c>
      <c r="G1310" s="30"/>
      <c r="H1310" s="31"/>
    </row>
    <row r="1311" spans="1:8" s="2" customFormat="1" ht="22.5">
      <c r="A1311" s="30"/>
      <c r="B1311" s="31"/>
      <c r="C1311" s="215" t="s">
        <v>3753</v>
      </c>
      <c r="D1311" s="215" t="s">
        <v>3754</v>
      </c>
      <c r="E1311" s="18" t="s">
        <v>529</v>
      </c>
      <c r="F1311" s="216">
        <v>11757.052</v>
      </c>
      <c r="G1311" s="30"/>
      <c r="H1311" s="31"/>
    </row>
    <row r="1312" spans="1:8" s="2" customFormat="1" ht="16.899999999999999" customHeight="1">
      <c r="A1312" s="30"/>
      <c r="B1312" s="31"/>
      <c r="C1312" s="211" t="s">
        <v>270</v>
      </c>
      <c r="D1312" s="212" t="s">
        <v>1</v>
      </c>
      <c r="E1312" s="213" t="s">
        <v>1</v>
      </c>
      <c r="F1312" s="214">
        <v>329</v>
      </c>
      <c r="G1312" s="30"/>
      <c r="H1312" s="31"/>
    </row>
    <row r="1313" spans="1:8" s="2" customFormat="1" ht="16.899999999999999" customHeight="1">
      <c r="A1313" s="30"/>
      <c r="B1313" s="31"/>
      <c r="C1313" s="215" t="s">
        <v>1</v>
      </c>
      <c r="D1313" s="215" t="s">
        <v>3357</v>
      </c>
      <c r="E1313" s="18" t="s">
        <v>1</v>
      </c>
      <c r="F1313" s="216">
        <v>0</v>
      </c>
      <c r="G1313" s="30"/>
      <c r="H1313" s="31"/>
    </row>
    <row r="1314" spans="1:8" s="2" customFormat="1" ht="22.5">
      <c r="A1314" s="30"/>
      <c r="B1314" s="31"/>
      <c r="C1314" s="215" t="s">
        <v>1</v>
      </c>
      <c r="D1314" s="215" t="s">
        <v>3358</v>
      </c>
      <c r="E1314" s="18" t="s">
        <v>1</v>
      </c>
      <c r="F1314" s="216">
        <v>329</v>
      </c>
      <c r="G1314" s="30"/>
      <c r="H1314" s="31"/>
    </row>
    <row r="1315" spans="1:8" s="2" customFormat="1" ht="16.899999999999999" customHeight="1">
      <c r="A1315" s="30"/>
      <c r="B1315" s="31"/>
      <c r="C1315" s="215" t="s">
        <v>270</v>
      </c>
      <c r="D1315" s="215" t="s">
        <v>468</v>
      </c>
      <c r="E1315" s="18" t="s">
        <v>1</v>
      </c>
      <c r="F1315" s="216">
        <v>329</v>
      </c>
      <c r="G1315" s="30"/>
      <c r="H1315" s="31"/>
    </row>
    <row r="1316" spans="1:8" s="2" customFormat="1" ht="16.899999999999999" customHeight="1">
      <c r="A1316" s="30"/>
      <c r="B1316" s="31"/>
      <c r="C1316" s="217" t="s">
        <v>7173</v>
      </c>
      <c r="D1316" s="30"/>
      <c r="E1316" s="30"/>
      <c r="F1316" s="30"/>
      <c r="G1316" s="30"/>
      <c r="H1316" s="31"/>
    </row>
    <row r="1317" spans="1:8" s="2" customFormat="1" ht="16.899999999999999" customHeight="1">
      <c r="A1317" s="30"/>
      <c r="B1317" s="31"/>
      <c r="C1317" s="215" t="s">
        <v>3352</v>
      </c>
      <c r="D1317" s="215" t="s">
        <v>3353</v>
      </c>
      <c r="E1317" s="18" t="s">
        <v>542</v>
      </c>
      <c r="F1317" s="216">
        <v>1613.9749999999999</v>
      </c>
      <c r="G1317" s="30"/>
      <c r="H1317" s="31"/>
    </row>
    <row r="1318" spans="1:8" s="2" customFormat="1" ht="16.899999999999999" customHeight="1">
      <c r="A1318" s="30"/>
      <c r="B1318" s="31"/>
      <c r="C1318" s="215" t="s">
        <v>2109</v>
      </c>
      <c r="D1318" s="215" t="s">
        <v>2110</v>
      </c>
      <c r="E1318" s="18" t="s">
        <v>542</v>
      </c>
      <c r="F1318" s="216">
        <v>3424.49</v>
      </c>
      <c r="G1318" s="30"/>
      <c r="H1318" s="31"/>
    </row>
    <row r="1319" spans="1:8" s="2" customFormat="1" ht="16.899999999999999" customHeight="1">
      <c r="A1319" s="30"/>
      <c r="B1319" s="31"/>
      <c r="C1319" s="215" t="s">
        <v>3387</v>
      </c>
      <c r="D1319" s="215" t="s">
        <v>3388</v>
      </c>
      <c r="E1319" s="18" t="s">
        <v>529</v>
      </c>
      <c r="F1319" s="216">
        <v>278.267</v>
      </c>
      <c r="G1319" s="30"/>
      <c r="H1319" s="31"/>
    </row>
    <row r="1320" spans="1:8" s="2" customFormat="1" ht="16.899999999999999" customHeight="1">
      <c r="A1320" s="30"/>
      <c r="B1320" s="31"/>
      <c r="C1320" s="211" t="s">
        <v>301</v>
      </c>
      <c r="D1320" s="212" t="s">
        <v>1</v>
      </c>
      <c r="E1320" s="213" t="s">
        <v>1</v>
      </c>
      <c r="F1320" s="214">
        <v>128.80000000000001</v>
      </c>
      <c r="G1320" s="30"/>
      <c r="H1320" s="31"/>
    </row>
    <row r="1321" spans="1:8" s="2" customFormat="1" ht="16.899999999999999" customHeight="1">
      <c r="A1321" s="30"/>
      <c r="B1321" s="31"/>
      <c r="C1321" s="215" t="s">
        <v>1</v>
      </c>
      <c r="D1321" s="215" t="s">
        <v>3363</v>
      </c>
      <c r="E1321" s="18" t="s">
        <v>1</v>
      </c>
      <c r="F1321" s="216">
        <v>0</v>
      </c>
      <c r="G1321" s="30"/>
      <c r="H1321" s="31"/>
    </row>
    <row r="1322" spans="1:8" s="2" customFormat="1" ht="16.899999999999999" customHeight="1">
      <c r="A1322" s="30"/>
      <c r="B1322" s="31"/>
      <c r="C1322" s="215" t="s">
        <v>1</v>
      </c>
      <c r="D1322" s="215" t="s">
        <v>3364</v>
      </c>
      <c r="E1322" s="18" t="s">
        <v>1</v>
      </c>
      <c r="F1322" s="216">
        <v>128.80000000000001</v>
      </c>
      <c r="G1322" s="30"/>
      <c r="H1322" s="31"/>
    </row>
    <row r="1323" spans="1:8" s="2" customFormat="1" ht="16.899999999999999" customHeight="1">
      <c r="A1323" s="30"/>
      <c r="B1323" s="31"/>
      <c r="C1323" s="215" t="s">
        <v>301</v>
      </c>
      <c r="D1323" s="215" t="s">
        <v>468</v>
      </c>
      <c r="E1323" s="18" t="s">
        <v>1</v>
      </c>
      <c r="F1323" s="216">
        <v>128.80000000000001</v>
      </c>
      <c r="G1323" s="30"/>
      <c r="H1323" s="31"/>
    </row>
    <row r="1324" spans="1:8" s="2" customFormat="1" ht="16.899999999999999" customHeight="1">
      <c r="A1324" s="30"/>
      <c r="B1324" s="31"/>
      <c r="C1324" s="217" t="s">
        <v>7173</v>
      </c>
      <c r="D1324" s="30"/>
      <c r="E1324" s="30"/>
      <c r="F1324" s="30"/>
      <c r="G1324" s="30"/>
      <c r="H1324" s="31"/>
    </row>
    <row r="1325" spans="1:8" s="2" customFormat="1" ht="16.899999999999999" customHeight="1">
      <c r="A1325" s="30"/>
      <c r="B1325" s="31"/>
      <c r="C1325" s="215" t="s">
        <v>3352</v>
      </c>
      <c r="D1325" s="215" t="s">
        <v>3353</v>
      </c>
      <c r="E1325" s="18" t="s">
        <v>542</v>
      </c>
      <c r="F1325" s="216">
        <v>1613.9749999999999</v>
      </c>
      <c r="G1325" s="30"/>
      <c r="H1325" s="31"/>
    </row>
    <row r="1326" spans="1:8" s="2" customFormat="1" ht="16.899999999999999" customHeight="1">
      <c r="A1326" s="30"/>
      <c r="B1326" s="31"/>
      <c r="C1326" s="215" t="s">
        <v>1722</v>
      </c>
      <c r="D1326" s="215" t="s">
        <v>1723</v>
      </c>
      <c r="E1326" s="18" t="s">
        <v>529</v>
      </c>
      <c r="F1326" s="216">
        <v>46.93</v>
      </c>
      <c r="G1326" s="30"/>
      <c r="H1326" s="31"/>
    </row>
    <row r="1327" spans="1:8" s="2" customFormat="1" ht="16.899999999999999" customHeight="1">
      <c r="A1327" s="30"/>
      <c r="B1327" s="31"/>
      <c r="C1327" s="215" t="s">
        <v>1738</v>
      </c>
      <c r="D1327" s="215" t="s">
        <v>1739</v>
      </c>
      <c r="E1327" s="18" t="s">
        <v>529</v>
      </c>
      <c r="F1327" s="216">
        <v>46.93</v>
      </c>
      <c r="G1327" s="30"/>
      <c r="H1327" s="31"/>
    </row>
    <row r="1328" spans="1:8" s="2" customFormat="1" ht="16.899999999999999" customHeight="1">
      <c r="A1328" s="30"/>
      <c r="B1328" s="31"/>
      <c r="C1328" s="215" t="s">
        <v>2109</v>
      </c>
      <c r="D1328" s="215" t="s">
        <v>2110</v>
      </c>
      <c r="E1328" s="18" t="s">
        <v>542</v>
      </c>
      <c r="F1328" s="216">
        <v>3424.49</v>
      </c>
      <c r="G1328" s="30"/>
      <c r="H1328" s="31"/>
    </row>
    <row r="1329" spans="1:8" s="2" customFormat="1" ht="16.899999999999999" customHeight="1">
      <c r="A1329" s="30"/>
      <c r="B1329" s="31"/>
      <c r="C1329" s="215" t="s">
        <v>3406</v>
      </c>
      <c r="D1329" s="215" t="s">
        <v>3407</v>
      </c>
      <c r="E1329" s="18" t="s">
        <v>529</v>
      </c>
      <c r="F1329" s="216">
        <v>71.89</v>
      </c>
      <c r="G1329" s="30"/>
      <c r="H1329" s="31"/>
    </row>
    <row r="1330" spans="1:8" s="2" customFormat="1" ht="16.899999999999999" customHeight="1">
      <c r="A1330" s="30"/>
      <c r="B1330" s="31"/>
      <c r="C1330" s="215" t="s">
        <v>1742</v>
      </c>
      <c r="D1330" s="215" t="s">
        <v>1743</v>
      </c>
      <c r="E1330" s="18" t="s">
        <v>529</v>
      </c>
      <c r="F1330" s="216">
        <v>197.50800000000001</v>
      </c>
      <c r="G1330" s="30"/>
      <c r="H1330" s="31"/>
    </row>
    <row r="1331" spans="1:8" s="2" customFormat="1" ht="16.899999999999999" customHeight="1">
      <c r="A1331" s="30"/>
      <c r="B1331" s="31"/>
      <c r="C1331" s="215" t="s">
        <v>1728</v>
      </c>
      <c r="D1331" s="215" t="s">
        <v>1729</v>
      </c>
      <c r="E1331" s="18" t="s">
        <v>651</v>
      </c>
      <c r="F1331" s="216">
        <v>4.8</v>
      </c>
      <c r="G1331" s="30"/>
      <c r="H1331" s="31"/>
    </row>
    <row r="1332" spans="1:8" s="2" customFormat="1" ht="16.899999999999999" customHeight="1">
      <c r="A1332" s="30"/>
      <c r="B1332" s="31"/>
      <c r="C1332" s="211" t="s">
        <v>284</v>
      </c>
      <c r="D1332" s="212" t="s">
        <v>1</v>
      </c>
      <c r="E1332" s="213" t="s">
        <v>1</v>
      </c>
      <c r="F1332" s="214">
        <v>37.200000000000003</v>
      </c>
      <c r="G1332" s="30"/>
      <c r="H1332" s="31"/>
    </row>
    <row r="1333" spans="1:8" s="2" customFormat="1" ht="16.899999999999999" customHeight="1">
      <c r="A1333" s="30"/>
      <c r="B1333" s="31"/>
      <c r="C1333" s="215" t="s">
        <v>1</v>
      </c>
      <c r="D1333" s="215" t="s">
        <v>3359</v>
      </c>
      <c r="E1333" s="18" t="s">
        <v>1</v>
      </c>
      <c r="F1333" s="216">
        <v>0</v>
      </c>
      <c r="G1333" s="30"/>
      <c r="H1333" s="31"/>
    </row>
    <row r="1334" spans="1:8" s="2" customFormat="1" ht="16.899999999999999" customHeight="1">
      <c r="A1334" s="30"/>
      <c r="B1334" s="31"/>
      <c r="C1334" s="215" t="s">
        <v>1</v>
      </c>
      <c r="D1334" s="215" t="s">
        <v>3360</v>
      </c>
      <c r="E1334" s="18" t="s">
        <v>1</v>
      </c>
      <c r="F1334" s="216">
        <v>37.200000000000003</v>
      </c>
      <c r="G1334" s="30"/>
      <c r="H1334" s="31"/>
    </row>
    <row r="1335" spans="1:8" s="2" customFormat="1" ht="16.899999999999999" customHeight="1">
      <c r="A1335" s="30"/>
      <c r="B1335" s="31"/>
      <c r="C1335" s="215" t="s">
        <v>284</v>
      </c>
      <c r="D1335" s="215" t="s">
        <v>468</v>
      </c>
      <c r="E1335" s="18" t="s">
        <v>1</v>
      </c>
      <c r="F1335" s="216">
        <v>37.200000000000003</v>
      </c>
      <c r="G1335" s="30"/>
      <c r="H1335" s="31"/>
    </row>
    <row r="1336" spans="1:8" s="2" customFormat="1" ht="16.899999999999999" customHeight="1">
      <c r="A1336" s="30"/>
      <c r="B1336" s="31"/>
      <c r="C1336" s="217" t="s">
        <v>7173</v>
      </c>
      <c r="D1336" s="30"/>
      <c r="E1336" s="30"/>
      <c r="F1336" s="30"/>
      <c r="G1336" s="30"/>
      <c r="H1336" s="31"/>
    </row>
    <row r="1337" spans="1:8" s="2" customFormat="1" ht="16.899999999999999" customHeight="1">
      <c r="A1337" s="30"/>
      <c r="B1337" s="31"/>
      <c r="C1337" s="215" t="s">
        <v>3352</v>
      </c>
      <c r="D1337" s="215" t="s">
        <v>3353</v>
      </c>
      <c r="E1337" s="18" t="s">
        <v>542</v>
      </c>
      <c r="F1337" s="216">
        <v>1613.9749999999999</v>
      </c>
      <c r="G1337" s="30"/>
      <c r="H1337" s="31"/>
    </row>
    <row r="1338" spans="1:8" s="2" customFormat="1" ht="16.899999999999999" customHeight="1">
      <c r="A1338" s="30"/>
      <c r="B1338" s="31"/>
      <c r="C1338" s="215" t="s">
        <v>2109</v>
      </c>
      <c r="D1338" s="215" t="s">
        <v>2110</v>
      </c>
      <c r="E1338" s="18" t="s">
        <v>542</v>
      </c>
      <c r="F1338" s="216">
        <v>3424.49</v>
      </c>
      <c r="G1338" s="30"/>
      <c r="H1338" s="31"/>
    </row>
    <row r="1339" spans="1:8" s="2" customFormat="1" ht="16.899999999999999" customHeight="1">
      <c r="A1339" s="30"/>
      <c r="B1339" s="31"/>
      <c r="C1339" s="215" t="s">
        <v>3396</v>
      </c>
      <c r="D1339" s="215" t="s">
        <v>3397</v>
      </c>
      <c r="E1339" s="18" t="s">
        <v>529</v>
      </c>
      <c r="F1339" s="216">
        <v>18.933</v>
      </c>
      <c r="G1339" s="30"/>
      <c r="H1339" s="31"/>
    </row>
    <row r="1340" spans="1:8" s="2" customFormat="1" ht="16.899999999999999" customHeight="1">
      <c r="A1340" s="30"/>
      <c r="B1340" s="31"/>
      <c r="C1340" s="211" t="s">
        <v>377</v>
      </c>
      <c r="D1340" s="212" t="s">
        <v>1</v>
      </c>
      <c r="E1340" s="213" t="s">
        <v>1</v>
      </c>
      <c r="F1340" s="214">
        <v>147.26</v>
      </c>
      <c r="G1340" s="30"/>
      <c r="H1340" s="31"/>
    </row>
    <row r="1341" spans="1:8" s="2" customFormat="1" ht="16.899999999999999" customHeight="1">
      <c r="A1341" s="30"/>
      <c r="B1341" s="31"/>
      <c r="C1341" s="215" t="s">
        <v>1</v>
      </c>
      <c r="D1341" s="215" t="s">
        <v>3374</v>
      </c>
      <c r="E1341" s="18" t="s">
        <v>1</v>
      </c>
      <c r="F1341" s="216">
        <v>0</v>
      </c>
      <c r="G1341" s="30"/>
      <c r="H1341" s="31"/>
    </row>
    <row r="1342" spans="1:8" s="2" customFormat="1" ht="16.899999999999999" customHeight="1">
      <c r="A1342" s="30"/>
      <c r="B1342" s="31"/>
      <c r="C1342" s="215" t="s">
        <v>1</v>
      </c>
      <c r="D1342" s="215" t="s">
        <v>3375</v>
      </c>
      <c r="E1342" s="18" t="s">
        <v>1</v>
      </c>
      <c r="F1342" s="216">
        <v>147.26</v>
      </c>
      <c r="G1342" s="30"/>
      <c r="H1342" s="31"/>
    </row>
    <row r="1343" spans="1:8" s="2" customFormat="1" ht="16.899999999999999" customHeight="1">
      <c r="A1343" s="30"/>
      <c r="B1343" s="31"/>
      <c r="C1343" s="215" t="s">
        <v>377</v>
      </c>
      <c r="D1343" s="215" t="s">
        <v>468</v>
      </c>
      <c r="E1343" s="18" t="s">
        <v>1</v>
      </c>
      <c r="F1343" s="216">
        <v>147.26</v>
      </c>
      <c r="G1343" s="30"/>
      <c r="H1343" s="31"/>
    </row>
    <row r="1344" spans="1:8" s="2" customFormat="1" ht="16.899999999999999" customHeight="1">
      <c r="A1344" s="30"/>
      <c r="B1344" s="31"/>
      <c r="C1344" s="217" t="s">
        <v>7173</v>
      </c>
      <c r="D1344" s="30"/>
      <c r="E1344" s="30"/>
      <c r="F1344" s="30"/>
      <c r="G1344" s="30"/>
      <c r="H1344" s="31"/>
    </row>
    <row r="1345" spans="1:8" s="2" customFormat="1" ht="16.899999999999999" customHeight="1">
      <c r="A1345" s="30"/>
      <c r="B1345" s="31"/>
      <c r="C1345" s="215" t="s">
        <v>3352</v>
      </c>
      <c r="D1345" s="215" t="s">
        <v>3353</v>
      </c>
      <c r="E1345" s="18" t="s">
        <v>542</v>
      </c>
      <c r="F1345" s="216">
        <v>1613.9749999999999</v>
      </c>
      <c r="G1345" s="30"/>
      <c r="H1345" s="31"/>
    </row>
    <row r="1346" spans="1:8" s="2" customFormat="1" ht="16.899999999999999" customHeight="1">
      <c r="A1346" s="30"/>
      <c r="B1346" s="31"/>
      <c r="C1346" s="215" t="s">
        <v>1722</v>
      </c>
      <c r="D1346" s="215" t="s">
        <v>1723</v>
      </c>
      <c r="E1346" s="18" t="s">
        <v>529</v>
      </c>
      <c r="F1346" s="216">
        <v>46.93</v>
      </c>
      <c r="G1346" s="30"/>
      <c r="H1346" s="31"/>
    </row>
    <row r="1347" spans="1:8" s="2" customFormat="1" ht="16.899999999999999" customHeight="1">
      <c r="A1347" s="30"/>
      <c r="B1347" s="31"/>
      <c r="C1347" s="215" t="s">
        <v>1738</v>
      </c>
      <c r="D1347" s="215" t="s">
        <v>1739</v>
      </c>
      <c r="E1347" s="18" t="s">
        <v>529</v>
      </c>
      <c r="F1347" s="216">
        <v>46.93</v>
      </c>
      <c r="G1347" s="30"/>
      <c r="H1347" s="31"/>
    </row>
    <row r="1348" spans="1:8" s="2" customFormat="1" ht="16.899999999999999" customHeight="1">
      <c r="A1348" s="30"/>
      <c r="B1348" s="31"/>
      <c r="C1348" s="215" t="s">
        <v>2109</v>
      </c>
      <c r="D1348" s="215" t="s">
        <v>2110</v>
      </c>
      <c r="E1348" s="18" t="s">
        <v>542</v>
      </c>
      <c r="F1348" s="216">
        <v>3424.49</v>
      </c>
      <c r="G1348" s="30"/>
      <c r="H1348" s="31"/>
    </row>
    <row r="1349" spans="1:8" s="2" customFormat="1" ht="16.899999999999999" customHeight="1">
      <c r="A1349" s="30"/>
      <c r="B1349" s="31"/>
      <c r="C1349" s="215" t="s">
        <v>3426</v>
      </c>
      <c r="D1349" s="215" t="s">
        <v>3427</v>
      </c>
      <c r="E1349" s="18" t="s">
        <v>529</v>
      </c>
      <c r="F1349" s="216">
        <v>78.489999999999995</v>
      </c>
      <c r="G1349" s="30"/>
      <c r="H1349" s="31"/>
    </row>
    <row r="1350" spans="1:8" s="2" customFormat="1" ht="16.899999999999999" customHeight="1">
      <c r="A1350" s="30"/>
      <c r="B1350" s="31"/>
      <c r="C1350" s="215" t="s">
        <v>1742</v>
      </c>
      <c r="D1350" s="215" t="s">
        <v>1743</v>
      </c>
      <c r="E1350" s="18" t="s">
        <v>529</v>
      </c>
      <c r="F1350" s="216">
        <v>197.50800000000001</v>
      </c>
      <c r="G1350" s="30"/>
      <c r="H1350" s="31"/>
    </row>
    <row r="1351" spans="1:8" s="2" customFormat="1" ht="16.899999999999999" customHeight="1">
      <c r="A1351" s="30"/>
      <c r="B1351" s="31"/>
      <c r="C1351" s="215" t="s">
        <v>1728</v>
      </c>
      <c r="D1351" s="215" t="s">
        <v>1729</v>
      </c>
      <c r="E1351" s="18" t="s">
        <v>651</v>
      </c>
      <c r="F1351" s="216">
        <v>4.8</v>
      </c>
      <c r="G1351" s="30"/>
      <c r="H1351" s="31"/>
    </row>
    <row r="1352" spans="1:8" s="2" customFormat="1" ht="16.899999999999999" customHeight="1">
      <c r="A1352" s="30"/>
      <c r="B1352" s="31"/>
      <c r="C1352" s="211" t="s">
        <v>305</v>
      </c>
      <c r="D1352" s="212" t="s">
        <v>1</v>
      </c>
      <c r="E1352" s="213" t="s">
        <v>1</v>
      </c>
      <c r="F1352" s="214">
        <v>208.7</v>
      </c>
      <c r="G1352" s="30"/>
      <c r="H1352" s="31"/>
    </row>
    <row r="1353" spans="1:8" s="2" customFormat="1" ht="16.899999999999999" customHeight="1">
      <c r="A1353" s="30"/>
      <c r="B1353" s="31"/>
      <c r="C1353" s="215" t="s">
        <v>1</v>
      </c>
      <c r="D1353" s="215" t="s">
        <v>3365</v>
      </c>
      <c r="E1353" s="18" t="s">
        <v>1</v>
      </c>
      <c r="F1353" s="216">
        <v>0</v>
      </c>
      <c r="G1353" s="30"/>
      <c r="H1353" s="31"/>
    </row>
    <row r="1354" spans="1:8" s="2" customFormat="1" ht="16.899999999999999" customHeight="1">
      <c r="A1354" s="30"/>
      <c r="B1354" s="31"/>
      <c r="C1354" s="215" t="s">
        <v>1</v>
      </c>
      <c r="D1354" s="215" t="s">
        <v>3366</v>
      </c>
      <c r="E1354" s="18" t="s">
        <v>1</v>
      </c>
      <c r="F1354" s="216">
        <v>101.8</v>
      </c>
      <c r="G1354" s="30"/>
      <c r="H1354" s="31"/>
    </row>
    <row r="1355" spans="1:8" s="2" customFormat="1" ht="16.899999999999999" customHeight="1">
      <c r="A1355" s="30"/>
      <c r="B1355" s="31"/>
      <c r="C1355" s="215" t="s">
        <v>1</v>
      </c>
      <c r="D1355" s="215" t="s">
        <v>3367</v>
      </c>
      <c r="E1355" s="18" t="s">
        <v>1</v>
      </c>
      <c r="F1355" s="216">
        <v>106.9</v>
      </c>
      <c r="G1355" s="30"/>
      <c r="H1355" s="31"/>
    </row>
    <row r="1356" spans="1:8" s="2" customFormat="1" ht="16.899999999999999" customHeight="1">
      <c r="A1356" s="30"/>
      <c r="B1356" s="31"/>
      <c r="C1356" s="215" t="s">
        <v>305</v>
      </c>
      <c r="D1356" s="215" t="s">
        <v>468</v>
      </c>
      <c r="E1356" s="18" t="s">
        <v>1</v>
      </c>
      <c r="F1356" s="216">
        <v>208.7</v>
      </c>
      <c r="G1356" s="30"/>
      <c r="H1356" s="31"/>
    </row>
    <row r="1357" spans="1:8" s="2" customFormat="1" ht="16.899999999999999" customHeight="1">
      <c r="A1357" s="30"/>
      <c r="B1357" s="31"/>
      <c r="C1357" s="217" t="s">
        <v>7173</v>
      </c>
      <c r="D1357" s="30"/>
      <c r="E1357" s="30"/>
      <c r="F1357" s="30"/>
      <c r="G1357" s="30"/>
      <c r="H1357" s="31"/>
    </row>
    <row r="1358" spans="1:8" s="2" customFormat="1" ht="16.899999999999999" customHeight="1">
      <c r="A1358" s="30"/>
      <c r="B1358" s="31"/>
      <c r="C1358" s="215" t="s">
        <v>3352</v>
      </c>
      <c r="D1358" s="215" t="s">
        <v>3353</v>
      </c>
      <c r="E1358" s="18" t="s">
        <v>542</v>
      </c>
      <c r="F1358" s="216">
        <v>1613.9749999999999</v>
      </c>
      <c r="G1358" s="30"/>
      <c r="H1358" s="31"/>
    </row>
    <row r="1359" spans="1:8" s="2" customFormat="1" ht="22.5">
      <c r="A1359" s="30"/>
      <c r="B1359" s="31"/>
      <c r="C1359" s="215" t="s">
        <v>1752</v>
      </c>
      <c r="D1359" s="215" t="s">
        <v>1753</v>
      </c>
      <c r="E1359" s="18" t="s">
        <v>529</v>
      </c>
      <c r="F1359" s="216">
        <v>237.55699999999999</v>
      </c>
      <c r="G1359" s="30"/>
      <c r="H1359" s="31"/>
    </row>
    <row r="1360" spans="1:8" s="2" customFormat="1" ht="16.899999999999999" customHeight="1">
      <c r="A1360" s="30"/>
      <c r="B1360" s="31"/>
      <c r="C1360" s="215" t="s">
        <v>2109</v>
      </c>
      <c r="D1360" s="215" t="s">
        <v>2110</v>
      </c>
      <c r="E1360" s="18" t="s">
        <v>542</v>
      </c>
      <c r="F1360" s="216">
        <v>3424.49</v>
      </c>
      <c r="G1360" s="30"/>
      <c r="H1360" s="31"/>
    </row>
    <row r="1361" spans="1:8" s="2" customFormat="1" ht="22.5">
      <c r="A1361" s="30"/>
      <c r="B1361" s="31"/>
      <c r="C1361" s="215" t="s">
        <v>1767</v>
      </c>
      <c r="D1361" s="215" t="s">
        <v>1768</v>
      </c>
      <c r="E1361" s="18" t="s">
        <v>542</v>
      </c>
      <c r="F1361" s="216">
        <v>309.89999999999998</v>
      </c>
      <c r="G1361" s="30"/>
      <c r="H1361" s="31"/>
    </row>
    <row r="1362" spans="1:8" s="2" customFormat="1" ht="16.899999999999999" customHeight="1">
      <c r="A1362" s="30"/>
      <c r="B1362" s="31"/>
      <c r="C1362" s="215" t="s">
        <v>3416</v>
      </c>
      <c r="D1362" s="215" t="s">
        <v>3417</v>
      </c>
      <c r="E1362" s="18" t="s">
        <v>529</v>
      </c>
      <c r="F1362" s="216">
        <v>106.923</v>
      </c>
      <c r="G1362" s="30"/>
      <c r="H1362" s="31"/>
    </row>
    <row r="1363" spans="1:8" s="2" customFormat="1" ht="16.899999999999999" customHeight="1">
      <c r="A1363" s="30"/>
      <c r="B1363" s="31"/>
      <c r="C1363" s="211" t="s">
        <v>264</v>
      </c>
      <c r="D1363" s="212" t="s">
        <v>1</v>
      </c>
      <c r="E1363" s="213" t="s">
        <v>1</v>
      </c>
      <c r="F1363" s="214">
        <v>124.13</v>
      </c>
      <c r="G1363" s="30"/>
      <c r="H1363" s="31"/>
    </row>
    <row r="1364" spans="1:8" s="2" customFormat="1" ht="16.899999999999999" customHeight="1">
      <c r="A1364" s="30"/>
      <c r="B1364" s="31"/>
      <c r="C1364" s="215" t="s">
        <v>1</v>
      </c>
      <c r="D1364" s="215" t="s">
        <v>3355</v>
      </c>
      <c r="E1364" s="18" t="s">
        <v>1</v>
      </c>
      <c r="F1364" s="216">
        <v>0</v>
      </c>
      <c r="G1364" s="30"/>
      <c r="H1364" s="31"/>
    </row>
    <row r="1365" spans="1:8" s="2" customFormat="1" ht="16.899999999999999" customHeight="1">
      <c r="A1365" s="30"/>
      <c r="B1365" s="31"/>
      <c r="C1365" s="215" t="s">
        <v>1</v>
      </c>
      <c r="D1365" s="215" t="s">
        <v>3356</v>
      </c>
      <c r="E1365" s="18" t="s">
        <v>1</v>
      </c>
      <c r="F1365" s="216">
        <v>124.13</v>
      </c>
      <c r="G1365" s="30"/>
      <c r="H1365" s="31"/>
    </row>
    <row r="1366" spans="1:8" s="2" customFormat="1" ht="16.899999999999999" customHeight="1">
      <c r="A1366" s="30"/>
      <c r="B1366" s="31"/>
      <c r="C1366" s="215" t="s">
        <v>264</v>
      </c>
      <c r="D1366" s="215" t="s">
        <v>468</v>
      </c>
      <c r="E1366" s="18" t="s">
        <v>1</v>
      </c>
      <c r="F1366" s="216">
        <v>124.13</v>
      </c>
      <c r="G1366" s="30"/>
      <c r="H1366" s="31"/>
    </row>
    <row r="1367" spans="1:8" s="2" customFormat="1" ht="16.899999999999999" customHeight="1">
      <c r="A1367" s="30"/>
      <c r="B1367" s="31"/>
      <c r="C1367" s="217" t="s">
        <v>7173</v>
      </c>
      <c r="D1367" s="30"/>
      <c r="E1367" s="30"/>
      <c r="F1367" s="30"/>
      <c r="G1367" s="30"/>
      <c r="H1367" s="31"/>
    </row>
    <row r="1368" spans="1:8" s="2" customFormat="1" ht="16.899999999999999" customHeight="1">
      <c r="A1368" s="30"/>
      <c r="B1368" s="31"/>
      <c r="C1368" s="215" t="s">
        <v>3352</v>
      </c>
      <c r="D1368" s="215" t="s">
        <v>3353</v>
      </c>
      <c r="E1368" s="18" t="s">
        <v>542</v>
      </c>
      <c r="F1368" s="216">
        <v>1613.9749999999999</v>
      </c>
      <c r="G1368" s="30"/>
      <c r="H1368" s="31"/>
    </row>
    <row r="1369" spans="1:8" s="2" customFormat="1" ht="16.899999999999999" customHeight="1">
      <c r="A1369" s="30"/>
      <c r="B1369" s="31"/>
      <c r="C1369" s="215" t="s">
        <v>2109</v>
      </c>
      <c r="D1369" s="215" t="s">
        <v>2110</v>
      </c>
      <c r="E1369" s="18" t="s">
        <v>542</v>
      </c>
      <c r="F1369" s="216">
        <v>3424.49</v>
      </c>
      <c r="G1369" s="30"/>
      <c r="H1369" s="31"/>
    </row>
    <row r="1370" spans="1:8" s="2" customFormat="1" ht="16.899999999999999" customHeight="1">
      <c r="A1370" s="30"/>
      <c r="B1370" s="31"/>
      <c r="C1370" s="215" t="s">
        <v>3436</v>
      </c>
      <c r="D1370" s="215" t="s">
        <v>3437</v>
      </c>
      <c r="E1370" s="18" t="s">
        <v>529</v>
      </c>
      <c r="F1370" s="216">
        <v>140.226</v>
      </c>
      <c r="G1370" s="30"/>
      <c r="H1370" s="31"/>
    </row>
    <row r="1371" spans="1:8" s="2" customFormat="1" ht="16.899999999999999" customHeight="1">
      <c r="A1371" s="30"/>
      <c r="B1371" s="31"/>
      <c r="C1371" s="211" t="s">
        <v>331</v>
      </c>
      <c r="D1371" s="212" t="s">
        <v>1</v>
      </c>
      <c r="E1371" s="213" t="s">
        <v>1</v>
      </c>
      <c r="F1371" s="214">
        <v>129.19999999999999</v>
      </c>
      <c r="G1371" s="30"/>
      <c r="H1371" s="31"/>
    </row>
    <row r="1372" spans="1:8" s="2" customFormat="1" ht="16.899999999999999" customHeight="1">
      <c r="A1372" s="30"/>
      <c r="B1372" s="31"/>
      <c r="C1372" s="215" t="s">
        <v>1</v>
      </c>
      <c r="D1372" s="215" t="s">
        <v>3368</v>
      </c>
      <c r="E1372" s="18" t="s">
        <v>1</v>
      </c>
      <c r="F1372" s="216">
        <v>0</v>
      </c>
      <c r="G1372" s="30"/>
      <c r="H1372" s="31"/>
    </row>
    <row r="1373" spans="1:8" s="2" customFormat="1" ht="16.899999999999999" customHeight="1">
      <c r="A1373" s="30"/>
      <c r="B1373" s="31"/>
      <c r="C1373" s="215" t="s">
        <v>1</v>
      </c>
      <c r="D1373" s="215" t="s">
        <v>3369</v>
      </c>
      <c r="E1373" s="18" t="s">
        <v>1</v>
      </c>
      <c r="F1373" s="216">
        <v>129.19999999999999</v>
      </c>
      <c r="G1373" s="30"/>
      <c r="H1373" s="31"/>
    </row>
    <row r="1374" spans="1:8" s="2" customFormat="1" ht="16.899999999999999" customHeight="1">
      <c r="A1374" s="30"/>
      <c r="B1374" s="31"/>
      <c r="C1374" s="215" t="s">
        <v>331</v>
      </c>
      <c r="D1374" s="215" t="s">
        <v>468</v>
      </c>
      <c r="E1374" s="18" t="s">
        <v>1</v>
      </c>
      <c r="F1374" s="216">
        <v>129.19999999999999</v>
      </c>
      <c r="G1374" s="30"/>
      <c r="H1374" s="31"/>
    </row>
    <row r="1375" spans="1:8" s="2" customFormat="1" ht="16.899999999999999" customHeight="1">
      <c r="A1375" s="30"/>
      <c r="B1375" s="31"/>
      <c r="C1375" s="217" t="s">
        <v>7173</v>
      </c>
      <c r="D1375" s="30"/>
      <c r="E1375" s="30"/>
      <c r="F1375" s="30"/>
      <c r="G1375" s="30"/>
      <c r="H1375" s="31"/>
    </row>
    <row r="1376" spans="1:8" s="2" customFormat="1" ht="16.899999999999999" customHeight="1">
      <c r="A1376" s="30"/>
      <c r="B1376" s="31"/>
      <c r="C1376" s="215" t="s">
        <v>3352</v>
      </c>
      <c r="D1376" s="215" t="s">
        <v>3353</v>
      </c>
      <c r="E1376" s="18" t="s">
        <v>542</v>
      </c>
      <c r="F1376" s="216">
        <v>1613.9749999999999</v>
      </c>
      <c r="G1376" s="30"/>
      <c r="H1376" s="31"/>
    </row>
    <row r="1377" spans="1:8" s="2" customFormat="1" ht="16.899999999999999" customHeight="1">
      <c r="A1377" s="30"/>
      <c r="B1377" s="31"/>
      <c r="C1377" s="215" t="s">
        <v>2109</v>
      </c>
      <c r="D1377" s="215" t="s">
        <v>2110</v>
      </c>
      <c r="E1377" s="18" t="s">
        <v>542</v>
      </c>
      <c r="F1377" s="216">
        <v>3424.49</v>
      </c>
      <c r="G1377" s="30"/>
      <c r="H1377" s="31"/>
    </row>
    <row r="1378" spans="1:8" s="2" customFormat="1" ht="16.899999999999999" customHeight="1">
      <c r="A1378" s="30"/>
      <c r="B1378" s="31"/>
      <c r="C1378" s="215" t="s">
        <v>3446</v>
      </c>
      <c r="D1378" s="215" t="s">
        <v>3447</v>
      </c>
      <c r="E1378" s="18" t="s">
        <v>529</v>
      </c>
      <c r="F1378" s="216">
        <v>161.94900000000001</v>
      </c>
      <c r="G1378" s="30"/>
      <c r="H1378" s="31"/>
    </row>
    <row r="1379" spans="1:8" s="2" customFormat="1" ht="16.899999999999999" customHeight="1">
      <c r="A1379" s="30"/>
      <c r="B1379" s="31"/>
      <c r="C1379" s="211" t="s">
        <v>337</v>
      </c>
      <c r="D1379" s="212" t="s">
        <v>1</v>
      </c>
      <c r="E1379" s="213" t="s">
        <v>1</v>
      </c>
      <c r="F1379" s="214">
        <v>229.88499999999999</v>
      </c>
      <c r="G1379" s="30"/>
      <c r="H1379" s="31"/>
    </row>
    <row r="1380" spans="1:8" s="2" customFormat="1" ht="16.899999999999999" customHeight="1">
      <c r="A1380" s="30"/>
      <c r="B1380" s="31"/>
      <c r="C1380" s="215" t="s">
        <v>1</v>
      </c>
      <c r="D1380" s="215" t="s">
        <v>3370</v>
      </c>
      <c r="E1380" s="18" t="s">
        <v>1</v>
      </c>
      <c r="F1380" s="216">
        <v>0</v>
      </c>
      <c r="G1380" s="30"/>
      <c r="H1380" s="31"/>
    </row>
    <row r="1381" spans="1:8" s="2" customFormat="1" ht="16.899999999999999" customHeight="1">
      <c r="A1381" s="30"/>
      <c r="B1381" s="31"/>
      <c r="C1381" s="215" t="s">
        <v>1</v>
      </c>
      <c r="D1381" s="215" t="s">
        <v>3371</v>
      </c>
      <c r="E1381" s="18" t="s">
        <v>1</v>
      </c>
      <c r="F1381" s="216">
        <v>219.7</v>
      </c>
      <c r="G1381" s="30"/>
      <c r="H1381" s="31"/>
    </row>
    <row r="1382" spans="1:8" s="2" customFormat="1" ht="16.899999999999999" customHeight="1">
      <c r="A1382" s="30"/>
      <c r="B1382" s="31"/>
      <c r="C1382" s="215" t="s">
        <v>1</v>
      </c>
      <c r="D1382" s="215" t="s">
        <v>3372</v>
      </c>
      <c r="E1382" s="18" t="s">
        <v>1</v>
      </c>
      <c r="F1382" s="216">
        <v>10.185</v>
      </c>
      <c r="G1382" s="30"/>
      <c r="H1382" s="31"/>
    </row>
    <row r="1383" spans="1:8" s="2" customFormat="1" ht="16.899999999999999" customHeight="1">
      <c r="A1383" s="30"/>
      <c r="B1383" s="31"/>
      <c r="C1383" s="215" t="s">
        <v>337</v>
      </c>
      <c r="D1383" s="215" t="s">
        <v>468</v>
      </c>
      <c r="E1383" s="18" t="s">
        <v>1</v>
      </c>
      <c r="F1383" s="216">
        <v>229.88499999999999</v>
      </c>
      <c r="G1383" s="30"/>
      <c r="H1383" s="31"/>
    </row>
    <row r="1384" spans="1:8" s="2" customFormat="1" ht="16.899999999999999" customHeight="1">
      <c r="A1384" s="30"/>
      <c r="B1384" s="31"/>
      <c r="C1384" s="217" t="s">
        <v>7173</v>
      </c>
      <c r="D1384" s="30"/>
      <c r="E1384" s="30"/>
      <c r="F1384" s="30"/>
      <c r="G1384" s="30"/>
      <c r="H1384" s="31"/>
    </row>
    <row r="1385" spans="1:8" s="2" customFormat="1" ht="16.899999999999999" customHeight="1">
      <c r="A1385" s="30"/>
      <c r="B1385" s="31"/>
      <c r="C1385" s="215" t="s">
        <v>3352</v>
      </c>
      <c r="D1385" s="215" t="s">
        <v>3353</v>
      </c>
      <c r="E1385" s="18" t="s">
        <v>542</v>
      </c>
      <c r="F1385" s="216">
        <v>1613.9749999999999</v>
      </c>
      <c r="G1385" s="30"/>
      <c r="H1385" s="31"/>
    </row>
    <row r="1386" spans="1:8" s="2" customFormat="1" ht="16.899999999999999" customHeight="1">
      <c r="A1386" s="30"/>
      <c r="B1386" s="31"/>
      <c r="C1386" s="215" t="s">
        <v>2109</v>
      </c>
      <c r="D1386" s="215" t="s">
        <v>2110</v>
      </c>
      <c r="E1386" s="18" t="s">
        <v>542</v>
      </c>
      <c r="F1386" s="216">
        <v>3424.49</v>
      </c>
      <c r="G1386" s="30"/>
      <c r="H1386" s="31"/>
    </row>
    <row r="1387" spans="1:8" s="2" customFormat="1" ht="16.899999999999999" customHeight="1">
      <c r="A1387" s="30"/>
      <c r="B1387" s="31"/>
      <c r="C1387" s="215" t="s">
        <v>3456</v>
      </c>
      <c r="D1387" s="215" t="s">
        <v>3457</v>
      </c>
      <c r="E1387" s="18" t="s">
        <v>529</v>
      </c>
      <c r="F1387" s="216">
        <v>257.31200000000001</v>
      </c>
      <c r="G1387" s="30"/>
      <c r="H1387" s="31"/>
    </row>
    <row r="1388" spans="1:8" s="2" customFormat="1" ht="16.899999999999999" customHeight="1">
      <c r="A1388" s="30"/>
      <c r="B1388" s="31"/>
      <c r="C1388" s="211" t="s">
        <v>355</v>
      </c>
      <c r="D1388" s="212" t="s">
        <v>1</v>
      </c>
      <c r="E1388" s="213" t="s">
        <v>1</v>
      </c>
      <c r="F1388" s="214">
        <v>41.4</v>
      </c>
      <c r="G1388" s="30"/>
      <c r="H1388" s="31"/>
    </row>
    <row r="1389" spans="1:8" s="2" customFormat="1" ht="16.899999999999999" customHeight="1">
      <c r="A1389" s="30"/>
      <c r="B1389" s="31"/>
      <c r="C1389" s="215" t="s">
        <v>1</v>
      </c>
      <c r="D1389" s="215" t="s">
        <v>3463</v>
      </c>
      <c r="E1389" s="18" t="s">
        <v>1</v>
      </c>
      <c r="F1389" s="216">
        <v>0</v>
      </c>
      <c r="G1389" s="30"/>
      <c r="H1389" s="31"/>
    </row>
    <row r="1390" spans="1:8" s="2" customFormat="1" ht="16.899999999999999" customHeight="1">
      <c r="A1390" s="30"/>
      <c r="B1390" s="31"/>
      <c r="C1390" s="215" t="s">
        <v>1</v>
      </c>
      <c r="D1390" s="215" t="s">
        <v>3555</v>
      </c>
      <c r="E1390" s="18" t="s">
        <v>1</v>
      </c>
      <c r="F1390" s="216">
        <v>41.4</v>
      </c>
      <c r="G1390" s="30"/>
      <c r="H1390" s="31"/>
    </row>
    <row r="1391" spans="1:8" s="2" customFormat="1" ht="16.899999999999999" customHeight="1">
      <c r="A1391" s="30"/>
      <c r="B1391" s="31"/>
      <c r="C1391" s="215" t="s">
        <v>355</v>
      </c>
      <c r="D1391" s="215" t="s">
        <v>468</v>
      </c>
      <c r="E1391" s="18" t="s">
        <v>1</v>
      </c>
      <c r="F1391" s="216">
        <v>41.4</v>
      </c>
      <c r="G1391" s="30"/>
      <c r="H1391" s="31"/>
    </row>
    <row r="1392" spans="1:8" s="2" customFormat="1" ht="16.899999999999999" customHeight="1">
      <c r="A1392" s="30"/>
      <c r="B1392" s="31"/>
      <c r="C1392" s="217" t="s">
        <v>7173</v>
      </c>
      <c r="D1392" s="30"/>
      <c r="E1392" s="30"/>
      <c r="F1392" s="30"/>
      <c r="G1392" s="30"/>
      <c r="H1392" s="31"/>
    </row>
    <row r="1393" spans="1:8" s="2" customFormat="1" ht="16.899999999999999" customHeight="1">
      <c r="A1393" s="30"/>
      <c r="B1393" s="31"/>
      <c r="C1393" s="215" t="s">
        <v>3543</v>
      </c>
      <c r="D1393" s="215" t="s">
        <v>3544</v>
      </c>
      <c r="E1393" s="18" t="s">
        <v>542</v>
      </c>
      <c r="F1393" s="216">
        <v>1593.701</v>
      </c>
      <c r="G1393" s="30"/>
      <c r="H1393" s="31"/>
    </row>
    <row r="1394" spans="1:8" s="2" customFormat="1" ht="16.899999999999999" customHeight="1">
      <c r="A1394" s="30"/>
      <c r="B1394" s="31"/>
      <c r="C1394" s="215" t="s">
        <v>2109</v>
      </c>
      <c r="D1394" s="215" t="s">
        <v>2110</v>
      </c>
      <c r="E1394" s="18" t="s">
        <v>542</v>
      </c>
      <c r="F1394" s="216">
        <v>3424.49</v>
      </c>
      <c r="G1394" s="30"/>
      <c r="H1394" s="31"/>
    </row>
    <row r="1395" spans="1:8" s="2" customFormat="1" ht="16.899999999999999" customHeight="1">
      <c r="A1395" s="30"/>
      <c r="B1395" s="31"/>
      <c r="C1395" s="215" t="s">
        <v>3563</v>
      </c>
      <c r="D1395" s="215" t="s">
        <v>3564</v>
      </c>
      <c r="E1395" s="18" t="s">
        <v>542</v>
      </c>
      <c r="F1395" s="216">
        <v>1673.386</v>
      </c>
      <c r="G1395" s="30"/>
      <c r="H1395" s="31"/>
    </row>
    <row r="1396" spans="1:8" s="2" customFormat="1" ht="16.899999999999999" customHeight="1">
      <c r="A1396" s="30"/>
      <c r="B1396" s="31"/>
      <c r="C1396" s="211" t="s">
        <v>293</v>
      </c>
      <c r="D1396" s="212" t="s">
        <v>1</v>
      </c>
      <c r="E1396" s="213" t="s">
        <v>1</v>
      </c>
      <c r="F1396" s="214">
        <v>279.8</v>
      </c>
      <c r="G1396" s="30"/>
      <c r="H1396" s="31"/>
    </row>
    <row r="1397" spans="1:8" s="2" customFormat="1" ht="16.899999999999999" customHeight="1">
      <c r="A1397" s="30"/>
      <c r="B1397" s="31"/>
      <c r="C1397" s="215" t="s">
        <v>1</v>
      </c>
      <c r="D1397" s="215" t="s">
        <v>3361</v>
      </c>
      <c r="E1397" s="18" t="s">
        <v>1</v>
      </c>
      <c r="F1397" s="216">
        <v>0</v>
      </c>
      <c r="G1397" s="30"/>
      <c r="H1397" s="31"/>
    </row>
    <row r="1398" spans="1:8" s="2" customFormat="1" ht="16.899999999999999" customHeight="1">
      <c r="A1398" s="30"/>
      <c r="B1398" s="31"/>
      <c r="C1398" s="215" t="s">
        <v>1</v>
      </c>
      <c r="D1398" s="215" t="s">
        <v>3362</v>
      </c>
      <c r="E1398" s="18" t="s">
        <v>1</v>
      </c>
      <c r="F1398" s="216">
        <v>279.8</v>
      </c>
      <c r="G1398" s="30"/>
      <c r="H1398" s="31"/>
    </row>
    <row r="1399" spans="1:8" s="2" customFormat="1" ht="16.899999999999999" customHeight="1">
      <c r="A1399" s="30"/>
      <c r="B1399" s="31"/>
      <c r="C1399" s="215" t="s">
        <v>293</v>
      </c>
      <c r="D1399" s="215" t="s">
        <v>468</v>
      </c>
      <c r="E1399" s="18" t="s">
        <v>1</v>
      </c>
      <c r="F1399" s="216">
        <v>279.8</v>
      </c>
      <c r="G1399" s="30"/>
      <c r="H1399" s="31"/>
    </row>
    <row r="1400" spans="1:8" s="2" customFormat="1" ht="16.899999999999999" customHeight="1">
      <c r="A1400" s="30"/>
      <c r="B1400" s="31"/>
      <c r="C1400" s="217" t="s">
        <v>7173</v>
      </c>
      <c r="D1400" s="30"/>
      <c r="E1400" s="30"/>
      <c r="F1400" s="30"/>
      <c r="G1400" s="30"/>
      <c r="H1400" s="31"/>
    </row>
    <row r="1401" spans="1:8" s="2" customFormat="1" ht="16.899999999999999" customHeight="1">
      <c r="A1401" s="30"/>
      <c r="B1401" s="31"/>
      <c r="C1401" s="215" t="s">
        <v>3352</v>
      </c>
      <c r="D1401" s="215" t="s">
        <v>3353</v>
      </c>
      <c r="E1401" s="18" t="s">
        <v>542</v>
      </c>
      <c r="F1401" s="216">
        <v>1613.9749999999999</v>
      </c>
      <c r="G1401" s="30"/>
      <c r="H1401" s="31"/>
    </row>
    <row r="1402" spans="1:8" s="2" customFormat="1" ht="16.899999999999999" customHeight="1">
      <c r="A1402" s="30"/>
      <c r="B1402" s="31"/>
      <c r="C1402" s="215" t="s">
        <v>2109</v>
      </c>
      <c r="D1402" s="215" t="s">
        <v>2110</v>
      </c>
      <c r="E1402" s="18" t="s">
        <v>542</v>
      </c>
      <c r="F1402" s="216">
        <v>3424.49</v>
      </c>
      <c r="G1402" s="30"/>
      <c r="H1402" s="31"/>
    </row>
    <row r="1403" spans="1:8" s="2" customFormat="1" ht="16.899999999999999" customHeight="1">
      <c r="A1403" s="30"/>
      <c r="B1403" s="31"/>
      <c r="C1403" s="215" t="s">
        <v>3377</v>
      </c>
      <c r="D1403" s="215" t="s">
        <v>3378</v>
      </c>
      <c r="E1403" s="18" t="s">
        <v>529</v>
      </c>
      <c r="F1403" s="216">
        <v>30.777999999999999</v>
      </c>
      <c r="G1403" s="30"/>
      <c r="H1403" s="31"/>
    </row>
    <row r="1404" spans="1:8" s="2" customFormat="1" ht="16.899999999999999" customHeight="1">
      <c r="A1404" s="30"/>
      <c r="B1404" s="31"/>
      <c r="C1404" s="211" t="s">
        <v>371</v>
      </c>
      <c r="D1404" s="212" t="s">
        <v>1</v>
      </c>
      <c r="E1404" s="213" t="s">
        <v>1</v>
      </c>
      <c r="F1404" s="214">
        <v>536.61599999999999</v>
      </c>
      <c r="G1404" s="30"/>
      <c r="H1404" s="31"/>
    </row>
    <row r="1405" spans="1:8" s="2" customFormat="1" ht="16.899999999999999" customHeight="1">
      <c r="A1405" s="30"/>
      <c r="B1405" s="31"/>
      <c r="C1405" s="215" t="s">
        <v>1</v>
      </c>
      <c r="D1405" s="215" t="s">
        <v>3558</v>
      </c>
      <c r="E1405" s="18" t="s">
        <v>1</v>
      </c>
      <c r="F1405" s="216">
        <v>0</v>
      </c>
      <c r="G1405" s="30"/>
      <c r="H1405" s="31"/>
    </row>
    <row r="1406" spans="1:8" s="2" customFormat="1" ht="22.5">
      <c r="A1406" s="30"/>
      <c r="B1406" s="31"/>
      <c r="C1406" s="215" t="s">
        <v>1</v>
      </c>
      <c r="D1406" s="215" t="s">
        <v>3559</v>
      </c>
      <c r="E1406" s="18" t="s">
        <v>1</v>
      </c>
      <c r="F1406" s="216">
        <v>527.6</v>
      </c>
      <c r="G1406" s="30"/>
      <c r="H1406" s="31"/>
    </row>
    <row r="1407" spans="1:8" s="2" customFormat="1" ht="16.899999999999999" customHeight="1">
      <c r="A1407" s="30"/>
      <c r="B1407" s="31"/>
      <c r="C1407" s="215" t="s">
        <v>1</v>
      </c>
      <c r="D1407" s="215" t="s">
        <v>3560</v>
      </c>
      <c r="E1407" s="18" t="s">
        <v>1</v>
      </c>
      <c r="F1407" s="216">
        <v>9.016</v>
      </c>
      <c r="G1407" s="30"/>
      <c r="H1407" s="31"/>
    </row>
    <row r="1408" spans="1:8" s="2" customFormat="1" ht="16.899999999999999" customHeight="1">
      <c r="A1408" s="30"/>
      <c r="B1408" s="31"/>
      <c r="C1408" s="215" t="s">
        <v>371</v>
      </c>
      <c r="D1408" s="215" t="s">
        <v>468</v>
      </c>
      <c r="E1408" s="18" t="s">
        <v>1</v>
      </c>
      <c r="F1408" s="216">
        <v>536.61599999999999</v>
      </c>
      <c r="G1408" s="30"/>
      <c r="H1408" s="31"/>
    </row>
    <row r="1409" spans="1:8" s="2" customFormat="1" ht="16.899999999999999" customHeight="1">
      <c r="A1409" s="30"/>
      <c r="B1409" s="31"/>
      <c r="C1409" s="217" t="s">
        <v>7173</v>
      </c>
      <c r="D1409" s="30"/>
      <c r="E1409" s="30"/>
      <c r="F1409" s="30"/>
      <c r="G1409" s="30"/>
      <c r="H1409" s="31"/>
    </row>
    <row r="1410" spans="1:8" s="2" customFormat="1" ht="16.899999999999999" customHeight="1">
      <c r="A1410" s="30"/>
      <c r="B1410" s="31"/>
      <c r="C1410" s="215" t="s">
        <v>3543</v>
      </c>
      <c r="D1410" s="215" t="s">
        <v>3544</v>
      </c>
      <c r="E1410" s="18" t="s">
        <v>542</v>
      </c>
      <c r="F1410" s="216">
        <v>1593.701</v>
      </c>
      <c r="G1410" s="30"/>
      <c r="H1410" s="31"/>
    </row>
    <row r="1411" spans="1:8" s="2" customFormat="1" ht="16.899999999999999" customHeight="1">
      <c r="A1411" s="30"/>
      <c r="B1411" s="31"/>
      <c r="C1411" s="215" t="s">
        <v>2109</v>
      </c>
      <c r="D1411" s="215" t="s">
        <v>2110</v>
      </c>
      <c r="E1411" s="18" t="s">
        <v>542</v>
      </c>
      <c r="F1411" s="216">
        <v>3424.49</v>
      </c>
      <c r="G1411" s="30"/>
      <c r="H1411" s="31"/>
    </row>
    <row r="1412" spans="1:8" s="2" customFormat="1" ht="16.899999999999999" customHeight="1">
      <c r="A1412" s="30"/>
      <c r="B1412" s="31"/>
      <c r="C1412" s="215" t="s">
        <v>3563</v>
      </c>
      <c r="D1412" s="215" t="s">
        <v>3564</v>
      </c>
      <c r="E1412" s="18" t="s">
        <v>542</v>
      </c>
      <c r="F1412" s="216">
        <v>1673.386</v>
      </c>
      <c r="G1412" s="30"/>
      <c r="H1412" s="31"/>
    </row>
    <row r="1413" spans="1:8" s="2" customFormat="1" ht="16.899999999999999" customHeight="1">
      <c r="A1413" s="30"/>
      <c r="B1413" s="31"/>
      <c r="C1413" s="211" t="s">
        <v>288</v>
      </c>
      <c r="D1413" s="212" t="s">
        <v>1</v>
      </c>
      <c r="E1413" s="213" t="s">
        <v>1</v>
      </c>
      <c r="F1413" s="214">
        <v>168.1</v>
      </c>
      <c r="G1413" s="30"/>
      <c r="H1413" s="31"/>
    </row>
    <row r="1414" spans="1:8" s="2" customFormat="1" ht="16.899999999999999" customHeight="1">
      <c r="A1414" s="30"/>
      <c r="B1414" s="31"/>
      <c r="C1414" s="215" t="s">
        <v>1</v>
      </c>
      <c r="D1414" s="215" t="s">
        <v>3548</v>
      </c>
      <c r="E1414" s="18" t="s">
        <v>1</v>
      </c>
      <c r="F1414" s="216">
        <v>0</v>
      </c>
      <c r="G1414" s="30"/>
      <c r="H1414" s="31"/>
    </row>
    <row r="1415" spans="1:8" s="2" customFormat="1" ht="16.899999999999999" customHeight="1">
      <c r="A1415" s="30"/>
      <c r="B1415" s="31"/>
      <c r="C1415" s="215" t="s">
        <v>1</v>
      </c>
      <c r="D1415" s="215" t="s">
        <v>3549</v>
      </c>
      <c r="E1415" s="18" t="s">
        <v>1</v>
      </c>
      <c r="F1415" s="216">
        <v>168.1</v>
      </c>
      <c r="G1415" s="30"/>
      <c r="H1415" s="31"/>
    </row>
    <row r="1416" spans="1:8" s="2" customFormat="1" ht="16.899999999999999" customHeight="1">
      <c r="A1416" s="30"/>
      <c r="B1416" s="31"/>
      <c r="C1416" s="215" t="s">
        <v>288</v>
      </c>
      <c r="D1416" s="215" t="s">
        <v>468</v>
      </c>
      <c r="E1416" s="18" t="s">
        <v>1</v>
      </c>
      <c r="F1416" s="216">
        <v>168.1</v>
      </c>
      <c r="G1416" s="30"/>
      <c r="H1416" s="31"/>
    </row>
    <row r="1417" spans="1:8" s="2" customFormat="1" ht="16.899999999999999" customHeight="1">
      <c r="A1417" s="30"/>
      <c r="B1417" s="31"/>
      <c r="C1417" s="217" t="s">
        <v>7173</v>
      </c>
      <c r="D1417" s="30"/>
      <c r="E1417" s="30"/>
      <c r="F1417" s="30"/>
      <c r="G1417" s="30"/>
      <c r="H1417" s="31"/>
    </row>
    <row r="1418" spans="1:8" s="2" customFormat="1" ht="16.899999999999999" customHeight="1">
      <c r="A1418" s="30"/>
      <c r="B1418" s="31"/>
      <c r="C1418" s="215" t="s">
        <v>3543</v>
      </c>
      <c r="D1418" s="215" t="s">
        <v>3544</v>
      </c>
      <c r="E1418" s="18" t="s">
        <v>542</v>
      </c>
      <c r="F1418" s="216">
        <v>1593.701</v>
      </c>
      <c r="G1418" s="30"/>
      <c r="H1418" s="31"/>
    </row>
    <row r="1419" spans="1:8" s="2" customFormat="1" ht="16.899999999999999" customHeight="1">
      <c r="A1419" s="30"/>
      <c r="B1419" s="31"/>
      <c r="C1419" s="215" t="s">
        <v>2109</v>
      </c>
      <c r="D1419" s="215" t="s">
        <v>2110</v>
      </c>
      <c r="E1419" s="18" t="s">
        <v>542</v>
      </c>
      <c r="F1419" s="216">
        <v>3424.49</v>
      </c>
      <c r="G1419" s="30"/>
      <c r="H1419" s="31"/>
    </row>
    <row r="1420" spans="1:8" s="2" customFormat="1" ht="16.899999999999999" customHeight="1">
      <c r="A1420" s="30"/>
      <c r="B1420" s="31"/>
      <c r="C1420" s="215" t="s">
        <v>3563</v>
      </c>
      <c r="D1420" s="215" t="s">
        <v>3564</v>
      </c>
      <c r="E1420" s="18" t="s">
        <v>542</v>
      </c>
      <c r="F1420" s="216">
        <v>1673.386</v>
      </c>
      <c r="G1420" s="30"/>
      <c r="H1420" s="31"/>
    </row>
    <row r="1421" spans="1:8" s="2" customFormat="1" ht="16.899999999999999" customHeight="1">
      <c r="A1421" s="30"/>
      <c r="B1421" s="31"/>
      <c r="C1421" s="211" t="s">
        <v>297</v>
      </c>
      <c r="D1421" s="212" t="s">
        <v>1</v>
      </c>
      <c r="E1421" s="213" t="s">
        <v>1</v>
      </c>
      <c r="F1421" s="214">
        <v>703.68499999999995</v>
      </c>
      <c r="G1421" s="30"/>
      <c r="H1421" s="31"/>
    </row>
    <row r="1422" spans="1:8" s="2" customFormat="1" ht="16.899999999999999" customHeight="1">
      <c r="A1422" s="30"/>
      <c r="B1422" s="31"/>
      <c r="C1422" s="215" t="s">
        <v>1</v>
      </c>
      <c r="D1422" s="215" t="s">
        <v>3550</v>
      </c>
      <c r="E1422" s="18" t="s">
        <v>1</v>
      </c>
      <c r="F1422" s="216">
        <v>0</v>
      </c>
      <c r="G1422" s="30"/>
      <c r="H1422" s="31"/>
    </row>
    <row r="1423" spans="1:8" s="2" customFormat="1" ht="16.899999999999999" customHeight="1">
      <c r="A1423" s="30"/>
      <c r="B1423" s="31"/>
      <c r="C1423" s="215" t="s">
        <v>1</v>
      </c>
      <c r="D1423" s="215" t="s">
        <v>3551</v>
      </c>
      <c r="E1423" s="18" t="s">
        <v>1</v>
      </c>
      <c r="F1423" s="216">
        <v>337.8</v>
      </c>
      <c r="G1423" s="30"/>
      <c r="H1423" s="31"/>
    </row>
    <row r="1424" spans="1:8" s="2" customFormat="1" ht="22.5">
      <c r="A1424" s="30"/>
      <c r="B1424" s="31"/>
      <c r="C1424" s="215" t="s">
        <v>1</v>
      </c>
      <c r="D1424" s="215" t="s">
        <v>3552</v>
      </c>
      <c r="E1424" s="18" t="s">
        <v>1</v>
      </c>
      <c r="F1424" s="216">
        <v>356.8</v>
      </c>
      <c r="G1424" s="30"/>
      <c r="H1424" s="31"/>
    </row>
    <row r="1425" spans="1:8" s="2" customFormat="1" ht="16.899999999999999" customHeight="1">
      <c r="A1425" s="30"/>
      <c r="B1425" s="31"/>
      <c r="C1425" s="215" t="s">
        <v>1</v>
      </c>
      <c r="D1425" s="215" t="s">
        <v>3553</v>
      </c>
      <c r="E1425" s="18" t="s">
        <v>1</v>
      </c>
      <c r="F1425" s="216">
        <v>9.0850000000000009</v>
      </c>
      <c r="G1425" s="30"/>
      <c r="H1425" s="31"/>
    </row>
    <row r="1426" spans="1:8" s="2" customFormat="1" ht="16.899999999999999" customHeight="1">
      <c r="A1426" s="30"/>
      <c r="B1426" s="31"/>
      <c r="C1426" s="215" t="s">
        <v>297</v>
      </c>
      <c r="D1426" s="215" t="s">
        <v>468</v>
      </c>
      <c r="E1426" s="18" t="s">
        <v>1</v>
      </c>
      <c r="F1426" s="216">
        <v>703.68499999999995</v>
      </c>
      <c r="G1426" s="30"/>
      <c r="H1426" s="31"/>
    </row>
    <row r="1427" spans="1:8" s="2" customFormat="1" ht="16.899999999999999" customHeight="1">
      <c r="A1427" s="30"/>
      <c r="B1427" s="31"/>
      <c r="C1427" s="217" t="s">
        <v>7173</v>
      </c>
      <c r="D1427" s="30"/>
      <c r="E1427" s="30"/>
      <c r="F1427" s="30"/>
      <c r="G1427" s="30"/>
      <c r="H1427" s="31"/>
    </row>
    <row r="1428" spans="1:8" s="2" customFormat="1" ht="16.899999999999999" customHeight="1">
      <c r="A1428" s="30"/>
      <c r="B1428" s="31"/>
      <c r="C1428" s="215" t="s">
        <v>3543</v>
      </c>
      <c r="D1428" s="215" t="s">
        <v>3544</v>
      </c>
      <c r="E1428" s="18" t="s">
        <v>542</v>
      </c>
      <c r="F1428" s="216">
        <v>1593.701</v>
      </c>
      <c r="G1428" s="30"/>
      <c r="H1428" s="31"/>
    </row>
    <row r="1429" spans="1:8" s="2" customFormat="1" ht="16.899999999999999" customHeight="1">
      <c r="A1429" s="30"/>
      <c r="B1429" s="31"/>
      <c r="C1429" s="215" t="s">
        <v>2109</v>
      </c>
      <c r="D1429" s="215" t="s">
        <v>2110</v>
      </c>
      <c r="E1429" s="18" t="s">
        <v>542</v>
      </c>
      <c r="F1429" s="216">
        <v>3424.49</v>
      </c>
      <c r="G1429" s="30"/>
      <c r="H1429" s="31"/>
    </row>
    <row r="1430" spans="1:8" s="2" customFormat="1" ht="16.899999999999999" customHeight="1">
      <c r="A1430" s="30"/>
      <c r="B1430" s="31"/>
      <c r="C1430" s="215" t="s">
        <v>3563</v>
      </c>
      <c r="D1430" s="215" t="s">
        <v>3564</v>
      </c>
      <c r="E1430" s="18" t="s">
        <v>542</v>
      </c>
      <c r="F1430" s="216">
        <v>1673.386</v>
      </c>
      <c r="G1430" s="30"/>
      <c r="H1430" s="31"/>
    </row>
    <row r="1431" spans="1:8" s="2" customFormat="1" ht="16.899999999999999" customHeight="1">
      <c r="A1431" s="30"/>
      <c r="B1431" s="31"/>
      <c r="C1431" s="211" t="s">
        <v>280</v>
      </c>
      <c r="D1431" s="212" t="s">
        <v>1</v>
      </c>
      <c r="E1431" s="213" t="s">
        <v>1</v>
      </c>
      <c r="F1431" s="214">
        <v>53.2</v>
      </c>
      <c r="G1431" s="30"/>
      <c r="H1431" s="31"/>
    </row>
    <row r="1432" spans="1:8" s="2" customFormat="1" ht="16.899999999999999" customHeight="1">
      <c r="A1432" s="30"/>
      <c r="B1432" s="31"/>
      <c r="C1432" s="215" t="s">
        <v>1</v>
      </c>
      <c r="D1432" s="215" t="s">
        <v>3546</v>
      </c>
      <c r="E1432" s="18" t="s">
        <v>1</v>
      </c>
      <c r="F1432" s="216">
        <v>0</v>
      </c>
      <c r="G1432" s="30"/>
      <c r="H1432" s="31"/>
    </row>
    <row r="1433" spans="1:8" s="2" customFormat="1" ht="16.899999999999999" customHeight="1">
      <c r="A1433" s="30"/>
      <c r="B1433" s="31"/>
      <c r="C1433" s="215" t="s">
        <v>1</v>
      </c>
      <c r="D1433" s="215" t="s">
        <v>3547</v>
      </c>
      <c r="E1433" s="18" t="s">
        <v>1</v>
      </c>
      <c r="F1433" s="216">
        <v>53.2</v>
      </c>
      <c r="G1433" s="30"/>
      <c r="H1433" s="31"/>
    </row>
    <row r="1434" spans="1:8" s="2" customFormat="1" ht="16.899999999999999" customHeight="1">
      <c r="A1434" s="30"/>
      <c r="B1434" s="31"/>
      <c r="C1434" s="215" t="s">
        <v>280</v>
      </c>
      <c r="D1434" s="215" t="s">
        <v>468</v>
      </c>
      <c r="E1434" s="18" t="s">
        <v>1</v>
      </c>
      <c r="F1434" s="216">
        <v>53.2</v>
      </c>
      <c r="G1434" s="30"/>
      <c r="H1434" s="31"/>
    </row>
    <row r="1435" spans="1:8" s="2" customFormat="1" ht="16.899999999999999" customHeight="1">
      <c r="A1435" s="30"/>
      <c r="B1435" s="31"/>
      <c r="C1435" s="217" t="s">
        <v>7173</v>
      </c>
      <c r="D1435" s="30"/>
      <c r="E1435" s="30"/>
      <c r="F1435" s="30"/>
      <c r="G1435" s="30"/>
      <c r="H1435" s="31"/>
    </row>
    <row r="1436" spans="1:8" s="2" customFormat="1" ht="16.899999999999999" customHeight="1">
      <c r="A1436" s="30"/>
      <c r="B1436" s="31"/>
      <c r="C1436" s="215" t="s">
        <v>3543</v>
      </c>
      <c r="D1436" s="215" t="s">
        <v>3544</v>
      </c>
      <c r="E1436" s="18" t="s">
        <v>542</v>
      </c>
      <c r="F1436" s="216">
        <v>1593.701</v>
      </c>
      <c r="G1436" s="30"/>
      <c r="H1436" s="31"/>
    </row>
    <row r="1437" spans="1:8" s="2" customFormat="1" ht="16.899999999999999" customHeight="1">
      <c r="A1437" s="30"/>
      <c r="B1437" s="31"/>
      <c r="C1437" s="215" t="s">
        <v>2109</v>
      </c>
      <c r="D1437" s="215" t="s">
        <v>2110</v>
      </c>
      <c r="E1437" s="18" t="s">
        <v>542</v>
      </c>
      <c r="F1437" s="216">
        <v>3424.49</v>
      </c>
      <c r="G1437" s="30"/>
      <c r="H1437" s="31"/>
    </row>
    <row r="1438" spans="1:8" s="2" customFormat="1" ht="16.899999999999999" customHeight="1">
      <c r="A1438" s="30"/>
      <c r="B1438" s="31"/>
      <c r="C1438" s="215" t="s">
        <v>3563</v>
      </c>
      <c r="D1438" s="215" t="s">
        <v>3564</v>
      </c>
      <c r="E1438" s="18" t="s">
        <v>542</v>
      </c>
      <c r="F1438" s="216">
        <v>1673.386</v>
      </c>
      <c r="G1438" s="30"/>
      <c r="H1438" s="31"/>
    </row>
    <row r="1439" spans="1:8" s="2" customFormat="1" ht="16.899999999999999" customHeight="1">
      <c r="A1439" s="30"/>
      <c r="B1439" s="31"/>
      <c r="C1439" s="211" t="s">
        <v>389</v>
      </c>
      <c r="D1439" s="212" t="s">
        <v>1</v>
      </c>
      <c r="E1439" s="213" t="s">
        <v>1</v>
      </c>
      <c r="F1439" s="214">
        <v>17</v>
      </c>
      <c r="G1439" s="30"/>
      <c r="H1439" s="31"/>
    </row>
    <row r="1440" spans="1:8" s="2" customFormat="1" ht="16.899999999999999" customHeight="1">
      <c r="A1440" s="30"/>
      <c r="B1440" s="31"/>
      <c r="C1440" s="215" t="s">
        <v>1</v>
      </c>
      <c r="D1440" s="215" t="s">
        <v>3561</v>
      </c>
      <c r="E1440" s="18" t="s">
        <v>1</v>
      </c>
      <c r="F1440" s="216">
        <v>0</v>
      </c>
      <c r="G1440" s="30"/>
      <c r="H1440" s="31"/>
    </row>
    <row r="1441" spans="1:8" s="2" customFormat="1" ht="16.899999999999999" customHeight="1">
      <c r="A1441" s="30"/>
      <c r="B1441" s="31"/>
      <c r="C1441" s="215" t="s">
        <v>1</v>
      </c>
      <c r="D1441" s="215" t="s">
        <v>2713</v>
      </c>
      <c r="E1441" s="18" t="s">
        <v>1</v>
      </c>
      <c r="F1441" s="216">
        <v>17</v>
      </c>
      <c r="G1441" s="30"/>
      <c r="H1441" s="31"/>
    </row>
    <row r="1442" spans="1:8" s="2" customFormat="1" ht="16.899999999999999" customHeight="1">
      <c r="A1442" s="30"/>
      <c r="B1442" s="31"/>
      <c r="C1442" s="215" t="s">
        <v>389</v>
      </c>
      <c r="D1442" s="215" t="s">
        <v>468</v>
      </c>
      <c r="E1442" s="18" t="s">
        <v>1</v>
      </c>
      <c r="F1442" s="216">
        <v>17</v>
      </c>
      <c r="G1442" s="30"/>
      <c r="H1442" s="31"/>
    </row>
    <row r="1443" spans="1:8" s="2" customFormat="1" ht="16.899999999999999" customHeight="1">
      <c r="A1443" s="30"/>
      <c r="B1443" s="31"/>
      <c r="C1443" s="217" t="s">
        <v>7173</v>
      </c>
      <c r="D1443" s="30"/>
      <c r="E1443" s="30"/>
      <c r="F1443" s="30"/>
      <c r="G1443" s="30"/>
      <c r="H1443" s="31"/>
    </row>
    <row r="1444" spans="1:8" s="2" customFormat="1" ht="16.899999999999999" customHeight="1">
      <c r="A1444" s="30"/>
      <c r="B1444" s="31"/>
      <c r="C1444" s="215" t="s">
        <v>3543</v>
      </c>
      <c r="D1444" s="215" t="s">
        <v>3544</v>
      </c>
      <c r="E1444" s="18" t="s">
        <v>542</v>
      </c>
      <c r="F1444" s="216">
        <v>1593.701</v>
      </c>
      <c r="G1444" s="30"/>
      <c r="H1444" s="31"/>
    </row>
    <row r="1445" spans="1:8" s="2" customFormat="1" ht="16.899999999999999" customHeight="1">
      <c r="A1445" s="30"/>
      <c r="B1445" s="31"/>
      <c r="C1445" s="215" t="s">
        <v>2109</v>
      </c>
      <c r="D1445" s="215" t="s">
        <v>2110</v>
      </c>
      <c r="E1445" s="18" t="s">
        <v>542</v>
      </c>
      <c r="F1445" s="216">
        <v>3424.49</v>
      </c>
      <c r="G1445" s="30"/>
      <c r="H1445" s="31"/>
    </row>
    <row r="1446" spans="1:8" s="2" customFormat="1" ht="16.899999999999999" customHeight="1">
      <c r="A1446" s="30"/>
      <c r="B1446" s="31"/>
      <c r="C1446" s="215" t="s">
        <v>3563</v>
      </c>
      <c r="D1446" s="215" t="s">
        <v>3564</v>
      </c>
      <c r="E1446" s="18" t="s">
        <v>542</v>
      </c>
      <c r="F1446" s="216">
        <v>1673.386</v>
      </c>
      <c r="G1446" s="30"/>
      <c r="H1446" s="31"/>
    </row>
    <row r="1447" spans="1:8" s="2" customFormat="1" ht="16.899999999999999" customHeight="1">
      <c r="A1447" s="30"/>
      <c r="B1447" s="31"/>
      <c r="C1447" s="211" t="s">
        <v>349</v>
      </c>
      <c r="D1447" s="212" t="s">
        <v>1</v>
      </c>
      <c r="E1447" s="213" t="s">
        <v>1</v>
      </c>
      <c r="F1447" s="214">
        <v>18.7</v>
      </c>
      <c r="G1447" s="30"/>
      <c r="H1447" s="31"/>
    </row>
    <row r="1448" spans="1:8" s="2" customFormat="1" ht="16.899999999999999" customHeight="1">
      <c r="A1448" s="30"/>
      <c r="B1448" s="31"/>
      <c r="C1448" s="215" t="s">
        <v>1</v>
      </c>
      <c r="D1448" s="215" t="s">
        <v>3554</v>
      </c>
      <c r="E1448" s="18" t="s">
        <v>1</v>
      </c>
      <c r="F1448" s="216">
        <v>0</v>
      </c>
      <c r="G1448" s="30"/>
      <c r="H1448" s="31"/>
    </row>
    <row r="1449" spans="1:8" s="2" customFormat="1" ht="16.899999999999999" customHeight="1">
      <c r="A1449" s="30"/>
      <c r="B1449" s="31"/>
      <c r="C1449" s="215" t="s">
        <v>1</v>
      </c>
      <c r="D1449" s="215" t="s">
        <v>350</v>
      </c>
      <c r="E1449" s="18" t="s">
        <v>1</v>
      </c>
      <c r="F1449" s="216">
        <v>18.7</v>
      </c>
      <c r="G1449" s="30"/>
      <c r="H1449" s="31"/>
    </row>
    <row r="1450" spans="1:8" s="2" customFormat="1" ht="16.899999999999999" customHeight="1">
      <c r="A1450" s="30"/>
      <c r="B1450" s="31"/>
      <c r="C1450" s="215" t="s">
        <v>349</v>
      </c>
      <c r="D1450" s="215" t="s">
        <v>468</v>
      </c>
      <c r="E1450" s="18" t="s">
        <v>1</v>
      </c>
      <c r="F1450" s="216">
        <v>18.7</v>
      </c>
      <c r="G1450" s="30"/>
      <c r="H1450" s="31"/>
    </row>
    <row r="1451" spans="1:8" s="2" customFormat="1" ht="16.899999999999999" customHeight="1">
      <c r="A1451" s="30"/>
      <c r="B1451" s="31"/>
      <c r="C1451" s="217" t="s">
        <v>7173</v>
      </c>
      <c r="D1451" s="30"/>
      <c r="E1451" s="30"/>
      <c r="F1451" s="30"/>
      <c r="G1451" s="30"/>
      <c r="H1451" s="31"/>
    </row>
    <row r="1452" spans="1:8" s="2" customFormat="1" ht="16.899999999999999" customHeight="1">
      <c r="A1452" s="30"/>
      <c r="B1452" s="31"/>
      <c r="C1452" s="215" t="s">
        <v>3543</v>
      </c>
      <c r="D1452" s="215" t="s">
        <v>3544</v>
      </c>
      <c r="E1452" s="18" t="s">
        <v>542</v>
      </c>
      <c r="F1452" s="216">
        <v>1593.701</v>
      </c>
      <c r="G1452" s="30"/>
      <c r="H1452" s="31"/>
    </row>
    <row r="1453" spans="1:8" s="2" customFormat="1" ht="16.899999999999999" customHeight="1">
      <c r="A1453" s="30"/>
      <c r="B1453" s="31"/>
      <c r="C1453" s="215" t="s">
        <v>3563</v>
      </c>
      <c r="D1453" s="215" t="s">
        <v>3564</v>
      </c>
      <c r="E1453" s="18" t="s">
        <v>542</v>
      </c>
      <c r="F1453" s="216">
        <v>1673.386</v>
      </c>
      <c r="G1453" s="30"/>
      <c r="H1453" s="31"/>
    </row>
    <row r="1454" spans="1:8" s="2" customFormat="1" ht="16.899999999999999" customHeight="1">
      <c r="A1454" s="30"/>
      <c r="B1454" s="31"/>
      <c r="C1454" s="211" t="s">
        <v>361</v>
      </c>
      <c r="D1454" s="212" t="s">
        <v>1</v>
      </c>
      <c r="E1454" s="213" t="s">
        <v>1</v>
      </c>
      <c r="F1454" s="214">
        <v>55</v>
      </c>
      <c r="G1454" s="30"/>
      <c r="H1454" s="31"/>
    </row>
    <row r="1455" spans="1:8" s="2" customFormat="1" ht="16.899999999999999" customHeight="1">
      <c r="A1455" s="30"/>
      <c r="B1455" s="31"/>
      <c r="C1455" s="215" t="s">
        <v>1</v>
      </c>
      <c r="D1455" s="215" t="s">
        <v>3556</v>
      </c>
      <c r="E1455" s="18" t="s">
        <v>1</v>
      </c>
      <c r="F1455" s="216">
        <v>0</v>
      </c>
      <c r="G1455" s="30"/>
      <c r="H1455" s="31"/>
    </row>
    <row r="1456" spans="1:8" s="2" customFormat="1" ht="16.899999999999999" customHeight="1">
      <c r="A1456" s="30"/>
      <c r="B1456" s="31"/>
      <c r="C1456" s="215" t="s">
        <v>1</v>
      </c>
      <c r="D1456" s="215" t="s">
        <v>3557</v>
      </c>
      <c r="E1456" s="18" t="s">
        <v>1</v>
      </c>
      <c r="F1456" s="216">
        <v>55</v>
      </c>
      <c r="G1456" s="30"/>
      <c r="H1456" s="31"/>
    </row>
    <row r="1457" spans="1:8" s="2" customFormat="1" ht="16.899999999999999" customHeight="1">
      <c r="A1457" s="30"/>
      <c r="B1457" s="31"/>
      <c r="C1457" s="215" t="s">
        <v>361</v>
      </c>
      <c r="D1457" s="215" t="s">
        <v>468</v>
      </c>
      <c r="E1457" s="18" t="s">
        <v>1</v>
      </c>
      <c r="F1457" s="216">
        <v>55</v>
      </c>
      <c r="G1457" s="30"/>
      <c r="H1457" s="31"/>
    </row>
    <row r="1458" spans="1:8" s="2" customFormat="1" ht="16.899999999999999" customHeight="1">
      <c r="A1458" s="30"/>
      <c r="B1458" s="31"/>
      <c r="C1458" s="217" t="s">
        <v>7173</v>
      </c>
      <c r="D1458" s="30"/>
      <c r="E1458" s="30"/>
      <c r="F1458" s="30"/>
      <c r="G1458" s="30"/>
      <c r="H1458" s="31"/>
    </row>
    <row r="1459" spans="1:8" s="2" customFormat="1" ht="16.899999999999999" customHeight="1">
      <c r="A1459" s="30"/>
      <c r="B1459" s="31"/>
      <c r="C1459" s="215" t="s">
        <v>3543</v>
      </c>
      <c r="D1459" s="215" t="s">
        <v>3544</v>
      </c>
      <c r="E1459" s="18" t="s">
        <v>542</v>
      </c>
      <c r="F1459" s="216">
        <v>1593.701</v>
      </c>
      <c r="G1459" s="30"/>
      <c r="H1459" s="31"/>
    </row>
    <row r="1460" spans="1:8" s="2" customFormat="1" ht="16.899999999999999" customHeight="1">
      <c r="A1460" s="30"/>
      <c r="B1460" s="31"/>
      <c r="C1460" s="215" t="s">
        <v>3563</v>
      </c>
      <c r="D1460" s="215" t="s">
        <v>3564</v>
      </c>
      <c r="E1460" s="18" t="s">
        <v>542</v>
      </c>
      <c r="F1460" s="216">
        <v>1673.386</v>
      </c>
      <c r="G1460" s="30"/>
      <c r="H1460" s="31"/>
    </row>
    <row r="1461" spans="1:8" s="2" customFormat="1" ht="16.899999999999999" customHeight="1">
      <c r="A1461" s="30"/>
      <c r="B1461" s="31"/>
      <c r="C1461" s="211" t="s">
        <v>383</v>
      </c>
      <c r="D1461" s="212" t="s">
        <v>1</v>
      </c>
      <c r="E1461" s="213" t="s">
        <v>1</v>
      </c>
      <c r="F1461" s="214">
        <v>160.1</v>
      </c>
      <c r="G1461" s="30"/>
      <c r="H1461" s="31"/>
    </row>
    <row r="1462" spans="1:8" s="2" customFormat="1" ht="16.899999999999999" customHeight="1">
      <c r="A1462" s="30"/>
      <c r="B1462" s="31"/>
      <c r="C1462" s="215" t="s">
        <v>1</v>
      </c>
      <c r="D1462" s="215" t="s">
        <v>3578</v>
      </c>
      <c r="E1462" s="18" t="s">
        <v>1</v>
      </c>
      <c r="F1462" s="216">
        <v>0</v>
      </c>
      <c r="G1462" s="30"/>
      <c r="H1462" s="31"/>
    </row>
    <row r="1463" spans="1:8" s="2" customFormat="1" ht="16.899999999999999" customHeight="1">
      <c r="A1463" s="30"/>
      <c r="B1463" s="31"/>
      <c r="C1463" s="215" t="s">
        <v>1</v>
      </c>
      <c r="D1463" s="215" t="s">
        <v>3579</v>
      </c>
      <c r="E1463" s="18" t="s">
        <v>1</v>
      </c>
      <c r="F1463" s="216">
        <v>160.1</v>
      </c>
      <c r="G1463" s="30"/>
      <c r="H1463" s="31"/>
    </row>
    <row r="1464" spans="1:8" s="2" customFormat="1" ht="16.899999999999999" customHeight="1">
      <c r="A1464" s="30"/>
      <c r="B1464" s="31"/>
      <c r="C1464" s="215" t="s">
        <v>383</v>
      </c>
      <c r="D1464" s="215" t="s">
        <v>468</v>
      </c>
      <c r="E1464" s="18" t="s">
        <v>1</v>
      </c>
      <c r="F1464" s="216">
        <v>160.1</v>
      </c>
      <c r="G1464" s="30"/>
      <c r="H1464" s="31"/>
    </row>
    <row r="1465" spans="1:8" s="2" customFormat="1" ht="16.899999999999999" customHeight="1">
      <c r="A1465" s="30"/>
      <c r="B1465" s="31"/>
      <c r="C1465" s="217" t="s">
        <v>7173</v>
      </c>
      <c r="D1465" s="30"/>
      <c r="E1465" s="30"/>
      <c r="F1465" s="30"/>
      <c r="G1465" s="30"/>
      <c r="H1465" s="31"/>
    </row>
    <row r="1466" spans="1:8" s="2" customFormat="1" ht="16.899999999999999" customHeight="1">
      <c r="A1466" s="30"/>
      <c r="B1466" s="31"/>
      <c r="C1466" s="215" t="s">
        <v>3575</v>
      </c>
      <c r="D1466" s="215" t="s">
        <v>3576</v>
      </c>
      <c r="E1466" s="18" t="s">
        <v>542</v>
      </c>
      <c r="F1466" s="216">
        <v>160.1</v>
      </c>
      <c r="G1466" s="30"/>
      <c r="H1466" s="31"/>
    </row>
    <row r="1467" spans="1:8" s="2" customFormat="1" ht="16.899999999999999" customHeight="1">
      <c r="A1467" s="30"/>
      <c r="B1467" s="31"/>
      <c r="C1467" s="215" t="s">
        <v>2109</v>
      </c>
      <c r="D1467" s="215" t="s">
        <v>2110</v>
      </c>
      <c r="E1467" s="18" t="s">
        <v>542</v>
      </c>
      <c r="F1467" s="216">
        <v>3424.49</v>
      </c>
      <c r="G1467" s="30"/>
      <c r="H1467" s="31"/>
    </row>
    <row r="1468" spans="1:8" s="2" customFormat="1" ht="16.899999999999999" customHeight="1">
      <c r="A1468" s="30"/>
      <c r="B1468" s="31"/>
      <c r="C1468" s="215" t="s">
        <v>3600</v>
      </c>
      <c r="D1468" s="215" t="s">
        <v>3601</v>
      </c>
      <c r="E1468" s="18" t="s">
        <v>529</v>
      </c>
      <c r="F1468" s="216">
        <v>158.952</v>
      </c>
      <c r="G1468" s="30"/>
      <c r="H1468" s="31"/>
    </row>
    <row r="1469" spans="1:8" s="2" customFormat="1" ht="16.899999999999999" customHeight="1">
      <c r="A1469" s="30"/>
      <c r="B1469" s="31"/>
      <c r="C1469" s="215" t="s">
        <v>3581</v>
      </c>
      <c r="D1469" s="215" t="s">
        <v>3582</v>
      </c>
      <c r="E1469" s="18" t="s">
        <v>542</v>
      </c>
      <c r="F1469" s="216">
        <v>163.30199999999999</v>
      </c>
      <c r="G1469" s="30"/>
      <c r="H1469" s="31"/>
    </row>
    <row r="1470" spans="1:8" s="2" customFormat="1" ht="16.899999999999999" customHeight="1">
      <c r="A1470" s="30"/>
      <c r="B1470" s="31"/>
      <c r="C1470" s="211" t="s">
        <v>343</v>
      </c>
      <c r="D1470" s="212" t="s">
        <v>1</v>
      </c>
      <c r="E1470" s="213" t="s">
        <v>1</v>
      </c>
      <c r="F1470" s="214">
        <v>1.57</v>
      </c>
      <c r="G1470" s="30"/>
      <c r="H1470" s="31"/>
    </row>
    <row r="1471" spans="1:8" s="2" customFormat="1" ht="16.899999999999999" customHeight="1">
      <c r="A1471" s="30"/>
      <c r="B1471" s="31"/>
      <c r="C1471" s="215" t="s">
        <v>1</v>
      </c>
      <c r="D1471" s="215" t="s">
        <v>3642</v>
      </c>
      <c r="E1471" s="18" t="s">
        <v>1</v>
      </c>
      <c r="F1471" s="216">
        <v>1.57</v>
      </c>
      <c r="G1471" s="30"/>
      <c r="H1471" s="31"/>
    </row>
    <row r="1472" spans="1:8" s="2" customFormat="1" ht="16.899999999999999" customHeight="1">
      <c r="A1472" s="30"/>
      <c r="B1472" s="31"/>
      <c r="C1472" s="215" t="s">
        <v>343</v>
      </c>
      <c r="D1472" s="215" t="s">
        <v>468</v>
      </c>
      <c r="E1472" s="18" t="s">
        <v>1</v>
      </c>
      <c r="F1472" s="216">
        <v>1.57</v>
      </c>
      <c r="G1472" s="30"/>
      <c r="H1472" s="31"/>
    </row>
    <row r="1473" spans="1:8" s="2" customFormat="1" ht="16.899999999999999" customHeight="1">
      <c r="A1473" s="30"/>
      <c r="B1473" s="31"/>
      <c r="C1473" s="217" t="s">
        <v>7173</v>
      </c>
      <c r="D1473" s="30"/>
      <c r="E1473" s="30"/>
      <c r="F1473" s="30"/>
      <c r="G1473" s="30"/>
      <c r="H1473" s="31"/>
    </row>
    <row r="1474" spans="1:8" s="2" customFormat="1" ht="22.5">
      <c r="A1474" s="30"/>
      <c r="B1474" s="31"/>
      <c r="C1474" s="215" t="s">
        <v>3635</v>
      </c>
      <c r="D1474" s="215" t="s">
        <v>3636</v>
      </c>
      <c r="E1474" s="18" t="s">
        <v>529</v>
      </c>
      <c r="F1474" s="216">
        <v>85.01</v>
      </c>
      <c r="G1474" s="30"/>
      <c r="H1474" s="31"/>
    </row>
    <row r="1475" spans="1:8" s="2" customFormat="1" ht="16.899999999999999" customHeight="1">
      <c r="A1475" s="30"/>
      <c r="B1475" s="31"/>
      <c r="C1475" s="215" t="s">
        <v>2109</v>
      </c>
      <c r="D1475" s="215" t="s">
        <v>2110</v>
      </c>
      <c r="E1475" s="18" t="s">
        <v>542</v>
      </c>
      <c r="F1475" s="216">
        <v>3424.49</v>
      </c>
      <c r="G1475" s="30"/>
      <c r="H1475" s="31"/>
    </row>
    <row r="1476" spans="1:8" s="2" customFormat="1" ht="16.899999999999999" customHeight="1">
      <c r="A1476" s="30"/>
      <c r="B1476" s="31"/>
      <c r="C1476" s="211" t="s">
        <v>274</v>
      </c>
      <c r="D1476" s="212" t="s">
        <v>1</v>
      </c>
      <c r="E1476" s="213" t="s">
        <v>1</v>
      </c>
      <c r="F1476" s="214">
        <v>4.79</v>
      </c>
      <c r="G1476" s="30"/>
      <c r="H1476" s="31"/>
    </row>
    <row r="1477" spans="1:8" s="2" customFormat="1" ht="16.899999999999999" customHeight="1">
      <c r="A1477" s="30"/>
      <c r="B1477" s="31"/>
      <c r="C1477" s="215" t="s">
        <v>1</v>
      </c>
      <c r="D1477" s="215" t="s">
        <v>3640</v>
      </c>
      <c r="E1477" s="18" t="s">
        <v>1</v>
      </c>
      <c r="F1477" s="216">
        <v>4.79</v>
      </c>
      <c r="G1477" s="30"/>
      <c r="H1477" s="31"/>
    </row>
    <row r="1478" spans="1:8" s="2" customFormat="1" ht="16.899999999999999" customHeight="1">
      <c r="A1478" s="30"/>
      <c r="B1478" s="31"/>
      <c r="C1478" s="215" t="s">
        <v>274</v>
      </c>
      <c r="D1478" s="215" t="s">
        <v>468</v>
      </c>
      <c r="E1478" s="18" t="s">
        <v>1</v>
      </c>
      <c r="F1478" s="216">
        <v>4.79</v>
      </c>
      <c r="G1478" s="30"/>
      <c r="H1478" s="31"/>
    </row>
    <row r="1479" spans="1:8" s="2" customFormat="1" ht="16.899999999999999" customHeight="1">
      <c r="A1479" s="30"/>
      <c r="B1479" s="31"/>
      <c r="C1479" s="217" t="s">
        <v>7173</v>
      </c>
      <c r="D1479" s="30"/>
      <c r="E1479" s="30"/>
      <c r="F1479" s="30"/>
      <c r="G1479" s="30"/>
      <c r="H1479" s="31"/>
    </row>
    <row r="1480" spans="1:8" s="2" customFormat="1" ht="22.5">
      <c r="A1480" s="30"/>
      <c r="B1480" s="31"/>
      <c r="C1480" s="215" t="s">
        <v>3635</v>
      </c>
      <c r="D1480" s="215" t="s">
        <v>3636</v>
      </c>
      <c r="E1480" s="18" t="s">
        <v>529</v>
      </c>
      <c r="F1480" s="216">
        <v>85.01</v>
      </c>
      <c r="G1480" s="30"/>
      <c r="H1480" s="31"/>
    </row>
    <row r="1481" spans="1:8" s="2" customFormat="1" ht="16.899999999999999" customHeight="1">
      <c r="A1481" s="30"/>
      <c r="B1481" s="31"/>
      <c r="C1481" s="215" t="s">
        <v>2109</v>
      </c>
      <c r="D1481" s="215" t="s">
        <v>2110</v>
      </c>
      <c r="E1481" s="18" t="s">
        <v>542</v>
      </c>
      <c r="F1481" s="216">
        <v>3424.49</v>
      </c>
      <c r="G1481" s="30"/>
      <c r="H1481" s="31"/>
    </row>
    <row r="1482" spans="1:8" s="2" customFormat="1" ht="16.899999999999999" customHeight="1">
      <c r="A1482" s="30"/>
      <c r="B1482" s="31"/>
      <c r="C1482" s="211" t="s">
        <v>260</v>
      </c>
      <c r="D1482" s="212" t="s">
        <v>1</v>
      </c>
      <c r="E1482" s="213" t="s">
        <v>1</v>
      </c>
      <c r="F1482" s="214">
        <v>138.595</v>
      </c>
      <c r="G1482" s="30"/>
      <c r="H1482" s="31"/>
    </row>
    <row r="1483" spans="1:8" s="2" customFormat="1" ht="16.899999999999999" customHeight="1">
      <c r="A1483" s="30"/>
      <c r="B1483" s="31"/>
      <c r="C1483" s="215" t="s">
        <v>1</v>
      </c>
      <c r="D1483" s="215" t="s">
        <v>3480</v>
      </c>
      <c r="E1483" s="18" t="s">
        <v>1</v>
      </c>
      <c r="F1483" s="216">
        <v>0</v>
      </c>
      <c r="G1483" s="30"/>
      <c r="H1483" s="31"/>
    </row>
    <row r="1484" spans="1:8" s="2" customFormat="1" ht="16.899999999999999" customHeight="1">
      <c r="A1484" s="30"/>
      <c r="B1484" s="31"/>
      <c r="C1484" s="215" t="s">
        <v>1</v>
      </c>
      <c r="D1484" s="215" t="s">
        <v>3493</v>
      </c>
      <c r="E1484" s="18" t="s">
        <v>1</v>
      </c>
      <c r="F1484" s="216">
        <v>25.105</v>
      </c>
      <c r="G1484" s="30"/>
      <c r="H1484" s="31"/>
    </row>
    <row r="1485" spans="1:8" s="2" customFormat="1" ht="16.899999999999999" customHeight="1">
      <c r="A1485" s="30"/>
      <c r="B1485" s="31"/>
      <c r="C1485" s="215" t="s">
        <v>1</v>
      </c>
      <c r="D1485" s="215" t="s">
        <v>3494</v>
      </c>
      <c r="E1485" s="18" t="s">
        <v>1</v>
      </c>
      <c r="F1485" s="216">
        <v>16.850000000000001</v>
      </c>
      <c r="G1485" s="30"/>
      <c r="H1485" s="31"/>
    </row>
    <row r="1486" spans="1:8" s="2" customFormat="1" ht="16.899999999999999" customHeight="1">
      <c r="A1486" s="30"/>
      <c r="B1486" s="31"/>
      <c r="C1486" s="215" t="s">
        <v>1</v>
      </c>
      <c r="D1486" s="215" t="s">
        <v>3495</v>
      </c>
      <c r="E1486" s="18" t="s">
        <v>1</v>
      </c>
      <c r="F1486" s="216">
        <v>16.73</v>
      </c>
      <c r="G1486" s="30"/>
      <c r="H1486" s="31"/>
    </row>
    <row r="1487" spans="1:8" s="2" customFormat="1" ht="16.899999999999999" customHeight="1">
      <c r="A1487" s="30"/>
      <c r="B1487" s="31"/>
      <c r="C1487" s="215" t="s">
        <v>1</v>
      </c>
      <c r="D1487" s="215" t="s">
        <v>1</v>
      </c>
      <c r="E1487" s="18" t="s">
        <v>1</v>
      </c>
      <c r="F1487" s="216">
        <v>0</v>
      </c>
      <c r="G1487" s="30"/>
      <c r="H1487" s="31"/>
    </row>
    <row r="1488" spans="1:8" s="2" customFormat="1" ht="16.899999999999999" customHeight="1">
      <c r="A1488" s="30"/>
      <c r="B1488" s="31"/>
      <c r="C1488" s="215" t="s">
        <v>1</v>
      </c>
      <c r="D1488" s="215" t="s">
        <v>3496</v>
      </c>
      <c r="E1488" s="18" t="s">
        <v>1</v>
      </c>
      <c r="F1488" s="216">
        <v>7.1</v>
      </c>
      <c r="G1488" s="30"/>
      <c r="H1488" s="31"/>
    </row>
    <row r="1489" spans="1:8" s="2" customFormat="1" ht="16.899999999999999" customHeight="1">
      <c r="A1489" s="30"/>
      <c r="B1489" s="31"/>
      <c r="C1489" s="215" t="s">
        <v>1</v>
      </c>
      <c r="D1489" s="215" t="s">
        <v>3497</v>
      </c>
      <c r="E1489" s="18" t="s">
        <v>1</v>
      </c>
      <c r="F1489" s="216">
        <v>4.3</v>
      </c>
      <c r="G1489" s="30"/>
      <c r="H1489" s="31"/>
    </row>
    <row r="1490" spans="1:8" s="2" customFormat="1" ht="16.899999999999999" customHeight="1">
      <c r="A1490" s="30"/>
      <c r="B1490" s="31"/>
      <c r="C1490" s="215" t="s">
        <v>1</v>
      </c>
      <c r="D1490" s="215" t="s">
        <v>3498</v>
      </c>
      <c r="E1490" s="18" t="s">
        <v>1</v>
      </c>
      <c r="F1490" s="216">
        <v>4.9349999999999996</v>
      </c>
      <c r="G1490" s="30"/>
      <c r="H1490" s="31"/>
    </row>
    <row r="1491" spans="1:8" s="2" customFormat="1" ht="16.899999999999999" customHeight="1">
      <c r="A1491" s="30"/>
      <c r="B1491" s="31"/>
      <c r="C1491" s="215" t="s">
        <v>1</v>
      </c>
      <c r="D1491" s="215" t="s">
        <v>1</v>
      </c>
      <c r="E1491" s="18" t="s">
        <v>1</v>
      </c>
      <c r="F1491" s="216">
        <v>0</v>
      </c>
      <c r="G1491" s="30"/>
      <c r="H1491" s="31"/>
    </row>
    <row r="1492" spans="1:8" s="2" customFormat="1" ht="16.899999999999999" customHeight="1">
      <c r="A1492" s="30"/>
      <c r="B1492" s="31"/>
      <c r="C1492" s="215" t="s">
        <v>1</v>
      </c>
      <c r="D1492" s="215" t="s">
        <v>581</v>
      </c>
      <c r="E1492" s="18" t="s">
        <v>1</v>
      </c>
      <c r="F1492" s="216">
        <v>0</v>
      </c>
      <c r="G1492" s="30"/>
      <c r="H1492" s="31"/>
    </row>
    <row r="1493" spans="1:8" s="2" customFormat="1" ht="16.899999999999999" customHeight="1">
      <c r="A1493" s="30"/>
      <c r="B1493" s="31"/>
      <c r="C1493" s="215" t="s">
        <v>1</v>
      </c>
      <c r="D1493" s="215" t="s">
        <v>3499</v>
      </c>
      <c r="E1493" s="18" t="s">
        <v>1</v>
      </c>
      <c r="F1493" s="216">
        <v>12.2</v>
      </c>
      <c r="G1493" s="30"/>
      <c r="H1493" s="31"/>
    </row>
    <row r="1494" spans="1:8" s="2" customFormat="1" ht="16.899999999999999" customHeight="1">
      <c r="A1494" s="30"/>
      <c r="B1494" s="31"/>
      <c r="C1494" s="215" t="s">
        <v>1</v>
      </c>
      <c r="D1494" s="215" t="s">
        <v>3500</v>
      </c>
      <c r="E1494" s="18" t="s">
        <v>1</v>
      </c>
      <c r="F1494" s="216">
        <v>19.27</v>
      </c>
      <c r="G1494" s="30"/>
      <c r="H1494" s="31"/>
    </row>
    <row r="1495" spans="1:8" s="2" customFormat="1" ht="16.899999999999999" customHeight="1">
      <c r="A1495" s="30"/>
      <c r="B1495" s="31"/>
      <c r="C1495" s="215" t="s">
        <v>1</v>
      </c>
      <c r="D1495" s="215" t="s">
        <v>3501</v>
      </c>
      <c r="E1495" s="18" t="s">
        <v>1</v>
      </c>
      <c r="F1495" s="216">
        <v>19.32</v>
      </c>
      <c r="G1495" s="30"/>
      <c r="H1495" s="31"/>
    </row>
    <row r="1496" spans="1:8" s="2" customFormat="1" ht="16.899999999999999" customHeight="1">
      <c r="A1496" s="30"/>
      <c r="B1496" s="31"/>
      <c r="C1496" s="215" t="s">
        <v>1</v>
      </c>
      <c r="D1496" s="215" t="s">
        <v>1</v>
      </c>
      <c r="E1496" s="18" t="s">
        <v>1</v>
      </c>
      <c r="F1496" s="216">
        <v>0</v>
      </c>
      <c r="G1496" s="30"/>
      <c r="H1496" s="31"/>
    </row>
    <row r="1497" spans="1:8" s="2" customFormat="1" ht="16.899999999999999" customHeight="1">
      <c r="A1497" s="30"/>
      <c r="B1497" s="31"/>
      <c r="C1497" s="215" t="s">
        <v>1</v>
      </c>
      <c r="D1497" s="215" t="s">
        <v>3502</v>
      </c>
      <c r="E1497" s="18" t="s">
        <v>1</v>
      </c>
      <c r="F1497" s="216">
        <v>12.785</v>
      </c>
      <c r="G1497" s="30"/>
      <c r="H1497" s="31"/>
    </row>
    <row r="1498" spans="1:8" s="2" customFormat="1" ht="16.899999999999999" customHeight="1">
      <c r="A1498" s="30"/>
      <c r="B1498" s="31"/>
      <c r="C1498" s="215" t="s">
        <v>260</v>
      </c>
      <c r="D1498" s="215" t="s">
        <v>468</v>
      </c>
      <c r="E1498" s="18" t="s">
        <v>1</v>
      </c>
      <c r="F1498" s="216">
        <v>138.595</v>
      </c>
      <c r="G1498" s="30"/>
      <c r="H1498" s="31"/>
    </row>
    <row r="1499" spans="1:8" s="2" customFormat="1" ht="16.899999999999999" customHeight="1">
      <c r="A1499" s="30"/>
      <c r="B1499" s="31"/>
      <c r="C1499" s="217" t="s">
        <v>7173</v>
      </c>
      <c r="D1499" s="30"/>
      <c r="E1499" s="30"/>
      <c r="F1499" s="30"/>
      <c r="G1499" s="30"/>
      <c r="H1499" s="31"/>
    </row>
    <row r="1500" spans="1:8" s="2" customFormat="1" ht="22.5">
      <c r="A1500" s="30"/>
      <c r="B1500" s="31"/>
      <c r="C1500" s="215" t="s">
        <v>3490</v>
      </c>
      <c r="D1500" s="215" t="s">
        <v>3491</v>
      </c>
      <c r="E1500" s="18" t="s">
        <v>542</v>
      </c>
      <c r="F1500" s="216">
        <v>138.595</v>
      </c>
      <c r="G1500" s="30"/>
      <c r="H1500" s="31"/>
    </row>
    <row r="1501" spans="1:8" s="2" customFormat="1" ht="16.899999999999999" customHeight="1">
      <c r="A1501" s="30"/>
      <c r="B1501" s="31"/>
      <c r="C1501" s="215" t="s">
        <v>3504</v>
      </c>
      <c r="D1501" s="215" t="s">
        <v>3505</v>
      </c>
      <c r="E1501" s="18" t="s">
        <v>542</v>
      </c>
      <c r="F1501" s="216">
        <v>152.45500000000001</v>
      </c>
      <c r="G1501" s="30"/>
      <c r="H1501" s="31"/>
    </row>
    <row r="1502" spans="1:8" s="2" customFormat="1" ht="16.899999999999999" customHeight="1">
      <c r="A1502" s="30"/>
      <c r="B1502" s="31"/>
      <c r="C1502" s="211" t="s">
        <v>366</v>
      </c>
      <c r="D1502" s="212" t="s">
        <v>1</v>
      </c>
      <c r="E1502" s="213" t="s">
        <v>1</v>
      </c>
      <c r="F1502" s="214">
        <v>0</v>
      </c>
      <c r="G1502" s="30"/>
      <c r="H1502" s="31"/>
    </row>
    <row r="1503" spans="1:8" s="2" customFormat="1" ht="16.899999999999999" customHeight="1">
      <c r="A1503" s="30"/>
      <c r="B1503" s="31"/>
      <c r="C1503" s="215" t="s">
        <v>1</v>
      </c>
      <c r="D1503" s="215" t="s">
        <v>1160</v>
      </c>
      <c r="E1503" s="18" t="s">
        <v>1</v>
      </c>
      <c r="F1503" s="216">
        <v>0</v>
      </c>
      <c r="G1503" s="30"/>
      <c r="H1503" s="31"/>
    </row>
    <row r="1504" spans="1:8" s="2" customFormat="1" ht="16.899999999999999" customHeight="1">
      <c r="A1504" s="30"/>
      <c r="B1504" s="31"/>
      <c r="C1504" s="215" t="s">
        <v>1</v>
      </c>
      <c r="D1504" s="215" t="s">
        <v>3373</v>
      </c>
      <c r="E1504" s="18" t="s">
        <v>1</v>
      </c>
      <c r="F1504" s="216">
        <v>0</v>
      </c>
      <c r="G1504" s="30"/>
      <c r="H1504" s="31"/>
    </row>
    <row r="1505" spans="1:8" s="2" customFormat="1" ht="16.899999999999999" customHeight="1">
      <c r="A1505" s="30"/>
      <c r="B1505" s="31"/>
      <c r="C1505" s="215" t="s">
        <v>366</v>
      </c>
      <c r="D1505" s="215" t="s">
        <v>468</v>
      </c>
      <c r="E1505" s="18" t="s">
        <v>1</v>
      </c>
      <c r="F1505" s="216">
        <v>0</v>
      </c>
      <c r="G1505" s="30"/>
      <c r="H1505" s="31"/>
    </row>
    <row r="1506" spans="1:8" s="2" customFormat="1" ht="16.899999999999999" customHeight="1">
      <c r="A1506" s="30"/>
      <c r="B1506" s="31"/>
      <c r="C1506" s="217" t="s">
        <v>7173</v>
      </c>
      <c r="D1506" s="30"/>
      <c r="E1506" s="30"/>
      <c r="F1506" s="30"/>
      <c r="G1506" s="30"/>
      <c r="H1506" s="31"/>
    </row>
    <row r="1507" spans="1:8" s="2" customFormat="1" ht="16.899999999999999" customHeight="1">
      <c r="A1507" s="30"/>
      <c r="B1507" s="31"/>
      <c r="C1507" s="215" t="s">
        <v>3352</v>
      </c>
      <c r="D1507" s="215" t="s">
        <v>3353</v>
      </c>
      <c r="E1507" s="18" t="s">
        <v>542</v>
      </c>
      <c r="F1507" s="216">
        <v>1613.9749999999999</v>
      </c>
      <c r="G1507" s="30"/>
      <c r="H1507" s="31"/>
    </row>
    <row r="1508" spans="1:8" s="2" customFormat="1" ht="22.5">
      <c r="A1508" s="30"/>
      <c r="B1508" s="31"/>
      <c r="C1508" s="215" t="s">
        <v>1752</v>
      </c>
      <c r="D1508" s="215" t="s">
        <v>1753</v>
      </c>
      <c r="E1508" s="18" t="s">
        <v>529</v>
      </c>
      <c r="F1508" s="216">
        <v>237.55699999999999</v>
      </c>
      <c r="G1508" s="30"/>
      <c r="H1508" s="31"/>
    </row>
    <row r="1509" spans="1:8" s="2" customFormat="1" ht="16.899999999999999" customHeight="1">
      <c r="A1509" s="30"/>
      <c r="B1509" s="31"/>
      <c r="C1509" s="211" t="s">
        <v>413</v>
      </c>
      <c r="D1509" s="212" t="s">
        <v>1</v>
      </c>
      <c r="E1509" s="213" t="s">
        <v>1</v>
      </c>
      <c r="F1509" s="214">
        <v>32.479999999999997</v>
      </c>
      <c r="G1509" s="30"/>
      <c r="H1509" s="31"/>
    </row>
    <row r="1510" spans="1:8" s="2" customFormat="1" ht="16.899999999999999" customHeight="1">
      <c r="A1510" s="30"/>
      <c r="B1510" s="31"/>
      <c r="C1510" s="215" t="s">
        <v>1</v>
      </c>
      <c r="D1510" s="215" t="s">
        <v>1824</v>
      </c>
      <c r="E1510" s="18" t="s">
        <v>1</v>
      </c>
      <c r="F1510" s="216">
        <v>32.479999999999997</v>
      </c>
      <c r="G1510" s="30"/>
      <c r="H1510" s="31"/>
    </row>
    <row r="1511" spans="1:8" s="2" customFormat="1" ht="16.899999999999999" customHeight="1">
      <c r="A1511" s="30"/>
      <c r="B1511" s="31"/>
      <c r="C1511" s="215" t="s">
        <v>413</v>
      </c>
      <c r="D1511" s="215" t="s">
        <v>468</v>
      </c>
      <c r="E1511" s="18" t="s">
        <v>1</v>
      </c>
      <c r="F1511" s="216">
        <v>32.479999999999997</v>
      </c>
      <c r="G1511" s="30"/>
      <c r="H1511" s="31"/>
    </row>
    <row r="1512" spans="1:8" s="2" customFormat="1" ht="16.899999999999999" customHeight="1">
      <c r="A1512" s="30"/>
      <c r="B1512" s="31"/>
      <c r="C1512" s="217" t="s">
        <v>7173</v>
      </c>
      <c r="D1512" s="30"/>
      <c r="E1512" s="30"/>
      <c r="F1512" s="30"/>
      <c r="G1512" s="30"/>
      <c r="H1512" s="31"/>
    </row>
    <row r="1513" spans="1:8" s="2" customFormat="1" ht="22.5">
      <c r="A1513" s="30"/>
      <c r="B1513" s="31"/>
      <c r="C1513" s="215" t="s">
        <v>1820</v>
      </c>
      <c r="D1513" s="215" t="s">
        <v>1821</v>
      </c>
      <c r="E1513" s="18" t="s">
        <v>529</v>
      </c>
      <c r="F1513" s="216">
        <v>188.928</v>
      </c>
      <c r="G1513" s="30"/>
      <c r="H1513" s="31"/>
    </row>
    <row r="1514" spans="1:8" s="2" customFormat="1" ht="16.899999999999999" customHeight="1">
      <c r="A1514" s="30"/>
      <c r="B1514" s="31"/>
      <c r="C1514" s="215" t="s">
        <v>1779</v>
      </c>
      <c r="D1514" s="215" t="s">
        <v>1780</v>
      </c>
      <c r="E1514" s="18" t="s">
        <v>529</v>
      </c>
      <c r="F1514" s="216">
        <v>150.03</v>
      </c>
      <c r="G1514" s="30"/>
      <c r="H1514" s="31"/>
    </row>
    <row r="1515" spans="1:8" s="2" customFormat="1" ht="22.5">
      <c r="A1515" s="30"/>
      <c r="B1515" s="31"/>
      <c r="C1515" s="215" t="s">
        <v>1859</v>
      </c>
      <c r="D1515" s="215" t="s">
        <v>1860</v>
      </c>
      <c r="E1515" s="18" t="s">
        <v>542</v>
      </c>
      <c r="F1515" s="216">
        <v>122.48</v>
      </c>
      <c r="G1515" s="30"/>
      <c r="H1515" s="31"/>
    </row>
    <row r="1516" spans="1:8" s="2" customFormat="1" ht="16.899999999999999" customHeight="1">
      <c r="A1516" s="30"/>
      <c r="B1516" s="31"/>
      <c r="C1516" s="215" t="s">
        <v>1884</v>
      </c>
      <c r="D1516" s="215" t="s">
        <v>1885</v>
      </c>
      <c r="E1516" s="18" t="s">
        <v>529</v>
      </c>
      <c r="F1516" s="216">
        <v>432.00799999999998</v>
      </c>
      <c r="G1516" s="30"/>
      <c r="H1516" s="31"/>
    </row>
    <row r="1517" spans="1:8" s="2" customFormat="1" ht="16.899999999999999" customHeight="1">
      <c r="A1517" s="30"/>
      <c r="B1517" s="31"/>
      <c r="C1517" s="215" t="s">
        <v>1829</v>
      </c>
      <c r="D1517" s="215" t="s">
        <v>1830</v>
      </c>
      <c r="E1517" s="18" t="s">
        <v>529</v>
      </c>
      <c r="F1517" s="216">
        <v>172.535</v>
      </c>
      <c r="G1517" s="30"/>
      <c r="H1517" s="31"/>
    </row>
    <row r="1518" spans="1:8" s="2" customFormat="1" ht="16.899999999999999" customHeight="1">
      <c r="A1518" s="30"/>
      <c r="B1518" s="31"/>
      <c r="C1518" s="215" t="s">
        <v>1783</v>
      </c>
      <c r="D1518" s="215" t="s">
        <v>1784</v>
      </c>
      <c r="E1518" s="18" t="s">
        <v>529</v>
      </c>
      <c r="F1518" s="216">
        <v>180.036</v>
      </c>
      <c r="G1518" s="30"/>
      <c r="H1518" s="31"/>
    </row>
    <row r="1519" spans="1:8" s="2" customFormat="1" ht="16.899999999999999" customHeight="1">
      <c r="A1519" s="30"/>
      <c r="B1519" s="31"/>
      <c r="C1519" s="215" t="s">
        <v>535</v>
      </c>
      <c r="D1519" s="215" t="s">
        <v>536</v>
      </c>
      <c r="E1519" s="18" t="s">
        <v>529</v>
      </c>
      <c r="F1519" s="216">
        <v>511.81200000000001</v>
      </c>
      <c r="G1519" s="30"/>
      <c r="H1519" s="31"/>
    </row>
    <row r="1520" spans="1:8" s="2" customFormat="1" ht="16.899999999999999" customHeight="1">
      <c r="A1520" s="30"/>
      <c r="B1520" s="31"/>
      <c r="C1520" s="211" t="s">
        <v>176</v>
      </c>
      <c r="D1520" s="212" t="s">
        <v>1</v>
      </c>
      <c r="E1520" s="213" t="s">
        <v>1</v>
      </c>
      <c r="F1520" s="214">
        <v>1833.32</v>
      </c>
      <c r="G1520" s="30"/>
      <c r="H1520" s="31"/>
    </row>
    <row r="1521" spans="1:8" s="2" customFormat="1" ht="16.899999999999999" customHeight="1">
      <c r="A1521" s="30"/>
      <c r="B1521" s="31"/>
      <c r="C1521" s="215" t="s">
        <v>1</v>
      </c>
      <c r="D1521" s="215" t="s">
        <v>1070</v>
      </c>
      <c r="E1521" s="18" t="s">
        <v>1</v>
      </c>
      <c r="F1521" s="216">
        <v>0</v>
      </c>
      <c r="G1521" s="30"/>
      <c r="H1521" s="31"/>
    </row>
    <row r="1522" spans="1:8" s="2" customFormat="1" ht="16.899999999999999" customHeight="1">
      <c r="A1522" s="30"/>
      <c r="B1522" s="31"/>
      <c r="C1522" s="215" t="s">
        <v>1</v>
      </c>
      <c r="D1522" s="215" t="s">
        <v>2546</v>
      </c>
      <c r="E1522" s="18" t="s">
        <v>1</v>
      </c>
      <c r="F1522" s="216">
        <v>116.077</v>
      </c>
      <c r="G1522" s="30"/>
      <c r="H1522" s="31"/>
    </row>
    <row r="1523" spans="1:8" s="2" customFormat="1" ht="16.899999999999999" customHeight="1">
      <c r="A1523" s="30"/>
      <c r="B1523" s="31"/>
      <c r="C1523" s="215" t="s">
        <v>1</v>
      </c>
      <c r="D1523" s="215" t="s">
        <v>2547</v>
      </c>
      <c r="E1523" s="18" t="s">
        <v>1</v>
      </c>
      <c r="F1523" s="216">
        <v>358.88499999999999</v>
      </c>
      <c r="G1523" s="30"/>
      <c r="H1523" s="31"/>
    </row>
    <row r="1524" spans="1:8" s="2" customFormat="1" ht="16.899999999999999" customHeight="1">
      <c r="A1524" s="30"/>
      <c r="B1524" s="31"/>
      <c r="C1524" s="215" t="s">
        <v>1</v>
      </c>
      <c r="D1524" s="215" t="s">
        <v>2548</v>
      </c>
      <c r="E1524" s="18" t="s">
        <v>1</v>
      </c>
      <c r="F1524" s="216">
        <v>-12.497999999999999</v>
      </c>
      <c r="G1524" s="30"/>
      <c r="H1524" s="31"/>
    </row>
    <row r="1525" spans="1:8" s="2" customFormat="1" ht="16.899999999999999" customHeight="1">
      <c r="A1525" s="30"/>
      <c r="B1525" s="31"/>
      <c r="C1525" s="215" t="s">
        <v>1</v>
      </c>
      <c r="D1525" s="215" t="s">
        <v>1077</v>
      </c>
      <c r="E1525" s="18" t="s">
        <v>1</v>
      </c>
      <c r="F1525" s="216">
        <v>0</v>
      </c>
      <c r="G1525" s="30"/>
      <c r="H1525" s="31"/>
    </row>
    <row r="1526" spans="1:8" s="2" customFormat="1" ht="16.899999999999999" customHeight="1">
      <c r="A1526" s="30"/>
      <c r="B1526" s="31"/>
      <c r="C1526" s="215" t="s">
        <v>1</v>
      </c>
      <c r="D1526" s="215" t="s">
        <v>2549</v>
      </c>
      <c r="E1526" s="18" t="s">
        <v>1</v>
      </c>
      <c r="F1526" s="216">
        <v>114.48399999999999</v>
      </c>
      <c r="G1526" s="30"/>
      <c r="H1526" s="31"/>
    </row>
    <row r="1527" spans="1:8" s="2" customFormat="1" ht="16.899999999999999" customHeight="1">
      <c r="A1527" s="30"/>
      <c r="B1527" s="31"/>
      <c r="C1527" s="215" t="s">
        <v>1</v>
      </c>
      <c r="D1527" s="215" t="s">
        <v>2550</v>
      </c>
      <c r="E1527" s="18" t="s">
        <v>1</v>
      </c>
      <c r="F1527" s="216">
        <v>356.70699999999999</v>
      </c>
      <c r="G1527" s="30"/>
      <c r="H1527" s="31"/>
    </row>
    <row r="1528" spans="1:8" s="2" customFormat="1" ht="16.899999999999999" customHeight="1">
      <c r="A1528" s="30"/>
      <c r="B1528" s="31"/>
      <c r="C1528" s="215" t="s">
        <v>1</v>
      </c>
      <c r="D1528" s="215" t="s">
        <v>2551</v>
      </c>
      <c r="E1528" s="18" t="s">
        <v>1</v>
      </c>
      <c r="F1528" s="216">
        <v>-11.48</v>
      </c>
      <c r="G1528" s="30"/>
      <c r="H1528" s="31"/>
    </row>
    <row r="1529" spans="1:8" s="2" customFormat="1" ht="16.899999999999999" customHeight="1">
      <c r="A1529" s="30"/>
      <c r="B1529" s="31"/>
      <c r="C1529" s="215" t="s">
        <v>1</v>
      </c>
      <c r="D1529" s="215" t="s">
        <v>2388</v>
      </c>
      <c r="E1529" s="18" t="s">
        <v>1</v>
      </c>
      <c r="F1529" s="216">
        <v>0</v>
      </c>
      <c r="G1529" s="30"/>
      <c r="H1529" s="31"/>
    </row>
    <row r="1530" spans="1:8" s="2" customFormat="1" ht="16.899999999999999" customHeight="1">
      <c r="A1530" s="30"/>
      <c r="B1530" s="31"/>
      <c r="C1530" s="215" t="s">
        <v>1</v>
      </c>
      <c r="D1530" s="215" t="s">
        <v>2552</v>
      </c>
      <c r="E1530" s="18" t="s">
        <v>1</v>
      </c>
      <c r="F1530" s="216">
        <v>755.69799999999998</v>
      </c>
      <c r="G1530" s="30"/>
      <c r="H1530" s="31"/>
    </row>
    <row r="1531" spans="1:8" s="2" customFormat="1" ht="16.899999999999999" customHeight="1">
      <c r="A1531" s="30"/>
      <c r="B1531" s="31"/>
      <c r="C1531" s="215" t="s">
        <v>1</v>
      </c>
      <c r="D1531" s="215" t="s">
        <v>2553</v>
      </c>
      <c r="E1531" s="18" t="s">
        <v>1</v>
      </c>
      <c r="F1531" s="216">
        <v>-60.77</v>
      </c>
      <c r="G1531" s="30"/>
      <c r="H1531" s="31"/>
    </row>
    <row r="1532" spans="1:8" s="2" customFormat="1" ht="16.899999999999999" customHeight="1">
      <c r="A1532" s="30"/>
      <c r="B1532" s="31"/>
      <c r="C1532" s="215" t="s">
        <v>1</v>
      </c>
      <c r="D1532" s="215" t="s">
        <v>2554</v>
      </c>
      <c r="E1532" s="18" t="s">
        <v>1</v>
      </c>
      <c r="F1532" s="216">
        <v>-55.204999999999998</v>
      </c>
      <c r="G1532" s="30"/>
      <c r="H1532" s="31"/>
    </row>
    <row r="1533" spans="1:8" s="2" customFormat="1" ht="16.899999999999999" customHeight="1">
      <c r="A1533" s="30"/>
      <c r="B1533" s="31"/>
      <c r="C1533" s="215" t="s">
        <v>1</v>
      </c>
      <c r="D1533" s="215" t="s">
        <v>2555</v>
      </c>
      <c r="E1533" s="18" t="s">
        <v>1</v>
      </c>
      <c r="F1533" s="216">
        <v>0</v>
      </c>
      <c r="G1533" s="30"/>
      <c r="H1533" s="31"/>
    </row>
    <row r="1534" spans="1:8" s="2" customFormat="1" ht="16.899999999999999" customHeight="1">
      <c r="A1534" s="30"/>
      <c r="B1534" s="31"/>
      <c r="C1534" s="215" t="s">
        <v>1</v>
      </c>
      <c r="D1534" s="215" t="s">
        <v>2556</v>
      </c>
      <c r="E1534" s="18" t="s">
        <v>1</v>
      </c>
      <c r="F1534" s="216">
        <v>20.695</v>
      </c>
      <c r="G1534" s="30"/>
      <c r="H1534" s="31"/>
    </row>
    <row r="1535" spans="1:8" s="2" customFormat="1" ht="16.899999999999999" customHeight="1">
      <c r="A1535" s="30"/>
      <c r="B1535" s="31"/>
      <c r="C1535" s="215" t="s">
        <v>1</v>
      </c>
      <c r="D1535" s="215" t="s">
        <v>2557</v>
      </c>
      <c r="E1535" s="18" t="s">
        <v>1</v>
      </c>
      <c r="F1535" s="216">
        <v>33.015999999999998</v>
      </c>
      <c r="G1535" s="30"/>
      <c r="H1535" s="31"/>
    </row>
    <row r="1536" spans="1:8" s="2" customFormat="1" ht="16.899999999999999" customHeight="1">
      <c r="A1536" s="30"/>
      <c r="B1536" s="31"/>
      <c r="C1536" s="215" t="s">
        <v>1</v>
      </c>
      <c r="D1536" s="215" t="s">
        <v>2558</v>
      </c>
      <c r="E1536" s="18" t="s">
        <v>1</v>
      </c>
      <c r="F1536" s="216">
        <v>0</v>
      </c>
      <c r="G1536" s="30"/>
      <c r="H1536" s="31"/>
    </row>
    <row r="1537" spans="1:8" s="2" customFormat="1" ht="16.899999999999999" customHeight="1">
      <c r="A1537" s="30"/>
      <c r="B1537" s="31"/>
      <c r="C1537" s="215" t="s">
        <v>1</v>
      </c>
      <c r="D1537" s="215" t="s">
        <v>2559</v>
      </c>
      <c r="E1537" s="18" t="s">
        <v>1</v>
      </c>
      <c r="F1537" s="216">
        <v>143.464</v>
      </c>
      <c r="G1537" s="30"/>
      <c r="H1537" s="31"/>
    </row>
    <row r="1538" spans="1:8" s="2" customFormat="1" ht="16.899999999999999" customHeight="1">
      <c r="A1538" s="30"/>
      <c r="B1538" s="31"/>
      <c r="C1538" s="215" t="s">
        <v>1</v>
      </c>
      <c r="D1538" s="215" t="s">
        <v>2560</v>
      </c>
      <c r="E1538" s="18" t="s">
        <v>1</v>
      </c>
      <c r="F1538" s="216">
        <v>42.314999999999998</v>
      </c>
      <c r="G1538" s="30"/>
      <c r="H1538" s="31"/>
    </row>
    <row r="1539" spans="1:8" s="2" customFormat="1" ht="16.899999999999999" customHeight="1">
      <c r="A1539" s="30"/>
      <c r="B1539" s="31"/>
      <c r="C1539" s="215" t="s">
        <v>1</v>
      </c>
      <c r="D1539" s="215" t="s">
        <v>2561</v>
      </c>
      <c r="E1539" s="18" t="s">
        <v>1</v>
      </c>
      <c r="F1539" s="216">
        <v>13.654999999999999</v>
      </c>
      <c r="G1539" s="30"/>
      <c r="H1539" s="31"/>
    </row>
    <row r="1540" spans="1:8" s="2" customFormat="1" ht="16.899999999999999" customHeight="1">
      <c r="A1540" s="30"/>
      <c r="B1540" s="31"/>
      <c r="C1540" s="215" t="s">
        <v>1</v>
      </c>
      <c r="D1540" s="215" t="s">
        <v>2562</v>
      </c>
      <c r="E1540" s="18" t="s">
        <v>1</v>
      </c>
      <c r="F1540" s="216">
        <v>6.9340000000000002</v>
      </c>
      <c r="G1540" s="30"/>
      <c r="H1540" s="31"/>
    </row>
    <row r="1541" spans="1:8" s="2" customFormat="1" ht="16.899999999999999" customHeight="1">
      <c r="A1541" s="30"/>
      <c r="B1541" s="31"/>
      <c r="C1541" s="215" t="s">
        <v>1</v>
      </c>
      <c r="D1541" s="215" t="s">
        <v>2563</v>
      </c>
      <c r="E1541" s="18" t="s">
        <v>1</v>
      </c>
      <c r="F1541" s="216">
        <v>10.391</v>
      </c>
      <c r="G1541" s="30"/>
      <c r="H1541" s="31"/>
    </row>
    <row r="1542" spans="1:8" s="2" customFormat="1" ht="16.899999999999999" customHeight="1">
      <c r="A1542" s="30"/>
      <c r="B1542" s="31"/>
      <c r="C1542" s="215" t="s">
        <v>1</v>
      </c>
      <c r="D1542" s="215" t="s">
        <v>2564</v>
      </c>
      <c r="E1542" s="18" t="s">
        <v>1</v>
      </c>
      <c r="F1542" s="216">
        <v>0</v>
      </c>
      <c r="G1542" s="30"/>
      <c r="H1542" s="31"/>
    </row>
    <row r="1543" spans="1:8" s="2" customFormat="1" ht="16.899999999999999" customHeight="1">
      <c r="A1543" s="30"/>
      <c r="B1543" s="31"/>
      <c r="C1543" s="215" t="s">
        <v>1</v>
      </c>
      <c r="D1543" s="215" t="s">
        <v>2480</v>
      </c>
      <c r="E1543" s="18" t="s">
        <v>1</v>
      </c>
      <c r="F1543" s="216">
        <v>-61.74</v>
      </c>
      <c r="G1543" s="30"/>
      <c r="H1543" s="31"/>
    </row>
    <row r="1544" spans="1:8" s="2" customFormat="1" ht="16.899999999999999" customHeight="1">
      <c r="A1544" s="30"/>
      <c r="B1544" s="31"/>
      <c r="C1544" s="215" t="s">
        <v>1</v>
      </c>
      <c r="D1544" s="215" t="s">
        <v>1</v>
      </c>
      <c r="E1544" s="18" t="s">
        <v>1</v>
      </c>
      <c r="F1544" s="216">
        <v>0</v>
      </c>
      <c r="G1544" s="30"/>
      <c r="H1544" s="31"/>
    </row>
    <row r="1545" spans="1:8" s="2" customFormat="1" ht="16.899999999999999" customHeight="1">
      <c r="A1545" s="30"/>
      <c r="B1545" s="31"/>
      <c r="C1545" s="215" t="s">
        <v>1</v>
      </c>
      <c r="D1545" s="215" t="s">
        <v>2565</v>
      </c>
      <c r="E1545" s="18" t="s">
        <v>1</v>
      </c>
      <c r="F1545" s="216">
        <v>0</v>
      </c>
      <c r="G1545" s="30"/>
      <c r="H1545" s="31"/>
    </row>
    <row r="1546" spans="1:8" s="2" customFormat="1" ht="16.899999999999999" customHeight="1">
      <c r="A1546" s="30"/>
      <c r="B1546" s="31"/>
      <c r="C1546" s="215" t="s">
        <v>1</v>
      </c>
      <c r="D1546" s="215" t="s">
        <v>2566</v>
      </c>
      <c r="E1546" s="18" t="s">
        <v>1</v>
      </c>
      <c r="F1546" s="216">
        <v>53</v>
      </c>
      <c r="G1546" s="30"/>
      <c r="H1546" s="31"/>
    </row>
    <row r="1547" spans="1:8" s="2" customFormat="1" ht="16.899999999999999" customHeight="1">
      <c r="A1547" s="30"/>
      <c r="B1547" s="31"/>
      <c r="C1547" s="215" t="s">
        <v>1</v>
      </c>
      <c r="D1547" s="215" t="s">
        <v>2567</v>
      </c>
      <c r="E1547" s="18" t="s">
        <v>1</v>
      </c>
      <c r="F1547" s="216">
        <v>28.382000000000001</v>
      </c>
      <c r="G1547" s="30"/>
      <c r="H1547" s="31"/>
    </row>
    <row r="1548" spans="1:8" s="2" customFormat="1" ht="16.899999999999999" customHeight="1">
      <c r="A1548" s="30"/>
      <c r="B1548" s="31"/>
      <c r="C1548" s="215" t="s">
        <v>1</v>
      </c>
      <c r="D1548" s="215" t="s">
        <v>2568</v>
      </c>
      <c r="E1548" s="18" t="s">
        <v>1</v>
      </c>
      <c r="F1548" s="216">
        <v>-1.89</v>
      </c>
      <c r="G1548" s="30"/>
      <c r="H1548" s="31"/>
    </row>
    <row r="1549" spans="1:8" s="2" customFormat="1" ht="16.899999999999999" customHeight="1">
      <c r="A1549" s="30"/>
      <c r="B1549" s="31"/>
      <c r="C1549" s="215" t="s">
        <v>1</v>
      </c>
      <c r="D1549" s="215" t="s">
        <v>2569</v>
      </c>
      <c r="E1549" s="18" t="s">
        <v>1</v>
      </c>
      <c r="F1549" s="216">
        <v>-16.8</v>
      </c>
      <c r="G1549" s="30"/>
      <c r="H1549" s="31"/>
    </row>
    <row r="1550" spans="1:8" s="2" customFormat="1" ht="16.899999999999999" customHeight="1">
      <c r="A1550" s="30"/>
      <c r="B1550" s="31"/>
      <c r="C1550" s="215" t="s">
        <v>176</v>
      </c>
      <c r="D1550" s="215" t="s">
        <v>468</v>
      </c>
      <c r="E1550" s="18" t="s">
        <v>1</v>
      </c>
      <c r="F1550" s="216">
        <v>1833.32</v>
      </c>
      <c r="G1550" s="30"/>
      <c r="H1550" s="31"/>
    </row>
    <row r="1551" spans="1:8" s="2" customFormat="1" ht="16.899999999999999" customHeight="1">
      <c r="A1551" s="30"/>
      <c r="B1551" s="31"/>
      <c r="C1551" s="217" t="s">
        <v>7173</v>
      </c>
      <c r="D1551" s="30"/>
      <c r="E1551" s="30"/>
      <c r="F1551" s="30"/>
      <c r="G1551" s="30"/>
      <c r="H1551" s="31"/>
    </row>
    <row r="1552" spans="1:8" s="2" customFormat="1" ht="22.5">
      <c r="A1552" s="30"/>
      <c r="B1552" s="31"/>
      <c r="C1552" s="215" t="s">
        <v>2543</v>
      </c>
      <c r="D1552" s="215" t="s">
        <v>2544</v>
      </c>
      <c r="E1552" s="18" t="s">
        <v>529</v>
      </c>
      <c r="F1552" s="216">
        <v>1927.31</v>
      </c>
      <c r="G1552" s="30"/>
      <c r="H1552" s="31"/>
    </row>
    <row r="1553" spans="1:8" s="2" customFormat="1" ht="22.5">
      <c r="A1553" s="30"/>
      <c r="B1553" s="31"/>
      <c r="C1553" s="215" t="s">
        <v>2088</v>
      </c>
      <c r="D1553" s="215" t="s">
        <v>2089</v>
      </c>
      <c r="E1553" s="18" t="s">
        <v>529</v>
      </c>
      <c r="F1553" s="216">
        <v>1927.31</v>
      </c>
      <c r="G1553" s="30"/>
      <c r="H1553" s="31"/>
    </row>
    <row r="1554" spans="1:8" s="2" customFormat="1" ht="16.899999999999999" customHeight="1">
      <c r="A1554" s="30"/>
      <c r="B1554" s="31"/>
      <c r="C1554" s="215" t="s">
        <v>2097</v>
      </c>
      <c r="D1554" s="215" t="s">
        <v>2098</v>
      </c>
      <c r="E1554" s="18" t="s">
        <v>529</v>
      </c>
      <c r="F1554" s="216">
        <v>1927.31</v>
      </c>
      <c r="G1554" s="30"/>
      <c r="H1554" s="31"/>
    </row>
    <row r="1555" spans="1:8" s="2" customFormat="1" ht="16.899999999999999" customHeight="1">
      <c r="A1555" s="30"/>
      <c r="B1555" s="31"/>
      <c r="C1555" s="215" t="s">
        <v>2297</v>
      </c>
      <c r="D1555" s="215" t="s">
        <v>2298</v>
      </c>
      <c r="E1555" s="18" t="s">
        <v>529</v>
      </c>
      <c r="F1555" s="216">
        <v>1927.31</v>
      </c>
      <c r="G1555" s="30"/>
      <c r="H1555" s="31"/>
    </row>
    <row r="1556" spans="1:8" s="2" customFormat="1" ht="22.5">
      <c r="A1556" s="30"/>
      <c r="B1556" s="31"/>
      <c r="C1556" s="215" t="s">
        <v>2537</v>
      </c>
      <c r="D1556" s="215" t="s">
        <v>2538</v>
      </c>
      <c r="E1556" s="18" t="s">
        <v>529</v>
      </c>
      <c r="F1556" s="216">
        <v>2216.4070000000002</v>
      </c>
      <c r="G1556" s="30"/>
      <c r="H1556" s="31"/>
    </row>
    <row r="1557" spans="1:8" s="2" customFormat="1" ht="16.899999999999999" customHeight="1">
      <c r="A1557" s="30"/>
      <c r="B1557" s="31"/>
      <c r="C1557" s="215" t="s">
        <v>2092</v>
      </c>
      <c r="D1557" s="215" t="s">
        <v>2093</v>
      </c>
      <c r="E1557" s="18" t="s">
        <v>529</v>
      </c>
      <c r="F1557" s="216">
        <v>1965.856</v>
      </c>
      <c r="G1557" s="30"/>
      <c r="H1557" s="31"/>
    </row>
    <row r="1558" spans="1:8" s="2" customFormat="1" ht="16.899999999999999" customHeight="1">
      <c r="A1558" s="30"/>
      <c r="B1558" s="31"/>
      <c r="C1558" s="211" t="s">
        <v>178</v>
      </c>
      <c r="D1558" s="212" t="s">
        <v>1</v>
      </c>
      <c r="E1558" s="213" t="s">
        <v>1</v>
      </c>
      <c r="F1558" s="214">
        <v>93.99</v>
      </c>
      <c r="G1558" s="30"/>
      <c r="H1558" s="31"/>
    </row>
    <row r="1559" spans="1:8" s="2" customFormat="1" ht="16.899999999999999" customHeight="1">
      <c r="A1559" s="30"/>
      <c r="B1559" s="31"/>
      <c r="C1559" s="215" t="s">
        <v>1</v>
      </c>
      <c r="D1559" s="215" t="s">
        <v>2570</v>
      </c>
      <c r="E1559" s="18" t="s">
        <v>1</v>
      </c>
      <c r="F1559" s="216">
        <v>0</v>
      </c>
      <c r="G1559" s="30"/>
      <c r="H1559" s="31"/>
    </row>
    <row r="1560" spans="1:8" s="2" customFormat="1" ht="16.899999999999999" customHeight="1">
      <c r="A1560" s="30"/>
      <c r="B1560" s="31"/>
      <c r="C1560" s="215" t="s">
        <v>1</v>
      </c>
      <c r="D1560" s="215" t="s">
        <v>2571</v>
      </c>
      <c r="E1560" s="18" t="s">
        <v>1</v>
      </c>
      <c r="F1560" s="216">
        <v>26.07</v>
      </c>
      <c r="G1560" s="30"/>
      <c r="H1560" s="31"/>
    </row>
    <row r="1561" spans="1:8" s="2" customFormat="1" ht="16.899999999999999" customHeight="1">
      <c r="A1561" s="30"/>
      <c r="B1561" s="31"/>
      <c r="C1561" s="215" t="s">
        <v>1</v>
      </c>
      <c r="D1561" s="215" t="s">
        <v>2572</v>
      </c>
      <c r="E1561" s="18" t="s">
        <v>1</v>
      </c>
      <c r="F1561" s="216">
        <v>25.08</v>
      </c>
      <c r="G1561" s="30"/>
      <c r="H1561" s="31"/>
    </row>
    <row r="1562" spans="1:8" s="2" customFormat="1" ht="16.899999999999999" customHeight="1">
      <c r="A1562" s="30"/>
      <c r="B1562" s="31"/>
      <c r="C1562" s="215" t="s">
        <v>1</v>
      </c>
      <c r="D1562" s="215" t="s">
        <v>2573</v>
      </c>
      <c r="E1562" s="18" t="s">
        <v>1</v>
      </c>
      <c r="F1562" s="216">
        <v>20.059999999999999</v>
      </c>
      <c r="G1562" s="30"/>
      <c r="H1562" s="31"/>
    </row>
    <row r="1563" spans="1:8" s="2" customFormat="1" ht="16.899999999999999" customHeight="1">
      <c r="A1563" s="30"/>
      <c r="B1563" s="31"/>
      <c r="C1563" s="215" t="s">
        <v>1</v>
      </c>
      <c r="D1563" s="215" t="s">
        <v>2574</v>
      </c>
      <c r="E1563" s="18" t="s">
        <v>1</v>
      </c>
      <c r="F1563" s="216">
        <v>22.78</v>
      </c>
      <c r="G1563" s="30"/>
      <c r="H1563" s="31"/>
    </row>
    <row r="1564" spans="1:8" s="2" customFormat="1" ht="16.899999999999999" customHeight="1">
      <c r="A1564" s="30"/>
      <c r="B1564" s="31"/>
      <c r="C1564" s="215" t="s">
        <v>178</v>
      </c>
      <c r="D1564" s="215" t="s">
        <v>468</v>
      </c>
      <c r="E1564" s="18" t="s">
        <v>1</v>
      </c>
      <c r="F1564" s="216">
        <v>93.99</v>
      </c>
      <c r="G1564" s="30"/>
      <c r="H1564" s="31"/>
    </row>
    <row r="1565" spans="1:8" s="2" customFormat="1" ht="16.899999999999999" customHeight="1">
      <c r="A1565" s="30"/>
      <c r="B1565" s="31"/>
      <c r="C1565" s="217" t="s">
        <v>7173</v>
      </c>
      <c r="D1565" s="30"/>
      <c r="E1565" s="30"/>
      <c r="F1565" s="30"/>
      <c r="G1565" s="30"/>
      <c r="H1565" s="31"/>
    </row>
    <row r="1566" spans="1:8" s="2" customFormat="1" ht="22.5">
      <c r="A1566" s="30"/>
      <c r="B1566" s="31"/>
      <c r="C1566" s="215" t="s">
        <v>2543</v>
      </c>
      <c r="D1566" s="215" t="s">
        <v>2544</v>
      </c>
      <c r="E1566" s="18" t="s">
        <v>529</v>
      </c>
      <c r="F1566" s="216">
        <v>1927.31</v>
      </c>
      <c r="G1566" s="30"/>
      <c r="H1566" s="31"/>
    </row>
    <row r="1567" spans="1:8" s="2" customFormat="1" ht="22.5">
      <c r="A1567" s="30"/>
      <c r="B1567" s="31"/>
      <c r="C1567" s="215" t="s">
        <v>2088</v>
      </c>
      <c r="D1567" s="215" t="s">
        <v>2089</v>
      </c>
      <c r="E1567" s="18" t="s">
        <v>529</v>
      </c>
      <c r="F1567" s="216">
        <v>1927.31</v>
      </c>
      <c r="G1567" s="30"/>
      <c r="H1567" s="31"/>
    </row>
    <row r="1568" spans="1:8" s="2" customFormat="1" ht="16.899999999999999" customHeight="1">
      <c r="A1568" s="30"/>
      <c r="B1568" s="31"/>
      <c r="C1568" s="215" t="s">
        <v>2097</v>
      </c>
      <c r="D1568" s="215" t="s">
        <v>2098</v>
      </c>
      <c r="E1568" s="18" t="s">
        <v>529</v>
      </c>
      <c r="F1568" s="216">
        <v>1927.31</v>
      </c>
      <c r="G1568" s="30"/>
      <c r="H1568" s="31"/>
    </row>
    <row r="1569" spans="1:8" s="2" customFormat="1" ht="16.899999999999999" customHeight="1">
      <c r="A1569" s="30"/>
      <c r="B1569" s="31"/>
      <c r="C1569" s="215" t="s">
        <v>2297</v>
      </c>
      <c r="D1569" s="215" t="s">
        <v>2298</v>
      </c>
      <c r="E1569" s="18" t="s">
        <v>529</v>
      </c>
      <c r="F1569" s="216">
        <v>1927.31</v>
      </c>
      <c r="G1569" s="30"/>
      <c r="H1569" s="31"/>
    </row>
    <row r="1570" spans="1:8" s="2" customFormat="1" ht="22.5">
      <c r="A1570" s="30"/>
      <c r="B1570" s="31"/>
      <c r="C1570" s="215" t="s">
        <v>2537</v>
      </c>
      <c r="D1570" s="215" t="s">
        <v>2538</v>
      </c>
      <c r="E1570" s="18" t="s">
        <v>529</v>
      </c>
      <c r="F1570" s="216">
        <v>2216.4070000000002</v>
      </c>
      <c r="G1570" s="30"/>
      <c r="H1570" s="31"/>
    </row>
    <row r="1571" spans="1:8" s="2" customFormat="1" ht="16.899999999999999" customHeight="1">
      <c r="A1571" s="30"/>
      <c r="B1571" s="31"/>
      <c r="C1571" s="215" t="s">
        <v>2092</v>
      </c>
      <c r="D1571" s="215" t="s">
        <v>2093</v>
      </c>
      <c r="E1571" s="18" t="s">
        <v>529</v>
      </c>
      <c r="F1571" s="216">
        <v>1965.856</v>
      </c>
      <c r="G1571" s="30"/>
      <c r="H1571" s="31"/>
    </row>
    <row r="1572" spans="1:8" s="2" customFormat="1" ht="16.899999999999999" customHeight="1">
      <c r="A1572" s="30"/>
      <c r="B1572" s="31"/>
      <c r="C1572" s="211" t="s">
        <v>163</v>
      </c>
      <c r="D1572" s="212" t="s">
        <v>1</v>
      </c>
      <c r="E1572" s="213" t="s">
        <v>1</v>
      </c>
      <c r="F1572" s="214">
        <v>1.51</v>
      </c>
      <c r="G1572" s="30"/>
      <c r="H1572" s="31"/>
    </row>
    <row r="1573" spans="1:8" s="2" customFormat="1" ht="16.899999999999999" customHeight="1">
      <c r="A1573" s="30"/>
      <c r="B1573" s="31"/>
      <c r="C1573" s="215" t="s">
        <v>1</v>
      </c>
      <c r="D1573" s="215" t="s">
        <v>890</v>
      </c>
      <c r="E1573" s="18" t="s">
        <v>1</v>
      </c>
      <c r="F1573" s="216">
        <v>0</v>
      </c>
      <c r="G1573" s="30"/>
      <c r="H1573" s="31"/>
    </row>
    <row r="1574" spans="1:8" s="2" customFormat="1" ht="16.899999999999999" customHeight="1">
      <c r="A1574" s="30"/>
      <c r="B1574" s="31"/>
      <c r="C1574" s="215" t="s">
        <v>1</v>
      </c>
      <c r="D1574" s="215" t="s">
        <v>891</v>
      </c>
      <c r="E1574" s="18" t="s">
        <v>1</v>
      </c>
      <c r="F1574" s="216">
        <v>1.51</v>
      </c>
      <c r="G1574" s="30"/>
      <c r="H1574" s="31"/>
    </row>
    <row r="1575" spans="1:8" s="2" customFormat="1" ht="16.899999999999999" customHeight="1">
      <c r="A1575" s="30"/>
      <c r="B1575" s="31"/>
      <c r="C1575" s="215" t="s">
        <v>163</v>
      </c>
      <c r="D1575" s="215" t="s">
        <v>468</v>
      </c>
      <c r="E1575" s="18" t="s">
        <v>1</v>
      </c>
      <c r="F1575" s="216">
        <v>1.51</v>
      </c>
      <c r="G1575" s="30"/>
      <c r="H1575" s="31"/>
    </row>
    <row r="1576" spans="1:8" s="2" customFormat="1" ht="16.899999999999999" customHeight="1">
      <c r="A1576" s="30"/>
      <c r="B1576" s="31"/>
      <c r="C1576" s="217" t="s">
        <v>7173</v>
      </c>
      <c r="D1576" s="30"/>
      <c r="E1576" s="30"/>
      <c r="F1576" s="30"/>
      <c r="G1576" s="30"/>
      <c r="H1576" s="31"/>
    </row>
    <row r="1577" spans="1:8" s="2" customFormat="1" ht="16.899999999999999" customHeight="1">
      <c r="A1577" s="30"/>
      <c r="B1577" s="31"/>
      <c r="C1577" s="215" t="s">
        <v>887</v>
      </c>
      <c r="D1577" s="215" t="s">
        <v>888</v>
      </c>
      <c r="E1577" s="18" t="s">
        <v>507</v>
      </c>
      <c r="F1577" s="216">
        <v>1.51</v>
      </c>
      <c r="G1577" s="30"/>
      <c r="H1577" s="31"/>
    </row>
    <row r="1578" spans="1:8" s="2" customFormat="1" ht="22.5">
      <c r="A1578" s="30"/>
      <c r="B1578" s="31"/>
      <c r="C1578" s="215" t="s">
        <v>3789</v>
      </c>
      <c r="D1578" s="215" t="s">
        <v>3790</v>
      </c>
      <c r="E1578" s="18" t="s">
        <v>529</v>
      </c>
      <c r="F1578" s="216">
        <v>1577.3409999999999</v>
      </c>
      <c r="G1578" s="30"/>
      <c r="H1578" s="31"/>
    </row>
    <row r="1579" spans="1:8" s="2" customFormat="1" ht="16.899999999999999" customHeight="1">
      <c r="A1579" s="30"/>
      <c r="B1579" s="31"/>
      <c r="C1579" s="215" t="s">
        <v>893</v>
      </c>
      <c r="D1579" s="215" t="s">
        <v>894</v>
      </c>
      <c r="E1579" s="18" t="s">
        <v>507</v>
      </c>
      <c r="F1579" s="216">
        <v>1.661</v>
      </c>
      <c r="G1579" s="30"/>
      <c r="H1579" s="31"/>
    </row>
    <row r="1580" spans="1:8" s="2" customFormat="1" ht="16.899999999999999" customHeight="1">
      <c r="A1580" s="30"/>
      <c r="B1580" s="31"/>
      <c r="C1580" s="211" t="s">
        <v>171</v>
      </c>
      <c r="D1580" s="212" t="s">
        <v>1</v>
      </c>
      <c r="E1580" s="213" t="s">
        <v>1</v>
      </c>
      <c r="F1580" s="214">
        <v>1055.421</v>
      </c>
      <c r="G1580" s="30"/>
      <c r="H1580" s="31"/>
    </row>
    <row r="1581" spans="1:8" s="2" customFormat="1" ht="16.899999999999999" customHeight="1">
      <c r="A1581" s="30"/>
      <c r="B1581" s="31"/>
      <c r="C1581" s="215" t="s">
        <v>1</v>
      </c>
      <c r="D1581" s="215" t="s">
        <v>846</v>
      </c>
      <c r="E1581" s="18" t="s">
        <v>1</v>
      </c>
      <c r="F1581" s="216">
        <v>0</v>
      </c>
      <c r="G1581" s="30"/>
      <c r="H1581" s="31"/>
    </row>
    <row r="1582" spans="1:8" s="2" customFormat="1" ht="16.899999999999999" customHeight="1">
      <c r="A1582" s="30"/>
      <c r="B1582" s="31"/>
      <c r="C1582" s="215" t="s">
        <v>1</v>
      </c>
      <c r="D1582" s="215" t="s">
        <v>847</v>
      </c>
      <c r="E1582" s="18" t="s">
        <v>1</v>
      </c>
      <c r="F1582" s="216">
        <v>275.72500000000002</v>
      </c>
      <c r="G1582" s="30"/>
      <c r="H1582" s="31"/>
    </row>
    <row r="1583" spans="1:8" s="2" customFormat="1" ht="16.899999999999999" customHeight="1">
      <c r="A1583" s="30"/>
      <c r="B1583" s="31"/>
      <c r="C1583" s="215" t="s">
        <v>1</v>
      </c>
      <c r="D1583" s="215" t="s">
        <v>848</v>
      </c>
      <c r="E1583" s="18" t="s">
        <v>1</v>
      </c>
      <c r="F1583" s="216">
        <v>369.60399999999998</v>
      </c>
      <c r="G1583" s="30"/>
      <c r="H1583" s="31"/>
    </row>
    <row r="1584" spans="1:8" s="2" customFormat="1" ht="16.899999999999999" customHeight="1">
      <c r="A1584" s="30"/>
      <c r="B1584" s="31"/>
      <c r="C1584" s="215" t="s">
        <v>1</v>
      </c>
      <c r="D1584" s="215" t="s">
        <v>849</v>
      </c>
      <c r="E1584" s="18" t="s">
        <v>1</v>
      </c>
      <c r="F1584" s="216">
        <v>100.797</v>
      </c>
      <c r="G1584" s="30"/>
      <c r="H1584" s="31"/>
    </row>
    <row r="1585" spans="1:8" s="2" customFormat="1" ht="16.899999999999999" customHeight="1">
      <c r="A1585" s="30"/>
      <c r="B1585" s="31"/>
      <c r="C1585" s="215" t="s">
        <v>1</v>
      </c>
      <c r="D1585" s="215" t="s">
        <v>850</v>
      </c>
      <c r="E1585" s="18" t="s">
        <v>1</v>
      </c>
      <c r="F1585" s="216">
        <v>252.97200000000001</v>
      </c>
      <c r="G1585" s="30"/>
      <c r="H1585" s="31"/>
    </row>
    <row r="1586" spans="1:8" s="2" customFormat="1" ht="16.899999999999999" customHeight="1">
      <c r="A1586" s="30"/>
      <c r="B1586" s="31"/>
      <c r="C1586" s="215" t="s">
        <v>1</v>
      </c>
      <c r="D1586" s="215" t="s">
        <v>851</v>
      </c>
      <c r="E1586" s="18" t="s">
        <v>1</v>
      </c>
      <c r="F1586" s="216">
        <v>0</v>
      </c>
      <c r="G1586" s="30"/>
      <c r="H1586" s="31"/>
    </row>
    <row r="1587" spans="1:8" s="2" customFormat="1" ht="16.899999999999999" customHeight="1">
      <c r="A1587" s="30"/>
      <c r="B1587" s="31"/>
      <c r="C1587" s="215" t="s">
        <v>1</v>
      </c>
      <c r="D1587" s="215" t="s">
        <v>852</v>
      </c>
      <c r="E1587" s="18" t="s">
        <v>1</v>
      </c>
      <c r="F1587" s="216">
        <v>0</v>
      </c>
      <c r="G1587" s="30"/>
      <c r="H1587" s="31"/>
    </row>
    <row r="1588" spans="1:8" s="2" customFormat="1" ht="16.899999999999999" customHeight="1">
      <c r="A1588" s="30"/>
      <c r="B1588" s="31"/>
      <c r="C1588" s="215" t="s">
        <v>1</v>
      </c>
      <c r="D1588" s="215" t="s">
        <v>853</v>
      </c>
      <c r="E1588" s="18" t="s">
        <v>1</v>
      </c>
      <c r="F1588" s="216">
        <v>6.8209999999999997</v>
      </c>
      <c r="G1588" s="30"/>
      <c r="H1588" s="31"/>
    </row>
    <row r="1589" spans="1:8" s="2" customFormat="1" ht="16.899999999999999" customHeight="1">
      <c r="A1589" s="30"/>
      <c r="B1589" s="31"/>
      <c r="C1589" s="215" t="s">
        <v>1</v>
      </c>
      <c r="D1589" s="215" t="s">
        <v>854</v>
      </c>
      <c r="E1589" s="18" t="s">
        <v>1</v>
      </c>
      <c r="F1589" s="216">
        <v>0</v>
      </c>
      <c r="G1589" s="30"/>
      <c r="H1589" s="31"/>
    </row>
    <row r="1590" spans="1:8" s="2" customFormat="1" ht="16.899999999999999" customHeight="1">
      <c r="A1590" s="30"/>
      <c r="B1590" s="31"/>
      <c r="C1590" s="215" t="s">
        <v>1</v>
      </c>
      <c r="D1590" s="215" t="s">
        <v>855</v>
      </c>
      <c r="E1590" s="18" t="s">
        <v>1</v>
      </c>
      <c r="F1590" s="216">
        <v>12.725</v>
      </c>
      <c r="G1590" s="30"/>
      <c r="H1590" s="31"/>
    </row>
    <row r="1591" spans="1:8" s="2" customFormat="1" ht="16.899999999999999" customHeight="1">
      <c r="A1591" s="30"/>
      <c r="B1591" s="31"/>
      <c r="C1591" s="215" t="s">
        <v>1</v>
      </c>
      <c r="D1591" s="215" t="s">
        <v>856</v>
      </c>
      <c r="E1591" s="18" t="s">
        <v>1</v>
      </c>
      <c r="F1591" s="216">
        <v>0</v>
      </c>
      <c r="G1591" s="30"/>
      <c r="H1591" s="31"/>
    </row>
    <row r="1592" spans="1:8" s="2" customFormat="1" ht="16.899999999999999" customHeight="1">
      <c r="A1592" s="30"/>
      <c r="B1592" s="31"/>
      <c r="C1592" s="215" t="s">
        <v>1</v>
      </c>
      <c r="D1592" s="215" t="s">
        <v>857</v>
      </c>
      <c r="E1592" s="18" t="s">
        <v>1</v>
      </c>
      <c r="F1592" s="216">
        <v>9.9260000000000002</v>
      </c>
      <c r="G1592" s="30"/>
      <c r="H1592" s="31"/>
    </row>
    <row r="1593" spans="1:8" s="2" customFormat="1" ht="16.899999999999999" customHeight="1">
      <c r="A1593" s="30"/>
      <c r="B1593" s="31"/>
      <c r="C1593" s="215" t="s">
        <v>1</v>
      </c>
      <c r="D1593" s="215" t="s">
        <v>858</v>
      </c>
      <c r="E1593" s="18" t="s">
        <v>1</v>
      </c>
      <c r="F1593" s="216">
        <v>0</v>
      </c>
      <c r="G1593" s="30"/>
      <c r="H1593" s="31"/>
    </row>
    <row r="1594" spans="1:8" s="2" customFormat="1" ht="16.899999999999999" customHeight="1">
      <c r="A1594" s="30"/>
      <c r="B1594" s="31"/>
      <c r="C1594" s="215" t="s">
        <v>1</v>
      </c>
      <c r="D1594" s="215" t="s">
        <v>859</v>
      </c>
      <c r="E1594" s="18" t="s">
        <v>1</v>
      </c>
      <c r="F1594" s="216">
        <v>0</v>
      </c>
      <c r="G1594" s="30"/>
      <c r="H1594" s="31"/>
    </row>
    <row r="1595" spans="1:8" s="2" customFormat="1" ht="16.899999999999999" customHeight="1">
      <c r="A1595" s="30"/>
      <c r="B1595" s="31"/>
      <c r="C1595" s="215" t="s">
        <v>1</v>
      </c>
      <c r="D1595" s="215" t="s">
        <v>860</v>
      </c>
      <c r="E1595" s="18" t="s">
        <v>1</v>
      </c>
      <c r="F1595" s="216">
        <v>5.6609999999999996</v>
      </c>
      <c r="G1595" s="30"/>
      <c r="H1595" s="31"/>
    </row>
    <row r="1596" spans="1:8" s="2" customFormat="1" ht="16.899999999999999" customHeight="1">
      <c r="A1596" s="30"/>
      <c r="B1596" s="31"/>
      <c r="C1596" s="215" t="s">
        <v>1</v>
      </c>
      <c r="D1596" s="215" t="s">
        <v>861</v>
      </c>
      <c r="E1596" s="18" t="s">
        <v>1</v>
      </c>
      <c r="F1596" s="216">
        <v>0</v>
      </c>
      <c r="G1596" s="30"/>
      <c r="H1596" s="31"/>
    </row>
    <row r="1597" spans="1:8" s="2" customFormat="1" ht="16.899999999999999" customHeight="1">
      <c r="A1597" s="30"/>
      <c r="B1597" s="31"/>
      <c r="C1597" s="215" t="s">
        <v>1</v>
      </c>
      <c r="D1597" s="215" t="s">
        <v>862</v>
      </c>
      <c r="E1597" s="18" t="s">
        <v>1</v>
      </c>
      <c r="F1597" s="216">
        <v>3.8149999999999999</v>
      </c>
      <c r="G1597" s="30"/>
      <c r="H1597" s="31"/>
    </row>
    <row r="1598" spans="1:8" s="2" customFormat="1" ht="16.899999999999999" customHeight="1">
      <c r="A1598" s="30"/>
      <c r="B1598" s="31"/>
      <c r="C1598" s="215" t="s">
        <v>1</v>
      </c>
      <c r="D1598" s="215" t="s">
        <v>863</v>
      </c>
      <c r="E1598" s="18" t="s">
        <v>1</v>
      </c>
      <c r="F1598" s="216">
        <v>1.925</v>
      </c>
      <c r="G1598" s="30"/>
      <c r="H1598" s="31"/>
    </row>
    <row r="1599" spans="1:8" s="2" customFormat="1" ht="16.899999999999999" customHeight="1">
      <c r="A1599" s="30"/>
      <c r="B1599" s="31"/>
      <c r="C1599" s="215" t="s">
        <v>1</v>
      </c>
      <c r="D1599" s="215" t="s">
        <v>864</v>
      </c>
      <c r="E1599" s="18" t="s">
        <v>1</v>
      </c>
      <c r="F1599" s="216">
        <v>0</v>
      </c>
      <c r="G1599" s="30"/>
      <c r="H1599" s="31"/>
    </row>
    <row r="1600" spans="1:8" s="2" customFormat="1" ht="16.899999999999999" customHeight="1">
      <c r="A1600" s="30"/>
      <c r="B1600" s="31"/>
      <c r="C1600" s="215" t="s">
        <v>1</v>
      </c>
      <c r="D1600" s="215" t="s">
        <v>865</v>
      </c>
      <c r="E1600" s="18" t="s">
        <v>1</v>
      </c>
      <c r="F1600" s="216">
        <v>5.37</v>
      </c>
      <c r="G1600" s="30"/>
      <c r="H1600" s="31"/>
    </row>
    <row r="1601" spans="1:8" s="2" customFormat="1" ht="16.899999999999999" customHeight="1">
      <c r="A1601" s="30"/>
      <c r="B1601" s="31"/>
      <c r="C1601" s="215" t="s">
        <v>1</v>
      </c>
      <c r="D1601" s="215" t="s">
        <v>866</v>
      </c>
      <c r="E1601" s="18" t="s">
        <v>1</v>
      </c>
      <c r="F1601" s="216">
        <v>0</v>
      </c>
      <c r="G1601" s="30"/>
      <c r="H1601" s="31"/>
    </row>
    <row r="1602" spans="1:8" s="2" customFormat="1" ht="16.899999999999999" customHeight="1">
      <c r="A1602" s="30"/>
      <c r="B1602" s="31"/>
      <c r="C1602" s="215" t="s">
        <v>1</v>
      </c>
      <c r="D1602" s="215" t="s">
        <v>867</v>
      </c>
      <c r="E1602" s="18" t="s">
        <v>1</v>
      </c>
      <c r="F1602" s="216">
        <v>4.71</v>
      </c>
      <c r="G1602" s="30"/>
      <c r="H1602" s="31"/>
    </row>
    <row r="1603" spans="1:8" s="2" customFormat="1" ht="16.899999999999999" customHeight="1">
      <c r="A1603" s="30"/>
      <c r="B1603" s="31"/>
      <c r="C1603" s="215" t="s">
        <v>1</v>
      </c>
      <c r="D1603" s="215" t="s">
        <v>868</v>
      </c>
      <c r="E1603" s="18" t="s">
        <v>1</v>
      </c>
      <c r="F1603" s="216">
        <v>0</v>
      </c>
      <c r="G1603" s="30"/>
      <c r="H1603" s="31"/>
    </row>
    <row r="1604" spans="1:8" s="2" customFormat="1" ht="16.899999999999999" customHeight="1">
      <c r="A1604" s="30"/>
      <c r="B1604" s="31"/>
      <c r="C1604" s="215" t="s">
        <v>1</v>
      </c>
      <c r="D1604" s="215" t="s">
        <v>865</v>
      </c>
      <c r="E1604" s="18" t="s">
        <v>1</v>
      </c>
      <c r="F1604" s="216">
        <v>5.37</v>
      </c>
      <c r="G1604" s="30"/>
      <c r="H1604" s="31"/>
    </row>
    <row r="1605" spans="1:8" s="2" customFormat="1" ht="16.899999999999999" customHeight="1">
      <c r="A1605" s="30"/>
      <c r="B1605" s="31"/>
      <c r="C1605" s="215" t="s">
        <v>171</v>
      </c>
      <c r="D1605" s="215" t="s">
        <v>470</v>
      </c>
      <c r="E1605" s="18" t="s">
        <v>1</v>
      </c>
      <c r="F1605" s="216">
        <v>1055.421</v>
      </c>
      <c r="G1605" s="30"/>
      <c r="H1605" s="31"/>
    </row>
    <row r="1606" spans="1:8" s="2" customFormat="1" ht="16.899999999999999" customHeight="1">
      <c r="A1606" s="30"/>
      <c r="B1606" s="31"/>
      <c r="C1606" s="217" t="s">
        <v>7173</v>
      </c>
      <c r="D1606" s="30"/>
      <c r="E1606" s="30"/>
      <c r="F1606" s="30"/>
      <c r="G1606" s="30"/>
      <c r="H1606" s="31"/>
    </row>
    <row r="1607" spans="1:8" s="2" customFormat="1" ht="22.5">
      <c r="A1607" s="30"/>
      <c r="B1607" s="31"/>
      <c r="C1607" s="215" t="s">
        <v>843</v>
      </c>
      <c r="D1607" s="215" t="s">
        <v>844</v>
      </c>
      <c r="E1607" s="18" t="s">
        <v>529</v>
      </c>
      <c r="F1607" s="216">
        <v>1055.421</v>
      </c>
      <c r="G1607" s="30"/>
      <c r="H1607" s="31"/>
    </row>
    <row r="1608" spans="1:8" s="2" customFormat="1" ht="16.899999999999999" customHeight="1">
      <c r="A1608" s="30"/>
      <c r="B1608" s="31"/>
      <c r="C1608" s="215" t="s">
        <v>824</v>
      </c>
      <c r="D1608" s="215" t="s">
        <v>825</v>
      </c>
      <c r="E1608" s="18" t="s">
        <v>450</v>
      </c>
      <c r="F1608" s="216">
        <v>70.756</v>
      </c>
      <c r="G1608" s="30"/>
      <c r="H1608" s="31"/>
    </row>
    <row r="1609" spans="1:8" s="2" customFormat="1" ht="22.5">
      <c r="A1609" s="30"/>
      <c r="B1609" s="31"/>
      <c r="C1609" s="215" t="s">
        <v>876</v>
      </c>
      <c r="D1609" s="215" t="s">
        <v>877</v>
      </c>
      <c r="E1609" s="18" t="s">
        <v>507</v>
      </c>
      <c r="F1609" s="216">
        <v>53.749000000000002</v>
      </c>
      <c r="G1609" s="30"/>
      <c r="H1609" s="31"/>
    </row>
    <row r="1610" spans="1:8" s="2" customFormat="1" ht="22.5">
      <c r="A1610" s="30"/>
      <c r="B1610" s="31"/>
      <c r="C1610" s="215" t="s">
        <v>882</v>
      </c>
      <c r="D1610" s="215" t="s">
        <v>883</v>
      </c>
      <c r="E1610" s="18" t="s">
        <v>529</v>
      </c>
      <c r="F1610" s="216">
        <v>1236.2339999999999</v>
      </c>
      <c r="G1610" s="30"/>
      <c r="H1610" s="31"/>
    </row>
    <row r="1611" spans="1:8" s="2" customFormat="1" ht="16.899999999999999" customHeight="1">
      <c r="A1611" s="30"/>
      <c r="B1611" s="31"/>
      <c r="C1611" s="211" t="s">
        <v>157</v>
      </c>
      <c r="D1611" s="212" t="s">
        <v>1</v>
      </c>
      <c r="E1611" s="213" t="s">
        <v>1</v>
      </c>
      <c r="F1611" s="214">
        <v>958.77099999999996</v>
      </c>
      <c r="G1611" s="30"/>
      <c r="H1611" s="31"/>
    </row>
    <row r="1612" spans="1:8" s="2" customFormat="1" ht="16.899999999999999" customHeight="1">
      <c r="A1612" s="30"/>
      <c r="B1612" s="31"/>
      <c r="C1612" s="215" t="s">
        <v>1</v>
      </c>
      <c r="D1612" s="215" t="s">
        <v>531</v>
      </c>
      <c r="E1612" s="18" t="s">
        <v>1</v>
      </c>
      <c r="F1612" s="216">
        <v>485.327</v>
      </c>
      <c r="G1612" s="30"/>
      <c r="H1612" s="31"/>
    </row>
    <row r="1613" spans="1:8" s="2" customFormat="1" ht="16.899999999999999" customHeight="1">
      <c r="A1613" s="30"/>
      <c r="B1613" s="31"/>
      <c r="C1613" s="215" t="s">
        <v>1</v>
      </c>
      <c r="D1613" s="215" t="s">
        <v>532</v>
      </c>
      <c r="E1613" s="18" t="s">
        <v>1</v>
      </c>
      <c r="F1613" s="216">
        <v>473.44400000000002</v>
      </c>
      <c r="G1613" s="30"/>
      <c r="H1613" s="31"/>
    </row>
    <row r="1614" spans="1:8" s="2" customFormat="1" ht="16.899999999999999" customHeight="1">
      <c r="A1614" s="30"/>
      <c r="B1614" s="31"/>
      <c r="C1614" s="215" t="s">
        <v>157</v>
      </c>
      <c r="D1614" s="215" t="s">
        <v>468</v>
      </c>
      <c r="E1614" s="18" t="s">
        <v>1</v>
      </c>
      <c r="F1614" s="216">
        <v>958.77099999999996</v>
      </c>
      <c r="G1614" s="30"/>
      <c r="H1614" s="31"/>
    </row>
    <row r="1615" spans="1:8" s="2" customFormat="1" ht="16.899999999999999" customHeight="1">
      <c r="A1615" s="30"/>
      <c r="B1615" s="31"/>
      <c r="C1615" s="217" t="s">
        <v>7173</v>
      </c>
      <c r="D1615" s="30"/>
      <c r="E1615" s="30"/>
      <c r="F1615" s="30"/>
      <c r="G1615" s="30"/>
      <c r="H1615" s="31"/>
    </row>
    <row r="1616" spans="1:8" s="2" customFormat="1" ht="22.5">
      <c r="A1616" s="30"/>
      <c r="B1616" s="31"/>
      <c r="C1616" s="215" t="s">
        <v>527</v>
      </c>
      <c r="D1616" s="215" t="s">
        <v>528</v>
      </c>
      <c r="E1616" s="18" t="s">
        <v>529</v>
      </c>
      <c r="F1616" s="216">
        <v>958.77099999999996</v>
      </c>
      <c r="G1616" s="30"/>
      <c r="H1616" s="31"/>
    </row>
    <row r="1617" spans="1:8" s="2" customFormat="1" ht="16.899999999999999" customHeight="1">
      <c r="A1617" s="30"/>
      <c r="B1617" s="31"/>
      <c r="C1617" s="215" t="s">
        <v>535</v>
      </c>
      <c r="D1617" s="215" t="s">
        <v>536</v>
      </c>
      <c r="E1617" s="18" t="s">
        <v>529</v>
      </c>
      <c r="F1617" s="216">
        <v>1102.587</v>
      </c>
      <c r="G1617" s="30"/>
      <c r="H1617" s="31"/>
    </row>
    <row r="1618" spans="1:8" s="2" customFormat="1" ht="16.899999999999999" customHeight="1">
      <c r="A1618" s="30"/>
      <c r="B1618" s="31"/>
      <c r="C1618" s="211" t="s">
        <v>169</v>
      </c>
      <c r="D1618" s="212" t="s">
        <v>1</v>
      </c>
      <c r="E1618" s="213" t="s">
        <v>1</v>
      </c>
      <c r="F1618" s="214">
        <v>4.7690000000000001</v>
      </c>
      <c r="G1618" s="30"/>
      <c r="H1618" s="31"/>
    </row>
    <row r="1619" spans="1:8" s="2" customFormat="1" ht="16.899999999999999" customHeight="1">
      <c r="A1619" s="30"/>
      <c r="B1619" s="31"/>
      <c r="C1619" s="215" t="s">
        <v>1</v>
      </c>
      <c r="D1619" s="215" t="s">
        <v>905</v>
      </c>
      <c r="E1619" s="18" t="s">
        <v>1</v>
      </c>
      <c r="F1619" s="216">
        <v>0</v>
      </c>
      <c r="G1619" s="30"/>
      <c r="H1619" s="31"/>
    </row>
    <row r="1620" spans="1:8" s="2" customFormat="1" ht="16.899999999999999" customHeight="1">
      <c r="A1620" s="30"/>
      <c r="B1620" s="31"/>
      <c r="C1620" s="215" t="s">
        <v>1</v>
      </c>
      <c r="D1620" s="215" t="s">
        <v>906</v>
      </c>
      <c r="E1620" s="18" t="s">
        <v>1</v>
      </c>
      <c r="F1620" s="216">
        <v>4.7690000000000001</v>
      </c>
      <c r="G1620" s="30"/>
      <c r="H1620" s="31"/>
    </row>
    <row r="1621" spans="1:8" s="2" customFormat="1" ht="16.899999999999999" customHeight="1">
      <c r="A1621" s="30"/>
      <c r="B1621" s="31"/>
      <c r="C1621" s="215" t="s">
        <v>169</v>
      </c>
      <c r="D1621" s="215" t="s">
        <v>468</v>
      </c>
      <c r="E1621" s="18" t="s">
        <v>1</v>
      </c>
      <c r="F1621" s="216">
        <v>4.7690000000000001</v>
      </c>
      <c r="G1621" s="30"/>
      <c r="H1621" s="31"/>
    </row>
    <row r="1622" spans="1:8" s="2" customFormat="1" ht="16.899999999999999" customHeight="1">
      <c r="A1622" s="30"/>
      <c r="B1622" s="31"/>
      <c r="C1622" s="217" t="s">
        <v>7173</v>
      </c>
      <c r="D1622" s="30"/>
      <c r="E1622" s="30"/>
      <c r="F1622" s="30"/>
      <c r="G1622" s="30"/>
      <c r="H1622" s="31"/>
    </row>
    <row r="1623" spans="1:8" s="2" customFormat="1" ht="16.899999999999999" customHeight="1">
      <c r="A1623" s="30"/>
      <c r="B1623" s="31"/>
      <c r="C1623" s="215" t="s">
        <v>898</v>
      </c>
      <c r="D1623" s="215" t="s">
        <v>899</v>
      </c>
      <c r="E1623" s="18" t="s">
        <v>507</v>
      </c>
      <c r="F1623" s="216">
        <v>24.867000000000001</v>
      </c>
      <c r="G1623" s="30"/>
      <c r="H1623" s="31"/>
    </row>
    <row r="1624" spans="1:8" s="2" customFormat="1" ht="22.5">
      <c r="A1624" s="30"/>
      <c r="B1624" s="31"/>
      <c r="C1624" s="215" t="s">
        <v>3789</v>
      </c>
      <c r="D1624" s="215" t="s">
        <v>3790</v>
      </c>
      <c r="E1624" s="18" t="s">
        <v>529</v>
      </c>
      <c r="F1624" s="216">
        <v>1577.3409999999999</v>
      </c>
      <c r="G1624" s="30"/>
      <c r="H1624" s="31"/>
    </row>
    <row r="1625" spans="1:8" s="2" customFormat="1" ht="16.899999999999999" customHeight="1">
      <c r="A1625" s="30"/>
      <c r="B1625" s="31"/>
      <c r="C1625" s="215" t="s">
        <v>685</v>
      </c>
      <c r="D1625" s="215" t="s">
        <v>686</v>
      </c>
      <c r="E1625" s="18" t="s">
        <v>529</v>
      </c>
      <c r="F1625" s="216">
        <v>18.850000000000001</v>
      </c>
      <c r="G1625" s="30"/>
      <c r="H1625" s="31"/>
    </row>
    <row r="1626" spans="1:8" s="2" customFormat="1" ht="22.5">
      <c r="A1626" s="30"/>
      <c r="B1626" s="31"/>
      <c r="C1626" s="215" t="s">
        <v>1548</v>
      </c>
      <c r="D1626" s="215" t="s">
        <v>1549</v>
      </c>
      <c r="E1626" s="18" t="s">
        <v>542</v>
      </c>
      <c r="F1626" s="216">
        <v>188.49799999999999</v>
      </c>
      <c r="G1626" s="30"/>
      <c r="H1626" s="31"/>
    </row>
    <row r="1627" spans="1:8" s="2" customFormat="1" ht="16.899999999999999" customHeight="1">
      <c r="A1627" s="30"/>
      <c r="B1627" s="31"/>
      <c r="C1627" s="215" t="s">
        <v>918</v>
      </c>
      <c r="D1627" s="215" t="s">
        <v>919</v>
      </c>
      <c r="E1627" s="18" t="s">
        <v>507</v>
      </c>
      <c r="F1627" s="216">
        <v>5.2460000000000004</v>
      </c>
      <c r="G1627" s="30"/>
      <c r="H1627" s="31"/>
    </row>
    <row r="1628" spans="1:8" s="2" customFormat="1" ht="16.899999999999999" customHeight="1">
      <c r="A1628" s="30"/>
      <c r="B1628" s="31"/>
      <c r="C1628" s="211" t="s">
        <v>1633</v>
      </c>
      <c r="D1628" s="212" t="s">
        <v>1</v>
      </c>
      <c r="E1628" s="213" t="s">
        <v>1</v>
      </c>
      <c r="F1628" s="214">
        <v>2239.549</v>
      </c>
      <c r="G1628" s="30"/>
      <c r="H1628" s="31"/>
    </row>
    <row r="1629" spans="1:8" s="2" customFormat="1" ht="16.899999999999999" customHeight="1">
      <c r="A1629" s="30"/>
      <c r="B1629" s="31"/>
      <c r="C1629" s="215" t="s">
        <v>1</v>
      </c>
      <c r="D1629" s="215" t="s">
        <v>1606</v>
      </c>
      <c r="E1629" s="18" t="s">
        <v>1</v>
      </c>
      <c r="F1629" s="216">
        <v>0</v>
      </c>
      <c r="G1629" s="30"/>
      <c r="H1629" s="31"/>
    </row>
    <row r="1630" spans="1:8" s="2" customFormat="1" ht="16.899999999999999" customHeight="1">
      <c r="A1630" s="30"/>
      <c r="B1630" s="31"/>
      <c r="C1630" s="215" t="s">
        <v>1</v>
      </c>
      <c r="D1630" s="215" t="s">
        <v>1607</v>
      </c>
      <c r="E1630" s="18" t="s">
        <v>1</v>
      </c>
      <c r="F1630" s="216">
        <v>711.41</v>
      </c>
      <c r="G1630" s="30"/>
      <c r="H1630" s="31"/>
    </row>
    <row r="1631" spans="1:8" s="2" customFormat="1" ht="16.899999999999999" customHeight="1">
      <c r="A1631" s="30"/>
      <c r="B1631" s="31"/>
      <c r="C1631" s="215" t="s">
        <v>1</v>
      </c>
      <c r="D1631" s="215" t="s">
        <v>1608</v>
      </c>
      <c r="E1631" s="18" t="s">
        <v>1</v>
      </c>
      <c r="F1631" s="216">
        <v>113.53700000000001</v>
      </c>
      <c r="G1631" s="30"/>
      <c r="H1631" s="31"/>
    </row>
    <row r="1632" spans="1:8" s="2" customFormat="1" ht="16.899999999999999" customHeight="1">
      <c r="A1632" s="30"/>
      <c r="B1632" s="31"/>
      <c r="C1632" s="215" t="s">
        <v>1</v>
      </c>
      <c r="D1632" s="215" t="s">
        <v>1609</v>
      </c>
      <c r="E1632" s="18" t="s">
        <v>1</v>
      </c>
      <c r="F1632" s="216">
        <v>44.24</v>
      </c>
      <c r="G1632" s="30"/>
      <c r="H1632" s="31"/>
    </row>
    <row r="1633" spans="1:8" s="2" customFormat="1" ht="16.899999999999999" customHeight="1">
      <c r="A1633" s="30"/>
      <c r="B1633" s="31"/>
      <c r="C1633" s="215" t="s">
        <v>1</v>
      </c>
      <c r="D1633" s="215" t="s">
        <v>1610</v>
      </c>
      <c r="E1633" s="18" t="s">
        <v>1</v>
      </c>
      <c r="F1633" s="216">
        <v>115.13800000000001</v>
      </c>
      <c r="G1633" s="30"/>
      <c r="H1633" s="31"/>
    </row>
    <row r="1634" spans="1:8" s="2" customFormat="1" ht="16.899999999999999" customHeight="1">
      <c r="A1634" s="30"/>
      <c r="B1634" s="31"/>
      <c r="C1634" s="215" t="s">
        <v>1</v>
      </c>
      <c r="D1634" s="215" t="s">
        <v>1611</v>
      </c>
      <c r="E1634" s="18" t="s">
        <v>1</v>
      </c>
      <c r="F1634" s="216">
        <v>0</v>
      </c>
      <c r="G1634" s="30"/>
      <c r="H1634" s="31"/>
    </row>
    <row r="1635" spans="1:8" s="2" customFormat="1" ht="16.899999999999999" customHeight="1">
      <c r="A1635" s="30"/>
      <c r="B1635" s="31"/>
      <c r="C1635" s="215" t="s">
        <v>1</v>
      </c>
      <c r="D1635" s="215" t="s">
        <v>1612</v>
      </c>
      <c r="E1635" s="18" t="s">
        <v>1</v>
      </c>
      <c r="F1635" s="216">
        <v>326.83</v>
      </c>
      <c r="G1635" s="30"/>
      <c r="H1635" s="31"/>
    </row>
    <row r="1636" spans="1:8" s="2" customFormat="1" ht="16.899999999999999" customHeight="1">
      <c r="A1636" s="30"/>
      <c r="B1636" s="31"/>
      <c r="C1636" s="215" t="s">
        <v>1</v>
      </c>
      <c r="D1636" s="215" t="s">
        <v>1613</v>
      </c>
      <c r="E1636" s="18" t="s">
        <v>1</v>
      </c>
      <c r="F1636" s="216">
        <v>0</v>
      </c>
      <c r="G1636" s="30"/>
      <c r="H1636" s="31"/>
    </row>
    <row r="1637" spans="1:8" s="2" customFormat="1" ht="16.899999999999999" customHeight="1">
      <c r="A1637" s="30"/>
      <c r="B1637" s="31"/>
      <c r="C1637" s="215" t="s">
        <v>1</v>
      </c>
      <c r="D1637" s="215" t="s">
        <v>1614</v>
      </c>
      <c r="E1637" s="18" t="s">
        <v>1</v>
      </c>
      <c r="F1637" s="216">
        <v>329.85</v>
      </c>
      <c r="G1637" s="30"/>
      <c r="H1637" s="31"/>
    </row>
    <row r="1638" spans="1:8" s="2" customFormat="1" ht="16.899999999999999" customHeight="1">
      <c r="A1638" s="30"/>
      <c r="B1638" s="31"/>
      <c r="C1638" s="215" t="s">
        <v>1</v>
      </c>
      <c r="D1638" s="215" t="s">
        <v>1615</v>
      </c>
      <c r="E1638" s="18" t="s">
        <v>1</v>
      </c>
      <c r="F1638" s="216">
        <v>0</v>
      </c>
      <c r="G1638" s="30"/>
      <c r="H1638" s="31"/>
    </row>
    <row r="1639" spans="1:8" s="2" customFormat="1" ht="16.899999999999999" customHeight="1">
      <c r="A1639" s="30"/>
      <c r="B1639" s="31"/>
      <c r="C1639" s="215" t="s">
        <v>1</v>
      </c>
      <c r="D1639" s="215" t="s">
        <v>1616</v>
      </c>
      <c r="E1639" s="18" t="s">
        <v>1</v>
      </c>
      <c r="F1639" s="216">
        <v>679.58</v>
      </c>
      <c r="G1639" s="30"/>
      <c r="H1639" s="31"/>
    </row>
    <row r="1640" spans="1:8" s="2" customFormat="1" ht="16.899999999999999" customHeight="1">
      <c r="A1640" s="30"/>
      <c r="B1640" s="31"/>
      <c r="C1640" s="215" t="s">
        <v>1</v>
      </c>
      <c r="D1640" s="215" t="s">
        <v>1617</v>
      </c>
      <c r="E1640" s="18" t="s">
        <v>1</v>
      </c>
      <c r="F1640" s="216">
        <v>20.957000000000001</v>
      </c>
      <c r="G1640" s="30"/>
      <c r="H1640" s="31"/>
    </row>
    <row r="1641" spans="1:8" s="2" customFormat="1" ht="16.899999999999999" customHeight="1">
      <c r="A1641" s="30"/>
      <c r="B1641" s="31"/>
      <c r="C1641" s="215" t="s">
        <v>1</v>
      </c>
      <c r="D1641" s="215" t="s">
        <v>1618</v>
      </c>
      <c r="E1641" s="18" t="s">
        <v>1</v>
      </c>
      <c r="F1641" s="216">
        <v>49.615000000000002</v>
      </c>
      <c r="G1641" s="30"/>
      <c r="H1641" s="31"/>
    </row>
    <row r="1642" spans="1:8" s="2" customFormat="1" ht="16.899999999999999" customHeight="1">
      <c r="A1642" s="30"/>
      <c r="B1642" s="31"/>
      <c r="C1642" s="215" t="s">
        <v>1</v>
      </c>
      <c r="D1642" s="215" t="s">
        <v>1619</v>
      </c>
      <c r="E1642" s="18" t="s">
        <v>1</v>
      </c>
      <c r="F1642" s="216">
        <v>183.87200000000001</v>
      </c>
      <c r="G1642" s="30"/>
      <c r="H1642" s="31"/>
    </row>
    <row r="1643" spans="1:8" s="2" customFormat="1" ht="16.899999999999999" customHeight="1">
      <c r="A1643" s="30"/>
      <c r="B1643" s="31"/>
      <c r="C1643" s="215" t="s">
        <v>1</v>
      </c>
      <c r="D1643" s="215" t="s">
        <v>1620</v>
      </c>
      <c r="E1643" s="18" t="s">
        <v>1</v>
      </c>
      <c r="F1643" s="216">
        <v>18.23</v>
      </c>
      <c r="G1643" s="30"/>
      <c r="H1643" s="31"/>
    </row>
    <row r="1644" spans="1:8" s="2" customFormat="1" ht="16.899999999999999" customHeight="1">
      <c r="A1644" s="30"/>
      <c r="B1644" s="31"/>
      <c r="C1644" s="215" t="s">
        <v>1</v>
      </c>
      <c r="D1644" s="215" t="s">
        <v>1621</v>
      </c>
      <c r="E1644" s="18" t="s">
        <v>1</v>
      </c>
      <c r="F1644" s="216">
        <v>0</v>
      </c>
      <c r="G1644" s="30"/>
      <c r="H1644" s="31"/>
    </row>
    <row r="1645" spans="1:8" s="2" customFormat="1" ht="16.899999999999999" customHeight="1">
      <c r="A1645" s="30"/>
      <c r="B1645" s="31"/>
      <c r="C1645" s="215" t="s">
        <v>1</v>
      </c>
      <c r="D1645" s="215" t="s">
        <v>639</v>
      </c>
      <c r="E1645" s="18" t="s">
        <v>1</v>
      </c>
      <c r="F1645" s="216">
        <v>0</v>
      </c>
      <c r="G1645" s="30"/>
      <c r="H1645" s="31"/>
    </row>
    <row r="1646" spans="1:8" s="2" customFormat="1" ht="16.899999999999999" customHeight="1">
      <c r="A1646" s="30"/>
      <c r="B1646" s="31"/>
      <c r="C1646" s="215" t="s">
        <v>1</v>
      </c>
      <c r="D1646" s="215" t="s">
        <v>1622</v>
      </c>
      <c r="E1646" s="18" t="s">
        <v>1</v>
      </c>
      <c r="F1646" s="216">
        <v>-4.32</v>
      </c>
      <c r="G1646" s="30"/>
      <c r="H1646" s="31"/>
    </row>
    <row r="1647" spans="1:8" s="2" customFormat="1" ht="16.899999999999999" customHeight="1">
      <c r="A1647" s="30"/>
      <c r="B1647" s="31"/>
      <c r="C1647" s="215" t="s">
        <v>1</v>
      </c>
      <c r="D1647" s="215" t="s">
        <v>1623</v>
      </c>
      <c r="E1647" s="18" t="s">
        <v>1</v>
      </c>
      <c r="F1647" s="216">
        <v>-3.2</v>
      </c>
      <c r="G1647" s="30"/>
      <c r="H1647" s="31"/>
    </row>
    <row r="1648" spans="1:8" s="2" customFormat="1" ht="16.899999999999999" customHeight="1">
      <c r="A1648" s="30"/>
      <c r="B1648" s="31"/>
      <c r="C1648" s="215" t="s">
        <v>1</v>
      </c>
      <c r="D1648" s="215" t="s">
        <v>653</v>
      </c>
      <c r="E1648" s="18" t="s">
        <v>1</v>
      </c>
      <c r="F1648" s="216">
        <v>0</v>
      </c>
      <c r="G1648" s="30"/>
      <c r="H1648" s="31"/>
    </row>
    <row r="1649" spans="1:8" s="2" customFormat="1" ht="16.899999999999999" customHeight="1">
      <c r="A1649" s="30"/>
      <c r="B1649" s="31"/>
      <c r="C1649" s="215" t="s">
        <v>1</v>
      </c>
      <c r="D1649" s="215" t="s">
        <v>1624</v>
      </c>
      <c r="E1649" s="18" t="s">
        <v>1</v>
      </c>
      <c r="F1649" s="216">
        <v>-125.58</v>
      </c>
      <c r="G1649" s="30"/>
      <c r="H1649" s="31"/>
    </row>
    <row r="1650" spans="1:8" s="2" customFormat="1" ht="16.899999999999999" customHeight="1">
      <c r="A1650" s="30"/>
      <c r="B1650" s="31"/>
      <c r="C1650" s="215" t="s">
        <v>1</v>
      </c>
      <c r="D1650" s="215" t="s">
        <v>1625</v>
      </c>
      <c r="E1650" s="18" t="s">
        <v>1</v>
      </c>
      <c r="F1650" s="216">
        <v>-11.02</v>
      </c>
      <c r="G1650" s="30"/>
      <c r="H1650" s="31"/>
    </row>
    <row r="1651" spans="1:8" s="2" customFormat="1" ht="16.899999999999999" customHeight="1">
      <c r="A1651" s="30"/>
      <c r="B1651" s="31"/>
      <c r="C1651" s="215" t="s">
        <v>1</v>
      </c>
      <c r="D1651" s="215" t="s">
        <v>1626</v>
      </c>
      <c r="E1651" s="18" t="s">
        <v>1</v>
      </c>
      <c r="F1651" s="216">
        <v>-4.75</v>
      </c>
      <c r="G1651" s="30"/>
      <c r="H1651" s="31"/>
    </row>
    <row r="1652" spans="1:8" s="2" customFormat="1" ht="16.899999999999999" customHeight="1">
      <c r="A1652" s="30"/>
      <c r="B1652" s="31"/>
      <c r="C1652" s="215" t="s">
        <v>1</v>
      </c>
      <c r="D1652" s="215" t="s">
        <v>1627</v>
      </c>
      <c r="E1652" s="18" t="s">
        <v>1</v>
      </c>
      <c r="F1652" s="216">
        <v>-2.99</v>
      </c>
      <c r="G1652" s="30"/>
      <c r="H1652" s="31"/>
    </row>
    <row r="1653" spans="1:8" s="2" customFormat="1" ht="16.899999999999999" customHeight="1">
      <c r="A1653" s="30"/>
      <c r="B1653" s="31"/>
      <c r="C1653" s="215" t="s">
        <v>1</v>
      </c>
      <c r="D1653" s="215" t="s">
        <v>1628</v>
      </c>
      <c r="E1653" s="18" t="s">
        <v>1</v>
      </c>
      <c r="F1653" s="216">
        <v>-20.23</v>
      </c>
      <c r="G1653" s="30"/>
      <c r="H1653" s="31"/>
    </row>
    <row r="1654" spans="1:8" s="2" customFormat="1" ht="16.899999999999999" customHeight="1">
      <c r="A1654" s="30"/>
      <c r="B1654" s="31"/>
      <c r="C1654" s="215" t="s">
        <v>1</v>
      </c>
      <c r="D1654" s="215" t="s">
        <v>654</v>
      </c>
      <c r="E1654" s="18" t="s">
        <v>1</v>
      </c>
      <c r="F1654" s="216">
        <v>0</v>
      </c>
      <c r="G1654" s="30"/>
      <c r="H1654" s="31"/>
    </row>
    <row r="1655" spans="1:8" s="2" customFormat="1" ht="16.899999999999999" customHeight="1">
      <c r="A1655" s="30"/>
      <c r="B1655" s="31"/>
      <c r="C1655" s="215" t="s">
        <v>1</v>
      </c>
      <c r="D1655" s="215" t="s">
        <v>1629</v>
      </c>
      <c r="E1655" s="18" t="s">
        <v>1</v>
      </c>
      <c r="F1655" s="216">
        <v>-122.59</v>
      </c>
      <c r="G1655" s="30"/>
      <c r="H1655" s="31"/>
    </row>
    <row r="1656" spans="1:8" s="2" customFormat="1" ht="16.899999999999999" customHeight="1">
      <c r="A1656" s="30"/>
      <c r="B1656" s="31"/>
      <c r="C1656" s="215" t="s">
        <v>1</v>
      </c>
      <c r="D1656" s="215" t="s">
        <v>1630</v>
      </c>
      <c r="E1656" s="18" t="s">
        <v>1</v>
      </c>
      <c r="F1656" s="216">
        <v>-28.975000000000001</v>
      </c>
      <c r="G1656" s="30"/>
      <c r="H1656" s="31"/>
    </row>
    <row r="1657" spans="1:8" s="2" customFormat="1" ht="16.899999999999999" customHeight="1">
      <c r="A1657" s="30"/>
      <c r="B1657" s="31"/>
      <c r="C1657" s="215" t="s">
        <v>1</v>
      </c>
      <c r="D1657" s="215" t="s">
        <v>1631</v>
      </c>
      <c r="E1657" s="18" t="s">
        <v>1</v>
      </c>
      <c r="F1657" s="216">
        <v>-12.73</v>
      </c>
      <c r="G1657" s="30"/>
      <c r="H1657" s="31"/>
    </row>
    <row r="1658" spans="1:8" s="2" customFormat="1" ht="16.899999999999999" customHeight="1">
      <c r="A1658" s="30"/>
      <c r="B1658" s="31"/>
      <c r="C1658" s="215" t="s">
        <v>1</v>
      </c>
      <c r="D1658" s="215" t="s">
        <v>1632</v>
      </c>
      <c r="E1658" s="18" t="s">
        <v>1</v>
      </c>
      <c r="F1658" s="216">
        <v>-17.324999999999999</v>
      </c>
      <c r="G1658" s="30"/>
      <c r="H1658" s="31"/>
    </row>
    <row r="1659" spans="1:8" s="2" customFormat="1" ht="16.899999999999999" customHeight="1">
      <c r="A1659" s="30"/>
      <c r="B1659" s="31"/>
      <c r="C1659" s="215" t="s">
        <v>1633</v>
      </c>
      <c r="D1659" s="215" t="s">
        <v>470</v>
      </c>
      <c r="E1659" s="18" t="s">
        <v>1</v>
      </c>
      <c r="F1659" s="216">
        <v>2239.549</v>
      </c>
      <c r="G1659" s="30"/>
      <c r="H1659" s="31"/>
    </row>
    <row r="1660" spans="1:8" s="2" customFormat="1" ht="16.899999999999999" customHeight="1">
      <c r="A1660" s="30"/>
      <c r="B1660" s="31"/>
      <c r="C1660" s="211" t="s">
        <v>206</v>
      </c>
      <c r="D1660" s="212" t="s">
        <v>1</v>
      </c>
      <c r="E1660" s="213" t="s">
        <v>1</v>
      </c>
      <c r="F1660" s="214">
        <v>18.423999999999999</v>
      </c>
      <c r="G1660" s="30"/>
      <c r="H1660" s="31"/>
    </row>
    <row r="1661" spans="1:8" s="2" customFormat="1" ht="16.899999999999999" customHeight="1">
      <c r="A1661" s="30"/>
      <c r="B1661" s="31"/>
      <c r="C1661" s="215" t="s">
        <v>1</v>
      </c>
      <c r="D1661" s="215" t="s">
        <v>1151</v>
      </c>
      <c r="E1661" s="18" t="s">
        <v>1</v>
      </c>
      <c r="F1661" s="216">
        <v>0</v>
      </c>
      <c r="G1661" s="30"/>
      <c r="H1661" s="31"/>
    </row>
    <row r="1662" spans="1:8" s="2" customFormat="1" ht="16.899999999999999" customHeight="1">
      <c r="A1662" s="30"/>
      <c r="B1662" s="31"/>
      <c r="C1662" s="215" t="s">
        <v>1</v>
      </c>
      <c r="D1662" s="215" t="s">
        <v>1802</v>
      </c>
      <c r="E1662" s="18" t="s">
        <v>1</v>
      </c>
      <c r="F1662" s="216">
        <v>9.7460000000000004</v>
      </c>
      <c r="G1662" s="30"/>
      <c r="H1662" s="31"/>
    </row>
    <row r="1663" spans="1:8" s="2" customFormat="1" ht="16.899999999999999" customHeight="1">
      <c r="A1663" s="30"/>
      <c r="B1663" s="31"/>
      <c r="C1663" s="215" t="s">
        <v>1</v>
      </c>
      <c r="D1663" s="215" t="s">
        <v>1803</v>
      </c>
      <c r="E1663" s="18" t="s">
        <v>1</v>
      </c>
      <c r="F1663" s="216">
        <v>8.6780000000000008</v>
      </c>
      <c r="G1663" s="30"/>
      <c r="H1663" s="31"/>
    </row>
    <row r="1664" spans="1:8" s="2" customFormat="1" ht="16.899999999999999" customHeight="1">
      <c r="A1664" s="30"/>
      <c r="B1664" s="31"/>
      <c r="C1664" s="215" t="s">
        <v>206</v>
      </c>
      <c r="D1664" s="215" t="s">
        <v>468</v>
      </c>
      <c r="E1664" s="18" t="s">
        <v>1</v>
      </c>
      <c r="F1664" s="216">
        <v>18.423999999999999</v>
      </c>
      <c r="G1664" s="30"/>
      <c r="H1664" s="31"/>
    </row>
    <row r="1665" spans="1:8" s="2" customFormat="1" ht="16.899999999999999" customHeight="1">
      <c r="A1665" s="30"/>
      <c r="B1665" s="31"/>
      <c r="C1665" s="217" t="s">
        <v>7173</v>
      </c>
      <c r="D1665" s="30"/>
      <c r="E1665" s="30"/>
      <c r="F1665" s="30"/>
      <c r="G1665" s="30"/>
      <c r="H1665" s="31"/>
    </row>
    <row r="1666" spans="1:8" s="2" customFormat="1" ht="22.5">
      <c r="A1666" s="30"/>
      <c r="B1666" s="31"/>
      <c r="C1666" s="215" t="s">
        <v>1799</v>
      </c>
      <c r="D1666" s="215" t="s">
        <v>1800</v>
      </c>
      <c r="E1666" s="18" t="s">
        <v>529</v>
      </c>
      <c r="F1666" s="216">
        <v>27.076000000000001</v>
      </c>
      <c r="G1666" s="30"/>
      <c r="H1666" s="31"/>
    </row>
    <row r="1667" spans="1:8" s="2" customFormat="1" ht="16.899999999999999" customHeight="1">
      <c r="A1667" s="30"/>
      <c r="B1667" s="31"/>
      <c r="C1667" s="215" t="s">
        <v>1884</v>
      </c>
      <c r="D1667" s="215" t="s">
        <v>1885</v>
      </c>
      <c r="E1667" s="18" t="s">
        <v>529</v>
      </c>
      <c r="F1667" s="216">
        <v>432.00799999999998</v>
      </c>
      <c r="G1667" s="30"/>
      <c r="H1667" s="31"/>
    </row>
    <row r="1668" spans="1:8" s="2" customFormat="1" ht="16.899999999999999" customHeight="1">
      <c r="A1668" s="30"/>
      <c r="B1668" s="31"/>
      <c r="C1668" s="215" t="s">
        <v>1910</v>
      </c>
      <c r="D1668" s="215" t="s">
        <v>1911</v>
      </c>
      <c r="E1668" s="18" t="s">
        <v>529</v>
      </c>
      <c r="F1668" s="216">
        <v>168.977</v>
      </c>
      <c r="G1668" s="30"/>
      <c r="H1668" s="31"/>
    </row>
    <row r="1669" spans="1:8" s="2" customFormat="1" ht="22.5">
      <c r="A1669" s="30"/>
      <c r="B1669" s="31"/>
      <c r="C1669" s="215" t="s">
        <v>2053</v>
      </c>
      <c r="D1669" s="215" t="s">
        <v>2054</v>
      </c>
      <c r="E1669" s="18" t="s">
        <v>529</v>
      </c>
      <c r="F1669" s="216">
        <v>18.423999999999999</v>
      </c>
      <c r="G1669" s="30"/>
      <c r="H1669" s="31"/>
    </row>
    <row r="1670" spans="1:8" s="2" customFormat="1" ht="22.5">
      <c r="A1670" s="30"/>
      <c r="B1670" s="31"/>
      <c r="C1670" s="215" t="s">
        <v>2062</v>
      </c>
      <c r="D1670" s="215" t="s">
        <v>2063</v>
      </c>
      <c r="E1670" s="18" t="s">
        <v>529</v>
      </c>
      <c r="F1670" s="216">
        <v>18.423999999999999</v>
      </c>
      <c r="G1670" s="30"/>
      <c r="H1670" s="31"/>
    </row>
    <row r="1671" spans="1:8" s="2" customFormat="1" ht="22.5">
      <c r="A1671" s="30"/>
      <c r="B1671" s="31"/>
      <c r="C1671" s="215" t="s">
        <v>2066</v>
      </c>
      <c r="D1671" s="215" t="s">
        <v>2067</v>
      </c>
      <c r="E1671" s="18" t="s">
        <v>529</v>
      </c>
      <c r="F1671" s="216">
        <v>6.2640000000000002</v>
      </c>
      <c r="G1671" s="30"/>
      <c r="H1671" s="31"/>
    </row>
    <row r="1672" spans="1:8" s="2" customFormat="1" ht="22.5">
      <c r="A1672" s="30"/>
      <c r="B1672" s="31"/>
      <c r="C1672" s="215" t="s">
        <v>2071</v>
      </c>
      <c r="D1672" s="215" t="s">
        <v>2072</v>
      </c>
      <c r="E1672" s="18" t="s">
        <v>529</v>
      </c>
      <c r="F1672" s="216">
        <v>6.2640000000000002</v>
      </c>
      <c r="G1672" s="30"/>
      <c r="H1672" s="31"/>
    </row>
    <row r="1673" spans="1:8" s="2" customFormat="1" ht="22.5">
      <c r="A1673" s="30"/>
      <c r="B1673" s="31"/>
      <c r="C1673" s="215" t="s">
        <v>2075</v>
      </c>
      <c r="D1673" s="215" t="s">
        <v>2076</v>
      </c>
      <c r="E1673" s="18" t="s">
        <v>529</v>
      </c>
      <c r="F1673" s="216">
        <v>6.2640000000000002</v>
      </c>
      <c r="G1673" s="30"/>
      <c r="H1673" s="31"/>
    </row>
    <row r="1674" spans="1:8" s="2" customFormat="1" ht="16.899999999999999" customHeight="1">
      <c r="A1674" s="30"/>
      <c r="B1674" s="31"/>
      <c r="C1674" s="215" t="s">
        <v>2057</v>
      </c>
      <c r="D1674" s="215" t="s">
        <v>2058</v>
      </c>
      <c r="E1674" s="18" t="s">
        <v>529</v>
      </c>
      <c r="F1674" s="216">
        <v>18.792000000000002</v>
      </c>
      <c r="G1674" s="30"/>
      <c r="H1674" s="31"/>
    </row>
    <row r="1675" spans="1:8" s="2" customFormat="1" ht="16.899999999999999" customHeight="1">
      <c r="A1675" s="30"/>
      <c r="B1675" s="31"/>
      <c r="C1675" s="215" t="s">
        <v>535</v>
      </c>
      <c r="D1675" s="215" t="s">
        <v>536</v>
      </c>
      <c r="E1675" s="18" t="s">
        <v>529</v>
      </c>
      <c r="F1675" s="216">
        <v>511.81200000000001</v>
      </c>
      <c r="G1675" s="30"/>
      <c r="H1675" s="31"/>
    </row>
    <row r="1676" spans="1:8" s="2" customFormat="1" ht="16.899999999999999" customHeight="1">
      <c r="A1676" s="30"/>
      <c r="B1676" s="31"/>
      <c r="C1676" s="211" t="s">
        <v>234</v>
      </c>
      <c r="D1676" s="212" t="s">
        <v>1</v>
      </c>
      <c r="E1676" s="213" t="s">
        <v>1</v>
      </c>
      <c r="F1676" s="214">
        <v>33.003</v>
      </c>
      <c r="G1676" s="30"/>
      <c r="H1676" s="31"/>
    </row>
    <row r="1677" spans="1:8" s="2" customFormat="1" ht="16.899999999999999" customHeight="1">
      <c r="A1677" s="30"/>
      <c r="B1677" s="31"/>
      <c r="C1677" s="215" t="s">
        <v>1</v>
      </c>
      <c r="D1677" s="215" t="s">
        <v>2289</v>
      </c>
      <c r="E1677" s="18" t="s">
        <v>1</v>
      </c>
      <c r="F1677" s="216">
        <v>0</v>
      </c>
      <c r="G1677" s="30"/>
      <c r="H1677" s="31"/>
    </row>
    <row r="1678" spans="1:8" s="2" customFormat="1" ht="16.899999999999999" customHeight="1">
      <c r="A1678" s="30"/>
      <c r="B1678" s="31"/>
      <c r="C1678" s="215" t="s">
        <v>1</v>
      </c>
      <c r="D1678" s="215" t="s">
        <v>2290</v>
      </c>
      <c r="E1678" s="18" t="s">
        <v>1</v>
      </c>
      <c r="F1678" s="216">
        <v>33.003</v>
      </c>
      <c r="G1678" s="30"/>
      <c r="H1678" s="31"/>
    </row>
    <row r="1679" spans="1:8" s="2" customFormat="1" ht="16.899999999999999" customHeight="1">
      <c r="A1679" s="30"/>
      <c r="B1679" s="31"/>
      <c r="C1679" s="215" t="s">
        <v>234</v>
      </c>
      <c r="D1679" s="215" t="s">
        <v>468</v>
      </c>
      <c r="E1679" s="18" t="s">
        <v>1</v>
      </c>
      <c r="F1679" s="216">
        <v>33.003</v>
      </c>
      <c r="G1679" s="30"/>
      <c r="H1679" s="31"/>
    </row>
    <row r="1680" spans="1:8" s="2" customFormat="1" ht="16.899999999999999" customHeight="1">
      <c r="A1680" s="30"/>
      <c r="B1680" s="31"/>
      <c r="C1680" s="217" t="s">
        <v>7173</v>
      </c>
      <c r="D1680" s="30"/>
      <c r="E1680" s="30"/>
      <c r="F1680" s="30"/>
      <c r="G1680" s="30"/>
      <c r="H1680" s="31"/>
    </row>
    <row r="1681" spans="1:8" s="2" customFormat="1" ht="16.899999999999999" customHeight="1">
      <c r="A1681" s="30"/>
      <c r="B1681" s="31"/>
      <c r="C1681" s="215" t="s">
        <v>2286</v>
      </c>
      <c r="D1681" s="215" t="s">
        <v>2287</v>
      </c>
      <c r="E1681" s="18" t="s">
        <v>529</v>
      </c>
      <c r="F1681" s="216">
        <v>33.003</v>
      </c>
      <c r="G1681" s="30"/>
      <c r="H1681" s="31"/>
    </row>
    <row r="1682" spans="1:8" s="2" customFormat="1" ht="22.5">
      <c r="A1682" s="30"/>
      <c r="B1682" s="31"/>
      <c r="C1682" s="215" t="s">
        <v>1820</v>
      </c>
      <c r="D1682" s="215" t="s">
        <v>1821</v>
      </c>
      <c r="E1682" s="18" t="s">
        <v>529</v>
      </c>
      <c r="F1682" s="216">
        <v>188.928</v>
      </c>
      <c r="G1682" s="30"/>
      <c r="H1682" s="31"/>
    </row>
    <row r="1683" spans="1:8" s="2" customFormat="1" ht="22.5">
      <c r="A1683" s="30"/>
      <c r="B1683" s="31"/>
      <c r="C1683" s="215" t="s">
        <v>1839</v>
      </c>
      <c r="D1683" s="215" t="s">
        <v>1840</v>
      </c>
      <c r="E1683" s="18" t="s">
        <v>529</v>
      </c>
      <c r="F1683" s="216">
        <v>33.003</v>
      </c>
      <c r="G1683" s="30"/>
      <c r="H1683" s="31"/>
    </row>
    <row r="1684" spans="1:8" s="2" customFormat="1" ht="16.899999999999999" customHeight="1">
      <c r="A1684" s="30"/>
      <c r="B1684" s="31"/>
      <c r="C1684" s="215" t="s">
        <v>1884</v>
      </c>
      <c r="D1684" s="215" t="s">
        <v>1885</v>
      </c>
      <c r="E1684" s="18" t="s">
        <v>529</v>
      </c>
      <c r="F1684" s="216">
        <v>432.00799999999998</v>
      </c>
      <c r="G1684" s="30"/>
      <c r="H1684" s="31"/>
    </row>
    <row r="1685" spans="1:8" s="2" customFormat="1" ht="16.899999999999999" customHeight="1">
      <c r="A1685" s="30"/>
      <c r="B1685" s="31"/>
      <c r="C1685" s="215" t="s">
        <v>1910</v>
      </c>
      <c r="D1685" s="215" t="s">
        <v>1911</v>
      </c>
      <c r="E1685" s="18" t="s">
        <v>529</v>
      </c>
      <c r="F1685" s="216">
        <v>168.977</v>
      </c>
      <c r="G1685" s="30"/>
      <c r="H1685" s="31"/>
    </row>
    <row r="1686" spans="1:8" s="2" customFormat="1" ht="22.5">
      <c r="A1686" s="30"/>
      <c r="B1686" s="31"/>
      <c r="C1686" s="215" t="s">
        <v>2325</v>
      </c>
      <c r="D1686" s="215" t="s">
        <v>2326</v>
      </c>
      <c r="E1686" s="18" t="s">
        <v>450</v>
      </c>
      <c r="F1686" s="216">
        <v>75.164000000000001</v>
      </c>
      <c r="G1686" s="30"/>
      <c r="H1686" s="31"/>
    </row>
    <row r="1687" spans="1:8" s="2" customFormat="1" ht="22.5">
      <c r="A1687" s="30"/>
      <c r="B1687" s="31"/>
      <c r="C1687" s="215" t="s">
        <v>3724</v>
      </c>
      <c r="D1687" s="215" t="s">
        <v>3725</v>
      </c>
      <c r="E1687" s="18" t="s">
        <v>529</v>
      </c>
      <c r="F1687" s="216">
        <v>1509.0709999999999</v>
      </c>
      <c r="G1687" s="30"/>
      <c r="H1687" s="31"/>
    </row>
    <row r="1688" spans="1:8" s="2" customFormat="1" ht="16.899999999999999" customHeight="1">
      <c r="A1688" s="30"/>
      <c r="B1688" s="31"/>
      <c r="C1688" s="215" t="s">
        <v>1816</v>
      </c>
      <c r="D1688" s="215" t="s">
        <v>1817</v>
      </c>
      <c r="E1688" s="18" t="s">
        <v>529</v>
      </c>
      <c r="F1688" s="216">
        <v>44.732999999999997</v>
      </c>
      <c r="G1688" s="30"/>
      <c r="H1688" s="31"/>
    </row>
    <row r="1689" spans="1:8" s="2" customFormat="1" ht="22.5">
      <c r="A1689" s="30"/>
      <c r="B1689" s="31"/>
      <c r="C1689" s="215" t="s">
        <v>2292</v>
      </c>
      <c r="D1689" s="215" t="s">
        <v>2293</v>
      </c>
      <c r="E1689" s="18" t="s">
        <v>529</v>
      </c>
      <c r="F1689" s="216">
        <v>36.302999999999997</v>
      </c>
      <c r="G1689" s="30"/>
      <c r="H1689" s="31"/>
    </row>
    <row r="1690" spans="1:8" s="2" customFormat="1" ht="16.899999999999999" customHeight="1">
      <c r="A1690" s="30"/>
      <c r="B1690" s="31"/>
      <c r="C1690" s="215" t="s">
        <v>535</v>
      </c>
      <c r="D1690" s="215" t="s">
        <v>536</v>
      </c>
      <c r="E1690" s="18" t="s">
        <v>529</v>
      </c>
      <c r="F1690" s="216">
        <v>511.81200000000001</v>
      </c>
      <c r="G1690" s="30"/>
      <c r="H1690" s="31"/>
    </row>
    <row r="1691" spans="1:8" s="2" customFormat="1" ht="22.5">
      <c r="A1691" s="30"/>
      <c r="B1691" s="31"/>
      <c r="C1691" s="215" t="s">
        <v>1843</v>
      </c>
      <c r="D1691" s="215" t="s">
        <v>1844</v>
      </c>
      <c r="E1691" s="18" t="s">
        <v>529</v>
      </c>
      <c r="F1691" s="216">
        <v>33.003</v>
      </c>
      <c r="G1691" s="30"/>
      <c r="H1691" s="31"/>
    </row>
    <row r="1692" spans="1:8" s="2" customFormat="1" ht="16.899999999999999" customHeight="1">
      <c r="A1692" s="30"/>
      <c r="B1692" s="31"/>
      <c r="C1692" s="211" t="s">
        <v>139</v>
      </c>
      <c r="D1692" s="212" t="s">
        <v>1</v>
      </c>
      <c r="E1692" s="213" t="s">
        <v>1</v>
      </c>
      <c r="F1692" s="214">
        <v>113.5</v>
      </c>
      <c r="G1692" s="30"/>
      <c r="H1692" s="31"/>
    </row>
    <row r="1693" spans="1:8" s="2" customFormat="1" ht="16.899999999999999" customHeight="1">
      <c r="A1693" s="30"/>
      <c r="B1693" s="31"/>
      <c r="C1693" s="215" t="s">
        <v>1</v>
      </c>
      <c r="D1693" s="215" t="s">
        <v>1</v>
      </c>
      <c r="E1693" s="18" t="s">
        <v>1</v>
      </c>
      <c r="F1693" s="216">
        <v>0</v>
      </c>
      <c r="G1693" s="30"/>
      <c r="H1693" s="31"/>
    </row>
    <row r="1694" spans="1:8" s="2" customFormat="1" ht="16.899999999999999" customHeight="1">
      <c r="A1694" s="30"/>
      <c r="B1694" s="31"/>
      <c r="C1694" s="215" t="s">
        <v>1</v>
      </c>
      <c r="D1694" s="215" t="s">
        <v>1464</v>
      </c>
      <c r="E1694" s="18" t="s">
        <v>1</v>
      </c>
      <c r="F1694" s="216">
        <v>0</v>
      </c>
      <c r="G1694" s="30"/>
      <c r="H1694" s="31"/>
    </row>
    <row r="1695" spans="1:8" s="2" customFormat="1" ht="16.899999999999999" customHeight="1">
      <c r="A1695" s="30"/>
      <c r="B1695" s="31"/>
      <c r="C1695" s="215" t="s">
        <v>1</v>
      </c>
      <c r="D1695" s="215" t="s">
        <v>1465</v>
      </c>
      <c r="E1695" s="18" t="s">
        <v>1</v>
      </c>
      <c r="F1695" s="216">
        <v>113.5</v>
      </c>
      <c r="G1695" s="30"/>
      <c r="H1695" s="31"/>
    </row>
    <row r="1696" spans="1:8" s="2" customFormat="1" ht="16.899999999999999" customHeight="1">
      <c r="A1696" s="30"/>
      <c r="B1696" s="31"/>
      <c r="C1696" s="215" t="s">
        <v>139</v>
      </c>
      <c r="D1696" s="215" t="s">
        <v>468</v>
      </c>
      <c r="E1696" s="18" t="s">
        <v>1</v>
      </c>
      <c r="F1696" s="216">
        <v>113.5</v>
      </c>
      <c r="G1696" s="30"/>
      <c r="H1696" s="31"/>
    </row>
    <row r="1697" spans="1:8" s="2" customFormat="1" ht="16.899999999999999" customHeight="1">
      <c r="A1697" s="30"/>
      <c r="B1697" s="31"/>
      <c r="C1697" s="217" t="s">
        <v>7173</v>
      </c>
      <c r="D1697" s="30"/>
      <c r="E1697" s="30"/>
      <c r="F1697" s="30"/>
      <c r="G1697" s="30"/>
      <c r="H1697" s="31"/>
    </row>
    <row r="1698" spans="1:8" s="2" customFormat="1" ht="16.899999999999999" customHeight="1">
      <c r="A1698" s="30"/>
      <c r="B1698" s="31"/>
      <c r="C1698" s="215" t="s">
        <v>1458</v>
      </c>
      <c r="D1698" s="215" t="s">
        <v>1459</v>
      </c>
      <c r="E1698" s="18" t="s">
        <v>529</v>
      </c>
      <c r="F1698" s="216">
        <v>287.37</v>
      </c>
      <c r="G1698" s="30"/>
      <c r="H1698" s="31"/>
    </row>
    <row r="1699" spans="1:8" s="2" customFormat="1" ht="22.5">
      <c r="A1699" s="30"/>
      <c r="B1699" s="31"/>
      <c r="C1699" s="215" t="s">
        <v>1425</v>
      </c>
      <c r="D1699" s="215" t="s">
        <v>1426</v>
      </c>
      <c r="E1699" s="18" t="s">
        <v>450</v>
      </c>
      <c r="F1699" s="216">
        <v>35.506999999999998</v>
      </c>
      <c r="G1699" s="30"/>
      <c r="H1699" s="31"/>
    </row>
    <row r="1700" spans="1:8" s="2" customFormat="1" ht="16.899999999999999" customHeight="1">
      <c r="A1700" s="30"/>
      <c r="B1700" s="31"/>
      <c r="C1700" s="211" t="s">
        <v>135</v>
      </c>
      <c r="D1700" s="212" t="s">
        <v>1</v>
      </c>
      <c r="E1700" s="213" t="s">
        <v>1</v>
      </c>
      <c r="F1700" s="214">
        <v>294.89</v>
      </c>
      <c r="G1700" s="30"/>
      <c r="H1700" s="31"/>
    </row>
    <row r="1701" spans="1:8" s="2" customFormat="1" ht="16.899999999999999" customHeight="1">
      <c r="A1701" s="30"/>
      <c r="B1701" s="31"/>
      <c r="C1701" s="215" t="s">
        <v>1</v>
      </c>
      <c r="D1701" s="215" t="s">
        <v>653</v>
      </c>
      <c r="E1701" s="18" t="s">
        <v>1</v>
      </c>
      <c r="F1701" s="216">
        <v>0</v>
      </c>
      <c r="G1701" s="30"/>
      <c r="H1701" s="31"/>
    </row>
    <row r="1702" spans="1:8" s="2" customFormat="1" ht="16.899999999999999" customHeight="1">
      <c r="A1702" s="30"/>
      <c r="B1702" s="31"/>
      <c r="C1702" s="215" t="s">
        <v>1</v>
      </c>
      <c r="D1702" s="215" t="s">
        <v>3095</v>
      </c>
      <c r="E1702" s="18" t="s">
        <v>1</v>
      </c>
      <c r="F1702" s="216">
        <v>159.94</v>
      </c>
      <c r="G1702" s="30"/>
      <c r="H1702" s="31"/>
    </row>
    <row r="1703" spans="1:8" s="2" customFormat="1" ht="16.899999999999999" customHeight="1">
      <c r="A1703" s="30"/>
      <c r="B1703" s="31"/>
      <c r="C1703" s="215" t="s">
        <v>1</v>
      </c>
      <c r="D1703" s="215" t="s">
        <v>654</v>
      </c>
      <c r="E1703" s="18" t="s">
        <v>1</v>
      </c>
      <c r="F1703" s="216">
        <v>0</v>
      </c>
      <c r="G1703" s="30"/>
      <c r="H1703" s="31"/>
    </row>
    <row r="1704" spans="1:8" s="2" customFormat="1" ht="16.899999999999999" customHeight="1">
      <c r="A1704" s="30"/>
      <c r="B1704" s="31"/>
      <c r="C1704" s="215" t="s">
        <v>1</v>
      </c>
      <c r="D1704" s="215" t="s">
        <v>3096</v>
      </c>
      <c r="E1704" s="18" t="s">
        <v>1</v>
      </c>
      <c r="F1704" s="216">
        <v>134.94999999999999</v>
      </c>
      <c r="G1704" s="30"/>
      <c r="H1704" s="31"/>
    </row>
    <row r="1705" spans="1:8" s="2" customFormat="1" ht="16.899999999999999" customHeight="1">
      <c r="A1705" s="30"/>
      <c r="B1705" s="31"/>
      <c r="C1705" s="215" t="s">
        <v>1</v>
      </c>
      <c r="D1705" s="215" t="s">
        <v>1</v>
      </c>
      <c r="E1705" s="18" t="s">
        <v>1</v>
      </c>
      <c r="F1705" s="216">
        <v>0</v>
      </c>
      <c r="G1705" s="30"/>
      <c r="H1705" s="31"/>
    </row>
    <row r="1706" spans="1:8" s="2" customFormat="1" ht="16.899999999999999" customHeight="1">
      <c r="A1706" s="30"/>
      <c r="B1706" s="31"/>
      <c r="C1706" s="215" t="s">
        <v>1</v>
      </c>
      <c r="D1706" s="215" t="s">
        <v>1</v>
      </c>
      <c r="E1706" s="18" t="s">
        <v>1</v>
      </c>
      <c r="F1706" s="216">
        <v>0</v>
      </c>
      <c r="G1706" s="30"/>
      <c r="H1706" s="31"/>
    </row>
    <row r="1707" spans="1:8" s="2" customFormat="1" ht="16.899999999999999" customHeight="1">
      <c r="A1707" s="30"/>
      <c r="B1707" s="31"/>
      <c r="C1707" s="215" t="s">
        <v>135</v>
      </c>
      <c r="D1707" s="215" t="s">
        <v>470</v>
      </c>
      <c r="E1707" s="18" t="s">
        <v>1</v>
      </c>
      <c r="F1707" s="216">
        <v>294.89</v>
      </c>
      <c r="G1707" s="30"/>
      <c r="H1707" s="31"/>
    </row>
    <row r="1708" spans="1:8" s="2" customFormat="1" ht="16.899999999999999" customHeight="1">
      <c r="A1708" s="30"/>
      <c r="B1708" s="31"/>
      <c r="C1708" s="217" t="s">
        <v>7173</v>
      </c>
      <c r="D1708" s="30"/>
      <c r="E1708" s="30"/>
      <c r="F1708" s="30"/>
      <c r="G1708" s="30"/>
      <c r="H1708" s="31"/>
    </row>
    <row r="1709" spans="1:8" s="2" customFormat="1" ht="16.899999999999999" customHeight="1">
      <c r="A1709" s="30"/>
      <c r="B1709" s="31"/>
      <c r="C1709" s="215" t="s">
        <v>3092</v>
      </c>
      <c r="D1709" s="215" t="s">
        <v>3093</v>
      </c>
      <c r="E1709" s="18" t="s">
        <v>529</v>
      </c>
      <c r="F1709" s="216">
        <v>294.89</v>
      </c>
      <c r="G1709" s="30"/>
      <c r="H1709" s="31"/>
    </row>
    <row r="1710" spans="1:8" s="2" customFormat="1" ht="16.899999999999999" customHeight="1">
      <c r="A1710" s="30"/>
      <c r="B1710" s="31"/>
      <c r="C1710" s="215" t="s">
        <v>3103</v>
      </c>
      <c r="D1710" s="215" t="s">
        <v>3104</v>
      </c>
      <c r="E1710" s="18" t="s">
        <v>529</v>
      </c>
      <c r="F1710" s="216">
        <v>447.73</v>
      </c>
      <c r="G1710" s="30"/>
      <c r="H1710" s="31"/>
    </row>
    <row r="1711" spans="1:8" s="2" customFormat="1" ht="16.899999999999999" customHeight="1">
      <c r="A1711" s="30"/>
      <c r="B1711" s="31"/>
      <c r="C1711" s="211" t="s">
        <v>130</v>
      </c>
      <c r="D1711" s="212" t="s">
        <v>1</v>
      </c>
      <c r="E1711" s="213" t="s">
        <v>1</v>
      </c>
      <c r="F1711" s="214">
        <v>35.506999999999998</v>
      </c>
      <c r="G1711" s="30"/>
      <c r="H1711" s="31"/>
    </row>
    <row r="1712" spans="1:8" s="2" customFormat="1" ht="16.899999999999999" customHeight="1">
      <c r="A1712" s="30"/>
      <c r="B1712" s="31"/>
      <c r="C1712" s="215" t="s">
        <v>1</v>
      </c>
      <c r="D1712" s="215" t="s">
        <v>1428</v>
      </c>
      <c r="E1712" s="18" t="s">
        <v>1</v>
      </c>
      <c r="F1712" s="216">
        <v>0</v>
      </c>
      <c r="G1712" s="30"/>
      <c r="H1712" s="31"/>
    </row>
    <row r="1713" spans="1:8" s="2" customFormat="1" ht="16.899999999999999" customHeight="1">
      <c r="A1713" s="30"/>
      <c r="B1713" s="31"/>
      <c r="C1713" s="215" t="s">
        <v>1</v>
      </c>
      <c r="D1713" s="215" t="s">
        <v>1272</v>
      </c>
      <c r="E1713" s="18" t="s">
        <v>1</v>
      </c>
      <c r="F1713" s="216">
        <v>0</v>
      </c>
      <c r="G1713" s="30"/>
      <c r="H1713" s="31"/>
    </row>
    <row r="1714" spans="1:8" s="2" customFormat="1" ht="16.899999999999999" customHeight="1">
      <c r="A1714" s="30"/>
      <c r="B1714" s="31"/>
      <c r="C1714" s="215" t="s">
        <v>1</v>
      </c>
      <c r="D1714" s="215" t="s">
        <v>1429</v>
      </c>
      <c r="E1714" s="18" t="s">
        <v>1</v>
      </c>
      <c r="F1714" s="216">
        <v>12.254</v>
      </c>
      <c r="G1714" s="30"/>
      <c r="H1714" s="31"/>
    </row>
    <row r="1715" spans="1:8" s="2" customFormat="1" ht="16.899999999999999" customHeight="1">
      <c r="A1715" s="30"/>
      <c r="B1715" s="31"/>
      <c r="C1715" s="215" t="s">
        <v>1</v>
      </c>
      <c r="D1715" s="215" t="s">
        <v>1430</v>
      </c>
      <c r="E1715" s="18" t="s">
        <v>1</v>
      </c>
      <c r="F1715" s="216">
        <v>0</v>
      </c>
      <c r="G1715" s="30"/>
      <c r="H1715" s="31"/>
    </row>
    <row r="1716" spans="1:8" s="2" customFormat="1" ht="16.899999999999999" customHeight="1">
      <c r="A1716" s="30"/>
      <c r="B1716" s="31"/>
      <c r="C1716" s="215" t="s">
        <v>1</v>
      </c>
      <c r="D1716" s="215" t="s">
        <v>1431</v>
      </c>
      <c r="E1716" s="18" t="s">
        <v>1</v>
      </c>
      <c r="F1716" s="216">
        <v>1.3140000000000001</v>
      </c>
      <c r="G1716" s="30"/>
      <c r="H1716" s="31"/>
    </row>
    <row r="1717" spans="1:8" s="2" customFormat="1" ht="16.899999999999999" customHeight="1">
      <c r="A1717" s="30"/>
      <c r="B1717" s="31"/>
      <c r="C1717" s="215" t="s">
        <v>1</v>
      </c>
      <c r="D1717" s="215" t="s">
        <v>1432</v>
      </c>
      <c r="E1717" s="18" t="s">
        <v>1</v>
      </c>
      <c r="F1717" s="216">
        <v>0</v>
      </c>
      <c r="G1717" s="30"/>
      <c r="H1717" s="31"/>
    </row>
    <row r="1718" spans="1:8" s="2" customFormat="1" ht="16.899999999999999" customHeight="1">
      <c r="A1718" s="30"/>
      <c r="B1718" s="31"/>
      <c r="C1718" s="215" t="s">
        <v>1</v>
      </c>
      <c r="D1718" s="215" t="s">
        <v>1433</v>
      </c>
      <c r="E1718" s="18" t="s">
        <v>1</v>
      </c>
      <c r="F1718" s="216">
        <v>0.11</v>
      </c>
      <c r="G1718" s="30"/>
      <c r="H1718" s="31"/>
    </row>
    <row r="1719" spans="1:8" s="2" customFormat="1" ht="16.899999999999999" customHeight="1">
      <c r="A1719" s="30"/>
      <c r="B1719" s="31"/>
      <c r="C1719" s="215" t="s">
        <v>1</v>
      </c>
      <c r="D1719" s="215" t="s">
        <v>1434</v>
      </c>
      <c r="E1719" s="18" t="s">
        <v>1</v>
      </c>
      <c r="F1719" s="216">
        <v>0</v>
      </c>
      <c r="G1719" s="30"/>
      <c r="H1719" s="31"/>
    </row>
    <row r="1720" spans="1:8" s="2" customFormat="1" ht="16.899999999999999" customHeight="1">
      <c r="A1720" s="30"/>
      <c r="B1720" s="31"/>
      <c r="C1720" s="215" t="s">
        <v>1</v>
      </c>
      <c r="D1720" s="215" t="s">
        <v>1435</v>
      </c>
      <c r="E1720" s="18" t="s">
        <v>1</v>
      </c>
      <c r="F1720" s="216">
        <v>2.8889999999999998</v>
      </c>
      <c r="G1720" s="30"/>
      <c r="H1720" s="31"/>
    </row>
    <row r="1721" spans="1:8" s="2" customFormat="1" ht="16.899999999999999" customHeight="1">
      <c r="A1721" s="30"/>
      <c r="B1721" s="31"/>
      <c r="C1721" s="215" t="s">
        <v>1</v>
      </c>
      <c r="D1721" s="215" t="s">
        <v>1436</v>
      </c>
      <c r="E1721" s="18" t="s">
        <v>1</v>
      </c>
      <c r="F1721" s="216">
        <v>7.0999999999999994E-2</v>
      </c>
      <c r="G1721" s="30"/>
      <c r="H1721" s="31"/>
    </row>
    <row r="1722" spans="1:8" s="2" customFormat="1" ht="16.899999999999999" customHeight="1">
      <c r="A1722" s="30"/>
      <c r="B1722" s="31"/>
      <c r="C1722" s="215" t="s">
        <v>1</v>
      </c>
      <c r="D1722" s="215" t="s">
        <v>1437</v>
      </c>
      <c r="E1722" s="18" t="s">
        <v>1</v>
      </c>
      <c r="F1722" s="216">
        <v>0</v>
      </c>
      <c r="G1722" s="30"/>
      <c r="H1722" s="31"/>
    </row>
    <row r="1723" spans="1:8" s="2" customFormat="1" ht="16.899999999999999" customHeight="1">
      <c r="A1723" s="30"/>
      <c r="B1723" s="31"/>
      <c r="C1723" s="215" t="s">
        <v>1</v>
      </c>
      <c r="D1723" s="215" t="s">
        <v>1438</v>
      </c>
      <c r="E1723" s="18" t="s">
        <v>1</v>
      </c>
      <c r="F1723" s="216">
        <v>1.177</v>
      </c>
      <c r="G1723" s="30"/>
      <c r="H1723" s="31"/>
    </row>
    <row r="1724" spans="1:8" s="2" customFormat="1" ht="16.899999999999999" customHeight="1">
      <c r="A1724" s="30"/>
      <c r="B1724" s="31"/>
      <c r="C1724" s="215" t="s">
        <v>1</v>
      </c>
      <c r="D1724" s="215" t="s">
        <v>1439</v>
      </c>
      <c r="E1724" s="18" t="s">
        <v>1</v>
      </c>
      <c r="F1724" s="216">
        <v>1.3720000000000001</v>
      </c>
      <c r="G1724" s="30"/>
      <c r="H1724" s="31"/>
    </row>
    <row r="1725" spans="1:8" s="2" customFormat="1" ht="16.899999999999999" customHeight="1">
      <c r="A1725" s="30"/>
      <c r="B1725" s="31"/>
      <c r="C1725" s="215" t="s">
        <v>1</v>
      </c>
      <c r="D1725" s="215" t="s">
        <v>1440</v>
      </c>
      <c r="E1725" s="18" t="s">
        <v>1</v>
      </c>
      <c r="F1725" s="216">
        <v>0.29899999999999999</v>
      </c>
      <c r="G1725" s="30"/>
      <c r="H1725" s="31"/>
    </row>
    <row r="1726" spans="1:8" s="2" customFormat="1" ht="16.899999999999999" customHeight="1">
      <c r="A1726" s="30"/>
      <c r="B1726" s="31"/>
      <c r="C1726" s="215" t="s">
        <v>1</v>
      </c>
      <c r="D1726" s="215" t="s">
        <v>1441</v>
      </c>
      <c r="E1726" s="18" t="s">
        <v>1</v>
      </c>
      <c r="F1726" s="216">
        <v>1.002</v>
      </c>
      <c r="G1726" s="30"/>
      <c r="H1726" s="31"/>
    </row>
    <row r="1727" spans="1:8" s="2" customFormat="1" ht="16.899999999999999" customHeight="1">
      <c r="A1727" s="30"/>
      <c r="B1727" s="31"/>
      <c r="C1727" s="215" t="s">
        <v>1</v>
      </c>
      <c r="D1727" s="215" t="s">
        <v>1442</v>
      </c>
      <c r="E1727" s="18" t="s">
        <v>1</v>
      </c>
      <c r="F1727" s="216">
        <v>0</v>
      </c>
      <c r="G1727" s="30"/>
      <c r="H1727" s="31"/>
    </row>
    <row r="1728" spans="1:8" s="2" customFormat="1" ht="16.899999999999999" customHeight="1">
      <c r="A1728" s="30"/>
      <c r="B1728" s="31"/>
      <c r="C1728" s="215" t="s">
        <v>1</v>
      </c>
      <c r="D1728" s="215" t="s">
        <v>1443</v>
      </c>
      <c r="E1728" s="18" t="s">
        <v>1</v>
      </c>
      <c r="F1728" s="216">
        <v>1.2</v>
      </c>
      <c r="G1728" s="30"/>
      <c r="H1728" s="31"/>
    </row>
    <row r="1729" spans="1:8" s="2" customFormat="1" ht="16.899999999999999" customHeight="1">
      <c r="A1729" s="30"/>
      <c r="B1729" s="31"/>
      <c r="C1729" s="215" t="s">
        <v>1</v>
      </c>
      <c r="D1729" s="215" t="s">
        <v>1444</v>
      </c>
      <c r="E1729" s="18" t="s">
        <v>1</v>
      </c>
      <c r="F1729" s="216">
        <v>1.1220000000000001</v>
      </c>
      <c r="G1729" s="30"/>
      <c r="H1729" s="31"/>
    </row>
    <row r="1730" spans="1:8" s="2" customFormat="1" ht="16.899999999999999" customHeight="1">
      <c r="A1730" s="30"/>
      <c r="B1730" s="31"/>
      <c r="C1730" s="215" t="s">
        <v>1</v>
      </c>
      <c r="D1730" s="215" t="s">
        <v>1445</v>
      </c>
      <c r="E1730" s="18" t="s">
        <v>1</v>
      </c>
      <c r="F1730" s="216">
        <v>0.35199999999999998</v>
      </c>
      <c r="G1730" s="30"/>
      <c r="H1730" s="31"/>
    </row>
    <row r="1731" spans="1:8" s="2" customFormat="1" ht="16.899999999999999" customHeight="1">
      <c r="A1731" s="30"/>
      <c r="B1731" s="31"/>
      <c r="C1731" s="215" t="s">
        <v>1</v>
      </c>
      <c r="D1731" s="215" t="s">
        <v>1446</v>
      </c>
      <c r="E1731" s="18" t="s">
        <v>1</v>
      </c>
      <c r="F1731" s="216">
        <v>0.995</v>
      </c>
      <c r="G1731" s="30"/>
      <c r="H1731" s="31"/>
    </row>
    <row r="1732" spans="1:8" s="2" customFormat="1" ht="16.899999999999999" customHeight="1">
      <c r="A1732" s="30"/>
      <c r="B1732" s="31"/>
      <c r="C1732" s="215" t="s">
        <v>1</v>
      </c>
      <c r="D1732" s="215" t="s">
        <v>1</v>
      </c>
      <c r="E1732" s="18" t="s">
        <v>1</v>
      </c>
      <c r="F1732" s="216">
        <v>0</v>
      </c>
      <c r="G1732" s="30"/>
      <c r="H1732" s="31"/>
    </row>
    <row r="1733" spans="1:8" s="2" customFormat="1" ht="16.899999999999999" customHeight="1">
      <c r="A1733" s="30"/>
      <c r="B1733" s="31"/>
      <c r="C1733" s="215" t="s">
        <v>1</v>
      </c>
      <c r="D1733" s="215" t="s">
        <v>1447</v>
      </c>
      <c r="E1733" s="18" t="s">
        <v>1</v>
      </c>
      <c r="F1733" s="216">
        <v>11.35</v>
      </c>
      <c r="G1733" s="30"/>
      <c r="H1733" s="31"/>
    </row>
    <row r="1734" spans="1:8" s="2" customFormat="1" ht="16.899999999999999" customHeight="1">
      <c r="A1734" s="30"/>
      <c r="B1734" s="31"/>
      <c r="C1734" s="215" t="s">
        <v>130</v>
      </c>
      <c r="D1734" s="215" t="s">
        <v>470</v>
      </c>
      <c r="E1734" s="18" t="s">
        <v>1</v>
      </c>
      <c r="F1734" s="216">
        <v>35.506999999999998</v>
      </c>
      <c r="G1734" s="30"/>
      <c r="H1734" s="31"/>
    </row>
    <row r="1735" spans="1:8" s="2" customFormat="1" ht="16.899999999999999" customHeight="1">
      <c r="A1735" s="30"/>
      <c r="B1735" s="31"/>
      <c r="C1735" s="217" t="s">
        <v>7173</v>
      </c>
      <c r="D1735" s="30"/>
      <c r="E1735" s="30"/>
      <c r="F1735" s="30"/>
      <c r="G1735" s="30"/>
      <c r="H1735" s="31"/>
    </row>
    <row r="1736" spans="1:8" s="2" customFormat="1" ht="22.5">
      <c r="A1736" s="30"/>
      <c r="B1736" s="31"/>
      <c r="C1736" s="215" t="s">
        <v>1425</v>
      </c>
      <c r="D1736" s="215" t="s">
        <v>1426</v>
      </c>
      <c r="E1736" s="18" t="s">
        <v>450</v>
      </c>
      <c r="F1736" s="216">
        <v>35.506999999999998</v>
      </c>
      <c r="G1736" s="30"/>
      <c r="H1736" s="31"/>
    </row>
    <row r="1737" spans="1:8" s="2" customFormat="1" ht="16.899999999999999" customHeight="1">
      <c r="A1737" s="30"/>
      <c r="B1737" s="31"/>
      <c r="C1737" s="215" t="s">
        <v>1920</v>
      </c>
      <c r="D1737" s="215" t="s">
        <v>1921</v>
      </c>
      <c r="E1737" s="18" t="s">
        <v>529</v>
      </c>
      <c r="F1737" s="216">
        <v>355.07</v>
      </c>
      <c r="G1737" s="30"/>
      <c r="H1737" s="31"/>
    </row>
    <row r="1738" spans="1:8" s="2" customFormat="1" ht="16.899999999999999" customHeight="1">
      <c r="A1738" s="30"/>
      <c r="B1738" s="31"/>
      <c r="C1738" s="215" t="s">
        <v>1449</v>
      </c>
      <c r="D1738" s="215" t="s">
        <v>1450</v>
      </c>
      <c r="E1738" s="18" t="s">
        <v>529</v>
      </c>
      <c r="F1738" s="216">
        <v>355.07</v>
      </c>
      <c r="G1738" s="30"/>
      <c r="H1738" s="31"/>
    </row>
    <row r="1739" spans="1:8" s="2" customFormat="1" ht="22.5">
      <c r="A1739" s="30"/>
      <c r="B1739" s="31"/>
      <c r="C1739" s="215" t="s">
        <v>1454</v>
      </c>
      <c r="D1739" s="215" t="s">
        <v>1455</v>
      </c>
      <c r="E1739" s="18" t="s">
        <v>450</v>
      </c>
      <c r="F1739" s="216">
        <v>35.506999999999998</v>
      </c>
      <c r="G1739" s="30"/>
      <c r="H1739" s="31"/>
    </row>
    <row r="1740" spans="1:8" s="2" customFormat="1" ht="16.899999999999999" customHeight="1">
      <c r="A1740" s="30"/>
      <c r="B1740" s="31"/>
      <c r="C1740" s="215" t="s">
        <v>1658</v>
      </c>
      <c r="D1740" s="215" t="s">
        <v>1659</v>
      </c>
      <c r="E1740" s="18" t="s">
        <v>529</v>
      </c>
      <c r="F1740" s="216">
        <v>355.07</v>
      </c>
      <c r="G1740" s="30"/>
      <c r="H1740" s="31"/>
    </row>
    <row r="1741" spans="1:8" s="2" customFormat="1" ht="16.899999999999999" customHeight="1">
      <c r="A1741" s="30"/>
      <c r="B1741" s="31"/>
      <c r="C1741" s="211" t="s">
        <v>246</v>
      </c>
      <c r="D1741" s="212" t="s">
        <v>1</v>
      </c>
      <c r="E1741" s="213" t="s">
        <v>1</v>
      </c>
      <c r="F1741" s="214">
        <v>2.012</v>
      </c>
      <c r="G1741" s="30"/>
      <c r="H1741" s="31"/>
    </row>
    <row r="1742" spans="1:8" s="2" customFormat="1" ht="16.899999999999999" customHeight="1">
      <c r="A1742" s="30"/>
      <c r="B1742" s="31"/>
      <c r="C1742" s="215" t="s">
        <v>1</v>
      </c>
      <c r="D1742" s="215" t="s">
        <v>639</v>
      </c>
      <c r="E1742" s="18" t="s">
        <v>1</v>
      </c>
      <c r="F1742" s="216">
        <v>0</v>
      </c>
      <c r="G1742" s="30"/>
      <c r="H1742" s="31"/>
    </row>
    <row r="1743" spans="1:8" s="2" customFormat="1" ht="16.899999999999999" customHeight="1">
      <c r="A1743" s="30"/>
      <c r="B1743" s="31"/>
      <c r="C1743" s="215" t="s">
        <v>1</v>
      </c>
      <c r="D1743" s="215" t="s">
        <v>663</v>
      </c>
      <c r="E1743" s="18" t="s">
        <v>1</v>
      </c>
      <c r="F1743" s="216">
        <v>0</v>
      </c>
      <c r="G1743" s="30"/>
      <c r="H1743" s="31"/>
    </row>
    <row r="1744" spans="1:8" s="2" customFormat="1" ht="16.899999999999999" customHeight="1">
      <c r="A1744" s="30"/>
      <c r="B1744" s="31"/>
      <c r="C1744" s="215" t="s">
        <v>1</v>
      </c>
      <c r="D1744" s="215" t="s">
        <v>664</v>
      </c>
      <c r="E1744" s="18" t="s">
        <v>1</v>
      </c>
      <c r="F1744" s="216">
        <v>0.23799999999999999</v>
      </c>
      <c r="G1744" s="30"/>
      <c r="H1744" s="31"/>
    </row>
    <row r="1745" spans="1:8" s="2" customFormat="1" ht="16.899999999999999" customHeight="1">
      <c r="A1745" s="30"/>
      <c r="B1745" s="31"/>
      <c r="C1745" s="215" t="s">
        <v>1</v>
      </c>
      <c r="D1745" s="215" t="s">
        <v>653</v>
      </c>
      <c r="E1745" s="18" t="s">
        <v>1</v>
      </c>
      <c r="F1745" s="216">
        <v>0</v>
      </c>
      <c r="G1745" s="30"/>
      <c r="H1745" s="31"/>
    </row>
    <row r="1746" spans="1:8" s="2" customFormat="1" ht="16.899999999999999" customHeight="1">
      <c r="A1746" s="30"/>
      <c r="B1746" s="31"/>
      <c r="C1746" s="215" t="s">
        <v>1</v>
      </c>
      <c r="D1746" s="215" t="s">
        <v>663</v>
      </c>
      <c r="E1746" s="18" t="s">
        <v>1</v>
      </c>
      <c r="F1746" s="216">
        <v>0</v>
      </c>
      <c r="G1746" s="30"/>
      <c r="H1746" s="31"/>
    </row>
    <row r="1747" spans="1:8" s="2" customFormat="1" ht="16.899999999999999" customHeight="1">
      <c r="A1747" s="30"/>
      <c r="B1747" s="31"/>
      <c r="C1747" s="215" t="s">
        <v>1</v>
      </c>
      <c r="D1747" s="215" t="s">
        <v>665</v>
      </c>
      <c r="E1747" s="18" t="s">
        <v>1</v>
      </c>
      <c r="F1747" s="216">
        <v>0.17299999999999999</v>
      </c>
      <c r="G1747" s="30"/>
      <c r="H1747" s="31"/>
    </row>
    <row r="1748" spans="1:8" s="2" customFormat="1" ht="16.899999999999999" customHeight="1">
      <c r="A1748" s="30"/>
      <c r="B1748" s="31"/>
      <c r="C1748" s="215" t="s">
        <v>1</v>
      </c>
      <c r="D1748" s="215" t="s">
        <v>666</v>
      </c>
      <c r="E1748" s="18" t="s">
        <v>1</v>
      </c>
      <c r="F1748" s="216">
        <v>0.25800000000000001</v>
      </c>
      <c r="G1748" s="30"/>
      <c r="H1748" s="31"/>
    </row>
    <row r="1749" spans="1:8" s="2" customFormat="1" ht="16.899999999999999" customHeight="1">
      <c r="A1749" s="30"/>
      <c r="B1749" s="31"/>
      <c r="C1749" s="215" t="s">
        <v>1</v>
      </c>
      <c r="D1749" s="215" t="s">
        <v>667</v>
      </c>
      <c r="E1749" s="18" t="s">
        <v>1</v>
      </c>
      <c r="F1749" s="216">
        <v>4.3999999999999997E-2</v>
      </c>
      <c r="G1749" s="30"/>
      <c r="H1749" s="31"/>
    </row>
    <row r="1750" spans="1:8" s="2" customFormat="1" ht="16.899999999999999" customHeight="1">
      <c r="A1750" s="30"/>
      <c r="B1750" s="31"/>
      <c r="C1750" s="215" t="s">
        <v>1</v>
      </c>
      <c r="D1750" s="215" t="s">
        <v>1</v>
      </c>
      <c r="E1750" s="18" t="s">
        <v>1</v>
      </c>
      <c r="F1750" s="216">
        <v>0</v>
      </c>
      <c r="G1750" s="30"/>
      <c r="H1750" s="31"/>
    </row>
    <row r="1751" spans="1:8" s="2" customFormat="1" ht="16.899999999999999" customHeight="1">
      <c r="A1751" s="30"/>
      <c r="B1751" s="31"/>
      <c r="C1751" s="215" t="s">
        <v>1</v>
      </c>
      <c r="D1751" s="215" t="s">
        <v>668</v>
      </c>
      <c r="E1751" s="18" t="s">
        <v>1</v>
      </c>
      <c r="F1751" s="216">
        <v>0</v>
      </c>
      <c r="G1751" s="30"/>
      <c r="H1751" s="31"/>
    </row>
    <row r="1752" spans="1:8" s="2" customFormat="1" ht="16.899999999999999" customHeight="1">
      <c r="A1752" s="30"/>
      <c r="B1752" s="31"/>
      <c r="C1752" s="215" t="s">
        <v>1</v>
      </c>
      <c r="D1752" s="215" t="s">
        <v>669</v>
      </c>
      <c r="E1752" s="18" t="s">
        <v>1</v>
      </c>
      <c r="F1752" s="216">
        <v>0.35099999999999998</v>
      </c>
      <c r="G1752" s="30"/>
      <c r="H1752" s="31"/>
    </row>
    <row r="1753" spans="1:8" s="2" customFormat="1" ht="16.899999999999999" customHeight="1">
      <c r="A1753" s="30"/>
      <c r="B1753" s="31"/>
      <c r="C1753" s="215" t="s">
        <v>1</v>
      </c>
      <c r="D1753" s="215" t="s">
        <v>670</v>
      </c>
      <c r="E1753" s="18" t="s">
        <v>1</v>
      </c>
      <c r="F1753" s="216">
        <v>0.12</v>
      </c>
      <c r="G1753" s="30"/>
      <c r="H1753" s="31"/>
    </row>
    <row r="1754" spans="1:8" s="2" customFormat="1" ht="16.899999999999999" customHeight="1">
      <c r="A1754" s="30"/>
      <c r="B1754" s="31"/>
      <c r="C1754" s="215" t="s">
        <v>1</v>
      </c>
      <c r="D1754" s="215" t="s">
        <v>654</v>
      </c>
      <c r="E1754" s="18" t="s">
        <v>1</v>
      </c>
      <c r="F1754" s="216">
        <v>0</v>
      </c>
      <c r="G1754" s="30"/>
      <c r="H1754" s="31"/>
    </row>
    <row r="1755" spans="1:8" s="2" customFormat="1" ht="16.899999999999999" customHeight="1">
      <c r="A1755" s="30"/>
      <c r="B1755" s="31"/>
      <c r="C1755" s="215" t="s">
        <v>1</v>
      </c>
      <c r="D1755" s="215" t="s">
        <v>663</v>
      </c>
      <c r="E1755" s="18" t="s">
        <v>1</v>
      </c>
      <c r="F1755" s="216">
        <v>0</v>
      </c>
      <c r="G1755" s="30"/>
      <c r="H1755" s="31"/>
    </row>
    <row r="1756" spans="1:8" s="2" customFormat="1" ht="16.899999999999999" customHeight="1">
      <c r="A1756" s="30"/>
      <c r="B1756" s="31"/>
      <c r="C1756" s="215" t="s">
        <v>1</v>
      </c>
      <c r="D1756" s="215" t="s">
        <v>671</v>
      </c>
      <c r="E1756" s="18" t="s">
        <v>1</v>
      </c>
      <c r="F1756" s="216">
        <v>0.24299999999999999</v>
      </c>
      <c r="G1756" s="30"/>
      <c r="H1756" s="31"/>
    </row>
    <row r="1757" spans="1:8" s="2" customFormat="1" ht="16.899999999999999" customHeight="1">
      <c r="A1757" s="30"/>
      <c r="B1757" s="31"/>
      <c r="C1757" s="215" t="s">
        <v>1</v>
      </c>
      <c r="D1757" s="215" t="s">
        <v>666</v>
      </c>
      <c r="E1757" s="18" t="s">
        <v>1</v>
      </c>
      <c r="F1757" s="216">
        <v>0.25800000000000001</v>
      </c>
      <c r="G1757" s="30"/>
      <c r="H1757" s="31"/>
    </row>
    <row r="1758" spans="1:8" s="2" customFormat="1" ht="16.899999999999999" customHeight="1">
      <c r="A1758" s="30"/>
      <c r="B1758" s="31"/>
      <c r="C1758" s="215" t="s">
        <v>1</v>
      </c>
      <c r="D1758" s="215" t="s">
        <v>672</v>
      </c>
      <c r="E1758" s="18" t="s">
        <v>1</v>
      </c>
      <c r="F1758" s="216">
        <v>8.4000000000000005E-2</v>
      </c>
      <c r="G1758" s="30"/>
      <c r="H1758" s="31"/>
    </row>
    <row r="1759" spans="1:8" s="2" customFormat="1" ht="16.899999999999999" customHeight="1">
      <c r="A1759" s="30"/>
      <c r="B1759" s="31"/>
      <c r="C1759" s="215" t="s">
        <v>1</v>
      </c>
      <c r="D1759" s="215" t="s">
        <v>673</v>
      </c>
      <c r="E1759" s="18" t="s">
        <v>1</v>
      </c>
      <c r="F1759" s="216">
        <v>9.2999999999999999E-2</v>
      </c>
      <c r="G1759" s="30"/>
      <c r="H1759" s="31"/>
    </row>
    <row r="1760" spans="1:8" s="2" customFormat="1" ht="16.899999999999999" customHeight="1">
      <c r="A1760" s="30"/>
      <c r="B1760" s="31"/>
      <c r="C1760" s="215" t="s">
        <v>1</v>
      </c>
      <c r="D1760" s="215" t="s">
        <v>1</v>
      </c>
      <c r="E1760" s="18" t="s">
        <v>1</v>
      </c>
      <c r="F1760" s="216">
        <v>0</v>
      </c>
      <c r="G1760" s="30"/>
      <c r="H1760" s="31"/>
    </row>
    <row r="1761" spans="1:8" s="2" customFormat="1" ht="16.899999999999999" customHeight="1">
      <c r="A1761" s="30"/>
      <c r="B1761" s="31"/>
      <c r="C1761" s="215" t="s">
        <v>1</v>
      </c>
      <c r="D1761" s="215" t="s">
        <v>668</v>
      </c>
      <c r="E1761" s="18" t="s">
        <v>1</v>
      </c>
      <c r="F1761" s="216">
        <v>0</v>
      </c>
      <c r="G1761" s="30"/>
      <c r="H1761" s="31"/>
    </row>
    <row r="1762" spans="1:8" s="2" customFormat="1" ht="16.899999999999999" customHeight="1">
      <c r="A1762" s="30"/>
      <c r="B1762" s="31"/>
      <c r="C1762" s="215" t="s">
        <v>1</v>
      </c>
      <c r="D1762" s="215" t="s">
        <v>674</v>
      </c>
      <c r="E1762" s="18" t="s">
        <v>1</v>
      </c>
      <c r="F1762" s="216">
        <v>0.15</v>
      </c>
      <c r="G1762" s="30"/>
      <c r="H1762" s="31"/>
    </row>
    <row r="1763" spans="1:8" s="2" customFormat="1" ht="16.899999999999999" customHeight="1">
      <c r="A1763" s="30"/>
      <c r="B1763" s="31"/>
      <c r="C1763" s="215" t="s">
        <v>1</v>
      </c>
      <c r="D1763" s="215" t="s">
        <v>1</v>
      </c>
      <c r="E1763" s="18" t="s">
        <v>1</v>
      </c>
      <c r="F1763" s="216">
        <v>0</v>
      </c>
      <c r="G1763" s="30"/>
      <c r="H1763" s="31"/>
    </row>
    <row r="1764" spans="1:8" s="2" customFormat="1" ht="16.899999999999999" customHeight="1">
      <c r="A1764" s="30"/>
      <c r="B1764" s="31"/>
      <c r="C1764" s="215" t="s">
        <v>246</v>
      </c>
      <c r="D1764" s="215" t="s">
        <v>470</v>
      </c>
      <c r="E1764" s="18" t="s">
        <v>1</v>
      </c>
      <c r="F1764" s="216">
        <v>2.012</v>
      </c>
      <c r="G1764" s="30"/>
      <c r="H1764" s="31"/>
    </row>
    <row r="1765" spans="1:8" s="2" customFormat="1" ht="16.899999999999999" customHeight="1">
      <c r="A1765" s="30"/>
      <c r="B1765" s="31"/>
      <c r="C1765" s="217" t="s">
        <v>7173</v>
      </c>
      <c r="D1765" s="30"/>
      <c r="E1765" s="30"/>
      <c r="F1765" s="30"/>
      <c r="G1765" s="30"/>
      <c r="H1765" s="31"/>
    </row>
    <row r="1766" spans="1:8" s="2" customFormat="1" ht="22.5">
      <c r="A1766" s="30"/>
      <c r="B1766" s="31"/>
      <c r="C1766" s="215" t="s">
        <v>660</v>
      </c>
      <c r="D1766" s="215" t="s">
        <v>661</v>
      </c>
      <c r="E1766" s="18" t="s">
        <v>507</v>
      </c>
      <c r="F1766" s="216">
        <v>2.012</v>
      </c>
      <c r="G1766" s="30"/>
      <c r="H1766" s="31"/>
    </row>
    <row r="1767" spans="1:8" s="2" customFormat="1" ht="22.5">
      <c r="A1767" s="30"/>
      <c r="B1767" s="31"/>
      <c r="C1767" s="215" t="s">
        <v>778</v>
      </c>
      <c r="D1767" s="215" t="s">
        <v>779</v>
      </c>
      <c r="E1767" s="18" t="s">
        <v>542</v>
      </c>
      <c r="F1767" s="216">
        <v>189.25</v>
      </c>
      <c r="G1767" s="30"/>
      <c r="H1767" s="31"/>
    </row>
    <row r="1768" spans="1:8" s="2" customFormat="1" ht="16.899999999999999" customHeight="1">
      <c r="A1768" s="30"/>
      <c r="B1768" s="31"/>
      <c r="C1768" s="211" t="s">
        <v>248</v>
      </c>
      <c r="D1768" s="212" t="s">
        <v>1</v>
      </c>
      <c r="E1768" s="213" t="s">
        <v>1</v>
      </c>
      <c r="F1768" s="214">
        <v>2.3639999999999999</v>
      </c>
      <c r="G1768" s="30"/>
      <c r="H1768" s="31"/>
    </row>
    <row r="1769" spans="1:8" s="2" customFormat="1" ht="16.899999999999999" customHeight="1">
      <c r="A1769" s="30"/>
      <c r="B1769" s="31"/>
      <c r="C1769" s="215" t="s">
        <v>1</v>
      </c>
      <c r="D1769" s="215" t="s">
        <v>679</v>
      </c>
      <c r="E1769" s="18" t="s">
        <v>1</v>
      </c>
      <c r="F1769" s="216">
        <v>0</v>
      </c>
      <c r="G1769" s="30"/>
      <c r="H1769" s="31"/>
    </row>
    <row r="1770" spans="1:8" s="2" customFormat="1" ht="16.899999999999999" customHeight="1">
      <c r="A1770" s="30"/>
      <c r="B1770" s="31"/>
      <c r="C1770" s="215" t="s">
        <v>1</v>
      </c>
      <c r="D1770" s="215" t="s">
        <v>653</v>
      </c>
      <c r="E1770" s="18" t="s">
        <v>1</v>
      </c>
      <c r="F1770" s="216">
        <v>0</v>
      </c>
      <c r="G1770" s="30"/>
      <c r="H1770" s="31"/>
    </row>
    <row r="1771" spans="1:8" s="2" customFormat="1" ht="16.899999999999999" customHeight="1">
      <c r="A1771" s="30"/>
      <c r="B1771" s="31"/>
      <c r="C1771" s="215" t="s">
        <v>1</v>
      </c>
      <c r="D1771" s="215" t="s">
        <v>680</v>
      </c>
      <c r="E1771" s="18" t="s">
        <v>1</v>
      </c>
      <c r="F1771" s="216">
        <v>0</v>
      </c>
      <c r="G1771" s="30"/>
      <c r="H1771" s="31"/>
    </row>
    <row r="1772" spans="1:8" s="2" customFormat="1" ht="16.899999999999999" customHeight="1">
      <c r="A1772" s="30"/>
      <c r="B1772" s="31"/>
      <c r="C1772" s="215" t="s">
        <v>1</v>
      </c>
      <c r="D1772" s="215" t="s">
        <v>681</v>
      </c>
      <c r="E1772" s="18" t="s">
        <v>1</v>
      </c>
      <c r="F1772" s="216">
        <v>1.8169999999999999</v>
      </c>
      <c r="G1772" s="30"/>
      <c r="H1772" s="31"/>
    </row>
    <row r="1773" spans="1:8" s="2" customFormat="1" ht="16.899999999999999" customHeight="1">
      <c r="A1773" s="30"/>
      <c r="B1773" s="31"/>
      <c r="C1773" s="215" t="s">
        <v>1</v>
      </c>
      <c r="D1773" s="215" t="s">
        <v>682</v>
      </c>
      <c r="E1773" s="18" t="s">
        <v>1</v>
      </c>
      <c r="F1773" s="216">
        <v>0</v>
      </c>
      <c r="G1773" s="30"/>
      <c r="H1773" s="31"/>
    </row>
    <row r="1774" spans="1:8" s="2" customFormat="1" ht="16.899999999999999" customHeight="1">
      <c r="A1774" s="30"/>
      <c r="B1774" s="31"/>
      <c r="C1774" s="215" t="s">
        <v>1</v>
      </c>
      <c r="D1774" s="215" t="s">
        <v>683</v>
      </c>
      <c r="E1774" s="18" t="s">
        <v>1</v>
      </c>
      <c r="F1774" s="216">
        <v>0.54700000000000004</v>
      </c>
      <c r="G1774" s="30"/>
      <c r="H1774" s="31"/>
    </row>
    <row r="1775" spans="1:8" s="2" customFormat="1" ht="16.899999999999999" customHeight="1">
      <c r="A1775" s="30"/>
      <c r="B1775" s="31"/>
      <c r="C1775" s="215" t="s">
        <v>248</v>
      </c>
      <c r="D1775" s="215" t="s">
        <v>470</v>
      </c>
      <c r="E1775" s="18" t="s">
        <v>1</v>
      </c>
      <c r="F1775" s="216">
        <v>2.3639999999999999</v>
      </c>
      <c r="G1775" s="30"/>
      <c r="H1775" s="31"/>
    </row>
    <row r="1776" spans="1:8" s="2" customFormat="1" ht="16.899999999999999" customHeight="1">
      <c r="A1776" s="30"/>
      <c r="B1776" s="31"/>
      <c r="C1776" s="217" t="s">
        <v>7173</v>
      </c>
      <c r="D1776" s="30"/>
      <c r="E1776" s="30"/>
      <c r="F1776" s="30"/>
      <c r="G1776" s="30"/>
      <c r="H1776" s="31"/>
    </row>
    <row r="1777" spans="1:8" s="2" customFormat="1" ht="22.5">
      <c r="A1777" s="30"/>
      <c r="B1777" s="31"/>
      <c r="C1777" s="215" t="s">
        <v>676</v>
      </c>
      <c r="D1777" s="215" t="s">
        <v>677</v>
      </c>
      <c r="E1777" s="18" t="s">
        <v>507</v>
      </c>
      <c r="F1777" s="216">
        <v>2.3639999999999999</v>
      </c>
      <c r="G1777" s="30"/>
      <c r="H1777" s="31"/>
    </row>
    <row r="1778" spans="1:8" s="2" customFormat="1" ht="22.5">
      <c r="A1778" s="30"/>
      <c r="B1778" s="31"/>
      <c r="C1778" s="215" t="s">
        <v>778</v>
      </c>
      <c r="D1778" s="215" t="s">
        <v>779</v>
      </c>
      <c r="E1778" s="18" t="s">
        <v>542</v>
      </c>
      <c r="F1778" s="216">
        <v>189.25</v>
      </c>
      <c r="G1778" s="30"/>
      <c r="H1778" s="31"/>
    </row>
    <row r="1779" spans="1:8" s="2" customFormat="1" ht="16.899999999999999" customHeight="1">
      <c r="A1779" s="30"/>
      <c r="B1779" s="31"/>
      <c r="C1779" s="211" t="s">
        <v>142</v>
      </c>
      <c r="D1779" s="212" t="s">
        <v>1</v>
      </c>
      <c r="E1779" s="213" t="s">
        <v>1</v>
      </c>
      <c r="F1779" s="214">
        <v>1944.6849999999999</v>
      </c>
      <c r="G1779" s="30"/>
      <c r="H1779" s="31"/>
    </row>
    <row r="1780" spans="1:8" s="2" customFormat="1" ht="16.899999999999999" customHeight="1">
      <c r="A1780" s="30"/>
      <c r="B1780" s="31"/>
      <c r="C1780" s="215" t="s">
        <v>1</v>
      </c>
      <c r="D1780" s="215" t="s">
        <v>1066</v>
      </c>
      <c r="E1780" s="18" t="s">
        <v>1</v>
      </c>
      <c r="F1780" s="216">
        <v>0</v>
      </c>
      <c r="G1780" s="30"/>
      <c r="H1780" s="31"/>
    </row>
    <row r="1781" spans="1:8" s="2" customFormat="1" ht="16.899999999999999" customHeight="1">
      <c r="A1781" s="30"/>
      <c r="B1781" s="31"/>
      <c r="C1781" s="215" t="s">
        <v>1</v>
      </c>
      <c r="D1781" s="215" t="s">
        <v>2523</v>
      </c>
      <c r="E1781" s="18" t="s">
        <v>1</v>
      </c>
      <c r="F1781" s="216">
        <v>106.697</v>
      </c>
      <c r="G1781" s="30"/>
      <c r="H1781" s="31"/>
    </row>
    <row r="1782" spans="1:8" s="2" customFormat="1" ht="16.899999999999999" customHeight="1">
      <c r="A1782" s="30"/>
      <c r="B1782" s="31"/>
      <c r="C1782" s="215" t="s">
        <v>1</v>
      </c>
      <c r="D1782" s="215" t="s">
        <v>2524</v>
      </c>
      <c r="E1782" s="18" t="s">
        <v>1</v>
      </c>
      <c r="F1782" s="216">
        <v>41.131999999999998</v>
      </c>
      <c r="G1782" s="30"/>
      <c r="H1782" s="31"/>
    </row>
    <row r="1783" spans="1:8" s="2" customFormat="1" ht="16.899999999999999" customHeight="1">
      <c r="A1783" s="30"/>
      <c r="B1783" s="31"/>
      <c r="C1783" s="215" t="s">
        <v>1</v>
      </c>
      <c r="D1783" s="215" t="s">
        <v>2525</v>
      </c>
      <c r="E1783" s="18" t="s">
        <v>1</v>
      </c>
      <c r="F1783" s="216">
        <v>357.584</v>
      </c>
      <c r="G1783" s="30"/>
      <c r="H1783" s="31"/>
    </row>
    <row r="1784" spans="1:8" s="2" customFormat="1" ht="16.899999999999999" customHeight="1">
      <c r="A1784" s="30"/>
      <c r="B1784" s="31"/>
      <c r="C1784" s="215" t="s">
        <v>1</v>
      </c>
      <c r="D1784" s="215" t="s">
        <v>2526</v>
      </c>
      <c r="E1784" s="18" t="s">
        <v>1</v>
      </c>
      <c r="F1784" s="216">
        <v>691.02700000000004</v>
      </c>
      <c r="G1784" s="30"/>
      <c r="H1784" s="31"/>
    </row>
    <row r="1785" spans="1:8" s="2" customFormat="1" ht="16.899999999999999" customHeight="1">
      <c r="A1785" s="30"/>
      <c r="B1785" s="31"/>
      <c r="C1785" s="215" t="s">
        <v>1</v>
      </c>
      <c r="D1785" s="215" t="s">
        <v>1074</v>
      </c>
      <c r="E1785" s="18" t="s">
        <v>1</v>
      </c>
      <c r="F1785" s="216">
        <v>0</v>
      </c>
      <c r="G1785" s="30"/>
      <c r="H1785" s="31"/>
    </row>
    <row r="1786" spans="1:8" s="2" customFormat="1" ht="16.899999999999999" customHeight="1">
      <c r="A1786" s="30"/>
      <c r="B1786" s="31"/>
      <c r="C1786" s="215" t="s">
        <v>1</v>
      </c>
      <c r="D1786" s="215" t="s">
        <v>2527</v>
      </c>
      <c r="E1786" s="18" t="s">
        <v>1</v>
      </c>
      <c r="F1786" s="216">
        <v>105.896</v>
      </c>
      <c r="G1786" s="30"/>
      <c r="H1786" s="31"/>
    </row>
    <row r="1787" spans="1:8" s="2" customFormat="1" ht="16.899999999999999" customHeight="1">
      <c r="A1787" s="30"/>
      <c r="B1787" s="31"/>
      <c r="C1787" s="215" t="s">
        <v>1</v>
      </c>
      <c r="D1787" s="215" t="s">
        <v>2528</v>
      </c>
      <c r="E1787" s="18" t="s">
        <v>1</v>
      </c>
      <c r="F1787" s="216">
        <v>39.067</v>
      </c>
      <c r="G1787" s="30"/>
      <c r="H1787" s="31"/>
    </row>
    <row r="1788" spans="1:8" s="2" customFormat="1" ht="16.899999999999999" customHeight="1">
      <c r="A1788" s="30"/>
      <c r="B1788" s="31"/>
      <c r="C1788" s="215" t="s">
        <v>1</v>
      </c>
      <c r="D1788" s="215" t="s">
        <v>2529</v>
      </c>
      <c r="E1788" s="18" t="s">
        <v>1</v>
      </c>
      <c r="F1788" s="216">
        <v>249.767</v>
      </c>
      <c r="G1788" s="30"/>
      <c r="H1788" s="31"/>
    </row>
    <row r="1789" spans="1:8" s="2" customFormat="1" ht="16.899999999999999" customHeight="1">
      <c r="A1789" s="30"/>
      <c r="B1789" s="31"/>
      <c r="C1789" s="215" t="s">
        <v>1</v>
      </c>
      <c r="D1789" s="215" t="s">
        <v>2530</v>
      </c>
      <c r="E1789" s="18" t="s">
        <v>1</v>
      </c>
      <c r="F1789" s="216">
        <v>123.2</v>
      </c>
      <c r="G1789" s="30"/>
      <c r="H1789" s="31"/>
    </row>
    <row r="1790" spans="1:8" s="2" customFormat="1" ht="16.899999999999999" customHeight="1">
      <c r="A1790" s="30"/>
      <c r="B1790" s="31"/>
      <c r="C1790" s="215" t="s">
        <v>1</v>
      </c>
      <c r="D1790" s="215" t="s">
        <v>2531</v>
      </c>
      <c r="E1790" s="18" t="s">
        <v>1</v>
      </c>
      <c r="F1790" s="216">
        <v>145.6</v>
      </c>
      <c r="G1790" s="30"/>
      <c r="H1790" s="31"/>
    </row>
    <row r="1791" spans="1:8" s="2" customFormat="1" ht="16.899999999999999" customHeight="1">
      <c r="A1791" s="30"/>
      <c r="B1791" s="31"/>
      <c r="C1791" s="215" t="s">
        <v>1</v>
      </c>
      <c r="D1791" s="215" t="s">
        <v>2532</v>
      </c>
      <c r="E1791" s="18" t="s">
        <v>1</v>
      </c>
      <c r="F1791" s="216">
        <v>6.4720000000000004</v>
      </c>
      <c r="G1791" s="30"/>
      <c r="H1791" s="31"/>
    </row>
    <row r="1792" spans="1:8" s="2" customFormat="1" ht="16.899999999999999" customHeight="1">
      <c r="A1792" s="30"/>
      <c r="B1792" s="31"/>
      <c r="C1792" s="215" t="s">
        <v>1</v>
      </c>
      <c r="D1792" s="215" t="s">
        <v>2533</v>
      </c>
      <c r="E1792" s="18" t="s">
        <v>1</v>
      </c>
      <c r="F1792" s="216">
        <v>9.6850000000000005</v>
      </c>
      <c r="G1792" s="30"/>
      <c r="H1792" s="31"/>
    </row>
    <row r="1793" spans="1:8" s="2" customFormat="1" ht="16.899999999999999" customHeight="1">
      <c r="A1793" s="30"/>
      <c r="B1793" s="31"/>
      <c r="C1793" s="215" t="s">
        <v>1</v>
      </c>
      <c r="D1793" s="215" t="s">
        <v>2534</v>
      </c>
      <c r="E1793" s="18" t="s">
        <v>1</v>
      </c>
      <c r="F1793" s="216">
        <v>13.8</v>
      </c>
      <c r="G1793" s="30"/>
      <c r="H1793" s="31"/>
    </row>
    <row r="1794" spans="1:8" s="2" customFormat="1" ht="16.899999999999999" customHeight="1">
      <c r="A1794" s="30"/>
      <c r="B1794" s="31"/>
      <c r="C1794" s="215" t="s">
        <v>1</v>
      </c>
      <c r="D1794" s="215" t="s">
        <v>1</v>
      </c>
      <c r="E1794" s="18" t="s">
        <v>1</v>
      </c>
      <c r="F1794" s="216">
        <v>0</v>
      </c>
      <c r="G1794" s="30"/>
      <c r="H1794" s="31"/>
    </row>
    <row r="1795" spans="1:8" s="2" customFormat="1" ht="16.899999999999999" customHeight="1">
      <c r="A1795" s="30"/>
      <c r="B1795" s="31"/>
      <c r="C1795" s="215" t="s">
        <v>1</v>
      </c>
      <c r="D1795" s="215" t="s">
        <v>2535</v>
      </c>
      <c r="E1795" s="18" t="s">
        <v>1</v>
      </c>
      <c r="F1795" s="216">
        <v>54.758000000000003</v>
      </c>
      <c r="G1795" s="30"/>
      <c r="H1795" s="31"/>
    </row>
    <row r="1796" spans="1:8" s="2" customFormat="1" ht="16.899999999999999" customHeight="1">
      <c r="A1796" s="30"/>
      <c r="B1796" s="31"/>
      <c r="C1796" s="215" t="s">
        <v>142</v>
      </c>
      <c r="D1796" s="215" t="s">
        <v>470</v>
      </c>
      <c r="E1796" s="18" t="s">
        <v>1</v>
      </c>
      <c r="F1796" s="216">
        <v>1944.6849999999999</v>
      </c>
      <c r="G1796" s="30"/>
      <c r="H1796" s="31"/>
    </row>
    <row r="1797" spans="1:8" s="2" customFormat="1" ht="16.899999999999999" customHeight="1">
      <c r="A1797" s="30"/>
      <c r="B1797" s="31"/>
      <c r="C1797" s="217" t="s">
        <v>7173</v>
      </c>
      <c r="D1797" s="30"/>
      <c r="E1797" s="30"/>
      <c r="F1797" s="30"/>
      <c r="G1797" s="30"/>
      <c r="H1797" s="31"/>
    </row>
    <row r="1798" spans="1:8" s="2" customFormat="1" ht="16.899999999999999" customHeight="1">
      <c r="A1798" s="30"/>
      <c r="B1798" s="31"/>
      <c r="C1798" s="215" t="s">
        <v>2520</v>
      </c>
      <c r="D1798" s="215" t="s">
        <v>2521</v>
      </c>
      <c r="E1798" s="18" t="s">
        <v>529</v>
      </c>
      <c r="F1798" s="216">
        <v>1944.6849999999999</v>
      </c>
      <c r="G1798" s="30"/>
      <c r="H1798" s="31"/>
    </row>
    <row r="1799" spans="1:8" s="2" customFormat="1" ht="22.5">
      <c r="A1799" s="30"/>
      <c r="B1799" s="31"/>
      <c r="C1799" s="215" t="s">
        <v>2317</v>
      </c>
      <c r="D1799" s="215" t="s">
        <v>2318</v>
      </c>
      <c r="E1799" s="18" t="s">
        <v>529</v>
      </c>
      <c r="F1799" s="216">
        <v>1944.6849999999999</v>
      </c>
      <c r="G1799" s="30"/>
      <c r="H1799" s="31"/>
    </row>
    <row r="1800" spans="1:8" s="2" customFormat="1" ht="22.5">
      <c r="A1800" s="30"/>
      <c r="B1800" s="31"/>
      <c r="C1800" s="215" t="s">
        <v>2321</v>
      </c>
      <c r="D1800" s="215" t="s">
        <v>2322</v>
      </c>
      <c r="E1800" s="18" t="s">
        <v>529</v>
      </c>
      <c r="F1800" s="216">
        <v>1944.6849999999999</v>
      </c>
      <c r="G1800" s="30"/>
      <c r="H1800" s="31"/>
    </row>
    <row r="1801" spans="1:8" s="2" customFormat="1" ht="16.899999999999999" customHeight="1">
      <c r="A1801" s="30"/>
      <c r="B1801" s="31"/>
      <c r="C1801" s="211" t="s">
        <v>147</v>
      </c>
      <c r="D1801" s="212" t="s">
        <v>1</v>
      </c>
      <c r="E1801" s="213" t="s">
        <v>1</v>
      </c>
      <c r="F1801" s="214">
        <v>18.559999999999999</v>
      </c>
      <c r="G1801" s="30"/>
      <c r="H1801" s="31"/>
    </row>
    <row r="1802" spans="1:8" s="2" customFormat="1" ht="16.899999999999999" customHeight="1">
      <c r="A1802" s="30"/>
      <c r="B1802" s="31"/>
      <c r="C1802" s="215" t="s">
        <v>1</v>
      </c>
      <c r="D1802" s="215" t="s">
        <v>474</v>
      </c>
      <c r="E1802" s="18" t="s">
        <v>1</v>
      </c>
      <c r="F1802" s="216">
        <v>0</v>
      </c>
      <c r="G1802" s="30"/>
      <c r="H1802" s="31"/>
    </row>
    <row r="1803" spans="1:8" s="2" customFormat="1" ht="16.899999999999999" customHeight="1">
      <c r="A1803" s="30"/>
      <c r="B1803" s="31"/>
      <c r="C1803" s="215" t="s">
        <v>1</v>
      </c>
      <c r="D1803" s="215" t="s">
        <v>475</v>
      </c>
      <c r="E1803" s="18" t="s">
        <v>1</v>
      </c>
      <c r="F1803" s="216">
        <v>16.98</v>
      </c>
      <c r="G1803" s="30"/>
      <c r="H1803" s="31"/>
    </row>
    <row r="1804" spans="1:8" s="2" customFormat="1" ht="16.899999999999999" customHeight="1">
      <c r="A1804" s="30"/>
      <c r="B1804" s="31"/>
      <c r="C1804" s="215" t="s">
        <v>1</v>
      </c>
      <c r="D1804" s="215" t="s">
        <v>476</v>
      </c>
      <c r="E1804" s="18" t="s">
        <v>1</v>
      </c>
      <c r="F1804" s="216">
        <v>0</v>
      </c>
      <c r="G1804" s="30"/>
      <c r="H1804" s="31"/>
    </row>
    <row r="1805" spans="1:8" s="2" customFormat="1" ht="16.899999999999999" customHeight="1">
      <c r="A1805" s="30"/>
      <c r="B1805" s="31"/>
      <c r="C1805" s="215" t="s">
        <v>1</v>
      </c>
      <c r="D1805" s="215" t="s">
        <v>477</v>
      </c>
      <c r="E1805" s="18" t="s">
        <v>1</v>
      </c>
      <c r="F1805" s="216">
        <v>0.48</v>
      </c>
      <c r="G1805" s="30"/>
      <c r="H1805" s="31"/>
    </row>
    <row r="1806" spans="1:8" s="2" customFormat="1" ht="16.899999999999999" customHeight="1">
      <c r="A1806" s="30"/>
      <c r="B1806" s="31"/>
      <c r="C1806" s="215" t="s">
        <v>1</v>
      </c>
      <c r="D1806" s="215" t="s">
        <v>478</v>
      </c>
      <c r="E1806" s="18" t="s">
        <v>1</v>
      </c>
      <c r="F1806" s="216">
        <v>0</v>
      </c>
      <c r="G1806" s="30"/>
      <c r="H1806" s="31"/>
    </row>
    <row r="1807" spans="1:8" s="2" customFormat="1" ht="16.899999999999999" customHeight="1">
      <c r="A1807" s="30"/>
      <c r="B1807" s="31"/>
      <c r="C1807" s="215" t="s">
        <v>1</v>
      </c>
      <c r="D1807" s="215" t="s">
        <v>479</v>
      </c>
      <c r="E1807" s="18" t="s">
        <v>1</v>
      </c>
      <c r="F1807" s="216">
        <v>1.1000000000000001</v>
      </c>
      <c r="G1807" s="30"/>
      <c r="H1807" s="31"/>
    </row>
    <row r="1808" spans="1:8" s="2" customFormat="1" ht="16.899999999999999" customHeight="1">
      <c r="A1808" s="30"/>
      <c r="B1808" s="31"/>
      <c r="C1808" s="215" t="s">
        <v>147</v>
      </c>
      <c r="D1808" s="215" t="s">
        <v>468</v>
      </c>
      <c r="E1808" s="18" t="s">
        <v>1</v>
      </c>
      <c r="F1808" s="216">
        <v>18.559999999999999</v>
      </c>
      <c r="G1808" s="30"/>
      <c r="H1808" s="31"/>
    </row>
    <row r="1809" spans="1:8" s="2" customFormat="1" ht="16.899999999999999" customHeight="1">
      <c r="A1809" s="30"/>
      <c r="B1809" s="31"/>
      <c r="C1809" s="217" t="s">
        <v>7173</v>
      </c>
      <c r="D1809" s="30"/>
      <c r="E1809" s="30"/>
      <c r="F1809" s="30"/>
      <c r="G1809" s="30"/>
      <c r="H1809" s="31"/>
    </row>
    <row r="1810" spans="1:8" s="2" customFormat="1" ht="22.5">
      <c r="A1810" s="30"/>
      <c r="B1810" s="31"/>
      <c r="C1810" s="215" t="s">
        <v>471</v>
      </c>
      <c r="D1810" s="215" t="s">
        <v>472</v>
      </c>
      <c r="E1810" s="18" t="s">
        <v>450</v>
      </c>
      <c r="F1810" s="216">
        <v>18.559999999999999</v>
      </c>
      <c r="G1810" s="30"/>
      <c r="H1810" s="31"/>
    </row>
    <row r="1811" spans="1:8" s="2" customFormat="1" ht="22.5">
      <c r="A1811" s="30"/>
      <c r="B1811" s="31"/>
      <c r="C1811" s="215" t="s">
        <v>485</v>
      </c>
      <c r="D1811" s="215" t="s">
        <v>486</v>
      </c>
      <c r="E1811" s="18" t="s">
        <v>450</v>
      </c>
      <c r="F1811" s="216">
        <v>1243.5930000000001</v>
      </c>
      <c r="G1811" s="30"/>
      <c r="H1811" s="31"/>
    </row>
    <row r="1812" spans="1:8" s="2" customFormat="1" ht="16.899999999999999" customHeight="1">
      <c r="A1812" s="30"/>
      <c r="B1812" s="31"/>
      <c r="C1812" s="215" t="s">
        <v>491</v>
      </c>
      <c r="D1812" s="215" t="s">
        <v>492</v>
      </c>
      <c r="E1812" s="18" t="s">
        <v>450</v>
      </c>
      <c r="F1812" s="216">
        <v>1487.4290000000001</v>
      </c>
      <c r="G1812" s="30"/>
      <c r="H1812" s="31"/>
    </row>
    <row r="1813" spans="1:8" s="2" customFormat="1" ht="16.899999999999999" customHeight="1">
      <c r="A1813" s="30"/>
      <c r="B1813" s="31"/>
      <c r="C1813" s="211" t="s">
        <v>309</v>
      </c>
      <c r="D1813" s="212" t="s">
        <v>1</v>
      </c>
      <c r="E1813" s="213" t="s">
        <v>1</v>
      </c>
      <c r="F1813" s="214">
        <v>40.448</v>
      </c>
      <c r="G1813" s="30"/>
      <c r="H1813" s="31"/>
    </row>
    <row r="1814" spans="1:8" s="2" customFormat="1" ht="16.899999999999999" customHeight="1">
      <c r="A1814" s="30"/>
      <c r="B1814" s="31"/>
      <c r="C1814" s="215" t="s">
        <v>1</v>
      </c>
      <c r="D1814" s="215" t="s">
        <v>653</v>
      </c>
      <c r="E1814" s="18" t="s">
        <v>1</v>
      </c>
      <c r="F1814" s="216">
        <v>0</v>
      </c>
      <c r="G1814" s="30"/>
      <c r="H1814" s="31"/>
    </row>
    <row r="1815" spans="1:8" s="2" customFormat="1" ht="16.899999999999999" customHeight="1">
      <c r="A1815" s="30"/>
      <c r="B1815" s="31"/>
      <c r="C1815" s="215" t="s">
        <v>1</v>
      </c>
      <c r="D1815" s="215" t="s">
        <v>2341</v>
      </c>
      <c r="E1815" s="18" t="s">
        <v>1</v>
      </c>
      <c r="F1815" s="216">
        <v>35.415999999999997</v>
      </c>
      <c r="G1815" s="30"/>
      <c r="H1815" s="31"/>
    </row>
    <row r="1816" spans="1:8" s="2" customFormat="1" ht="16.899999999999999" customHeight="1">
      <c r="A1816" s="30"/>
      <c r="B1816" s="31"/>
      <c r="C1816" s="215" t="s">
        <v>1</v>
      </c>
      <c r="D1816" s="215" t="s">
        <v>2342</v>
      </c>
      <c r="E1816" s="18" t="s">
        <v>1</v>
      </c>
      <c r="F1816" s="216">
        <v>-3.6</v>
      </c>
      <c r="G1816" s="30"/>
      <c r="H1816" s="31"/>
    </row>
    <row r="1817" spans="1:8" s="2" customFormat="1" ht="16.899999999999999" customHeight="1">
      <c r="A1817" s="30"/>
      <c r="B1817" s="31"/>
      <c r="C1817" s="215" t="s">
        <v>1</v>
      </c>
      <c r="D1817" s="215" t="s">
        <v>846</v>
      </c>
      <c r="E1817" s="18" t="s">
        <v>1</v>
      </c>
      <c r="F1817" s="216">
        <v>0</v>
      </c>
      <c r="G1817" s="30"/>
      <c r="H1817" s="31"/>
    </row>
    <row r="1818" spans="1:8" s="2" customFormat="1" ht="16.899999999999999" customHeight="1">
      <c r="A1818" s="30"/>
      <c r="B1818" s="31"/>
      <c r="C1818" s="215" t="s">
        <v>1</v>
      </c>
      <c r="D1818" s="215" t="s">
        <v>2343</v>
      </c>
      <c r="E1818" s="18" t="s">
        <v>1</v>
      </c>
      <c r="F1818" s="216">
        <v>8.6319999999999997</v>
      </c>
      <c r="G1818" s="30"/>
      <c r="H1818" s="31"/>
    </row>
    <row r="1819" spans="1:8" s="2" customFormat="1" ht="16.899999999999999" customHeight="1">
      <c r="A1819" s="30"/>
      <c r="B1819" s="31"/>
      <c r="C1819" s="215" t="s">
        <v>309</v>
      </c>
      <c r="D1819" s="215" t="s">
        <v>470</v>
      </c>
      <c r="E1819" s="18" t="s">
        <v>1</v>
      </c>
      <c r="F1819" s="216">
        <v>40.448</v>
      </c>
      <c r="G1819" s="30"/>
      <c r="H1819" s="31"/>
    </row>
    <row r="1820" spans="1:8" s="2" customFormat="1" ht="16.899999999999999" customHeight="1">
      <c r="A1820" s="30"/>
      <c r="B1820" s="31"/>
      <c r="C1820" s="217" t="s">
        <v>7173</v>
      </c>
      <c r="D1820" s="30"/>
      <c r="E1820" s="30"/>
      <c r="F1820" s="30"/>
      <c r="G1820" s="30"/>
      <c r="H1820" s="31"/>
    </row>
    <row r="1821" spans="1:8" s="2" customFormat="1" ht="22.5">
      <c r="A1821" s="30"/>
      <c r="B1821" s="31"/>
      <c r="C1821" s="215" t="s">
        <v>2338</v>
      </c>
      <c r="D1821" s="215" t="s">
        <v>2339</v>
      </c>
      <c r="E1821" s="18" t="s">
        <v>529</v>
      </c>
      <c r="F1821" s="216">
        <v>40.448</v>
      </c>
      <c r="G1821" s="30"/>
      <c r="H1821" s="31"/>
    </row>
    <row r="1822" spans="1:8" s="2" customFormat="1" ht="22.5">
      <c r="A1822" s="30"/>
      <c r="B1822" s="31"/>
      <c r="C1822" s="215" t="s">
        <v>2364</v>
      </c>
      <c r="D1822" s="215" t="s">
        <v>2365</v>
      </c>
      <c r="E1822" s="18" t="s">
        <v>529</v>
      </c>
      <c r="F1822" s="216">
        <v>642.10900000000004</v>
      </c>
      <c r="G1822" s="30"/>
      <c r="H1822" s="31"/>
    </row>
    <row r="1823" spans="1:8" s="2" customFormat="1" ht="16.899999999999999" customHeight="1">
      <c r="A1823" s="30"/>
      <c r="B1823" s="31"/>
      <c r="C1823" s="211" t="s">
        <v>395</v>
      </c>
      <c r="D1823" s="212" t="s">
        <v>1</v>
      </c>
      <c r="E1823" s="213" t="s">
        <v>1</v>
      </c>
      <c r="F1823" s="214">
        <v>770.28899999999999</v>
      </c>
      <c r="G1823" s="30"/>
      <c r="H1823" s="31"/>
    </row>
    <row r="1824" spans="1:8" s="2" customFormat="1" ht="16.899999999999999" customHeight="1">
      <c r="A1824" s="30"/>
      <c r="B1824" s="31"/>
      <c r="C1824" s="215" t="s">
        <v>1</v>
      </c>
      <c r="D1824" s="215" t="s">
        <v>639</v>
      </c>
      <c r="E1824" s="18" t="s">
        <v>1</v>
      </c>
      <c r="F1824" s="216">
        <v>0</v>
      </c>
      <c r="G1824" s="30"/>
      <c r="H1824" s="31"/>
    </row>
    <row r="1825" spans="1:8" s="2" customFormat="1" ht="22.5">
      <c r="A1825" s="30"/>
      <c r="B1825" s="31"/>
      <c r="C1825" s="215" t="s">
        <v>1</v>
      </c>
      <c r="D1825" s="215" t="s">
        <v>993</v>
      </c>
      <c r="E1825" s="18" t="s">
        <v>1</v>
      </c>
      <c r="F1825" s="216">
        <v>765.46</v>
      </c>
      <c r="G1825" s="30"/>
      <c r="H1825" s="31"/>
    </row>
    <row r="1826" spans="1:8" s="2" customFormat="1" ht="16.899999999999999" customHeight="1">
      <c r="A1826" s="30"/>
      <c r="B1826" s="31"/>
      <c r="C1826" s="215" t="s">
        <v>1</v>
      </c>
      <c r="D1826" s="215" t="s">
        <v>994</v>
      </c>
      <c r="E1826" s="18" t="s">
        <v>1</v>
      </c>
      <c r="F1826" s="216">
        <v>-113.188</v>
      </c>
      <c r="G1826" s="30"/>
      <c r="H1826" s="31"/>
    </row>
    <row r="1827" spans="1:8" s="2" customFormat="1" ht="16.899999999999999" customHeight="1">
      <c r="A1827" s="30"/>
      <c r="B1827" s="31"/>
      <c r="C1827" s="215" t="s">
        <v>1</v>
      </c>
      <c r="D1827" s="215" t="s">
        <v>995</v>
      </c>
      <c r="E1827" s="18" t="s">
        <v>1</v>
      </c>
      <c r="F1827" s="216">
        <v>0</v>
      </c>
      <c r="G1827" s="30"/>
      <c r="H1827" s="31"/>
    </row>
    <row r="1828" spans="1:8" s="2" customFormat="1" ht="16.899999999999999" customHeight="1">
      <c r="A1828" s="30"/>
      <c r="B1828" s="31"/>
      <c r="C1828" s="215" t="s">
        <v>1</v>
      </c>
      <c r="D1828" s="215" t="s">
        <v>996</v>
      </c>
      <c r="E1828" s="18" t="s">
        <v>1</v>
      </c>
      <c r="F1828" s="216">
        <v>27.202999999999999</v>
      </c>
      <c r="G1828" s="30"/>
      <c r="H1828" s="31"/>
    </row>
    <row r="1829" spans="1:8" s="2" customFormat="1" ht="16.899999999999999" customHeight="1">
      <c r="A1829" s="30"/>
      <c r="B1829" s="31"/>
      <c r="C1829" s="215" t="s">
        <v>1</v>
      </c>
      <c r="D1829" s="215" t="s">
        <v>997</v>
      </c>
      <c r="E1829" s="18" t="s">
        <v>1</v>
      </c>
      <c r="F1829" s="216">
        <v>0</v>
      </c>
      <c r="G1829" s="30"/>
      <c r="H1829" s="31"/>
    </row>
    <row r="1830" spans="1:8" s="2" customFormat="1" ht="16.899999999999999" customHeight="1">
      <c r="A1830" s="30"/>
      <c r="B1830" s="31"/>
      <c r="C1830" s="215" t="s">
        <v>1</v>
      </c>
      <c r="D1830" s="215" t="s">
        <v>998</v>
      </c>
      <c r="E1830" s="18" t="s">
        <v>1</v>
      </c>
      <c r="F1830" s="216">
        <v>118.887</v>
      </c>
      <c r="G1830" s="30"/>
      <c r="H1830" s="31"/>
    </row>
    <row r="1831" spans="1:8" s="2" customFormat="1" ht="16.899999999999999" customHeight="1">
      <c r="A1831" s="30"/>
      <c r="B1831" s="31"/>
      <c r="C1831" s="215" t="s">
        <v>1</v>
      </c>
      <c r="D1831" s="215" t="s">
        <v>999</v>
      </c>
      <c r="E1831" s="18" t="s">
        <v>1</v>
      </c>
      <c r="F1831" s="216">
        <v>-28.073</v>
      </c>
      <c r="G1831" s="30"/>
      <c r="H1831" s="31"/>
    </row>
    <row r="1832" spans="1:8" s="2" customFormat="1" ht="16.899999999999999" customHeight="1">
      <c r="A1832" s="30"/>
      <c r="B1832" s="31"/>
      <c r="C1832" s="215" t="s">
        <v>395</v>
      </c>
      <c r="D1832" s="215" t="s">
        <v>468</v>
      </c>
      <c r="E1832" s="18" t="s">
        <v>1</v>
      </c>
      <c r="F1832" s="216">
        <v>770.28899999999999</v>
      </c>
      <c r="G1832" s="30"/>
      <c r="H1832" s="31"/>
    </row>
    <row r="1833" spans="1:8" s="2" customFormat="1" ht="16.899999999999999" customHeight="1">
      <c r="A1833" s="30"/>
      <c r="B1833" s="31"/>
      <c r="C1833" s="217" t="s">
        <v>7173</v>
      </c>
      <c r="D1833" s="30"/>
      <c r="E1833" s="30"/>
      <c r="F1833" s="30"/>
      <c r="G1833" s="30"/>
      <c r="H1833" s="31"/>
    </row>
    <row r="1834" spans="1:8" s="2" customFormat="1" ht="16.899999999999999" customHeight="1">
      <c r="A1834" s="30"/>
      <c r="B1834" s="31"/>
      <c r="C1834" s="215" t="s">
        <v>990</v>
      </c>
      <c r="D1834" s="215" t="s">
        <v>991</v>
      </c>
      <c r="E1834" s="18" t="s">
        <v>529</v>
      </c>
      <c r="F1834" s="216">
        <v>770.28899999999999</v>
      </c>
      <c r="G1834" s="30"/>
      <c r="H1834" s="31"/>
    </row>
    <row r="1835" spans="1:8" s="2" customFormat="1" ht="16.899999999999999" customHeight="1">
      <c r="A1835" s="30"/>
      <c r="B1835" s="31"/>
      <c r="C1835" s="215" t="s">
        <v>622</v>
      </c>
      <c r="D1835" s="215" t="s">
        <v>623</v>
      </c>
      <c r="E1835" s="18" t="s">
        <v>529</v>
      </c>
      <c r="F1835" s="216">
        <v>770.28899999999999</v>
      </c>
      <c r="G1835" s="30"/>
      <c r="H1835" s="31"/>
    </row>
    <row r="1836" spans="1:8" s="2" customFormat="1" ht="22.5">
      <c r="A1836" s="30"/>
      <c r="B1836" s="31"/>
      <c r="C1836" s="215" t="s">
        <v>1001</v>
      </c>
      <c r="D1836" s="215" t="s">
        <v>1002</v>
      </c>
      <c r="E1836" s="18" t="s">
        <v>529</v>
      </c>
      <c r="F1836" s="216">
        <v>770.28899999999999</v>
      </c>
      <c r="G1836" s="30"/>
      <c r="H1836" s="31"/>
    </row>
    <row r="1837" spans="1:8" s="2" customFormat="1" ht="22.5">
      <c r="A1837" s="30"/>
      <c r="B1837" s="31"/>
      <c r="C1837" s="215" t="s">
        <v>1005</v>
      </c>
      <c r="D1837" s="215" t="s">
        <v>1006</v>
      </c>
      <c r="E1837" s="18" t="s">
        <v>529</v>
      </c>
      <c r="F1837" s="216">
        <v>770.28899999999999</v>
      </c>
      <c r="G1837" s="30"/>
      <c r="H1837" s="31"/>
    </row>
    <row r="1838" spans="1:8" s="2" customFormat="1" ht="16.899999999999999" customHeight="1">
      <c r="A1838" s="30"/>
      <c r="B1838" s="31"/>
      <c r="C1838" s="215" t="s">
        <v>3745</v>
      </c>
      <c r="D1838" s="215" t="s">
        <v>3746</v>
      </c>
      <c r="E1838" s="18" t="s">
        <v>529</v>
      </c>
      <c r="F1838" s="216">
        <v>770.28899999999999</v>
      </c>
      <c r="G1838" s="30"/>
      <c r="H1838" s="31"/>
    </row>
    <row r="1839" spans="1:8" s="2" customFormat="1" ht="22.5">
      <c r="A1839" s="30"/>
      <c r="B1839" s="31"/>
      <c r="C1839" s="215" t="s">
        <v>3749</v>
      </c>
      <c r="D1839" s="215" t="s">
        <v>3750</v>
      </c>
      <c r="E1839" s="18" t="s">
        <v>529</v>
      </c>
      <c r="F1839" s="216">
        <v>770.28899999999999</v>
      </c>
      <c r="G1839" s="30"/>
      <c r="H1839" s="31"/>
    </row>
    <row r="1840" spans="1:8" s="2" customFormat="1" ht="16.899999999999999" customHeight="1">
      <c r="A1840" s="30"/>
      <c r="B1840" s="31"/>
      <c r="C1840" s="215" t="s">
        <v>1635</v>
      </c>
      <c r="D1840" s="215" t="s">
        <v>1636</v>
      </c>
      <c r="E1840" s="18" t="s">
        <v>529</v>
      </c>
      <c r="F1840" s="216">
        <v>770.28899999999999</v>
      </c>
      <c r="G1840" s="30"/>
      <c r="H1840" s="31"/>
    </row>
    <row r="1841" spans="1:8" s="2" customFormat="1" ht="16.899999999999999" customHeight="1">
      <c r="A1841" s="30"/>
      <c r="B1841" s="31"/>
      <c r="C1841" s="211" t="s">
        <v>153</v>
      </c>
      <c r="D1841" s="212" t="s">
        <v>1</v>
      </c>
      <c r="E1841" s="213" t="s">
        <v>1</v>
      </c>
      <c r="F1841" s="214">
        <v>211.76400000000001</v>
      </c>
      <c r="G1841" s="30"/>
      <c r="H1841" s="31"/>
    </row>
    <row r="1842" spans="1:8" s="2" customFormat="1" ht="16.899999999999999" customHeight="1">
      <c r="A1842" s="30"/>
      <c r="B1842" s="31"/>
      <c r="C1842" s="215" t="s">
        <v>1</v>
      </c>
      <c r="D1842" s="215" t="s">
        <v>2036</v>
      </c>
      <c r="E1842" s="18" t="s">
        <v>1</v>
      </c>
      <c r="F1842" s="216">
        <v>0</v>
      </c>
      <c r="G1842" s="30"/>
      <c r="H1842" s="31"/>
    </row>
    <row r="1843" spans="1:8" s="2" customFormat="1" ht="16.899999999999999" customHeight="1">
      <c r="A1843" s="30"/>
      <c r="B1843" s="31"/>
      <c r="C1843" s="215" t="s">
        <v>1</v>
      </c>
      <c r="D1843" s="215" t="s">
        <v>2037</v>
      </c>
      <c r="E1843" s="18" t="s">
        <v>1</v>
      </c>
      <c r="F1843" s="216">
        <v>190.08</v>
      </c>
      <c r="G1843" s="30"/>
      <c r="H1843" s="31"/>
    </row>
    <row r="1844" spans="1:8" s="2" customFormat="1" ht="16.899999999999999" customHeight="1">
      <c r="A1844" s="30"/>
      <c r="B1844" s="31"/>
      <c r="C1844" s="215" t="s">
        <v>1</v>
      </c>
      <c r="D1844" s="215" t="s">
        <v>2038</v>
      </c>
      <c r="E1844" s="18" t="s">
        <v>1</v>
      </c>
      <c r="F1844" s="216">
        <v>21.684000000000001</v>
      </c>
      <c r="G1844" s="30"/>
      <c r="H1844" s="31"/>
    </row>
    <row r="1845" spans="1:8" s="2" customFormat="1" ht="16.899999999999999" customHeight="1">
      <c r="A1845" s="30"/>
      <c r="B1845" s="31"/>
      <c r="C1845" s="215" t="s">
        <v>153</v>
      </c>
      <c r="D1845" s="215" t="s">
        <v>468</v>
      </c>
      <c r="E1845" s="18" t="s">
        <v>1</v>
      </c>
      <c r="F1845" s="216">
        <v>211.76400000000001</v>
      </c>
      <c r="G1845" s="30"/>
      <c r="H1845" s="31"/>
    </row>
    <row r="1846" spans="1:8" s="2" customFormat="1" ht="16.899999999999999" customHeight="1">
      <c r="A1846" s="30"/>
      <c r="B1846" s="31"/>
      <c r="C1846" s="217" t="s">
        <v>7173</v>
      </c>
      <c r="D1846" s="30"/>
      <c r="E1846" s="30"/>
      <c r="F1846" s="30"/>
      <c r="G1846" s="30"/>
      <c r="H1846" s="31"/>
    </row>
    <row r="1847" spans="1:8" s="2" customFormat="1" ht="16.899999999999999" customHeight="1">
      <c r="A1847" s="30"/>
      <c r="B1847" s="31"/>
      <c r="C1847" s="215" t="s">
        <v>2033</v>
      </c>
      <c r="D1847" s="215" t="s">
        <v>2034</v>
      </c>
      <c r="E1847" s="18" t="s">
        <v>529</v>
      </c>
      <c r="F1847" s="216">
        <v>622.19399999999996</v>
      </c>
      <c r="G1847" s="30"/>
      <c r="H1847" s="31"/>
    </row>
    <row r="1848" spans="1:8" s="2" customFormat="1" ht="16.899999999999999" customHeight="1">
      <c r="A1848" s="30"/>
      <c r="B1848" s="31"/>
      <c r="C1848" s="215" t="s">
        <v>519</v>
      </c>
      <c r="D1848" s="215" t="s">
        <v>520</v>
      </c>
      <c r="E1848" s="18" t="s">
        <v>450</v>
      </c>
      <c r="F1848" s="216">
        <v>1146.3969999999999</v>
      </c>
      <c r="G1848" s="30"/>
      <c r="H1848" s="31"/>
    </row>
    <row r="1849" spans="1:8" s="2" customFormat="1" ht="22.5">
      <c r="A1849" s="30"/>
      <c r="B1849" s="31"/>
      <c r="C1849" s="215" t="s">
        <v>1596</v>
      </c>
      <c r="D1849" s="215" t="s">
        <v>1597</v>
      </c>
      <c r="E1849" s="18" t="s">
        <v>529</v>
      </c>
      <c r="F1849" s="216">
        <v>499.065</v>
      </c>
      <c r="G1849" s="30"/>
      <c r="H1849" s="31"/>
    </row>
    <row r="1850" spans="1:8" s="2" customFormat="1" ht="16.899999999999999" customHeight="1">
      <c r="A1850" s="30"/>
      <c r="B1850" s="31"/>
      <c r="C1850" s="215" t="s">
        <v>2048</v>
      </c>
      <c r="D1850" s="215" t="s">
        <v>2049</v>
      </c>
      <c r="E1850" s="18" t="s">
        <v>529</v>
      </c>
      <c r="F1850" s="216">
        <v>215.999</v>
      </c>
      <c r="G1850" s="30"/>
      <c r="H1850" s="31"/>
    </row>
    <row r="1851" spans="1:8" s="2" customFormat="1" ht="16.899999999999999" customHeight="1">
      <c r="A1851" s="30"/>
      <c r="B1851" s="31"/>
      <c r="C1851" s="211" t="s">
        <v>155</v>
      </c>
      <c r="D1851" s="212" t="s">
        <v>1</v>
      </c>
      <c r="E1851" s="213" t="s">
        <v>1</v>
      </c>
      <c r="F1851" s="214">
        <v>410.43</v>
      </c>
      <c r="G1851" s="30"/>
      <c r="H1851" s="31"/>
    </row>
    <row r="1852" spans="1:8" s="2" customFormat="1" ht="16.899999999999999" customHeight="1">
      <c r="A1852" s="30"/>
      <c r="B1852" s="31"/>
      <c r="C1852" s="215" t="s">
        <v>1</v>
      </c>
      <c r="D1852" s="215" t="s">
        <v>2039</v>
      </c>
      <c r="E1852" s="18" t="s">
        <v>1</v>
      </c>
      <c r="F1852" s="216">
        <v>0</v>
      </c>
      <c r="G1852" s="30"/>
      <c r="H1852" s="31"/>
    </row>
    <row r="1853" spans="1:8" s="2" customFormat="1" ht="16.899999999999999" customHeight="1">
      <c r="A1853" s="30"/>
      <c r="B1853" s="31"/>
      <c r="C1853" s="215" t="s">
        <v>1</v>
      </c>
      <c r="D1853" s="215" t="s">
        <v>2040</v>
      </c>
      <c r="E1853" s="18" t="s">
        <v>1</v>
      </c>
      <c r="F1853" s="216">
        <v>157.815</v>
      </c>
      <c r="G1853" s="30"/>
      <c r="H1853" s="31"/>
    </row>
    <row r="1854" spans="1:8" s="2" customFormat="1" ht="16.899999999999999" customHeight="1">
      <c r="A1854" s="30"/>
      <c r="B1854" s="31"/>
      <c r="C1854" s="215" t="s">
        <v>1</v>
      </c>
      <c r="D1854" s="215" t="s">
        <v>2041</v>
      </c>
      <c r="E1854" s="18" t="s">
        <v>1</v>
      </c>
      <c r="F1854" s="216">
        <v>252.61500000000001</v>
      </c>
      <c r="G1854" s="30"/>
      <c r="H1854" s="31"/>
    </row>
    <row r="1855" spans="1:8" s="2" customFormat="1" ht="16.899999999999999" customHeight="1">
      <c r="A1855" s="30"/>
      <c r="B1855" s="31"/>
      <c r="C1855" s="215" t="s">
        <v>155</v>
      </c>
      <c r="D1855" s="215" t="s">
        <v>468</v>
      </c>
      <c r="E1855" s="18" t="s">
        <v>1</v>
      </c>
      <c r="F1855" s="216">
        <v>410.43</v>
      </c>
      <c r="G1855" s="30"/>
      <c r="H1855" s="31"/>
    </row>
    <row r="1856" spans="1:8" s="2" customFormat="1" ht="16.899999999999999" customHeight="1">
      <c r="A1856" s="30"/>
      <c r="B1856" s="31"/>
      <c r="C1856" s="217" t="s">
        <v>7173</v>
      </c>
      <c r="D1856" s="30"/>
      <c r="E1856" s="30"/>
      <c r="F1856" s="30"/>
      <c r="G1856" s="30"/>
      <c r="H1856" s="31"/>
    </row>
    <row r="1857" spans="1:8" s="2" customFormat="1" ht="16.899999999999999" customHeight="1">
      <c r="A1857" s="30"/>
      <c r="B1857" s="31"/>
      <c r="C1857" s="215" t="s">
        <v>2033</v>
      </c>
      <c r="D1857" s="215" t="s">
        <v>2034</v>
      </c>
      <c r="E1857" s="18" t="s">
        <v>529</v>
      </c>
      <c r="F1857" s="216">
        <v>622.19399999999996</v>
      </c>
      <c r="G1857" s="30"/>
      <c r="H1857" s="31"/>
    </row>
    <row r="1858" spans="1:8" s="2" customFormat="1" ht="16.899999999999999" customHeight="1">
      <c r="A1858" s="30"/>
      <c r="B1858" s="31"/>
      <c r="C1858" s="215" t="s">
        <v>519</v>
      </c>
      <c r="D1858" s="215" t="s">
        <v>520</v>
      </c>
      <c r="E1858" s="18" t="s">
        <v>450</v>
      </c>
      <c r="F1858" s="216">
        <v>1146.3969999999999</v>
      </c>
      <c r="G1858" s="30"/>
      <c r="H1858" s="31"/>
    </row>
    <row r="1859" spans="1:8" s="2" customFormat="1" ht="22.5">
      <c r="A1859" s="30"/>
      <c r="B1859" s="31"/>
      <c r="C1859" s="215" t="s">
        <v>1596</v>
      </c>
      <c r="D1859" s="215" t="s">
        <v>1597</v>
      </c>
      <c r="E1859" s="18" t="s">
        <v>529</v>
      </c>
      <c r="F1859" s="216">
        <v>499.065</v>
      </c>
      <c r="G1859" s="30"/>
      <c r="H1859" s="31"/>
    </row>
    <row r="1860" spans="1:8" s="2" customFormat="1" ht="16.899999999999999" customHeight="1">
      <c r="A1860" s="30"/>
      <c r="B1860" s="31"/>
      <c r="C1860" s="215" t="s">
        <v>2043</v>
      </c>
      <c r="D1860" s="215" t="s">
        <v>2044</v>
      </c>
      <c r="E1860" s="18" t="s">
        <v>529</v>
      </c>
      <c r="F1860" s="216">
        <v>418.63900000000001</v>
      </c>
      <c r="G1860" s="30"/>
      <c r="H1860" s="31"/>
    </row>
    <row r="1861" spans="1:8" s="2" customFormat="1" ht="16.899999999999999" customHeight="1">
      <c r="A1861" s="30"/>
      <c r="B1861" s="31"/>
      <c r="C1861" s="211" t="s">
        <v>240</v>
      </c>
      <c r="D1861" s="212" t="s">
        <v>1</v>
      </c>
      <c r="E1861" s="213" t="s">
        <v>1</v>
      </c>
      <c r="F1861" s="214">
        <v>311.69400000000002</v>
      </c>
      <c r="G1861" s="30"/>
      <c r="H1861" s="31"/>
    </row>
    <row r="1862" spans="1:8" s="2" customFormat="1" ht="16.899999999999999" customHeight="1">
      <c r="A1862" s="30"/>
      <c r="B1862" s="31"/>
      <c r="C1862" s="215" t="s">
        <v>1</v>
      </c>
      <c r="D1862" s="215" t="s">
        <v>639</v>
      </c>
      <c r="E1862" s="18" t="s">
        <v>1</v>
      </c>
      <c r="F1862" s="216">
        <v>0</v>
      </c>
      <c r="G1862" s="30"/>
      <c r="H1862" s="31"/>
    </row>
    <row r="1863" spans="1:8" s="2" customFormat="1" ht="16.899999999999999" customHeight="1">
      <c r="A1863" s="30"/>
      <c r="B1863" s="31"/>
      <c r="C1863" s="215" t="s">
        <v>1</v>
      </c>
      <c r="D1863" s="215" t="s">
        <v>788</v>
      </c>
      <c r="E1863" s="18" t="s">
        <v>1</v>
      </c>
      <c r="F1863" s="216">
        <v>150.01</v>
      </c>
      <c r="G1863" s="30"/>
      <c r="H1863" s="31"/>
    </row>
    <row r="1864" spans="1:8" s="2" customFormat="1" ht="16.899999999999999" customHeight="1">
      <c r="A1864" s="30"/>
      <c r="B1864" s="31"/>
      <c r="C1864" s="215" t="s">
        <v>1</v>
      </c>
      <c r="D1864" s="215" t="s">
        <v>789</v>
      </c>
      <c r="E1864" s="18" t="s">
        <v>1</v>
      </c>
      <c r="F1864" s="216">
        <v>25.83</v>
      </c>
      <c r="G1864" s="30"/>
      <c r="H1864" s="31"/>
    </row>
    <row r="1865" spans="1:8" s="2" customFormat="1" ht="16.899999999999999" customHeight="1">
      <c r="A1865" s="30"/>
      <c r="B1865" s="31"/>
      <c r="C1865" s="215" t="s">
        <v>1</v>
      </c>
      <c r="D1865" s="215" t="s">
        <v>790</v>
      </c>
      <c r="E1865" s="18" t="s">
        <v>1</v>
      </c>
      <c r="F1865" s="216">
        <v>91.224000000000004</v>
      </c>
      <c r="G1865" s="30"/>
      <c r="H1865" s="31"/>
    </row>
    <row r="1866" spans="1:8" s="2" customFormat="1" ht="16.899999999999999" customHeight="1">
      <c r="A1866" s="30"/>
      <c r="B1866" s="31"/>
      <c r="C1866" s="215" t="s">
        <v>1</v>
      </c>
      <c r="D1866" s="215" t="s">
        <v>791</v>
      </c>
      <c r="E1866" s="18" t="s">
        <v>1</v>
      </c>
      <c r="F1866" s="216">
        <v>-46.2</v>
      </c>
      <c r="G1866" s="30"/>
      <c r="H1866" s="31"/>
    </row>
    <row r="1867" spans="1:8" s="2" customFormat="1" ht="16.899999999999999" customHeight="1">
      <c r="A1867" s="30"/>
      <c r="B1867" s="31"/>
      <c r="C1867" s="215" t="s">
        <v>1</v>
      </c>
      <c r="D1867" s="215" t="s">
        <v>653</v>
      </c>
      <c r="E1867" s="18" t="s">
        <v>1</v>
      </c>
      <c r="F1867" s="216">
        <v>0</v>
      </c>
      <c r="G1867" s="30"/>
      <c r="H1867" s="31"/>
    </row>
    <row r="1868" spans="1:8" s="2" customFormat="1" ht="16.899999999999999" customHeight="1">
      <c r="A1868" s="30"/>
      <c r="B1868" s="31"/>
      <c r="C1868" s="215" t="s">
        <v>1</v>
      </c>
      <c r="D1868" s="215" t="s">
        <v>792</v>
      </c>
      <c r="E1868" s="18" t="s">
        <v>1</v>
      </c>
      <c r="F1868" s="216">
        <v>68.31</v>
      </c>
      <c r="G1868" s="30"/>
      <c r="H1868" s="31"/>
    </row>
    <row r="1869" spans="1:8" s="2" customFormat="1" ht="16.899999999999999" customHeight="1">
      <c r="A1869" s="30"/>
      <c r="B1869" s="31"/>
      <c r="C1869" s="215" t="s">
        <v>1</v>
      </c>
      <c r="D1869" s="215" t="s">
        <v>793</v>
      </c>
      <c r="E1869" s="18" t="s">
        <v>1</v>
      </c>
      <c r="F1869" s="216">
        <v>10.612</v>
      </c>
      <c r="G1869" s="30"/>
      <c r="H1869" s="31"/>
    </row>
    <row r="1870" spans="1:8" s="2" customFormat="1" ht="16.899999999999999" customHeight="1">
      <c r="A1870" s="30"/>
      <c r="B1870" s="31"/>
      <c r="C1870" s="215" t="s">
        <v>1</v>
      </c>
      <c r="D1870" s="215" t="s">
        <v>794</v>
      </c>
      <c r="E1870" s="18" t="s">
        <v>1</v>
      </c>
      <c r="F1870" s="216">
        <v>-38.6</v>
      </c>
      <c r="G1870" s="30"/>
      <c r="H1870" s="31"/>
    </row>
    <row r="1871" spans="1:8" s="2" customFormat="1" ht="16.899999999999999" customHeight="1">
      <c r="A1871" s="30"/>
      <c r="B1871" s="31"/>
      <c r="C1871" s="215" t="s">
        <v>1</v>
      </c>
      <c r="D1871" s="215" t="s">
        <v>654</v>
      </c>
      <c r="E1871" s="18" t="s">
        <v>1</v>
      </c>
      <c r="F1871" s="216">
        <v>0</v>
      </c>
      <c r="G1871" s="30"/>
      <c r="H1871" s="31"/>
    </row>
    <row r="1872" spans="1:8" s="2" customFormat="1" ht="16.899999999999999" customHeight="1">
      <c r="A1872" s="30"/>
      <c r="B1872" s="31"/>
      <c r="C1872" s="215" t="s">
        <v>1</v>
      </c>
      <c r="D1872" s="215" t="s">
        <v>795</v>
      </c>
      <c r="E1872" s="18" t="s">
        <v>1</v>
      </c>
      <c r="F1872" s="216">
        <v>63.712000000000003</v>
      </c>
      <c r="G1872" s="30"/>
      <c r="H1872" s="31"/>
    </row>
    <row r="1873" spans="1:8" s="2" customFormat="1" ht="16.899999999999999" customHeight="1">
      <c r="A1873" s="30"/>
      <c r="B1873" s="31"/>
      <c r="C1873" s="215" t="s">
        <v>1</v>
      </c>
      <c r="D1873" s="215" t="s">
        <v>796</v>
      </c>
      <c r="E1873" s="18" t="s">
        <v>1</v>
      </c>
      <c r="F1873" s="216">
        <v>15.375999999999999</v>
      </c>
      <c r="G1873" s="30"/>
      <c r="H1873" s="31"/>
    </row>
    <row r="1874" spans="1:8" s="2" customFormat="1" ht="16.899999999999999" customHeight="1">
      <c r="A1874" s="30"/>
      <c r="B1874" s="31"/>
      <c r="C1874" s="215" t="s">
        <v>1</v>
      </c>
      <c r="D1874" s="215" t="s">
        <v>797</v>
      </c>
      <c r="E1874" s="18" t="s">
        <v>1</v>
      </c>
      <c r="F1874" s="216">
        <v>17.02</v>
      </c>
      <c r="G1874" s="30"/>
      <c r="H1874" s="31"/>
    </row>
    <row r="1875" spans="1:8" s="2" customFormat="1" ht="16.899999999999999" customHeight="1">
      <c r="A1875" s="30"/>
      <c r="B1875" s="31"/>
      <c r="C1875" s="215" t="s">
        <v>1</v>
      </c>
      <c r="D1875" s="215" t="s">
        <v>798</v>
      </c>
      <c r="E1875" s="18" t="s">
        <v>1</v>
      </c>
      <c r="F1875" s="216">
        <v>-45.6</v>
      </c>
      <c r="G1875" s="30"/>
      <c r="H1875" s="31"/>
    </row>
    <row r="1876" spans="1:8" s="2" customFormat="1" ht="16.899999999999999" customHeight="1">
      <c r="A1876" s="30"/>
      <c r="B1876" s="31"/>
      <c r="C1876" s="215" t="s">
        <v>240</v>
      </c>
      <c r="D1876" s="215" t="s">
        <v>470</v>
      </c>
      <c r="E1876" s="18" t="s">
        <v>1</v>
      </c>
      <c r="F1876" s="216">
        <v>311.69400000000002</v>
      </c>
      <c r="G1876" s="30"/>
      <c r="H1876" s="31"/>
    </row>
    <row r="1877" spans="1:8" s="2" customFormat="1" ht="16.899999999999999" customHeight="1">
      <c r="A1877" s="30"/>
      <c r="B1877" s="31"/>
      <c r="C1877" s="217" t="s">
        <v>7173</v>
      </c>
      <c r="D1877" s="30"/>
      <c r="E1877" s="30"/>
      <c r="F1877" s="30"/>
      <c r="G1877" s="30"/>
      <c r="H1877" s="31"/>
    </row>
    <row r="1878" spans="1:8" s="2" customFormat="1" ht="22.5">
      <c r="A1878" s="30"/>
      <c r="B1878" s="31"/>
      <c r="C1878" s="215" t="s">
        <v>785</v>
      </c>
      <c r="D1878" s="215" t="s">
        <v>786</v>
      </c>
      <c r="E1878" s="18" t="s">
        <v>529</v>
      </c>
      <c r="F1878" s="216">
        <v>311.69400000000002</v>
      </c>
      <c r="G1878" s="30"/>
      <c r="H1878" s="31"/>
    </row>
    <row r="1879" spans="1:8" s="2" customFormat="1" ht="22.5">
      <c r="A1879" s="30"/>
      <c r="B1879" s="31"/>
      <c r="C1879" s="215" t="s">
        <v>1017</v>
      </c>
      <c r="D1879" s="215" t="s">
        <v>1018</v>
      </c>
      <c r="E1879" s="18" t="s">
        <v>529</v>
      </c>
      <c r="F1879" s="216">
        <v>724.55100000000004</v>
      </c>
      <c r="G1879" s="30"/>
      <c r="H1879" s="31"/>
    </row>
    <row r="1880" spans="1:8" s="2" customFormat="1" ht="16.899999999999999" customHeight="1">
      <c r="A1880" s="30"/>
      <c r="B1880" s="31"/>
      <c r="C1880" s="211" t="s">
        <v>244</v>
      </c>
      <c r="D1880" s="212" t="s">
        <v>1</v>
      </c>
      <c r="E1880" s="213" t="s">
        <v>1</v>
      </c>
      <c r="F1880" s="214">
        <v>6.16</v>
      </c>
      <c r="G1880" s="30"/>
      <c r="H1880" s="31"/>
    </row>
    <row r="1881" spans="1:8" s="2" customFormat="1" ht="16.899999999999999" customHeight="1">
      <c r="A1881" s="30"/>
      <c r="B1881" s="31"/>
      <c r="C1881" s="215" t="s">
        <v>1</v>
      </c>
      <c r="D1881" s="215" t="s">
        <v>653</v>
      </c>
      <c r="E1881" s="18" t="s">
        <v>1</v>
      </c>
      <c r="F1881" s="216">
        <v>0</v>
      </c>
      <c r="G1881" s="30"/>
      <c r="H1881" s="31"/>
    </row>
    <row r="1882" spans="1:8" s="2" customFormat="1" ht="16.899999999999999" customHeight="1">
      <c r="A1882" s="30"/>
      <c r="B1882" s="31"/>
      <c r="C1882" s="215" t="s">
        <v>1</v>
      </c>
      <c r="D1882" s="215" t="s">
        <v>740</v>
      </c>
      <c r="E1882" s="18" t="s">
        <v>1</v>
      </c>
      <c r="F1882" s="216">
        <v>6.16</v>
      </c>
      <c r="G1882" s="30"/>
      <c r="H1882" s="31"/>
    </row>
    <row r="1883" spans="1:8" s="2" customFormat="1" ht="16.899999999999999" customHeight="1">
      <c r="A1883" s="30"/>
      <c r="B1883" s="31"/>
      <c r="C1883" s="215" t="s">
        <v>244</v>
      </c>
      <c r="D1883" s="215" t="s">
        <v>470</v>
      </c>
      <c r="E1883" s="18" t="s">
        <v>1</v>
      </c>
      <c r="F1883" s="216">
        <v>6.16</v>
      </c>
      <c r="G1883" s="30"/>
      <c r="H1883" s="31"/>
    </row>
    <row r="1884" spans="1:8" s="2" customFormat="1" ht="16.899999999999999" customHeight="1">
      <c r="A1884" s="30"/>
      <c r="B1884" s="31"/>
      <c r="C1884" s="217" t="s">
        <v>7173</v>
      </c>
      <c r="D1884" s="30"/>
      <c r="E1884" s="30"/>
      <c r="F1884" s="30"/>
      <c r="G1884" s="30"/>
      <c r="H1884" s="31"/>
    </row>
    <row r="1885" spans="1:8" s="2" customFormat="1" ht="16.899999999999999" customHeight="1">
      <c r="A1885" s="30"/>
      <c r="B1885" s="31"/>
      <c r="C1885" s="215" t="s">
        <v>737</v>
      </c>
      <c r="D1885" s="215" t="s">
        <v>738</v>
      </c>
      <c r="E1885" s="18" t="s">
        <v>529</v>
      </c>
      <c r="F1885" s="216">
        <v>6.16</v>
      </c>
      <c r="G1885" s="30"/>
      <c r="H1885" s="31"/>
    </row>
    <row r="1886" spans="1:8" s="2" customFormat="1" ht="22.5">
      <c r="A1886" s="30"/>
      <c r="B1886" s="31"/>
      <c r="C1886" s="215" t="s">
        <v>1017</v>
      </c>
      <c r="D1886" s="215" t="s">
        <v>1018</v>
      </c>
      <c r="E1886" s="18" t="s">
        <v>529</v>
      </c>
      <c r="F1886" s="216">
        <v>724.55100000000004</v>
      </c>
      <c r="G1886" s="30"/>
      <c r="H1886" s="31"/>
    </row>
    <row r="1887" spans="1:8" s="2" customFormat="1" ht="16.899999999999999" customHeight="1">
      <c r="A1887" s="30"/>
      <c r="B1887" s="31"/>
      <c r="C1887" s="211" t="s">
        <v>242</v>
      </c>
      <c r="D1887" s="212" t="s">
        <v>1</v>
      </c>
      <c r="E1887" s="213" t="s">
        <v>1</v>
      </c>
      <c r="F1887" s="214">
        <v>29.48</v>
      </c>
      <c r="G1887" s="30"/>
      <c r="H1887" s="31"/>
    </row>
    <row r="1888" spans="1:8" s="2" customFormat="1" ht="16.899999999999999" customHeight="1">
      <c r="A1888" s="30"/>
      <c r="B1888" s="31"/>
      <c r="C1888" s="215" t="s">
        <v>1</v>
      </c>
      <c r="D1888" s="215" t="s">
        <v>653</v>
      </c>
      <c r="E1888" s="18" t="s">
        <v>1</v>
      </c>
      <c r="F1888" s="216">
        <v>0</v>
      </c>
      <c r="G1888" s="30"/>
      <c r="H1888" s="31"/>
    </row>
    <row r="1889" spans="1:8" s="2" customFormat="1" ht="16.899999999999999" customHeight="1">
      <c r="A1889" s="30"/>
      <c r="B1889" s="31"/>
      <c r="C1889" s="215" t="s">
        <v>1</v>
      </c>
      <c r="D1889" s="215" t="s">
        <v>745</v>
      </c>
      <c r="E1889" s="18" t="s">
        <v>1</v>
      </c>
      <c r="F1889" s="216">
        <v>22.44</v>
      </c>
      <c r="G1889" s="30"/>
      <c r="H1889" s="31"/>
    </row>
    <row r="1890" spans="1:8" s="2" customFormat="1" ht="16.899999999999999" customHeight="1">
      <c r="A1890" s="30"/>
      <c r="B1890" s="31"/>
      <c r="C1890" s="215" t="s">
        <v>1</v>
      </c>
      <c r="D1890" s="215" t="s">
        <v>654</v>
      </c>
      <c r="E1890" s="18" t="s">
        <v>1</v>
      </c>
      <c r="F1890" s="216">
        <v>0</v>
      </c>
      <c r="G1890" s="30"/>
      <c r="H1890" s="31"/>
    </row>
    <row r="1891" spans="1:8" s="2" customFormat="1" ht="16.899999999999999" customHeight="1">
      <c r="A1891" s="30"/>
      <c r="B1891" s="31"/>
      <c r="C1891" s="215" t="s">
        <v>1</v>
      </c>
      <c r="D1891" s="215" t="s">
        <v>746</v>
      </c>
      <c r="E1891" s="18" t="s">
        <v>1</v>
      </c>
      <c r="F1891" s="216">
        <v>7.04</v>
      </c>
      <c r="G1891" s="30"/>
      <c r="H1891" s="31"/>
    </row>
    <row r="1892" spans="1:8" s="2" customFormat="1" ht="16.899999999999999" customHeight="1">
      <c r="A1892" s="30"/>
      <c r="B1892" s="31"/>
      <c r="C1892" s="215" t="s">
        <v>1</v>
      </c>
      <c r="D1892" s="215" t="s">
        <v>1</v>
      </c>
      <c r="E1892" s="18" t="s">
        <v>1</v>
      </c>
      <c r="F1892" s="216">
        <v>0</v>
      </c>
      <c r="G1892" s="30"/>
      <c r="H1892" s="31"/>
    </row>
    <row r="1893" spans="1:8" s="2" customFormat="1" ht="16.899999999999999" customHeight="1">
      <c r="A1893" s="30"/>
      <c r="B1893" s="31"/>
      <c r="C1893" s="215" t="s">
        <v>242</v>
      </c>
      <c r="D1893" s="215" t="s">
        <v>470</v>
      </c>
      <c r="E1893" s="18" t="s">
        <v>1</v>
      </c>
      <c r="F1893" s="216">
        <v>29.48</v>
      </c>
      <c r="G1893" s="30"/>
      <c r="H1893" s="31"/>
    </row>
    <row r="1894" spans="1:8" s="2" customFormat="1" ht="16.899999999999999" customHeight="1">
      <c r="A1894" s="30"/>
      <c r="B1894" s="31"/>
      <c r="C1894" s="217" t="s">
        <v>7173</v>
      </c>
      <c r="D1894" s="30"/>
      <c r="E1894" s="30"/>
      <c r="F1894" s="30"/>
      <c r="G1894" s="30"/>
      <c r="H1894" s="31"/>
    </row>
    <row r="1895" spans="1:8" s="2" customFormat="1" ht="16.899999999999999" customHeight="1">
      <c r="A1895" s="30"/>
      <c r="B1895" s="31"/>
      <c r="C1895" s="215" t="s">
        <v>742</v>
      </c>
      <c r="D1895" s="215" t="s">
        <v>743</v>
      </c>
      <c r="E1895" s="18" t="s">
        <v>529</v>
      </c>
      <c r="F1895" s="216">
        <v>29.48</v>
      </c>
      <c r="G1895" s="30"/>
      <c r="H1895" s="31"/>
    </row>
    <row r="1896" spans="1:8" s="2" customFormat="1" ht="22.5">
      <c r="A1896" s="30"/>
      <c r="B1896" s="31"/>
      <c r="C1896" s="215" t="s">
        <v>1017</v>
      </c>
      <c r="D1896" s="215" t="s">
        <v>1018</v>
      </c>
      <c r="E1896" s="18" t="s">
        <v>529</v>
      </c>
      <c r="F1896" s="216">
        <v>724.55100000000004</v>
      </c>
      <c r="G1896" s="30"/>
      <c r="H1896" s="31"/>
    </row>
    <row r="1897" spans="1:8" s="2" customFormat="1" ht="16.899999999999999" customHeight="1">
      <c r="A1897" s="30"/>
      <c r="B1897" s="31"/>
      <c r="C1897" s="211" t="s">
        <v>149</v>
      </c>
      <c r="D1897" s="212" t="s">
        <v>1</v>
      </c>
      <c r="E1897" s="213" t="s">
        <v>1</v>
      </c>
      <c r="F1897" s="214">
        <v>243.83600000000001</v>
      </c>
      <c r="G1897" s="30"/>
      <c r="H1897" s="31"/>
    </row>
    <row r="1898" spans="1:8" s="2" customFormat="1" ht="16.899999999999999" customHeight="1">
      <c r="A1898" s="30"/>
      <c r="B1898" s="31"/>
      <c r="C1898" s="215" t="s">
        <v>1</v>
      </c>
      <c r="D1898" s="215" t="s">
        <v>514</v>
      </c>
      <c r="E1898" s="18" t="s">
        <v>1</v>
      </c>
      <c r="F1898" s="216">
        <v>0</v>
      </c>
      <c r="G1898" s="30"/>
      <c r="H1898" s="31"/>
    </row>
    <row r="1899" spans="1:8" s="2" customFormat="1" ht="16.899999999999999" customHeight="1">
      <c r="A1899" s="30"/>
      <c r="B1899" s="31"/>
      <c r="C1899" s="215" t="s">
        <v>1</v>
      </c>
      <c r="D1899" s="215" t="s">
        <v>458</v>
      </c>
      <c r="E1899" s="18" t="s">
        <v>1</v>
      </c>
      <c r="F1899" s="216">
        <v>0</v>
      </c>
      <c r="G1899" s="30"/>
      <c r="H1899" s="31"/>
    </row>
    <row r="1900" spans="1:8" s="2" customFormat="1" ht="16.899999999999999" customHeight="1">
      <c r="A1900" s="30"/>
      <c r="B1900" s="31"/>
      <c r="C1900" s="215" t="s">
        <v>1</v>
      </c>
      <c r="D1900" s="215" t="s">
        <v>515</v>
      </c>
      <c r="E1900" s="18" t="s">
        <v>1</v>
      </c>
      <c r="F1900" s="216">
        <v>97.873999999999995</v>
      </c>
      <c r="G1900" s="30"/>
      <c r="H1900" s="31"/>
    </row>
    <row r="1901" spans="1:8" s="2" customFormat="1" ht="16.899999999999999" customHeight="1">
      <c r="A1901" s="30"/>
      <c r="B1901" s="31"/>
      <c r="C1901" s="215" t="s">
        <v>1</v>
      </c>
      <c r="D1901" s="215" t="s">
        <v>460</v>
      </c>
      <c r="E1901" s="18" t="s">
        <v>1</v>
      </c>
      <c r="F1901" s="216">
        <v>0</v>
      </c>
      <c r="G1901" s="30"/>
      <c r="H1901" s="31"/>
    </row>
    <row r="1902" spans="1:8" s="2" customFormat="1" ht="16.899999999999999" customHeight="1">
      <c r="A1902" s="30"/>
      <c r="B1902" s="31"/>
      <c r="C1902" s="215" t="s">
        <v>1</v>
      </c>
      <c r="D1902" s="215" t="s">
        <v>461</v>
      </c>
      <c r="E1902" s="18" t="s">
        <v>1</v>
      </c>
      <c r="F1902" s="216">
        <v>17.875</v>
      </c>
      <c r="G1902" s="30"/>
      <c r="H1902" s="31"/>
    </row>
    <row r="1903" spans="1:8" s="2" customFormat="1" ht="16.899999999999999" customHeight="1">
      <c r="A1903" s="30"/>
      <c r="B1903" s="31"/>
      <c r="C1903" s="215" t="s">
        <v>1</v>
      </c>
      <c r="D1903" s="215" t="s">
        <v>462</v>
      </c>
      <c r="E1903" s="18" t="s">
        <v>1</v>
      </c>
      <c r="F1903" s="216">
        <v>0</v>
      </c>
      <c r="G1903" s="30"/>
      <c r="H1903" s="31"/>
    </row>
    <row r="1904" spans="1:8" s="2" customFormat="1" ht="16.899999999999999" customHeight="1">
      <c r="A1904" s="30"/>
      <c r="B1904" s="31"/>
      <c r="C1904" s="215" t="s">
        <v>1</v>
      </c>
      <c r="D1904" s="215" t="s">
        <v>464</v>
      </c>
      <c r="E1904" s="18" t="s">
        <v>1</v>
      </c>
      <c r="F1904" s="216">
        <v>14.723000000000001</v>
      </c>
      <c r="G1904" s="30"/>
      <c r="H1904" s="31"/>
    </row>
    <row r="1905" spans="1:8" s="2" customFormat="1" ht="16.899999999999999" customHeight="1">
      <c r="A1905" s="30"/>
      <c r="B1905" s="31"/>
      <c r="C1905" s="215" t="s">
        <v>1</v>
      </c>
      <c r="D1905" s="215" t="s">
        <v>465</v>
      </c>
      <c r="E1905" s="18" t="s">
        <v>1</v>
      </c>
      <c r="F1905" s="216">
        <v>0</v>
      </c>
      <c r="G1905" s="30"/>
      <c r="H1905" s="31"/>
    </row>
    <row r="1906" spans="1:8" s="2" customFormat="1" ht="16.899999999999999" customHeight="1">
      <c r="A1906" s="30"/>
      <c r="B1906" s="31"/>
      <c r="C1906" s="215" t="s">
        <v>1</v>
      </c>
      <c r="D1906" s="215" t="s">
        <v>516</v>
      </c>
      <c r="E1906" s="18" t="s">
        <v>1</v>
      </c>
      <c r="F1906" s="216">
        <v>113.364</v>
      </c>
      <c r="G1906" s="30"/>
      <c r="H1906" s="31"/>
    </row>
    <row r="1907" spans="1:8" s="2" customFormat="1" ht="16.899999999999999" customHeight="1">
      <c r="A1907" s="30"/>
      <c r="B1907" s="31"/>
      <c r="C1907" s="215" t="s">
        <v>149</v>
      </c>
      <c r="D1907" s="215" t="s">
        <v>470</v>
      </c>
      <c r="E1907" s="18" t="s">
        <v>1</v>
      </c>
      <c r="F1907" s="216">
        <v>243.83600000000001</v>
      </c>
      <c r="G1907" s="30"/>
      <c r="H1907" s="31"/>
    </row>
    <row r="1908" spans="1:8" s="2" customFormat="1" ht="16.899999999999999" customHeight="1">
      <c r="A1908" s="30"/>
      <c r="B1908" s="31"/>
      <c r="C1908" s="217" t="s">
        <v>7173</v>
      </c>
      <c r="D1908" s="30"/>
      <c r="E1908" s="30"/>
      <c r="F1908" s="30"/>
      <c r="G1908" s="30"/>
      <c r="H1908" s="31"/>
    </row>
    <row r="1909" spans="1:8" s="2" customFormat="1" ht="22.5">
      <c r="A1909" s="30"/>
      <c r="B1909" s="31"/>
      <c r="C1909" s="215" t="s">
        <v>511</v>
      </c>
      <c r="D1909" s="215" t="s">
        <v>512</v>
      </c>
      <c r="E1909" s="18" t="s">
        <v>450</v>
      </c>
      <c r="F1909" s="216">
        <v>243.83600000000001</v>
      </c>
      <c r="G1909" s="30"/>
      <c r="H1909" s="31"/>
    </row>
    <row r="1910" spans="1:8" s="2" customFormat="1" ht="22.5">
      <c r="A1910" s="30"/>
      <c r="B1910" s="31"/>
      <c r="C1910" s="215" t="s">
        <v>480</v>
      </c>
      <c r="D1910" s="215" t="s">
        <v>481</v>
      </c>
      <c r="E1910" s="18" t="s">
        <v>450</v>
      </c>
      <c r="F1910" s="216">
        <v>487.67200000000003</v>
      </c>
      <c r="G1910" s="30"/>
      <c r="H1910" s="31"/>
    </row>
    <row r="1911" spans="1:8" s="2" customFormat="1" ht="22.5">
      <c r="A1911" s="30"/>
      <c r="B1911" s="31"/>
      <c r="C1911" s="215" t="s">
        <v>485</v>
      </c>
      <c r="D1911" s="215" t="s">
        <v>486</v>
      </c>
      <c r="E1911" s="18" t="s">
        <v>450</v>
      </c>
      <c r="F1911" s="216">
        <v>1243.5930000000001</v>
      </c>
      <c r="G1911" s="30"/>
      <c r="H1911" s="31"/>
    </row>
    <row r="1912" spans="1:8" s="2" customFormat="1" ht="16.899999999999999" customHeight="1">
      <c r="A1912" s="30"/>
      <c r="B1912" s="31"/>
      <c r="C1912" s="215" t="s">
        <v>495</v>
      </c>
      <c r="D1912" s="215" t="s">
        <v>496</v>
      </c>
      <c r="E1912" s="18" t="s">
        <v>450</v>
      </c>
      <c r="F1912" s="216">
        <v>243.83600000000001</v>
      </c>
      <c r="G1912" s="30"/>
      <c r="H1912" s="31"/>
    </row>
    <row r="1913" spans="1:8" s="2" customFormat="1" ht="16.899999999999999" customHeight="1">
      <c r="A1913" s="30"/>
      <c r="B1913" s="31"/>
      <c r="C1913" s="215" t="s">
        <v>500</v>
      </c>
      <c r="D1913" s="215" t="s">
        <v>501</v>
      </c>
      <c r="E1913" s="18" t="s">
        <v>450</v>
      </c>
      <c r="F1913" s="216">
        <v>243.83600000000001</v>
      </c>
      <c r="G1913" s="30"/>
      <c r="H1913" s="31"/>
    </row>
    <row r="1914" spans="1:8" s="2" customFormat="1" ht="16.899999999999999" customHeight="1">
      <c r="A1914" s="30"/>
      <c r="B1914" s="31"/>
      <c r="C1914" s="215" t="s">
        <v>519</v>
      </c>
      <c r="D1914" s="215" t="s">
        <v>520</v>
      </c>
      <c r="E1914" s="18" t="s">
        <v>450</v>
      </c>
      <c r="F1914" s="216">
        <v>1146.3969999999999</v>
      </c>
      <c r="G1914" s="30"/>
      <c r="H1914" s="31"/>
    </row>
    <row r="1915" spans="1:8" s="2" customFormat="1" ht="16.899999999999999" customHeight="1">
      <c r="A1915" s="30"/>
      <c r="B1915" s="31"/>
      <c r="C1915" s="211" t="s">
        <v>525</v>
      </c>
      <c r="D1915" s="212" t="s">
        <v>1</v>
      </c>
      <c r="E1915" s="213" t="s">
        <v>1</v>
      </c>
      <c r="F1915" s="214">
        <v>1146.3969999999999</v>
      </c>
      <c r="G1915" s="30"/>
      <c r="H1915" s="31"/>
    </row>
    <row r="1916" spans="1:8" s="2" customFormat="1" ht="16.899999999999999" customHeight="1">
      <c r="A1916" s="30"/>
      <c r="B1916" s="31"/>
      <c r="C1916" s="215" t="s">
        <v>1</v>
      </c>
      <c r="D1916" s="215" t="s">
        <v>522</v>
      </c>
      <c r="E1916" s="18" t="s">
        <v>1</v>
      </c>
      <c r="F1916" s="216">
        <v>0</v>
      </c>
      <c r="G1916" s="30"/>
      <c r="H1916" s="31"/>
    </row>
    <row r="1917" spans="1:8" s="2" customFormat="1" ht="16.899999999999999" customHeight="1">
      <c r="A1917" s="30"/>
      <c r="B1917" s="31"/>
      <c r="C1917" s="215" t="s">
        <v>1</v>
      </c>
      <c r="D1917" s="215" t="s">
        <v>145</v>
      </c>
      <c r="E1917" s="18" t="s">
        <v>1</v>
      </c>
      <c r="F1917" s="216">
        <v>1468.8689999999999</v>
      </c>
      <c r="G1917" s="30"/>
      <c r="H1917" s="31"/>
    </row>
    <row r="1918" spans="1:8" s="2" customFormat="1" ht="16.899999999999999" customHeight="1">
      <c r="A1918" s="30"/>
      <c r="B1918" s="31"/>
      <c r="C1918" s="215" t="s">
        <v>1</v>
      </c>
      <c r="D1918" s="215" t="s">
        <v>489</v>
      </c>
      <c r="E1918" s="18" t="s">
        <v>1</v>
      </c>
      <c r="F1918" s="216">
        <v>-243.83600000000001</v>
      </c>
      <c r="G1918" s="30"/>
      <c r="H1918" s="31"/>
    </row>
    <row r="1919" spans="1:8" s="2" customFormat="1" ht="16.899999999999999" customHeight="1">
      <c r="A1919" s="30"/>
      <c r="B1919" s="31"/>
      <c r="C1919" s="215" t="s">
        <v>1</v>
      </c>
      <c r="D1919" s="215" t="s">
        <v>523</v>
      </c>
      <c r="E1919" s="18" t="s">
        <v>1</v>
      </c>
      <c r="F1919" s="216">
        <v>-21.175999999999998</v>
      </c>
      <c r="G1919" s="30"/>
      <c r="H1919" s="31"/>
    </row>
    <row r="1920" spans="1:8" s="2" customFormat="1" ht="16.899999999999999" customHeight="1">
      <c r="A1920" s="30"/>
      <c r="B1920" s="31"/>
      <c r="C1920" s="215" t="s">
        <v>1</v>
      </c>
      <c r="D1920" s="215" t="s">
        <v>524</v>
      </c>
      <c r="E1920" s="18" t="s">
        <v>1</v>
      </c>
      <c r="F1920" s="216">
        <v>-57.46</v>
      </c>
      <c r="G1920" s="30"/>
      <c r="H1920" s="31"/>
    </row>
    <row r="1921" spans="1:8" s="2" customFormat="1" ht="16.899999999999999" customHeight="1">
      <c r="A1921" s="30"/>
      <c r="B1921" s="31"/>
      <c r="C1921" s="215" t="s">
        <v>525</v>
      </c>
      <c r="D1921" s="215" t="s">
        <v>468</v>
      </c>
      <c r="E1921" s="18" t="s">
        <v>1</v>
      </c>
      <c r="F1921" s="216">
        <v>1146.3969999999999</v>
      </c>
      <c r="G1921" s="30"/>
      <c r="H1921" s="31"/>
    </row>
    <row r="1922" spans="1:8" s="2" customFormat="1" ht="16.899999999999999" customHeight="1">
      <c r="A1922" s="30"/>
      <c r="B1922" s="31"/>
      <c r="C1922" s="211" t="s">
        <v>151</v>
      </c>
      <c r="D1922" s="212" t="s">
        <v>1</v>
      </c>
      <c r="E1922" s="213" t="s">
        <v>1</v>
      </c>
      <c r="F1922" s="214">
        <v>1243.5930000000001</v>
      </c>
      <c r="G1922" s="30"/>
      <c r="H1922" s="31"/>
    </row>
    <row r="1923" spans="1:8" s="2" customFormat="1" ht="16.899999999999999" customHeight="1">
      <c r="A1923" s="30"/>
      <c r="B1923" s="31"/>
      <c r="C1923" s="215" t="s">
        <v>1</v>
      </c>
      <c r="D1923" s="215" t="s">
        <v>488</v>
      </c>
      <c r="E1923" s="18" t="s">
        <v>1</v>
      </c>
      <c r="F1923" s="216">
        <v>0</v>
      </c>
      <c r="G1923" s="30"/>
      <c r="H1923" s="31"/>
    </row>
    <row r="1924" spans="1:8" s="2" customFormat="1" ht="16.899999999999999" customHeight="1">
      <c r="A1924" s="30"/>
      <c r="B1924" s="31"/>
      <c r="C1924" s="215" t="s">
        <v>1</v>
      </c>
      <c r="D1924" s="215" t="s">
        <v>145</v>
      </c>
      <c r="E1924" s="18" t="s">
        <v>1</v>
      </c>
      <c r="F1924" s="216">
        <v>1468.8689999999999</v>
      </c>
      <c r="G1924" s="30"/>
      <c r="H1924" s="31"/>
    </row>
    <row r="1925" spans="1:8" s="2" customFormat="1" ht="16.899999999999999" customHeight="1">
      <c r="A1925" s="30"/>
      <c r="B1925" s="31"/>
      <c r="C1925" s="215" t="s">
        <v>1</v>
      </c>
      <c r="D1925" s="215" t="s">
        <v>147</v>
      </c>
      <c r="E1925" s="18" t="s">
        <v>1</v>
      </c>
      <c r="F1925" s="216">
        <v>18.559999999999999</v>
      </c>
      <c r="G1925" s="30"/>
      <c r="H1925" s="31"/>
    </row>
    <row r="1926" spans="1:8" s="2" customFormat="1" ht="16.899999999999999" customHeight="1">
      <c r="A1926" s="30"/>
      <c r="B1926" s="31"/>
      <c r="C1926" s="215" t="s">
        <v>1</v>
      </c>
      <c r="D1926" s="215" t="s">
        <v>489</v>
      </c>
      <c r="E1926" s="18" t="s">
        <v>1</v>
      </c>
      <c r="F1926" s="216">
        <v>-243.83600000000001</v>
      </c>
      <c r="G1926" s="30"/>
      <c r="H1926" s="31"/>
    </row>
    <row r="1927" spans="1:8" s="2" customFormat="1" ht="16.899999999999999" customHeight="1">
      <c r="A1927" s="30"/>
      <c r="B1927" s="31"/>
      <c r="C1927" s="215" t="s">
        <v>151</v>
      </c>
      <c r="D1927" s="215" t="s">
        <v>468</v>
      </c>
      <c r="E1927" s="18" t="s">
        <v>1</v>
      </c>
      <c r="F1927" s="216">
        <v>1243.5930000000001</v>
      </c>
      <c r="G1927" s="30"/>
      <c r="H1927" s="31"/>
    </row>
    <row r="1928" spans="1:8" s="2" customFormat="1" ht="16.899999999999999" customHeight="1">
      <c r="A1928" s="30"/>
      <c r="B1928" s="31"/>
      <c r="C1928" s="217" t="s">
        <v>7173</v>
      </c>
      <c r="D1928" s="30"/>
      <c r="E1928" s="30"/>
      <c r="F1928" s="30"/>
      <c r="G1928" s="30"/>
      <c r="H1928" s="31"/>
    </row>
    <row r="1929" spans="1:8" s="2" customFormat="1" ht="22.5">
      <c r="A1929" s="30"/>
      <c r="B1929" s="31"/>
      <c r="C1929" s="215" t="s">
        <v>485</v>
      </c>
      <c r="D1929" s="215" t="s">
        <v>486</v>
      </c>
      <c r="E1929" s="18" t="s">
        <v>450</v>
      </c>
      <c r="F1929" s="216">
        <v>1243.5930000000001</v>
      </c>
      <c r="G1929" s="30"/>
      <c r="H1929" s="31"/>
    </row>
    <row r="1930" spans="1:8" s="2" customFormat="1" ht="16.899999999999999" customHeight="1">
      <c r="A1930" s="30"/>
      <c r="B1930" s="31"/>
      <c r="C1930" s="215" t="s">
        <v>505</v>
      </c>
      <c r="D1930" s="215" t="s">
        <v>506</v>
      </c>
      <c r="E1930" s="18" t="s">
        <v>507</v>
      </c>
      <c r="F1930" s="216">
        <v>2114.1080000000002</v>
      </c>
      <c r="G1930" s="30"/>
      <c r="H1930" s="31"/>
    </row>
    <row r="1931" spans="1:8" s="2" customFormat="1" ht="16.899999999999999" customHeight="1">
      <c r="A1931" s="30"/>
      <c r="B1931" s="31"/>
      <c r="C1931" s="211" t="s">
        <v>214</v>
      </c>
      <c r="D1931" s="212" t="s">
        <v>1</v>
      </c>
      <c r="E1931" s="213" t="s">
        <v>1</v>
      </c>
      <c r="F1931" s="214">
        <v>5.3380000000000001</v>
      </c>
      <c r="G1931" s="30"/>
      <c r="H1931" s="31"/>
    </row>
    <row r="1932" spans="1:8" s="2" customFormat="1" ht="16.899999999999999" customHeight="1">
      <c r="A1932" s="30"/>
      <c r="B1932" s="31"/>
      <c r="C1932" s="215" t="s">
        <v>1</v>
      </c>
      <c r="D1932" s="215" t="s">
        <v>556</v>
      </c>
      <c r="E1932" s="18" t="s">
        <v>1</v>
      </c>
      <c r="F1932" s="216">
        <v>0</v>
      </c>
      <c r="G1932" s="30"/>
      <c r="H1932" s="31"/>
    </row>
    <row r="1933" spans="1:8" s="2" customFormat="1" ht="16.899999999999999" customHeight="1">
      <c r="A1933" s="30"/>
      <c r="B1933" s="31"/>
      <c r="C1933" s="215" t="s">
        <v>1</v>
      </c>
      <c r="D1933" s="215" t="s">
        <v>557</v>
      </c>
      <c r="E1933" s="18" t="s">
        <v>1</v>
      </c>
      <c r="F1933" s="216">
        <v>5.3380000000000001</v>
      </c>
      <c r="G1933" s="30"/>
      <c r="H1933" s="31"/>
    </row>
    <row r="1934" spans="1:8" s="2" customFormat="1" ht="16.899999999999999" customHeight="1">
      <c r="A1934" s="30"/>
      <c r="B1934" s="31"/>
      <c r="C1934" s="215" t="s">
        <v>214</v>
      </c>
      <c r="D1934" s="215" t="s">
        <v>468</v>
      </c>
      <c r="E1934" s="18" t="s">
        <v>1</v>
      </c>
      <c r="F1934" s="216">
        <v>5.3380000000000001</v>
      </c>
      <c r="G1934" s="30"/>
      <c r="H1934" s="31"/>
    </row>
    <row r="1935" spans="1:8" s="2" customFormat="1" ht="16.899999999999999" customHeight="1">
      <c r="A1935" s="30"/>
      <c r="B1935" s="31"/>
      <c r="C1935" s="217" t="s">
        <v>7173</v>
      </c>
      <c r="D1935" s="30"/>
      <c r="E1935" s="30"/>
      <c r="F1935" s="30"/>
      <c r="G1935" s="30"/>
      <c r="H1935" s="31"/>
    </row>
    <row r="1936" spans="1:8" s="2" customFormat="1" ht="16.899999999999999" customHeight="1">
      <c r="A1936" s="30"/>
      <c r="B1936" s="31"/>
      <c r="C1936" s="215" t="s">
        <v>553</v>
      </c>
      <c r="D1936" s="215" t="s">
        <v>554</v>
      </c>
      <c r="E1936" s="18" t="s">
        <v>450</v>
      </c>
      <c r="F1936" s="216">
        <v>5.3380000000000001</v>
      </c>
      <c r="G1936" s="30"/>
      <c r="H1936" s="31"/>
    </row>
    <row r="1937" spans="1:8" s="2" customFormat="1" ht="16.899999999999999" customHeight="1">
      <c r="A1937" s="30"/>
      <c r="B1937" s="31"/>
      <c r="C1937" s="215" t="s">
        <v>568</v>
      </c>
      <c r="D1937" s="215" t="s">
        <v>569</v>
      </c>
      <c r="E1937" s="18" t="s">
        <v>507</v>
      </c>
      <c r="F1937" s="216">
        <v>0.64100000000000001</v>
      </c>
      <c r="G1937" s="30"/>
      <c r="H1937" s="31"/>
    </row>
    <row r="1938" spans="1:8" s="2" customFormat="1" ht="16.899999999999999" customHeight="1">
      <c r="A1938" s="30"/>
      <c r="B1938" s="31"/>
      <c r="C1938" s="211" t="s">
        <v>208</v>
      </c>
      <c r="D1938" s="212" t="s">
        <v>1</v>
      </c>
      <c r="E1938" s="213" t="s">
        <v>1</v>
      </c>
      <c r="F1938" s="214">
        <v>8.6519999999999992</v>
      </c>
      <c r="G1938" s="30"/>
      <c r="H1938" s="31"/>
    </row>
    <row r="1939" spans="1:8" s="2" customFormat="1" ht="16.899999999999999" customHeight="1">
      <c r="A1939" s="30"/>
      <c r="B1939" s="31"/>
      <c r="C1939" s="215" t="s">
        <v>1</v>
      </c>
      <c r="D1939" s="215" t="s">
        <v>1804</v>
      </c>
      <c r="E1939" s="18" t="s">
        <v>1</v>
      </c>
      <c r="F1939" s="216">
        <v>10.432</v>
      </c>
      <c r="G1939" s="30"/>
      <c r="H1939" s="31"/>
    </row>
    <row r="1940" spans="1:8" s="2" customFormat="1" ht="16.899999999999999" customHeight="1">
      <c r="A1940" s="30"/>
      <c r="B1940" s="31"/>
      <c r="C1940" s="215" t="s">
        <v>1</v>
      </c>
      <c r="D1940" s="215" t="s">
        <v>1805</v>
      </c>
      <c r="E1940" s="18" t="s">
        <v>1</v>
      </c>
      <c r="F1940" s="216">
        <v>-1.78</v>
      </c>
      <c r="G1940" s="30"/>
      <c r="H1940" s="31"/>
    </row>
    <row r="1941" spans="1:8" s="2" customFormat="1" ht="16.899999999999999" customHeight="1">
      <c r="A1941" s="30"/>
      <c r="B1941" s="31"/>
      <c r="C1941" s="215" t="s">
        <v>208</v>
      </c>
      <c r="D1941" s="215" t="s">
        <v>468</v>
      </c>
      <c r="E1941" s="18" t="s">
        <v>1</v>
      </c>
      <c r="F1941" s="216">
        <v>8.6519999999999992</v>
      </c>
      <c r="G1941" s="30"/>
      <c r="H1941" s="31"/>
    </row>
    <row r="1942" spans="1:8" s="2" customFormat="1" ht="16.899999999999999" customHeight="1">
      <c r="A1942" s="30"/>
      <c r="B1942" s="31"/>
      <c r="C1942" s="217" t="s">
        <v>7173</v>
      </c>
      <c r="D1942" s="30"/>
      <c r="E1942" s="30"/>
      <c r="F1942" s="30"/>
      <c r="G1942" s="30"/>
      <c r="H1942" s="31"/>
    </row>
    <row r="1943" spans="1:8" s="2" customFormat="1" ht="22.5">
      <c r="A1943" s="30"/>
      <c r="B1943" s="31"/>
      <c r="C1943" s="215" t="s">
        <v>1799</v>
      </c>
      <c r="D1943" s="215" t="s">
        <v>1800</v>
      </c>
      <c r="E1943" s="18" t="s">
        <v>529</v>
      </c>
      <c r="F1943" s="216">
        <v>27.076000000000001</v>
      </c>
      <c r="G1943" s="30"/>
      <c r="H1943" s="31"/>
    </row>
    <row r="1944" spans="1:8" s="2" customFormat="1" ht="22.5">
      <c r="A1944" s="30"/>
      <c r="B1944" s="31"/>
      <c r="C1944" s="215" t="s">
        <v>1859</v>
      </c>
      <c r="D1944" s="215" t="s">
        <v>1860</v>
      </c>
      <c r="E1944" s="18" t="s">
        <v>542</v>
      </c>
      <c r="F1944" s="216">
        <v>122.48</v>
      </c>
      <c r="G1944" s="30"/>
      <c r="H1944" s="31"/>
    </row>
    <row r="1945" spans="1:8" s="2" customFormat="1" ht="16.899999999999999" customHeight="1">
      <c r="A1945" s="30"/>
      <c r="B1945" s="31"/>
      <c r="C1945" s="215" t="s">
        <v>1884</v>
      </c>
      <c r="D1945" s="215" t="s">
        <v>1885</v>
      </c>
      <c r="E1945" s="18" t="s">
        <v>529</v>
      </c>
      <c r="F1945" s="216">
        <v>432.00799999999998</v>
      </c>
      <c r="G1945" s="30"/>
      <c r="H1945" s="31"/>
    </row>
    <row r="1946" spans="1:8" s="2" customFormat="1" ht="16.899999999999999" customHeight="1">
      <c r="A1946" s="30"/>
      <c r="B1946" s="31"/>
      <c r="C1946" s="215" t="s">
        <v>535</v>
      </c>
      <c r="D1946" s="215" t="s">
        <v>536</v>
      </c>
      <c r="E1946" s="18" t="s">
        <v>529</v>
      </c>
      <c r="F1946" s="216">
        <v>511.81200000000001</v>
      </c>
      <c r="G1946" s="30"/>
      <c r="H1946" s="31"/>
    </row>
    <row r="1947" spans="1:8" s="2" customFormat="1" ht="16.899999999999999" customHeight="1">
      <c r="A1947" s="30"/>
      <c r="B1947" s="31"/>
      <c r="C1947" s="211" t="s">
        <v>236</v>
      </c>
      <c r="D1947" s="212" t="s">
        <v>1</v>
      </c>
      <c r="E1947" s="213" t="s">
        <v>1</v>
      </c>
      <c r="F1947" s="214">
        <v>5.8949999999999996</v>
      </c>
      <c r="G1947" s="30"/>
      <c r="H1947" s="31"/>
    </row>
    <row r="1948" spans="1:8" s="2" customFormat="1" ht="16.899999999999999" customHeight="1">
      <c r="A1948" s="30"/>
      <c r="B1948" s="31"/>
      <c r="C1948" s="215" t="s">
        <v>1</v>
      </c>
      <c r="D1948" s="215" t="s">
        <v>1823</v>
      </c>
      <c r="E1948" s="18" t="s">
        <v>1</v>
      </c>
      <c r="F1948" s="216">
        <v>5.8949999999999996</v>
      </c>
      <c r="G1948" s="30"/>
      <c r="H1948" s="31"/>
    </row>
    <row r="1949" spans="1:8" s="2" customFormat="1" ht="16.899999999999999" customHeight="1">
      <c r="A1949" s="30"/>
      <c r="B1949" s="31"/>
      <c r="C1949" s="215" t="s">
        <v>236</v>
      </c>
      <c r="D1949" s="215" t="s">
        <v>468</v>
      </c>
      <c r="E1949" s="18" t="s">
        <v>1</v>
      </c>
      <c r="F1949" s="216">
        <v>5.8949999999999996</v>
      </c>
      <c r="G1949" s="30"/>
      <c r="H1949" s="31"/>
    </row>
    <row r="1950" spans="1:8" s="2" customFormat="1" ht="16.899999999999999" customHeight="1">
      <c r="A1950" s="30"/>
      <c r="B1950" s="31"/>
      <c r="C1950" s="217" t="s">
        <v>7173</v>
      </c>
      <c r="D1950" s="30"/>
      <c r="E1950" s="30"/>
      <c r="F1950" s="30"/>
      <c r="G1950" s="30"/>
      <c r="H1950" s="31"/>
    </row>
    <row r="1951" spans="1:8" s="2" customFormat="1" ht="22.5">
      <c r="A1951" s="30"/>
      <c r="B1951" s="31"/>
      <c r="C1951" s="215" t="s">
        <v>1820</v>
      </c>
      <c r="D1951" s="215" t="s">
        <v>1821</v>
      </c>
      <c r="E1951" s="18" t="s">
        <v>529</v>
      </c>
      <c r="F1951" s="216">
        <v>188.928</v>
      </c>
      <c r="G1951" s="30"/>
      <c r="H1951" s="31"/>
    </row>
    <row r="1952" spans="1:8" s="2" customFormat="1" ht="22.5">
      <c r="A1952" s="30"/>
      <c r="B1952" s="31"/>
      <c r="C1952" s="215" t="s">
        <v>1859</v>
      </c>
      <c r="D1952" s="215" t="s">
        <v>1860</v>
      </c>
      <c r="E1952" s="18" t="s">
        <v>542</v>
      </c>
      <c r="F1952" s="216">
        <v>122.48</v>
      </c>
      <c r="G1952" s="30"/>
      <c r="H1952" s="31"/>
    </row>
    <row r="1953" spans="1:8" s="2" customFormat="1" ht="16.899999999999999" customHeight="1">
      <c r="A1953" s="30"/>
      <c r="B1953" s="31"/>
      <c r="C1953" s="215" t="s">
        <v>1884</v>
      </c>
      <c r="D1953" s="215" t="s">
        <v>1885</v>
      </c>
      <c r="E1953" s="18" t="s">
        <v>529</v>
      </c>
      <c r="F1953" s="216">
        <v>432.00799999999998</v>
      </c>
      <c r="G1953" s="30"/>
      <c r="H1953" s="31"/>
    </row>
    <row r="1954" spans="1:8" s="2" customFormat="1" ht="16.899999999999999" customHeight="1">
      <c r="A1954" s="30"/>
      <c r="B1954" s="31"/>
      <c r="C1954" s="215" t="s">
        <v>1816</v>
      </c>
      <c r="D1954" s="215" t="s">
        <v>1817</v>
      </c>
      <c r="E1954" s="18" t="s">
        <v>529</v>
      </c>
      <c r="F1954" s="216">
        <v>44.732999999999997</v>
      </c>
      <c r="G1954" s="30"/>
      <c r="H1954" s="31"/>
    </row>
    <row r="1955" spans="1:8" s="2" customFormat="1" ht="16.899999999999999" customHeight="1">
      <c r="A1955" s="30"/>
      <c r="B1955" s="31"/>
      <c r="C1955" s="215" t="s">
        <v>535</v>
      </c>
      <c r="D1955" s="215" t="s">
        <v>536</v>
      </c>
      <c r="E1955" s="18" t="s">
        <v>529</v>
      </c>
      <c r="F1955" s="216">
        <v>511.81200000000001</v>
      </c>
      <c r="G1955" s="30"/>
      <c r="H1955" s="31"/>
    </row>
    <row r="1956" spans="1:8" s="2" customFormat="1" ht="16.899999999999999" customHeight="1">
      <c r="A1956" s="30"/>
      <c r="B1956" s="31"/>
      <c r="C1956" s="211" t="s">
        <v>313</v>
      </c>
      <c r="D1956" s="212" t="s">
        <v>1</v>
      </c>
      <c r="E1956" s="213" t="s">
        <v>1</v>
      </c>
      <c r="F1956" s="214">
        <v>172.5</v>
      </c>
      <c r="G1956" s="30"/>
      <c r="H1956" s="31"/>
    </row>
    <row r="1957" spans="1:8" s="2" customFormat="1" ht="16.899999999999999" customHeight="1">
      <c r="A1957" s="30"/>
      <c r="B1957" s="31"/>
      <c r="C1957" s="215" t="s">
        <v>1</v>
      </c>
      <c r="D1957" s="215" t="s">
        <v>3798</v>
      </c>
      <c r="E1957" s="18" t="s">
        <v>1</v>
      </c>
      <c r="F1957" s="216">
        <v>172.5</v>
      </c>
      <c r="G1957" s="30"/>
      <c r="H1957" s="31"/>
    </row>
    <row r="1958" spans="1:8" s="2" customFormat="1" ht="16.899999999999999" customHeight="1">
      <c r="A1958" s="30"/>
      <c r="B1958" s="31"/>
      <c r="C1958" s="215" t="s">
        <v>313</v>
      </c>
      <c r="D1958" s="215" t="s">
        <v>468</v>
      </c>
      <c r="E1958" s="18" t="s">
        <v>1</v>
      </c>
      <c r="F1958" s="216">
        <v>172.5</v>
      </c>
      <c r="G1958" s="30"/>
      <c r="H1958" s="31"/>
    </row>
    <row r="1959" spans="1:8" s="2" customFormat="1" ht="16.899999999999999" customHeight="1">
      <c r="A1959" s="30"/>
      <c r="B1959" s="31"/>
      <c r="C1959" s="217" t="s">
        <v>7173</v>
      </c>
      <c r="D1959" s="30"/>
      <c r="E1959" s="30"/>
      <c r="F1959" s="30"/>
      <c r="G1959" s="30"/>
      <c r="H1959" s="31"/>
    </row>
    <row r="1960" spans="1:8" s="2" customFormat="1" ht="22.5">
      <c r="A1960" s="30"/>
      <c r="B1960" s="31"/>
      <c r="C1960" s="215" t="s">
        <v>3789</v>
      </c>
      <c r="D1960" s="215" t="s">
        <v>3790</v>
      </c>
      <c r="E1960" s="18" t="s">
        <v>529</v>
      </c>
      <c r="F1960" s="216">
        <v>1577.3409999999999</v>
      </c>
      <c r="G1960" s="30"/>
      <c r="H1960" s="31"/>
    </row>
    <row r="1961" spans="1:8" s="2" customFormat="1" ht="16.899999999999999" customHeight="1">
      <c r="A1961" s="30"/>
      <c r="B1961" s="31"/>
      <c r="C1961" s="215" t="s">
        <v>3800</v>
      </c>
      <c r="D1961" s="215" t="s">
        <v>3801</v>
      </c>
      <c r="E1961" s="18" t="s">
        <v>529</v>
      </c>
      <c r="F1961" s="216">
        <v>1577.3409999999999</v>
      </c>
      <c r="G1961" s="30"/>
      <c r="H1961" s="31"/>
    </row>
    <row r="1962" spans="1:8" s="2" customFormat="1" ht="16.899999999999999" customHeight="1">
      <c r="A1962" s="30"/>
      <c r="B1962" s="31"/>
      <c r="C1962" s="215" t="s">
        <v>3804</v>
      </c>
      <c r="D1962" s="215" t="s">
        <v>3805</v>
      </c>
      <c r="E1962" s="18" t="s">
        <v>529</v>
      </c>
      <c r="F1962" s="216">
        <v>1577.3409999999999</v>
      </c>
      <c r="G1962" s="30"/>
      <c r="H1962" s="31"/>
    </row>
    <row r="1963" spans="1:8" s="2" customFormat="1" ht="16.899999999999999" customHeight="1">
      <c r="A1963" s="30"/>
      <c r="B1963" s="31"/>
      <c r="C1963" s="215" t="s">
        <v>3808</v>
      </c>
      <c r="D1963" s="215" t="s">
        <v>3809</v>
      </c>
      <c r="E1963" s="18" t="s">
        <v>529</v>
      </c>
      <c r="F1963" s="216">
        <v>1577.3409999999999</v>
      </c>
      <c r="G1963" s="30"/>
      <c r="H1963" s="31"/>
    </row>
    <row r="1964" spans="1:8" s="2" customFormat="1" ht="16.899999999999999" customHeight="1">
      <c r="A1964" s="30"/>
      <c r="B1964" s="31"/>
      <c r="C1964" s="215" t="s">
        <v>3812</v>
      </c>
      <c r="D1964" s="215" t="s">
        <v>3813</v>
      </c>
      <c r="E1964" s="18" t="s">
        <v>529</v>
      </c>
      <c r="F1964" s="216">
        <v>172.5</v>
      </c>
      <c r="G1964" s="30"/>
      <c r="H1964" s="31"/>
    </row>
    <row r="1965" spans="1:8" s="2" customFormat="1" ht="26.45" customHeight="1">
      <c r="A1965" s="30"/>
      <c r="B1965" s="31"/>
      <c r="C1965" s="210" t="s">
        <v>7176</v>
      </c>
      <c r="D1965" s="210" t="s">
        <v>116</v>
      </c>
      <c r="E1965" s="30"/>
      <c r="F1965" s="30"/>
      <c r="G1965" s="30"/>
      <c r="H1965" s="31"/>
    </row>
    <row r="1966" spans="1:8" s="2" customFormat="1" ht="16.899999999999999" customHeight="1">
      <c r="A1966" s="30"/>
      <c r="B1966" s="31"/>
      <c r="C1966" s="211" t="s">
        <v>6468</v>
      </c>
      <c r="D1966" s="212" t="s">
        <v>1</v>
      </c>
      <c r="E1966" s="213" t="s">
        <v>1</v>
      </c>
      <c r="F1966" s="214">
        <v>37.090000000000003</v>
      </c>
      <c r="G1966" s="30"/>
      <c r="H1966" s="31"/>
    </row>
    <row r="1967" spans="1:8" s="2" customFormat="1" ht="16.899999999999999" customHeight="1">
      <c r="A1967" s="30"/>
      <c r="B1967" s="31"/>
      <c r="C1967" s="215" t="s">
        <v>1</v>
      </c>
      <c r="D1967" s="215" t="s">
        <v>6504</v>
      </c>
      <c r="E1967" s="18" t="s">
        <v>1</v>
      </c>
      <c r="F1967" s="216">
        <v>0</v>
      </c>
      <c r="G1967" s="30"/>
      <c r="H1967" s="31"/>
    </row>
    <row r="1968" spans="1:8" s="2" customFormat="1" ht="16.899999999999999" customHeight="1">
      <c r="A1968" s="30"/>
      <c r="B1968" s="31"/>
      <c r="C1968" s="215" t="s">
        <v>1</v>
      </c>
      <c r="D1968" s="215" t="s">
        <v>6505</v>
      </c>
      <c r="E1968" s="18" t="s">
        <v>1</v>
      </c>
      <c r="F1968" s="216">
        <v>37.090000000000003</v>
      </c>
      <c r="G1968" s="30"/>
      <c r="H1968" s="31"/>
    </row>
    <row r="1969" spans="1:8" s="2" customFormat="1" ht="16.899999999999999" customHeight="1">
      <c r="A1969" s="30"/>
      <c r="B1969" s="31"/>
      <c r="C1969" s="215" t="s">
        <v>6468</v>
      </c>
      <c r="D1969" s="215" t="s">
        <v>468</v>
      </c>
      <c r="E1969" s="18" t="s">
        <v>1</v>
      </c>
      <c r="F1969" s="216">
        <v>37.090000000000003</v>
      </c>
      <c r="G1969" s="30"/>
      <c r="H1969" s="31"/>
    </row>
    <row r="1970" spans="1:8" s="2" customFormat="1" ht="16.899999999999999" customHeight="1">
      <c r="A1970" s="30"/>
      <c r="B1970" s="31"/>
      <c r="C1970" s="217" t="s">
        <v>7173</v>
      </c>
      <c r="D1970" s="30"/>
      <c r="E1970" s="30"/>
      <c r="F1970" s="30"/>
      <c r="G1970" s="30"/>
      <c r="H1970" s="31"/>
    </row>
    <row r="1971" spans="1:8" s="2" customFormat="1" ht="16.899999999999999" customHeight="1">
      <c r="A1971" s="30"/>
      <c r="B1971" s="31"/>
      <c r="C1971" s="215" t="s">
        <v>448</v>
      </c>
      <c r="D1971" s="215" t="s">
        <v>449</v>
      </c>
      <c r="E1971" s="18" t="s">
        <v>450</v>
      </c>
      <c r="F1971" s="216">
        <v>37.090000000000003</v>
      </c>
      <c r="G1971" s="30"/>
      <c r="H1971" s="31"/>
    </row>
    <row r="1972" spans="1:8" s="2" customFormat="1" ht="16.899999999999999" customHeight="1">
      <c r="A1972" s="30"/>
      <c r="B1972" s="31"/>
      <c r="C1972" s="215" t="s">
        <v>6534</v>
      </c>
      <c r="D1972" s="215" t="s">
        <v>6535</v>
      </c>
      <c r="E1972" s="18" t="s">
        <v>450</v>
      </c>
      <c r="F1972" s="216">
        <v>113.92100000000001</v>
      </c>
      <c r="G1972" s="30"/>
      <c r="H1972" s="31"/>
    </row>
    <row r="1973" spans="1:8" s="2" customFormat="1" ht="16.899999999999999" customHeight="1">
      <c r="A1973" s="30"/>
      <c r="B1973" s="31"/>
      <c r="C1973" s="211" t="s">
        <v>6470</v>
      </c>
      <c r="D1973" s="212" t="s">
        <v>1</v>
      </c>
      <c r="E1973" s="213" t="s">
        <v>1</v>
      </c>
      <c r="F1973" s="214">
        <v>11.1</v>
      </c>
      <c r="G1973" s="30"/>
      <c r="H1973" s="31"/>
    </row>
    <row r="1974" spans="1:8" s="2" customFormat="1" ht="16.899999999999999" customHeight="1">
      <c r="A1974" s="30"/>
      <c r="B1974" s="31"/>
      <c r="C1974" s="215" t="s">
        <v>1</v>
      </c>
      <c r="D1974" s="215" t="s">
        <v>6577</v>
      </c>
      <c r="E1974" s="18" t="s">
        <v>1</v>
      </c>
      <c r="F1974" s="216">
        <v>11.1</v>
      </c>
      <c r="G1974" s="30"/>
      <c r="H1974" s="31"/>
    </row>
    <row r="1975" spans="1:8" s="2" customFormat="1" ht="16.899999999999999" customHeight="1">
      <c r="A1975" s="30"/>
      <c r="B1975" s="31"/>
      <c r="C1975" s="215" t="s">
        <v>6470</v>
      </c>
      <c r="D1975" s="215" t="s">
        <v>468</v>
      </c>
      <c r="E1975" s="18" t="s">
        <v>1</v>
      </c>
      <c r="F1975" s="216">
        <v>11.1</v>
      </c>
      <c r="G1975" s="30"/>
      <c r="H1975" s="31"/>
    </row>
    <row r="1976" spans="1:8" s="2" customFormat="1" ht="16.899999999999999" customHeight="1">
      <c r="A1976" s="30"/>
      <c r="B1976" s="31"/>
      <c r="C1976" s="217" t="s">
        <v>7173</v>
      </c>
      <c r="D1976" s="30"/>
      <c r="E1976" s="30"/>
      <c r="F1976" s="30"/>
      <c r="G1976" s="30"/>
      <c r="H1976" s="31"/>
    </row>
    <row r="1977" spans="1:8" s="2" customFormat="1" ht="16.899999999999999" customHeight="1">
      <c r="A1977" s="30"/>
      <c r="B1977" s="31"/>
      <c r="C1977" s="215" t="s">
        <v>6574</v>
      </c>
      <c r="D1977" s="215" t="s">
        <v>6575</v>
      </c>
      <c r="E1977" s="18" t="s">
        <v>542</v>
      </c>
      <c r="F1977" s="216">
        <v>11.1</v>
      </c>
      <c r="G1977" s="30"/>
      <c r="H1977" s="31"/>
    </row>
    <row r="1978" spans="1:8" s="2" customFormat="1" ht="16.899999999999999" customHeight="1">
      <c r="A1978" s="30"/>
      <c r="B1978" s="31"/>
      <c r="C1978" s="215" t="s">
        <v>6495</v>
      </c>
      <c r="D1978" s="215" t="s">
        <v>6496</v>
      </c>
      <c r="E1978" s="18" t="s">
        <v>542</v>
      </c>
      <c r="F1978" s="216">
        <v>100.2</v>
      </c>
      <c r="G1978" s="30"/>
      <c r="H1978" s="31"/>
    </row>
    <row r="1979" spans="1:8" s="2" customFormat="1" ht="16.899999999999999" customHeight="1">
      <c r="A1979" s="30"/>
      <c r="B1979" s="31"/>
      <c r="C1979" s="215" t="s">
        <v>6511</v>
      </c>
      <c r="D1979" s="215" t="s">
        <v>6512</v>
      </c>
      <c r="E1979" s="18" t="s">
        <v>450</v>
      </c>
      <c r="F1979" s="216">
        <v>97.364999999999995</v>
      </c>
      <c r="G1979" s="30"/>
      <c r="H1979" s="31"/>
    </row>
    <row r="1980" spans="1:8" s="2" customFormat="1" ht="22.5">
      <c r="A1980" s="30"/>
      <c r="B1980" s="31"/>
      <c r="C1980" s="215" t="s">
        <v>6521</v>
      </c>
      <c r="D1980" s="215" t="s">
        <v>6522</v>
      </c>
      <c r="E1980" s="18" t="s">
        <v>529</v>
      </c>
      <c r="F1980" s="216">
        <v>233.7</v>
      </c>
      <c r="G1980" s="30"/>
      <c r="H1980" s="31"/>
    </row>
    <row r="1981" spans="1:8" s="2" customFormat="1" ht="16.899999999999999" customHeight="1">
      <c r="A1981" s="30"/>
      <c r="B1981" s="31"/>
      <c r="C1981" s="215" t="s">
        <v>6534</v>
      </c>
      <c r="D1981" s="215" t="s">
        <v>6535</v>
      </c>
      <c r="E1981" s="18" t="s">
        <v>450</v>
      </c>
      <c r="F1981" s="216">
        <v>113.92100000000001</v>
      </c>
      <c r="G1981" s="30"/>
      <c r="H1981" s="31"/>
    </row>
    <row r="1982" spans="1:8" s="2" customFormat="1" ht="16.899999999999999" customHeight="1">
      <c r="A1982" s="30"/>
      <c r="B1982" s="31"/>
      <c r="C1982" s="215" t="s">
        <v>6539</v>
      </c>
      <c r="D1982" s="215" t="s">
        <v>6540</v>
      </c>
      <c r="E1982" s="18" t="s">
        <v>450</v>
      </c>
      <c r="F1982" s="216">
        <v>15.436999999999999</v>
      </c>
      <c r="G1982" s="30"/>
      <c r="H1982" s="31"/>
    </row>
    <row r="1983" spans="1:8" s="2" customFormat="1" ht="16.899999999999999" customHeight="1">
      <c r="A1983" s="30"/>
      <c r="B1983" s="31"/>
      <c r="C1983" s="215" t="s">
        <v>6548</v>
      </c>
      <c r="D1983" s="215" t="s">
        <v>6549</v>
      </c>
      <c r="E1983" s="18" t="s">
        <v>529</v>
      </c>
      <c r="F1983" s="216">
        <v>41.19</v>
      </c>
      <c r="G1983" s="30"/>
      <c r="H1983" s="31"/>
    </row>
    <row r="1984" spans="1:8" s="2" customFormat="1" ht="16.899999999999999" customHeight="1">
      <c r="A1984" s="30"/>
      <c r="B1984" s="31"/>
      <c r="C1984" s="215" t="s">
        <v>6553</v>
      </c>
      <c r="D1984" s="215" t="s">
        <v>6554</v>
      </c>
      <c r="E1984" s="18" t="s">
        <v>450</v>
      </c>
      <c r="F1984" s="216">
        <v>4.6189999999999998</v>
      </c>
      <c r="G1984" s="30"/>
      <c r="H1984" s="31"/>
    </row>
    <row r="1985" spans="1:8" s="2" customFormat="1" ht="16.899999999999999" customHeight="1">
      <c r="A1985" s="30"/>
      <c r="B1985" s="31"/>
      <c r="C1985" s="215" t="s">
        <v>6571</v>
      </c>
      <c r="D1985" s="215" t="s">
        <v>6572</v>
      </c>
      <c r="E1985" s="18" t="s">
        <v>542</v>
      </c>
      <c r="F1985" s="216">
        <v>11.1</v>
      </c>
      <c r="G1985" s="30"/>
      <c r="H1985" s="31"/>
    </row>
    <row r="1986" spans="1:8" s="2" customFormat="1" ht="16.899999999999999" customHeight="1">
      <c r="A1986" s="30"/>
      <c r="B1986" s="31"/>
      <c r="C1986" s="215" t="s">
        <v>6602</v>
      </c>
      <c r="D1986" s="215" t="s">
        <v>6603</v>
      </c>
      <c r="E1986" s="18" t="s">
        <v>542</v>
      </c>
      <c r="F1986" s="216">
        <v>11.1</v>
      </c>
      <c r="G1986" s="30"/>
      <c r="H1986" s="31"/>
    </row>
    <row r="1987" spans="1:8" s="2" customFormat="1" ht="16.899999999999999" customHeight="1">
      <c r="A1987" s="30"/>
      <c r="B1987" s="31"/>
      <c r="C1987" s="211" t="s">
        <v>6475</v>
      </c>
      <c r="D1987" s="212" t="s">
        <v>1</v>
      </c>
      <c r="E1987" s="213" t="s">
        <v>1</v>
      </c>
      <c r="F1987" s="214">
        <v>15.436999999999999</v>
      </c>
      <c r="G1987" s="30"/>
      <c r="H1987" s="31"/>
    </row>
    <row r="1988" spans="1:8" s="2" customFormat="1" ht="16.899999999999999" customHeight="1">
      <c r="A1988" s="30"/>
      <c r="B1988" s="31"/>
      <c r="C1988" s="215" t="s">
        <v>1</v>
      </c>
      <c r="D1988" s="215" t="s">
        <v>6542</v>
      </c>
      <c r="E1988" s="18" t="s">
        <v>1</v>
      </c>
      <c r="F1988" s="216">
        <v>10.791</v>
      </c>
      <c r="G1988" s="30"/>
      <c r="H1988" s="31"/>
    </row>
    <row r="1989" spans="1:8" s="2" customFormat="1" ht="16.899999999999999" customHeight="1">
      <c r="A1989" s="30"/>
      <c r="B1989" s="31"/>
      <c r="C1989" s="215" t="s">
        <v>1</v>
      </c>
      <c r="D1989" s="215" t="s">
        <v>1</v>
      </c>
      <c r="E1989" s="18" t="s">
        <v>1</v>
      </c>
      <c r="F1989" s="216">
        <v>0</v>
      </c>
      <c r="G1989" s="30"/>
      <c r="H1989" s="31"/>
    </row>
    <row r="1990" spans="1:8" s="2" customFormat="1" ht="16.899999999999999" customHeight="1">
      <c r="A1990" s="30"/>
      <c r="B1990" s="31"/>
      <c r="C1990" s="215" t="s">
        <v>1</v>
      </c>
      <c r="D1990" s="215" t="s">
        <v>6543</v>
      </c>
      <c r="E1990" s="18" t="s">
        <v>1</v>
      </c>
      <c r="F1990" s="216">
        <v>4.6459999999999999</v>
      </c>
      <c r="G1990" s="30"/>
      <c r="H1990" s="31"/>
    </row>
    <row r="1991" spans="1:8" s="2" customFormat="1" ht="16.899999999999999" customHeight="1">
      <c r="A1991" s="30"/>
      <c r="B1991" s="31"/>
      <c r="C1991" s="215" t="s">
        <v>6475</v>
      </c>
      <c r="D1991" s="215" t="s">
        <v>470</v>
      </c>
      <c r="E1991" s="18" t="s">
        <v>1</v>
      </c>
      <c r="F1991" s="216">
        <v>15.436999999999999</v>
      </c>
      <c r="G1991" s="30"/>
      <c r="H1991" s="31"/>
    </row>
    <row r="1992" spans="1:8" s="2" customFormat="1" ht="16.899999999999999" customHeight="1">
      <c r="A1992" s="30"/>
      <c r="B1992" s="31"/>
      <c r="C1992" s="217" t="s">
        <v>7173</v>
      </c>
      <c r="D1992" s="30"/>
      <c r="E1992" s="30"/>
      <c r="F1992" s="30"/>
      <c r="G1992" s="30"/>
      <c r="H1992" s="31"/>
    </row>
    <row r="1993" spans="1:8" s="2" customFormat="1" ht="16.899999999999999" customHeight="1">
      <c r="A1993" s="30"/>
      <c r="B1993" s="31"/>
      <c r="C1993" s="215" t="s">
        <v>6539</v>
      </c>
      <c r="D1993" s="215" t="s">
        <v>6540</v>
      </c>
      <c r="E1993" s="18" t="s">
        <v>450</v>
      </c>
      <c r="F1993" s="216">
        <v>15.436999999999999</v>
      </c>
      <c r="G1993" s="30"/>
      <c r="H1993" s="31"/>
    </row>
    <row r="1994" spans="1:8" s="2" customFormat="1" ht="16.899999999999999" customHeight="1">
      <c r="A1994" s="30"/>
      <c r="B1994" s="31"/>
      <c r="C1994" s="215" t="s">
        <v>6544</v>
      </c>
      <c r="D1994" s="215" t="s">
        <v>6545</v>
      </c>
      <c r="E1994" s="18" t="s">
        <v>507</v>
      </c>
      <c r="F1994" s="216">
        <v>27.786999999999999</v>
      </c>
      <c r="G1994" s="30"/>
      <c r="H1994" s="31"/>
    </row>
    <row r="1995" spans="1:8" s="2" customFormat="1" ht="16.899999999999999" customHeight="1">
      <c r="A1995" s="30"/>
      <c r="B1995" s="31"/>
      <c r="C1995" s="211" t="s">
        <v>6466</v>
      </c>
      <c r="D1995" s="212" t="s">
        <v>1</v>
      </c>
      <c r="E1995" s="213" t="s">
        <v>1</v>
      </c>
      <c r="F1995" s="214">
        <v>90.58</v>
      </c>
      <c r="G1995" s="30"/>
      <c r="H1995" s="31"/>
    </row>
    <row r="1996" spans="1:8" s="2" customFormat="1" ht="16.899999999999999" customHeight="1">
      <c r="A1996" s="30"/>
      <c r="B1996" s="31"/>
      <c r="C1996" s="215" t="s">
        <v>1</v>
      </c>
      <c r="D1996" s="215" t="s">
        <v>6509</v>
      </c>
      <c r="E1996" s="18" t="s">
        <v>1</v>
      </c>
      <c r="F1996" s="216">
        <v>0</v>
      </c>
      <c r="G1996" s="30"/>
      <c r="H1996" s="31"/>
    </row>
    <row r="1997" spans="1:8" s="2" customFormat="1" ht="16.899999999999999" customHeight="1">
      <c r="A1997" s="30"/>
      <c r="B1997" s="31"/>
      <c r="C1997" s="215" t="s">
        <v>1</v>
      </c>
      <c r="D1997" s="215" t="s">
        <v>6510</v>
      </c>
      <c r="E1997" s="18" t="s">
        <v>1</v>
      </c>
      <c r="F1997" s="216">
        <v>90.58</v>
      </c>
      <c r="G1997" s="30"/>
      <c r="H1997" s="31"/>
    </row>
    <row r="1998" spans="1:8" s="2" customFormat="1" ht="16.899999999999999" customHeight="1">
      <c r="A1998" s="30"/>
      <c r="B1998" s="31"/>
      <c r="C1998" s="215" t="s">
        <v>6466</v>
      </c>
      <c r="D1998" s="215" t="s">
        <v>468</v>
      </c>
      <c r="E1998" s="18" t="s">
        <v>1</v>
      </c>
      <c r="F1998" s="216">
        <v>90.58</v>
      </c>
      <c r="G1998" s="30"/>
      <c r="H1998" s="31"/>
    </row>
    <row r="1999" spans="1:8" s="2" customFormat="1" ht="16.899999999999999" customHeight="1">
      <c r="A1999" s="30"/>
      <c r="B1999" s="31"/>
      <c r="C1999" s="217" t="s">
        <v>7173</v>
      </c>
      <c r="D1999" s="30"/>
      <c r="E1999" s="30"/>
      <c r="F1999" s="30"/>
      <c r="G1999" s="30"/>
      <c r="H1999" s="31"/>
    </row>
    <row r="2000" spans="1:8" s="2" customFormat="1" ht="16.899999999999999" customHeight="1">
      <c r="A2000" s="30"/>
      <c r="B2000" s="31"/>
      <c r="C2000" s="215" t="s">
        <v>6506</v>
      </c>
      <c r="D2000" s="215" t="s">
        <v>6507</v>
      </c>
      <c r="E2000" s="18" t="s">
        <v>450</v>
      </c>
      <c r="F2000" s="216">
        <v>90.58</v>
      </c>
      <c r="G2000" s="30"/>
      <c r="H2000" s="31"/>
    </row>
    <row r="2001" spans="1:8" s="2" customFormat="1" ht="22.5">
      <c r="A2001" s="30"/>
      <c r="B2001" s="31"/>
      <c r="C2001" s="215" t="s">
        <v>480</v>
      </c>
      <c r="D2001" s="215" t="s">
        <v>481</v>
      </c>
      <c r="E2001" s="18" t="s">
        <v>450</v>
      </c>
      <c r="F2001" s="216">
        <v>264.77600000000001</v>
      </c>
      <c r="G2001" s="30"/>
      <c r="H2001" s="31"/>
    </row>
    <row r="2002" spans="1:8" s="2" customFormat="1" ht="16.899999999999999" customHeight="1">
      <c r="A2002" s="30"/>
      <c r="B2002" s="31"/>
      <c r="C2002" s="215" t="s">
        <v>500</v>
      </c>
      <c r="D2002" s="215" t="s">
        <v>501</v>
      </c>
      <c r="E2002" s="18" t="s">
        <v>450</v>
      </c>
      <c r="F2002" s="216">
        <v>187.94499999999999</v>
      </c>
      <c r="G2002" s="30"/>
      <c r="H2002" s="31"/>
    </row>
    <row r="2003" spans="1:8" s="2" customFormat="1" ht="16.899999999999999" customHeight="1">
      <c r="A2003" s="30"/>
      <c r="B2003" s="31"/>
      <c r="C2003" s="211" t="s">
        <v>6480</v>
      </c>
      <c r="D2003" s="212" t="s">
        <v>1</v>
      </c>
      <c r="E2003" s="213" t="s">
        <v>1</v>
      </c>
      <c r="F2003" s="214">
        <v>233.7</v>
      </c>
      <c r="G2003" s="30"/>
      <c r="H2003" s="31"/>
    </row>
    <row r="2004" spans="1:8" s="2" customFormat="1" ht="16.899999999999999" customHeight="1">
      <c r="A2004" s="30"/>
      <c r="B2004" s="31"/>
      <c r="C2004" s="215" t="s">
        <v>1</v>
      </c>
      <c r="D2004" s="215" t="s">
        <v>6514</v>
      </c>
      <c r="E2004" s="18" t="s">
        <v>1</v>
      </c>
      <c r="F2004" s="216">
        <v>0</v>
      </c>
      <c r="G2004" s="30"/>
      <c r="H2004" s="31"/>
    </row>
    <row r="2005" spans="1:8" s="2" customFormat="1" ht="16.899999999999999" customHeight="1">
      <c r="A2005" s="30"/>
      <c r="B2005" s="31"/>
      <c r="C2005" s="215" t="s">
        <v>1</v>
      </c>
      <c r="D2005" s="215" t="s">
        <v>6524</v>
      </c>
      <c r="E2005" s="18" t="s">
        <v>1</v>
      </c>
      <c r="F2005" s="216">
        <v>156</v>
      </c>
      <c r="G2005" s="30"/>
      <c r="H2005" s="31"/>
    </row>
    <row r="2006" spans="1:8" s="2" customFormat="1" ht="16.899999999999999" customHeight="1">
      <c r="A2006" s="30"/>
      <c r="B2006" s="31"/>
      <c r="C2006" s="215" t="s">
        <v>1</v>
      </c>
      <c r="D2006" s="215" t="s">
        <v>6516</v>
      </c>
      <c r="E2006" s="18" t="s">
        <v>1</v>
      </c>
      <c r="F2006" s="216">
        <v>0</v>
      </c>
      <c r="G2006" s="30"/>
      <c r="H2006" s="31"/>
    </row>
    <row r="2007" spans="1:8" s="2" customFormat="1" ht="16.899999999999999" customHeight="1">
      <c r="A2007" s="30"/>
      <c r="B2007" s="31"/>
      <c r="C2007" s="215" t="s">
        <v>1</v>
      </c>
      <c r="D2007" s="215" t="s">
        <v>6525</v>
      </c>
      <c r="E2007" s="18" t="s">
        <v>1</v>
      </c>
      <c r="F2007" s="216">
        <v>77.7</v>
      </c>
      <c r="G2007" s="30"/>
      <c r="H2007" s="31"/>
    </row>
    <row r="2008" spans="1:8" s="2" customFormat="1" ht="16.899999999999999" customHeight="1">
      <c r="A2008" s="30"/>
      <c r="B2008" s="31"/>
      <c r="C2008" s="215" t="s">
        <v>6480</v>
      </c>
      <c r="D2008" s="215" t="s">
        <v>468</v>
      </c>
      <c r="E2008" s="18" t="s">
        <v>1</v>
      </c>
      <c r="F2008" s="216">
        <v>233.7</v>
      </c>
      <c r="G2008" s="30"/>
      <c r="H2008" s="31"/>
    </row>
    <row r="2009" spans="1:8" s="2" customFormat="1" ht="16.899999999999999" customHeight="1">
      <c r="A2009" s="30"/>
      <c r="B2009" s="31"/>
      <c r="C2009" s="217" t="s">
        <v>7173</v>
      </c>
      <c r="D2009" s="30"/>
      <c r="E2009" s="30"/>
      <c r="F2009" s="30"/>
      <c r="G2009" s="30"/>
      <c r="H2009" s="31"/>
    </row>
    <row r="2010" spans="1:8" s="2" customFormat="1" ht="22.5">
      <c r="A2010" s="30"/>
      <c r="B2010" s="31"/>
      <c r="C2010" s="215" t="s">
        <v>6521</v>
      </c>
      <c r="D2010" s="215" t="s">
        <v>6522</v>
      </c>
      <c r="E2010" s="18" t="s">
        <v>529</v>
      </c>
      <c r="F2010" s="216">
        <v>233.7</v>
      </c>
      <c r="G2010" s="30"/>
      <c r="H2010" s="31"/>
    </row>
    <row r="2011" spans="1:8" s="2" customFormat="1" ht="22.5">
      <c r="A2011" s="30"/>
      <c r="B2011" s="31"/>
      <c r="C2011" s="215" t="s">
        <v>6526</v>
      </c>
      <c r="D2011" s="215" t="s">
        <v>6527</v>
      </c>
      <c r="E2011" s="18" t="s">
        <v>529</v>
      </c>
      <c r="F2011" s="216">
        <v>233.7</v>
      </c>
      <c r="G2011" s="30"/>
      <c r="H2011" s="31"/>
    </row>
    <row r="2012" spans="1:8" s="2" customFormat="1" ht="16.899999999999999" customHeight="1">
      <c r="A2012" s="30"/>
      <c r="B2012" s="31"/>
      <c r="C2012" s="211" t="s">
        <v>6473</v>
      </c>
      <c r="D2012" s="212" t="s">
        <v>1</v>
      </c>
      <c r="E2012" s="213" t="s">
        <v>1</v>
      </c>
      <c r="F2012" s="214">
        <v>97.364999999999995</v>
      </c>
      <c r="G2012" s="30"/>
      <c r="H2012" s="31"/>
    </row>
    <row r="2013" spans="1:8" s="2" customFormat="1" ht="16.899999999999999" customHeight="1">
      <c r="A2013" s="30"/>
      <c r="B2013" s="31"/>
      <c r="C2013" s="215" t="s">
        <v>1</v>
      </c>
      <c r="D2013" s="215" t="s">
        <v>6514</v>
      </c>
      <c r="E2013" s="18" t="s">
        <v>1</v>
      </c>
      <c r="F2013" s="216">
        <v>0</v>
      </c>
      <c r="G2013" s="30"/>
      <c r="H2013" s="31"/>
    </row>
    <row r="2014" spans="1:8" s="2" customFormat="1" ht="16.899999999999999" customHeight="1">
      <c r="A2014" s="30"/>
      <c r="B2014" s="31"/>
      <c r="C2014" s="215" t="s">
        <v>1</v>
      </c>
      <c r="D2014" s="215" t="s">
        <v>6515</v>
      </c>
      <c r="E2014" s="18" t="s">
        <v>1</v>
      </c>
      <c r="F2014" s="216">
        <v>62.4</v>
      </c>
      <c r="G2014" s="30"/>
      <c r="H2014" s="31"/>
    </row>
    <row r="2015" spans="1:8" s="2" customFormat="1" ht="16.899999999999999" customHeight="1">
      <c r="A2015" s="30"/>
      <c r="B2015" s="31"/>
      <c r="C2015" s="215" t="s">
        <v>1</v>
      </c>
      <c r="D2015" s="215" t="s">
        <v>1</v>
      </c>
      <c r="E2015" s="18" t="s">
        <v>1</v>
      </c>
      <c r="F2015" s="216">
        <v>0</v>
      </c>
      <c r="G2015" s="30"/>
      <c r="H2015" s="31"/>
    </row>
    <row r="2016" spans="1:8" s="2" customFormat="1" ht="16.899999999999999" customHeight="1">
      <c r="A2016" s="30"/>
      <c r="B2016" s="31"/>
      <c r="C2016" s="215" t="s">
        <v>1</v>
      </c>
      <c r="D2016" s="215" t="s">
        <v>6516</v>
      </c>
      <c r="E2016" s="18" t="s">
        <v>1</v>
      </c>
      <c r="F2016" s="216">
        <v>0</v>
      </c>
      <c r="G2016" s="30"/>
      <c r="H2016" s="31"/>
    </row>
    <row r="2017" spans="1:8" s="2" customFormat="1" ht="16.899999999999999" customHeight="1">
      <c r="A2017" s="30"/>
      <c r="B2017" s="31"/>
      <c r="C2017" s="215" t="s">
        <v>1</v>
      </c>
      <c r="D2017" s="215" t="s">
        <v>6517</v>
      </c>
      <c r="E2017" s="18" t="s">
        <v>1</v>
      </c>
      <c r="F2017" s="216">
        <v>34.965000000000003</v>
      </c>
      <c r="G2017" s="30"/>
      <c r="H2017" s="31"/>
    </row>
    <row r="2018" spans="1:8" s="2" customFormat="1" ht="16.899999999999999" customHeight="1">
      <c r="A2018" s="30"/>
      <c r="B2018" s="31"/>
      <c r="C2018" s="215" t="s">
        <v>6473</v>
      </c>
      <c r="D2018" s="215" t="s">
        <v>468</v>
      </c>
      <c r="E2018" s="18" t="s">
        <v>1</v>
      </c>
      <c r="F2018" s="216">
        <v>97.364999999999995</v>
      </c>
      <c r="G2018" s="30"/>
      <c r="H2018" s="31"/>
    </row>
    <row r="2019" spans="1:8" s="2" customFormat="1" ht="16.899999999999999" customHeight="1">
      <c r="A2019" s="30"/>
      <c r="B2019" s="31"/>
      <c r="C2019" s="217" t="s">
        <v>7173</v>
      </c>
      <c r="D2019" s="30"/>
      <c r="E2019" s="30"/>
      <c r="F2019" s="30"/>
      <c r="G2019" s="30"/>
      <c r="H2019" s="31"/>
    </row>
    <row r="2020" spans="1:8" s="2" customFormat="1" ht="16.899999999999999" customHeight="1">
      <c r="A2020" s="30"/>
      <c r="B2020" s="31"/>
      <c r="C2020" s="215" t="s">
        <v>6511</v>
      </c>
      <c r="D2020" s="215" t="s">
        <v>6512</v>
      </c>
      <c r="E2020" s="18" t="s">
        <v>450</v>
      </c>
      <c r="F2020" s="216">
        <v>97.364999999999995</v>
      </c>
      <c r="G2020" s="30"/>
      <c r="H2020" s="31"/>
    </row>
    <row r="2021" spans="1:8" s="2" customFormat="1" ht="16.899999999999999" customHeight="1">
      <c r="A2021" s="30"/>
      <c r="B2021" s="31"/>
      <c r="C2021" s="215" t="s">
        <v>6499</v>
      </c>
      <c r="D2021" s="215" t="s">
        <v>6500</v>
      </c>
      <c r="E2021" s="18" t="s">
        <v>450</v>
      </c>
      <c r="F2021" s="216">
        <v>58.418999999999997</v>
      </c>
      <c r="G2021" s="30"/>
      <c r="H2021" s="31"/>
    </row>
    <row r="2022" spans="1:8" s="2" customFormat="1" ht="22.5">
      <c r="A2022" s="30"/>
      <c r="B2022" s="31"/>
      <c r="C2022" s="215" t="s">
        <v>6518</v>
      </c>
      <c r="D2022" s="215" t="s">
        <v>6519</v>
      </c>
      <c r="E2022" s="18" t="s">
        <v>450</v>
      </c>
      <c r="F2022" s="216">
        <v>58.418999999999997</v>
      </c>
      <c r="G2022" s="30"/>
      <c r="H2022" s="31"/>
    </row>
    <row r="2023" spans="1:8" s="2" customFormat="1" ht="22.5">
      <c r="A2023" s="30"/>
      <c r="B2023" s="31"/>
      <c r="C2023" s="215" t="s">
        <v>480</v>
      </c>
      <c r="D2023" s="215" t="s">
        <v>481</v>
      </c>
      <c r="E2023" s="18" t="s">
        <v>450</v>
      </c>
      <c r="F2023" s="216">
        <v>264.77600000000001</v>
      </c>
      <c r="G2023" s="30"/>
      <c r="H2023" s="31"/>
    </row>
    <row r="2024" spans="1:8" s="2" customFormat="1" ht="16.899999999999999" customHeight="1">
      <c r="A2024" s="30"/>
      <c r="B2024" s="31"/>
      <c r="C2024" s="215" t="s">
        <v>500</v>
      </c>
      <c r="D2024" s="215" t="s">
        <v>501</v>
      </c>
      <c r="E2024" s="18" t="s">
        <v>450</v>
      </c>
      <c r="F2024" s="216">
        <v>187.94499999999999</v>
      </c>
      <c r="G2024" s="30"/>
      <c r="H2024" s="31"/>
    </row>
    <row r="2025" spans="1:8" s="2" customFormat="1" ht="16.899999999999999" customHeight="1">
      <c r="A2025" s="30"/>
      <c r="B2025" s="31"/>
      <c r="C2025" s="215" t="s">
        <v>6534</v>
      </c>
      <c r="D2025" s="215" t="s">
        <v>6535</v>
      </c>
      <c r="E2025" s="18" t="s">
        <v>450</v>
      </c>
      <c r="F2025" s="216">
        <v>113.92100000000001</v>
      </c>
      <c r="G2025" s="30"/>
      <c r="H2025" s="31"/>
    </row>
    <row r="2026" spans="1:8" s="2" customFormat="1" ht="16.899999999999999" customHeight="1">
      <c r="A2026" s="30"/>
      <c r="B2026" s="31"/>
      <c r="C2026" s="211" t="s">
        <v>6472</v>
      </c>
      <c r="D2026" s="212" t="s">
        <v>1</v>
      </c>
      <c r="E2026" s="213" t="s">
        <v>1</v>
      </c>
      <c r="F2026" s="214">
        <v>39</v>
      </c>
      <c r="G2026" s="30"/>
      <c r="H2026" s="31"/>
    </row>
    <row r="2027" spans="1:8" s="2" customFormat="1" ht="16.899999999999999" customHeight="1">
      <c r="A2027" s="30"/>
      <c r="B2027" s="31"/>
      <c r="C2027" s="215" t="s">
        <v>1</v>
      </c>
      <c r="D2027" s="215" t="s">
        <v>747</v>
      </c>
      <c r="E2027" s="18" t="s">
        <v>1</v>
      </c>
      <c r="F2027" s="216">
        <v>39</v>
      </c>
      <c r="G2027" s="30"/>
      <c r="H2027" s="31"/>
    </row>
    <row r="2028" spans="1:8" s="2" customFormat="1" ht="16.899999999999999" customHeight="1">
      <c r="A2028" s="30"/>
      <c r="B2028" s="31"/>
      <c r="C2028" s="215" t="s">
        <v>6472</v>
      </c>
      <c r="D2028" s="215" t="s">
        <v>468</v>
      </c>
      <c r="E2028" s="18" t="s">
        <v>1</v>
      </c>
      <c r="F2028" s="216">
        <v>39</v>
      </c>
      <c r="G2028" s="30"/>
      <c r="H2028" s="31"/>
    </row>
    <row r="2029" spans="1:8" s="2" customFormat="1" ht="16.899999999999999" customHeight="1">
      <c r="A2029" s="30"/>
      <c r="B2029" s="31"/>
      <c r="C2029" s="217" t="s">
        <v>7173</v>
      </c>
      <c r="D2029" s="30"/>
      <c r="E2029" s="30"/>
      <c r="F2029" s="30"/>
      <c r="G2029" s="30"/>
      <c r="H2029" s="31"/>
    </row>
    <row r="2030" spans="1:8" s="2" customFormat="1" ht="16.899999999999999" customHeight="1">
      <c r="A2030" s="30"/>
      <c r="B2030" s="31"/>
      <c r="C2030" s="215" t="s">
        <v>6565</v>
      </c>
      <c r="D2030" s="215" t="s">
        <v>6566</v>
      </c>
      <c r="E2030" s="18" t="s">
        <v>542</v>
      </c>
      <c r="F2030" s="216">
        <v>39</v>
      </c>
      <c r="G2030" s="30"/>
      <c r="H2030" s="31"/>
    </row>
    <row r="2031" spans="1:8" s="2" customFormat="1" ht="16.899999999999999" customHeight="1">
      <c r="A2031" s="30"/>
      <c r="B2031" s="31"/>
      <c r="C2031" s="215" t="s">
        <v>6495</v>
      </c>
      <c r="D2031" s="215" t="s">
        <v>6496</v>
      </c>
      <c r="E2031" s="18" t="s">
        <v>542</v>
      </c>
      <c r="F2031" s="216">
        <v>100.2</v>
      </c>
      <c r="G2031" s="30"/>
      <c r="H2031" s="31"/>
    </row>
    <row r="2032" spans="1:8" s="2" customFormat="1" ht="16.899999999999999" customHeight="1">
      <c r="A2032" s="30"/>
      <c r="B2032" s="31"/>
      <c r="C2032" s="215" t="s">
        <v>6511</v>
      </c>
      <c r="D2032" s="215" t="s">
        <v>6512</v>
      </c>
      <c r="E2032" s="18" t="s">
        <v>450</v>
      </c>
      <c r="F2032" s="216">
        <v>97.364999999999995</v>
      </c>
      <c r="G2032" s="30"/>
      <c r="H2032" s="31"/>
    </row>
    <row r="2033" spans="1:8" s="2" customFormat="1" ht="22.5">
      <c r="A2033" s="30"/>
      <c r="B2033" s="31"/>
      <c r="C2033" s="215" t="s">
        <v>6521</v>
      </c>
      <c r="D2033" s="215" t="s">
        <v>6522</v>
      </c>
      <c r="E2033" s="18" t="s">
        <v>529</v>
      </c>
      <c r="F2033" s="216">
        <v>233.7</v>
      </c>
      <c r="G2033" s="30"/>
      <c r="H2033" s="31"/>
    </row>
    <row r="2034" spans="1:8" s="2" customFormat="1" ht="16.899999999999999" customHeight="1">
      <c r="A2034" s="30"/>
      <c r="B2034" s="31"/>
      <c r="C2034" s="215" t="s">
        <v>6534</v>
      </c>
      <c r="D2034" s="215" t="s">
        <v>6535</v>
      </c>
      <c r="E2034" s="18" t="s">
        <v>450</v>
      </c>
      <c r="F2034" s="216">
        <v>113.92100000000001</v>
      </c>
      <c r="G2034" s="30"/>
      <c r="H2034" s="31"/>
    </row>
    <row r="2035" spans="1:8" s="2" customFormat="1" ht="16.899999999999999" customHeight="1">
      <c r="A2035" s="30"/>
      <c r="B2035" s="31"/>
      <c r="C2035" s="215" t="s">
        <v>6539</v>
      </c>
      <c r="D2035" s="215" t="s">
        <v>6540</v>
      </c>
      <c r="E2035" s="18" t="s">
        <v>450</v>
      </c>
      <c r="F2035" s="216">
        <v>15.436999999999999</v>
      </c>
      <c r="G2035" s="30"/>
      <c r="H2035" s="31"/>
    </row>
    <row r="2036" spans="1:8" s="2" customFormat="1" ht="16.899999999999999" customHeight="1">
      <c r="A2036" s="30"/>
      <c r="B2036" s="31"/>
      <c r="C2036" s="215" t="s">
        <v>6548</v>
      </c>
      <c r="D2036" s="215" t="s">
        <v>6549</v>
      </c>
      <c r="E2036" s="18" t="s">
        <v>529</v>
      </c>
      <c r="F2036" s="216">
        <v>41.19</v>
      </c>
      <c r="G2036" s="30"/>
      <c r="H2036" s="31"/>
    </row>
    <row r="2037" spans="1:8" s="2" customFormat="1" ht="16.899999999999999" customHeight="1">
      <c r="A2037" s="30"/>
      <c r="B2037" s="31"/>
      <c r="C2037" s="215" t="s">
        <v>6553</v>
      </c>
      <c r="D2037" s="215" t="s">
        <v>6554</v>
      </c>
      <c r="E2037" s="18" t="s">
        <v>450</v>
      </c>
      <c r="F2037" s="216">
        <v>4.6189999999999998</v>
      </c>
      <c r="G2037" s="30"/>
      <c r="H2037" s="31"/>
    </row>
    <row r="2038" spans="1:8" s="2" customFormat="1" ht="16.899999999999999" customHeight="1">
      <c r="A2038" s="30"/>
      <c r="B2038" s="31"/>
      <c r="C2038" s="215" t="s">
        <v>6568</v>
      </c>
      <c r="D2038" s="215" t="s">
        <v>6569</v>
      </c>
      <c r="E2038" s="18" t="s">
        <v>542</v>
      </c>
      <c r="F2038" s="216">
        <v>39</v>
      </c>
      <c r="G2038" s="30"/>
      <c r="H2038" s="31"/>
    </row>
    <row r="2039" spans="1:8" s="2" customFormat="1" ht="16.899999999999999" customHeight="1">
      <c r="A2039" s="30"/>
      <c r="B2039" s="31"/>
      <c r="C2039" s="215" t="s">
        <v>6596</v>
      </c>
      <c r="D2039" s="215" t="s">
        <v>6597</v>
      </c>
      <c r="E2039" s="18" t="s">
        <v>542</v>
      </c>
      <c r="F2039" s="216">
        <v>39</v>
      </c>
      <c r="G2039" s="30"/>
      <c r="H2039" s="31"/>
    </row>
    <row r="2040" spans="1:8" s="2" customFormat="1" ht="16.899999999999999" customHeight="1">
      <c r="A2040" s="30"/>
      <c r="B2040" s="31"/>
      <c r="C2040" s="215" t="s">
        <v>6599</v>
      </c>
      <c r="D2040" s="215" t="s">
        <v>6600</v>
      </c>
      <c r="E2040" s="18" t="s">
        <v>542</v>
      </c>
      <c r="F2040" s="216">
        <v>39</v>
      </c>
      <c r="G2040" s="30"/>
      <c r="H2040" s="31"/>
    </row>
    <row r="2041" spans="1:8" s="2" customFormat="1" ht="16.899999999999999" customHeight="1">
      <c r="A2041" s="30"/>
      <c r="B2041" s="31"/>
      <c r="C2041" s="215" t="s">
        <v>6618</v>
      </c>
      <c r="D2041" s="215" t="s">
        <v>6619</v>
      </c>
      <c r="E2041" s="18" t="s">
        <v>542</v>
      </c>
      <c r="F2041" s="216">
        <v>42.9</v>
      </c>
      <c r="G2041" s="30"/>
      <c r="H2041" s="31"/>
    </row>
    <row r="2042" spans="1:8" s="2" customFormat="1" ht="16.899999999999999" customHeight="1">
      <c r="A2042" s="30"/>
      <c r="B2042" s="31"/>
      <c r="C2042" s="215" t="s">
        <v>6622</v>
      </c>
      <c r="D2042" s="215" t="s">
        <v>6623</v>
      </c>
      <c r="E2042" s="18" t="s">
        <v>542</v>
      </c>
      <c r="F2042" s="216">
        <v>40.950000000000003</v>
      </c>
      <c r="G2042" s="30"/>
      <c r="H2042" s="31"/>
    </row>
    <row r="2043" spans="1:8" s="2" customFormat="1" ht="16.899999999999999" customHeight="1">
      <c r="A2043" s="30"/>
      <c r="B2043" s="31"/>
      <c r="C2043" s="211" t="s">
        <v>6671</v>
      </c>
      <c r="D2043" s="212" t="s">
        <v>1</v>
      </c>
      <c r="E2043" s="213" t="s">
        <v>1</v>
      </c>
      <c r="F2043" s="214">
        <v>1634</v>
      </c>
      <c r="G2043" s="30"/>
      <c r="H2043" s="31"/>
    </row>
    <row r="2044" spans="1:8" s="2" customFormat="1" ht="16.899999999999999" customHeight="1">
      <c r="A2044" s="30"/>
      <c r="B2044" s="31"/>
      <c r="C2044" s="211" t="s">
        <v>6477</v>
      </c>
      <c r="D2044" s="212" t="s">
        <v>1</v>
      </c>
      <c r="E2044" s="213" t="s">
        <v>1</v>
      </c>
      <c r="F2044" s="214">
        <v>76.831000000000003</v>
      </c>
      <c r="G2044" s="30"/>
      <c r="H2044" s="31"/>
    </row>
    <row r="2045" spans="1:8" s="2" customFormat="1" ht="16.899999999999999" customHeight="1">
      <c r="A2045" s="30"/>
      <c r="B2045" s="31"/>
      <c r="C2045" s="215" t="s">
        <v>1</v>
      </c>
      <c r="D2045" s="215" t="s">
        <v>6473</v>
      </c>
      <c r="E2045" s="18" t="s">
        <v>1</v>
      </c>
      <c r="F2045" s="216">
        <v>97.364999999999995</v>
      </c>
      <c r="G2045" s="30"/>
      <c r="H2045" s="31"/>
    </row>
    <row r="2046" spans="1:8" s="2" customFormat="1" ht="16.899999999999999" customHeight="1">
      <c r="A2046" s="30"/>
      <c r="B2046" s="31"/>
      <c r="C2046" s="215" t="s">
        <v>1</v>
      </c>
      <c r="D2046" s="215" t="s">
        <v>6537</v>
      </c>
      <c r="E2046" s="18" t="s">
        <v>1</v>
      </c>
      <c r="F2046" s="216">
        <v>-14.04</v>
      </c>
      <c r="G2046" s="30"/>
      <c r="H2046" s="31"/>
    </row>
    <row r="2047" spans="1:8" s="2" customFormat="1" ht="16.899999999999999" customHeight="1">
      <c r="A2047" s="30"/>
      <c r="B2047" s="31"/>
      <c r="C2047" s="215" t="s">
        <v>1</v>
      </c>
      <c r="D2047" s="215" t="s">
        <v>6538</v>
      </c>
      <c r="E2047" s="18" t="s">
        <v>1</v>
      </c>
      <c r="F2047" s="216">
        <v>-6.4939999999999998</v>
      </c>
      <c r="G2047" s="30"/>
      <c r="H2047" s="31"/>
    </row>
    <row r="2048" spans="1:8" s="2" customFormat="1" ht="16.899999999999999" customHeight="1">
      <c r="A2048" s="30"/>
      <c r="B2048" s="31"/>
      <c r="C2048" s="215" t="s">
        <v>6477</v>
      </c>
      <c r="D2048" s="215" t="s">
        <v>468</v>
      </c>
      <c r="E2048" s="18" t="s">
        <v>1</v>
      </c>
      <c r="F2048" s="216">
        <v>76.831000000000003</v>
      </c>
      <c r="G2048" s="30"/>
      <c r="H2048" s="31"/>
    </row>
    <row r="2049" spans="1:8" s="2" customFormat="1" ht="16.899999999999999" customHeight="1">
      <c r="A2049" s="30"/>
      <c r="B2049" s="31"/>
      <c r="C2049" s="217" t="s">
        <v>7173</v>
      </c>
      <c r="D2049" s="30"/>
      <c r="E2049" s="30"/>
      <c r="F2049" s="30"/>
      <c r="G2049" s="30"/>
      <c r="H2049" s="31"/>
    </row>
    <row r="2050" spans="1:8" s="2" customFormat="1" ht="16.899999999999999" customHeight="1">
      <c r="A2050" s="30"/>
      <c r="B2050" s="31"/>
      <c r="C2050" s="215" t="s">
        <v>6534</v>
      </c>
      <c r="D2050" s="215" t="s">
        <v>6535</v>
      </c>
      <c r="E2050" s="18" t="s">
        <v>450</v>
      </c>
      <c r="F2050" s="216">
        <v>113.92100000000001</v>
      </c>
      <c r="G2050" s="30"/>
      <c r="H2050" s="31"/>
    </row>
    <row r="2051" spans="1:8" s="2" customFormat="1" ht="22.5">
      <c r="A2051" s="30"/>
      <c r="B2051" s="31"/>
      <c r="C2051" s="215" t="s">
        <v>480</v>
      </c>
      <c r="D2051" s="215" t="s">
        <v>481</v>
      </c>
      <c r="E2051" s="18" t="s">
        <v>450</v>
      </c>
      <c r="F2051" s="216">
        <v>264.77600000000001</v>
      </c>
      <c r="G2051" s="30"/>
      <c r="H2051" s="31"/>
    </row>
    <row r="2052" spans="1:8" s="2" customFormat="1" ht="16.899999999999999" customHeight="1">
      <c r="A2052" s="30"/>
      <c r="B2052" s="31"/>
      <c r="C2052" s="215" t="s">
        <v>6530</v>
      </c>
      <c r="D2052" s="215" t="s">
        <v>6531</v>
      </c>
      <c r="E2052" s="18" t="s">
        <v>450</v>
      </c>
      <c r="F2052" s="216">
        <v>76.831000000000003</v>
      </c>
      <c r="G2052" s="30"/>
      <c r="H2052" s="31"/>
    </row>
    <row r="2053" spans="1:8" s="2" customFormat="1" ht="26.45" customHeight="1">
      <c r="A2053" s="30"/>
      <c r="B2053" s="31"/>
      <c r="C2053" s="210" t="s">
        <v>7177</v>
      </c>
      <c r="D2053" s="210" t="s">
        <v>119</v>
      </c>
      <c r="E2053" s="30"/>
      <c r="F2053" s="30"/>
      <c r="G2053" s="30"/>
      <c r="H2053" s="31"/>
    </row>
    <row r="2054" spans="1:8" s="2" customFormat="1" ht="16.899999999999999" customHeight="1">
      <c r="A2054" s="30"/>
      <c r="B2054" s="31"/>
      <c r="C2054" s="211" t="s">
        <v>6688</v>
      </c>
      <c r="D2054" s="212" t="s">
        <v>1</v>
      </c>
      <c r="E2054" s="213" t="s">
        <v>1</v>
      </c>
      <c r="F2054" s="214">
        <v>5.3380000000000001</v>
      </c>
      <c r="G2054" s="30"/>
      <c r="H2054" s="31"/>
    </row>
    <row r="2055" spans="1:8" s="2" customFormat="1" ht="16.899999999999999" customHeight="1">
      <c r="A2055" s="30"/>
      <c r="B2055" s="31"/>
      <c r="C2055" s="215" t="s">
        <v>1</v>
      </c>
      <c r="D2055" s="215" t="s">
        <v>6751</v>
      </c>
      <c r="E2055" s="18" t="s">
        <v>1</v>
      </c>
      <c r="F2055" s="216">
        <v>0</v>
      </c>
      <c r="G2055" s="30"/>
      <c r="H2055" s="31"/>
    </row>
    <row r="2056" spans="1:8" s="2" customFormat="1" ht="16.899999999999999" customHeight="1">
      <c r="A2056" s="30"/>
      <c r="B2056" s="31"/>
      <c r="C2056" s="215" t="s">
        <v>1</v>
      </c>
      <c r="D2056" s="215" t="s">
        <v>6752</v>
      </c>
      <c r="E2056" s="18" t="s">
        <v>1</v>
      </c>
      <c r="F2056" s="216">
        <v>3.468</v>
      </c>
      <c r="G2056" s="30"/>
      <c r="H2056" s="31"/>
    </row>
    <row r="2057" spans="1:8" s="2" customFormat="1" ht="16.899999999999999" customHeight="1">
      <c r="A2057" s="30"/>
      <c r="B2057" s="31"/>
      <c r="C2057" s="215" t="s">
        <v>1</v>
      </c>
      <c r="D2057" s="215" t="s">
        <v>6753</v>
      </c>
      <c r="E2057" s="18" t="s">
        <v>1</v>
      </c>
      <c r="F2057" s="216">
        <v>1.87</v>
      </c>
      <c r="G2057" s="30"/>
      <c r="H2057" s="31"/>
    </row>
    <row r="2058" spans="1:8" s="2" customFormat="1" ht="16.899999999999999" customHeight="1">
      <c r="A2058" s="30"/>
      <c r="B2058" s="31"/>
      <c r="C2058" s="215" t="s">
        <v>6688</v>
      </c>
      <c r="D2058" s="215" t="s">
        <v>468</v>
      </c>
      <c r="E2058" s="18" t="s">
        <v>1</v>
      </c>
      <c r="F2058" s="216">
        <v>5.3380000000000001</v>
      </c>
      <c r="G2058" s="30"/>
      <c r="H2058" s="31"/>
    </row>
    <row r="2059" spans="1:8" s="2" customFormat="1" ht="16.899999999999999" customHeight="1">
      <c r="A2059" s="30"/>
      <c r="B2059" s="31"/>
      <c r="C2059" s="217" t="s">
        <v>7173</v>
      </c>
      <c r="D2059" s="30"/>
      <c r="E2059" s="30"/>
      <c r="F2059" s="30"/>
      <c r="G2059" s="30"/>
      <c r="H2059" s="31"/>
    </row>
    <row r="2060" spans="1:8" s="2" customFormat="1" ht="16.899999999999999" customHeight="1">
      <c r="A2060" s="30"/>
      <c r="B2060" s="31"/>
      <c r="C2060" s="215" t="s">
        <v>6748</v>
      </c>
      <c r="D2060" s="215" t="s">
        <v>6749</v>
      </c>
      <c r="E2060" s="18" t="s">
        <v>450</v>
      </c>
      <c r="F2060" s="216">
        <v>5.3380000000000001</v>
      </c>
      <c r="G2060" s="30"/>
      <c r="H2060" s="31"/>
    </row>
    <row r="2061" spans="1:8" s="2" customFormat="1" ht="22.5">
      <c r="A2061" s="30"/>
      <c r="B2061" s="31"/>
      <c r="C2061" s="215" t="s">
        <v>6754</v>
      </c>
      <c r="D2061" s="215" t="s">
        <v>6755</v>
      </c>
      <c r="E2061" s="18" t="s">
        <v>507</v>
      </c>
      <c r="F2061" s="216">
        <v>0.747</v>
      </c>
      <c r="G2061" s="30"/>
      <c r="H2061" s="31"/>
    </row>
    <row r="2062" spans="1:8" s="2" customFormat="1" ht="16.899999999999999" customHeight="1">
      <c r="A2062" s="30"/>
      <c r="B2062" s="31"/>
      <c r="C2062" s="211" t="s">
        <v>218</v>
      </c>
      <c r="D2062" s="212" t="s">
        <v>1</v>
      </c>
      <c r="E2062" s="213" t="s">
        <v>1</v>
      </c>
      <c r="F2062" s="214">
        <v>7.0880000000000001</v>
      </c>
      <c r="G2062" s="30"/>
      <c r="H2062" s="31"/>
    </row>
    <row r="2063" spans="1:8" s="2" customFormat="1" ht="16.899999999999999" customHeight="1">
      <c r="A2063" s="30"/>
      <c r="B2063" s="31"/>
      <c r="C2063" s="215" t="s">
        <v>1</v>
      </c>
      <c r="D2063" s="215" t="s">
        <v>6736</v>
      </c>
      <c r="E2063" s="18" t="s">
        <v>1</v>
      </c>
      <c r="F2063" s="216">
        <v>0</v>
      </c>
      <c r="G2063" s="30"/>
      <c r="H2063" s="31"/>
    </row>
    <row r="2064" spans="1:8" s="2" customFormat="1" ht="16.899999999999999" customHeight="1">
      <c r="A2064" s="30"/>
      <c r="B2064" s="31"/>
      <c r="C2064" s="215" t="s">
        <v>1</v>
      </c>
      <c r="D2064" s="215" t="s">
        <v>6737</v>
      </c>
      <c r="E2064" s="18" t="s">
        <v>1</v>
      </c>
      <c r="F2064" s="216">
        <v>7.0880000000000001</v>
      </c>
      <c r="G2064" s="30"/>
      <c r="H2064" s="31"/>
    </row>
    <row r="2065" spans="1:8" s="2" customFormat="1" ht="16.899999999999999" customHeight="1">
      <c r="A2065" s="30"/>
      <c r="B2065" s="31"/>
      <c r="C2065" s="215" t="s">
        <v>218</v>
      </c>
      <c r="D2065" s="215" t="s">
        <v>468</v>
      </c>
      <c r="E2065" s="18" t="s">
        <v>1</v>
      </c>
      <c r="F2065" s="216">
        <v>7.0880000000000001</v>
      </c>
      <c r="G2065" s="30"/>
      <c r="H2065" s="31"/>
    </row>
    <row r="2066" spans="1:8" s="2" customFormat="1" ht="16.899999999999999" customHeight="1">
      <c r="A2066" s="30"/>
      <c r="B2066" s="31"/>
      <c r="C2066" s="217" t="s">
        <v>7173</v>
      </c>
      <c r="D2066" s="30"/>
      <c r="E2066" s="30"/>
      <c r="F2066" s="30"/>
      <c r="G2066" s="30"/>
      <c r="H2066" s="31"/>
    </row>
    <row r="2067" spans="1:8" s="2" customFormat="1" ht="16.899999999999999" customHeight="1">
      <c r="A2067" s="30"/>
      <c r="B2067" s="31"/>
      <c r="C2067" s="215" t="s">
        <v>6733</v>
      </c>
      <c r="D2067" s="215" t="s">
        <v>6734</v>
      </c>
      <c r="E2067" s="18" t="s">
        <v>450</v>
      </c>
      <c r="F2067" s="216">
        <v>7.0880000000000001</v>
      </c>
      <c r="G2067" s="30"/>
      <c r="H2067" s="31"/>
    </row>
    <row r="2068" spans="1:8" s="2" customFormat="1" ht="22.5">
      <c r="A2068" s="30"/>
      <c r="B2068" s="31"/>
      <c r="C2068" s="215" t="s">
        <v>6738</v>
      </c>
      <c r="D2068" s="215" t="s">
        <v>6739</v>
      </c>
      <c r="E2068" s="18" t="s">
        <v>507</v>
      </c>
      <c r="F2068" s="216">
        <v>0.78</v>
      </c>
      <c r="G2068" s="30"/>
      <c r="H2068" s="31"/>
    </row>
    <row r="2069" spans="1:8" s="2" customFormat="1" ht="16.899999999999999" customHeight="1">
      <c r="A2069" s="30"/>
      <c r="B2069" s="31"/>
      <c r="C2069" s="211" t="s">
        <v>6676</v>
      </c>
      <c r="D2069" s="212" t="s">
        <v>1</v>
      </c>
      <c r="E2069" s="213" t="s">
        <v>1</v>
      </c>
      <c r="F2069" s="214">
        <v>1147.7</v>
      </c>
      <c r="G2069" s="30"/>
      <c r="H2069" s="31"/>
    </row>
    <row r="2070" spans="1:8" s="2" customFormat="1" ht="16.899999999999999" customHeight="1">
      <c r="A2070" s="30"/>
      <c r="B2070" s="31"/>
      <c r="C2070" s="215" t="s">
        <v>1</v>
      </c>
      <c r="D2070" s="215" t="s">
        <v>6810</v>
      </c>
      <c r="E2070" s="18" t="s">
        <v>1</v>
      </c>
      <c r="F2070" s="216">
        <v>0</v>
      </c>
      <c r="G2070" s="30"/>
      <c r="H2070" s="31"/>
    </row>
    <row r="2071" spans="1:8" s="2" customFormat="1" ht="16.899999999999999" customHeight="1">
      <c r="A2071" s="30"/>
      <c r="B2071" s="31"/>
      <c r="C2071" s="215" t="s">
        <v>6691</v>
      </c>
      <c r="D2071" s="215" t="s">
        <v>6692</v>
      </c>
      <c r="E2071" s="18" t="s">
        <v>1</v>
      </c>
      <c r="F2071" s="216">
        <v>609</v>
      </c>
      <c r="G2071" s="30"/>
      <c r="H2071" s="31"/>
    </row>
    <row r="2072" spans="1:8" s="2" customFormat="1" ht="16.899999999999999" customHeight="1">
      <c r="A2072" s="30"/>
      <c r="B2072" s="31"/>
      <c r="C2072" s="215" t="s">
        <v>1</v>
      </c>
      <c r="D2072" s="215" t="s">
        <v>1</v>
      </c>
      <c r="E2072" s="18" t="s">
        <v>1</v>
      </c>
      <c r="F2072" s="216">
        <v>0</v>
      </c>
      <c r="G2072" s="30"/>
      <c r="H2072" s="31"/>
    </row>
    <row r="2073" spans="1:8" s="2" customFormat="1" ht="16.899999999999999" customHeight="1">
      <c r="A2073" s="30"/>
      <c r="B2073" s="31"/>
      <c r="C2073" s="215" t="s">
        <v>6693</v>
      </c>
      <c r="D2073" s="215" t="s">
        <v>3705</v>
      </c>
      <c r="E2073" s="18" t="s">
        <v>1</v>
      </c>
      <c r="F2073" s="216">
        <v>495</v>
      </c>
      <c r="G2073" s="30"/>
      <c r="H2073" s="31"/>
    </row>
    <row r="2074" spans="1:8" s="2" customFormat="1" ht="16.899999999999999" customHeight="1">
      <c r="A2074" s="30"/>
      <c r="B2074" s="31"/>
      <c r="C2074" s="215" t="s">
        <v>1</v>
      </c>
      <c r="D2074" s="215" t="s">
        <v>1</v>
      </c>
      <c r="E2074" s="18" t="s">
        <v>1</v>
      </c>
      <c r="F2074" s="216">
        <v>0</v>
      </c>
      <c r="G2074" s="30"/>
      <c r="H2074" s="31"/>
    </row>
    <row r="2075" spans="1:8" s="2" customFormat="1" ht="16.899999999999999" customHeight="1">
      <c r="A2075" s="30"/>
      <c r="B2075" s="31"/>
      <c r="C2075" s="215" t="s">
        <v>6694</v>
      </c>
      <c r="D2075" s="215" t="s">
        <v>6695</v>
      </c>
      <c r="E2075" s="18" t="s">
        <v>1</v>
      </c>
      <c r="F2075" s="216">
        <v>6.2</v>
      </c>
      <c r="G2075" s="30"/>
      <c r="H2075" s="31"/>
    </row>
    <row r="2076" spans="1:8" s="2" customFormat="1" ht="16.899999999999999" customHeight="1">
      <c r="A2076" s="30"/>
      <c r="B2076" s="31"/>
      <c r="C2076" s="215" t="s">
        <v>1</v>
      </c>
      <c r="D2076" s="215" t="s">
        <v>1</v>
      </c>
      <c r="E2076" s="18" t="s">
        <v>1</v>
      </c>
      <c r="F2076" s="216">
        <v>0</v>
      </c>
      <c r="G2076" s="30"/>
      <c r="H2076" s="31"/>
    </row>
    <row r="2077" spans="1:8" s="2" customFormat="1" ht="16.899999999999999" customHeight="1">
      <c r="A2077" s="30"/>
      <c r="B2077" s="31"/>
      <c r="C2077" s="215" t="s">
        <v>6696</v>
      </c>
      <c r="D2077" s="215" t="s">
        <v>6697</v>
      </c>
      <c r="E2077" s="18" t="s">
        <v>1</v>
      </c>
      <c r="F2077" s="216">
        <v>37.5</v>
      </c>
      <c r="G2077" s="30"/>
      <c r="H2077" s="31"/>
    </row>
    <row r="2078" spans="1:8" s="2" customFormat="1" ht="16.899999999999999" customHeight="1">
      <c r="A2078" s="30"/>
      <c r="B2078" s="31"/>
      <c r="C2078" s="215" t="s">
        <v>1</v>
      </c>
      <c r="D2078" s="215" t="s">
        <v>1</v>
      </c>
      <c r="E2078" s="18" t="s">
        <v>1</v>
      </c>
      <c r="F2078" s="216">
        <v>0</v>
      </c>
      <c r="G2078" s="30"/>
      <c r="H2078" s="31"/>
    </row>
    <row r="2079" spans="1:8" s="2" customFormat="1" ht="16.899999999999999" customHeight="1">
      <c r="A2079" s="30"/>
      <c r="B2079" s="31"/>
      <c r="C2079" s="215" t="s">
        <v>6676</v>
      </c>
      <c r="D2079" s="215" t="s">
        <v>468</v>
      </c>
      <c r="E2079" s="18" t="s">
        <v>1</v>
      </c>
      <c r="F2079" s="216">
        <v>1147.7</v>
      </c>
      <c r="G2079" s="30"/>
      <c r="H2079" s="31"/>
    </row>
    <row r="2080" spans="1:8" s="2" customFormat="1" ht="16.899999999999999" customHeight="1">
      <c r="A2080" s="30"/>
      <c r="B2080" s="31"/>
      <c r="C2080" s="217" t="s">
        <v>7173</v>
      </c>
      <c r="D2080" s="30"/>
      <c r="E2080" s="30"/>
      <c r="F2080" s="30"/>
      <c r="G2080" s="30"/>
      <c r="H2080" s="31"/>
    </row>
    <row r="2081" spans="1:8" s="2" customFormat="1" ht="22.5">
      <c r="A2081" s="30"/>
      <c r="B2081" s="31"/>
      <c r="C2081" s="215" t="s">
        <v>6807</v>
      </c>
      <c r="D2081" s="215" t="s">
        <v>6808</v>
      </c>
      <c r="E2081" s="18" t="s">
        <v>529</v>
      </c>
      <c r="F2081" s="216">
        <v>1147.7</v>
      </c>
      <c r="G2081" s="30"/>
      <c r="H2081" s="31"/>
    </row>
    <row r="2082" spans="1:8" s="2" customFormat="1" ht="16.899999999999999" customHeight="1">
      <c r="A2082" s="30"/>
      <c r="B2082" s="31"/>
      <c r="C2082" s="215" t="s">
        <v>6811</v>
      </c>
      <c r="D2082" s="215" t="s">
        <v>6812</v>
      </c>
      <c r="E2082" s="18" t="s">
        <v>529</v>
      </c>
      <c r="F2082" s="216">
        <v>1170.654</v>
      </c>
      <c r="G2082" s="30"/>
      <c r="H2082" s="31"/>
    </row>
    <row r="2083" spans="1:8" s="2" customFormat="1" ht="16.899999999999999" customHeight="1">
      <c r="A2083" s="30"/>
      <c r="B2083" s="31"/>
      <c r="C2083" s="211" t="s">
        <v>6689</v>
      </c>
      <c r="D2083" s="212" t="s">
        <v>1</v>
      </c>
      <c r="E2083" s="213" t="s">
        <v>1</v>
      </c>
      <c r="F2083" s="214">
        <v>56.75</v>
      </c>
      <c r="G2083" s="30"/>
      <c r="H2083" s="31"/>
    </row>
    <row r="2084" spans="1:8" s="2" customFormat="1" ht="16.899999999999999" customHeight="1">
      <c r="A2084" s="30"/>
      <c r="B2084" s="31"/>
      <c r="C2084" s="215" t="s">
        <v>1</v>
      </c>
      <c r="D2084" s="215" t="s">
        <v>6761</v>
      </c>
      <c r="E2084" s="18" t="s">
        <v>1</v>
      </c>
      <c r="F2084" s="216">
        <v>14.175000000000001</v>
      </c>
      <c r="G2084" s="30"/>
      <c r="H2084" s="31"/>
    </row>
    <row r="2085" spans="1:8" s="2" customFormat="1" ht="16.899999999999999" customHeight="1">
      <c r="A2085" s="30"/>
      <c r="B2085" s="31"/>
      <c r="C2085" s="215" t="s">
        <v>1</v>
      </c>
      <c r="D2085" s="215" t="s">
        <v>6762</v>
      </c>
      <c r="E2085" s="18" t="s">
        <v>1</v>
      </c>
      <c r="F2085" s="216">
        <v>34.6</v>
      </c>
      <c r="G2085" s="30"/>
      <c r="H2085" s="31"/>
    </row>
    <row r="2086" spans="1:8" s="2" customFormat="1" ht="16.899999999999999" customHeight="1">
      <c r="A2086" s="30"/>
      <c r="B2086" s="31"/>
      <c r="C2086" s="215" t="s">
        <v>1</v>
      </c>
      <c r="D2086" s="215" t="s">
        <v>6763</v>
      </c>
      <c r="E2086" s="18" t="s">
        <v>1</v>
      </c>
      <c r="F2086" s="216">
        <v>7.9749999999999996</v>
      </c>
      <c r="G2086" s="30"/>
      <c r="H2086" s="31"/>
    </row>
    <row r="2087" spans="1:8" s="2" customFormat="1" ht="16.899999999999999" customHeight="1">
      <c r="A2087" s="30"/>
      <c r="B2087" s="31"/>
      <c r="C2087" s="215" t="s">
        <v>6689</v>
      </c>
      <c r="D2087" s="215" t="s">
        <v>468</v>
      </c>
      <c r="E2087" s="18" t="s">
        <v>1</v>
      </c>
      <c r="F2087" s="216">
        <v>56.75</v>
      </c>
      <c r="G2087" s="30"/>
      <c r="H2087" s="31"/>
    </row>
    <row r="2088" spans="1:8" s="2" customFormat="1" ht="16.899999999999999" customHeight="1">
      <c r="A2088" s="30"/>
      <c r="B2088" s="31"/>
      <c r="C2088" s="217" t="s">
        <v>7173</v>
      </c>
      <c r="D2088" s="30"/>
      <c r="E2088" s="30"/>
      <c r="F2088" s="30"/>
      <c r="G2088" s="30"/>
      <c r="H2088" s="31"/>
    </row>
    <row r="2089" spans="1:8" s="2" customFormat="1" ht="16.899999999999999" customHeight="1">
      <c r="A2089" s="30"/>
      <c r="B2089" s="31"/>
      <c r="C2089" s="215" t="s">
        <v>6758</v>
      </c>
      <c r="D2089" s="215" t="s">
        <v>6759</v>
      </c>
      <c r="E2089" s="18" t="s">
        <v>529</v>
      </c>
      <c r="F2089" s="216">
        <v>56.75</v>
      </c>
      <c r="G2089" s="30"/>
      <c r="H2089" s="31"/>
    </row>
    <row r="2090" spans="1:8" s="2" customFormat="1" ht="16.899999999999999" customHeight="1">
      <c r="A2090" s="30"/>
      <c r="B2090" s="31"/>
      <c r="C2090" s="215" t="s">
        <v>6764</v>
      </c>
      <c r="D2090" s="215" t="s">
        <v>6765</v>
      </c>
      <c r="E2090" s="18" t="s">
        <v>529</v>
      </c>
      <c r="F2090" s="216">
        <v>56.75</v>
      </c>
      <c r="G2090" s="30"/>
      <c r="H2090" s="31"/>
    </row>
    <row r="2091" spans="1:8" s="2" customFormat="1" ht="16.899999999999999" customHeight="1">
      <c r="A2091" s="30"/>
      <c r="B2091" s="31"/>
      <c r="C2091" s="211" t="s">
        <v>7178</v>
      </c>
      <c r="D2091" s="212" t="s">
        <v>1</v>
      </c>
      <c r="E2091" s="213" t="s">
        <v>1</v>
      </c>
      <c r="F2091" s="214">
        <v>0</v>
      </c>
      <c r="G2091" s="30"/>
      <c r="H2091" s="31"/>
    </row>
    <row r="2092" spans="1:8" s="2" customFormat="1" ht="16.899999999999999" customHeight="1">
      <c r="A2092" s="30"/>
      <c r="B2092" s="31"/>
      <c r="C2092" s="215" t="s">
        <v>1</v>
      </c>
      <c r="D2092" s="215" t="s">
        <v>7179</v>
      </c>
      <c r="E2092" s="18" t="s">
        <v>1</v>
      </c>
      <c r="F2092" s="216">
        <v>0</v>
      </c>
      <c r="G2092" s="30"/>
      <c r="H2092" s="31"/>
    </row>
    <row r="2093" spans="1:8" s="2" customFormat="1" ht="16.899999999999999" customHeight="1">
      <c r="A2093" s="30"/>
      <c r="B2093" s="31"/>
      <c r="C2093" s="215" t="s">
        <v>1</v>
      </c>
      <c r="D2093" s="215" t="s">
        <v>1074</v>
      </c>
      <c r="E2093" s="18" t="s">
        <v>1</v>
      </c>
      <c r="F2093" s="216">
        <v>0</v>
      </c>
      <c r="G2093" s="30"/>
      <c r="H2093" s="31"/>
    </row>
    <row r="2094" spans="1:8" s="2" customFormat="1" ht="16.899999999999999" customHeight="1">
      <c r="A2094" s="30"/>
      <c r="B2094" s="31"/>
      <c r="C2094" s="215" t="s">
        <v>1</v>
      </c>
      <c r="D2094" s="215" t="s">
        <v>7180</v>
      </c>
      <c r="E2094" s="18" t="s">
        <v>1</v>
      </c>
      <c r="F2094" s="216">
        <v>27.952999999999999</v>
      </c>
      <c r="G2094" s="30"/>
      <c r="H2094" s="31"/>
    </row>
    <row r="2095" spans="1:8" s="2" customFormat="1" ht="16.899999999999999" customHeight="1">
      <c r="A2095" s="30"/>
      <c r="B2095" s="31"/>
      <c r="C2095" s="215" t="s">
        <v>1</v>
      </c>
      <c r="D2095" s="215" t="s">
        <v>7181</v>
      </c>
      <c r="E2095" s="18" t="s">
        <v>1</v>
      </c>
      <c r="F2095" s="216">
        <v>8.6509999999999998</v>
      </c>
      <c r="G2095" s="30"/>
      <c r="H2095" s="31"/>
    </row>
    <row r="2096" spans="1:8" s="2" customFormat="1" ht="16.899999999999999" customHeight="1">
      <c r="A2096" s="30"/>
      <c r="B2096" s="31"/>
      <c r="C2096" s="215" t="s">
        <v>1</v>
      </c>
      <c r="D2096" s="215" t="s">
        <v>7182</v>
      </c>
      <c r="E2096" s="18" t="s">
        <v>1</v>
      </c>
      <c r="F2096" s="216">
        <v>0</v>
      </c>
      <c r="G2096" s="30"/>
      <c r="H2096" s="31"/>
    </row>
    <row r="2097" spans="1:8" s="2" customFormat="1" ht="16.899999999999999" customHeight="1">
      <c r="A2097" s="30"/>
      <c r="B2097" s="31"/>
      <c r="C2097" s="215" t="s">
        <v>1</v>
      </c>
      <c r="D2097" s="215" t="s">
        <v>7183</v>
      </c>
      <c r="E2097" s="18" t="s">
        <v>1</v>
      </c>
      <c r="F2097" s="216">
        <v>56.4</v>
      </c>
      <c r="G2097" s="30"/>
      <c r="H2097" s="31"/>
    </row>
    <row r="2098" spans="1:8" s="2" customFormat="1" ht="16.899999999999999" customHeight="1">
      <c r="A2098" s="30"/>
      <c r="B2098" s="31"/>
      <c r="C2098" s="215" t="s">
        <v>1</v>
      </c>
      <c r="D2098" s="215" t="s">
        <v>7184</v>
      </c>
      <c r="E2098" s="18" t="s">
        <v>1</v>
      </c>
      <c r="F2098" s="216">
        <v>38.673999999999999</v>
      </c>
      <c r="G2098" s="30"/>
      <c r="H2098" s="31"/>
    </row>
    <row r="2099" spans="1:8" s="2" customFormat="1" ht="16.899999999999999" customHeight="1">
      <c r="A2099" s="30"/>
      <c r="B2099" s="31"/>
      <c r="C2099" s="215" t="s">
        <v>1</v>
      </c>
      <c r="D2099" s="215" t="s">
        <v>7185</v>
      </c>
      <c r="E2099" s="18" t="s">
        <v>1</v>
      </c>
      <c r="F2099" s="216">
        <v>54.77</v>
      </c>
      <c r="G2099" s="30"/>
      <c r="H2099" s="31"/>
    </row>
    <row r="2100" spans="1:8" s="2" customFormat="1" ht="16.899999999999999" customHeight="1">
      <c r="A2100" s="30"/>
      <c r="B2100" s="31"/>
      <c r="C2100" s="215" t="s">
        <v>1</v>
      </c>
      <c r="D2100" s="215" t="s">
        <v>7186</v>
      </c>
      <c r="E2100" s="18" t="s">
        <v>1</v>
      </c>
      <c r="F2100" s="216">
        <v>0</v>
      </c>
      <c r="G2100" s="30"/>
      <c r="H2100" s="31"/>
    </row>
    <row r="2101" spans="1:8" s="2" customFormat="1" ht="16.899999999999999" customHeight="1">
      <c r="A2101" s="30"/>
      <c r="B2101" s="31"/>
      <c r="C2101" s="215" t="s">
        <v>1</v>
      </c>
      <c r="D2101" s="215" t="s">
        <v>7187</v>
      </c>
      <c r="E2101" s="18" t="s">
        <v>1</v>
      </c>
      <c r="F2101" s="216">
        <v>33.033000000000001</v>
      </c>
      <c r="G2101" s="30"/>
      <c r="H2101" s="31"/>
    </row>
    <row r="2102" spans="1:8" s="2" customFormat="1" ht="16.899999999999999" customHeight="1">
      <c r="A2102" s="30"/>
      <c r="B2102" s="31"/>
      <c r="C2102" s="215" t="s">
        <v>1</v>
      </c>
      <c r="D2102" s="215" t="s">
        <v>7188</v>
      </c>
      <c r="E2102" s="18" t="s">
        <v>1</v>
      </c>
      <c r="F2102" s="216">
        <v>69.94</v>
      </c>
      <c r="G2102" s="30"/>
      <c r="H2102" s="31"/>
    </row>
    <row r="2103" spans="1:8" s="2" customFormat="1" ht="16.899999999999999" customHeight="1">
      <c r="A2103" s="30"/>
      <c r="B2103" s="31"/>
      <c r="C2103" s="215" t="s">
        <v>1</v>
      </c>
      <c r="D2103" s="215" t="s">
        <v>7189</v>
      </c>
      <c r="E2103" s="18" t="s">
        <v>1</v>
      </c>
      <c r="F2103" s="216">
        <v>16.329999999999998</v>
      </c>
      <c r="G2103" s="30"/>
      <c r="H2103" s="31"/>
    </row>
    <row r="2104" spans="1:8" s="2" customFormat="1" ht="16.899999999999999" customHeight="1">
      <c r="A2104" s="30"/>
      <c r="B2104" s="31"/>
      <c r="C2104" s="215" t="s">
        <v>1</v>
      </c>
      <c r="D2104" s="215" t="s">
        <v>7190</v>
      </c>
      <c r="E2104" s="18" t="s">
        <v>1</v>
      </c>
      <c r="F2104" s="216">
        <v>17.850000000000001</v>
      </c>
      <c r="G2104" s="30"/>
      <c r="H2104" s="31"/>
    </row>
    <row r="2105" spans="1:8" s="2" customFormat="1" ht="16.899999999999999" customHeight="1">
      <c r="A2105" s="30"/>
      <c r="B2105" s="31"/>
      <c r="C2105" s="215" t="s">
        <v>1</v>
      </c>
      <c r="D2105" s="215" t="s">
        <v>7191</v>
      </c>
      <c r="E2105" s="18" t="s">
        <v>1</v>
      </c>
      <c r="F2105" s="216">
        <v>61.046999999999997</v>
      </c>
      <c r="G2105" s="30"/>
      <c r="H2105" s="31"/>
    </row>
    <row r="2106" spans="1:8" s="2" customFormat="1" ht="16.899999999999999" customHeight="1">
      <c r="A2106" s="30"/>
      <c r="B2106" s="31"/>
      <c r="C2106" s="215" t="s">
        <v>1</v>
      </c>
      <c r="D2106" s="215" t="s">
        <v>7192</v>
      </c>
      <c r="E2106" s="18" t="s">
        <v>1</v>
      </c>
      <c r="F2106" s="216">
        <v>3.0379999999999998</v>
      </c>
      <c r="G2106" s="30"/>
      <c r="H2106" s="31"/>
    </row>
    <row r="2107" spans="1:8" s="2" customFormat="1" ht="16.899999999999999" customHeight="1">
      <c r="A2107" s="30"/>
      <c r="B2107" s="31"/>
      <c r="C2107" s="215" t="s">
        <v>1</v>
      </c>
      <c r="D2107" s="215" t="s">
        <v>7193</v>
      </c>
      <c r="E2107" s="18" t="s">
        <v>1</v>
      </c>
      <c r="F2107" s="216">
        <v>0</v>
      </c>
      <c r="G2107" s="30"/>
      <c r="H2107" s="31"/>
    </row>
    <row r="2108" spans="1:8" s="2" customFormat="1" ht="16.899999999999999" customHeight="1">
      <c r="A2108" s="30"/>
      <c r="B2108" s="31"/>
      <c r="C2108" s="215" t="s">
        <v>1</v>
      </c>
      <c r="D2108" s="215" t="s">
        <v>7194</v>
      </c>
      <c r="E2108" s="18" t="s">
        <v>1</v>
      </c>
      <c r="F2108" s="216">
        <v>19.09</v>
      </c>
      <c r="G2108" s="30"/>
      <c r="H2108" s="31"/>
    </row>
    <row r="2109" spans="1:8" s="2" customFormat="1" ht="16.899999999999999" customHeight="1">
      <c r="A2109" s="30"/>
      <c r="B2109" s="31"/>
      <c r="C2109" s="215" t="s">
        <v>1</v>
      </c>
      <c r="D2109" s="215" t="s">
        <v>7195</v>
      </c>
      <c r="E2109" s="18" t="s">
        <v>1</v>
      </c>
      <c r="F2109" s="216">
        <v>9.1750000000000007</v>
      </c>
      <c r="G2109" s="30"/>
      <c r="H2109" s="31"/>
    </row>
    <row r="2110" spans="1:8" s="2" customFormat="1" ht="16.899999999999999" customHeight="1">
      <c r="A2110" s="30"/>
      <c r="B2110" s="31"/>
      <c r="C2110" s="215" t="s">
        <v>1</v>
      </c>
      <c r="D2110" s="215" t="s">
        <v>7196</v>
      </c>
      <c r="E2110" s="18" t="s">
        <v>1</v>
      </c>
      <c r="F2110" s="216">
        <v>2.58</v>
      </c>
      <c r="G2110" s="30"/>
      <c r="H2110" s="31"/>
    </row>
    <row r="2111" spans="1:8" s="2" customFormat="1" ht="16.899999999999999" customHeight="1">
      <c r="A2111" s="30"/>
      <c r="B2111" s="31"/>
      <c r="C2111" s="215" t="s">
        <v>1</v>
      </c>
      <c r="D2111" s="215" t="s">
        <v>7197</v>
      </c>
      <c r="E2111" s="18" t="s">
        <v>1</v>
      </c>
      <c r="F2111" s="216">
        <v>1.45</v>
      </c>
      <c r="G2111" s="30"/>
      <c r="H2111" s="31"/>
    </row>
    <row r="2112" spans="1:8" s="2" customFormat="1" ht="16.899999999999999" customHeight="1">
      <c r="A2112" s="30"/>
      <c r="B2112" s="31"/>
      <c r="C2112" s="215" t="s">
        <v>1</v>
      </c>
      <c r="D2112" s="215" t="s">
        <v>7198</v>
      </c>
      <c r="E2112" s="18" t="s">
        <v>1</v>
      </c>
      <c r="F2112" s="216">
        <v>-419.98099999999999</v>
      </c>
      <c r="G2112" s="30"/>
      <c r="H2112" s="31"/>
    </row>
    <row r="2113" spans="1:8" s="2" customFormat="1" ht="16.899999999999999" customHeight="1">
      <c r="A2113" s="30"/>
      <c r="B2113" s="31"/>
      <c r="C2113" s="215" t="s">
        <v>7178</v>
      </c>
      <c r="D2113" s="215" t="s">
        <v>468</v>
      </c>
      <c r="E2113" s="18" t="s">
        <v>1</v>
      </c>
      <c r="F2113" s="216">
        <v>0</v>
      </c>
      <c r="G2113" s="30"/>
      <c r="H2113" s="31"/>
    </row>
    <row r="2114" spans="1:8" s="2" customFormat="1" ht="16.899999999999999" customHeight="1">
      <c r="A2114" s="30"/>
      <c r="B2114" s="31"/>
      <c r="C2114" s="211" t="s">
        <v>6673</v>
      </c>
      <c r="D2114" s="212" t="s">
        <v>1</v>
      </c>
      <c r="E2114" s="213" t="s">
        <v>1</v>
      </c>
      <c r="F2114" s="214">
        <v>196.08</v>
      </c>
      <c r="G2114" s="30"/>
      <c r="H2114" s="31"/>
    </row>
    <row r="2115" spans="1:8" s="2" customFormat="1" ht="16.899999999999999" customHeight="1">
      <c r="A2115" s="30"/>
      <c r="B2115" s="31"/>
      <c r="C2115" s="215" t="s">
        <v>1</v>
      </c>
      <c r="D2115" s="215" t="s">
        <v>6725</v>
      </c>
      <c r="E2115" s="18" t="s">
        <v>1</v>
      </c>
      <c r="F2115" s="216">
        <v>0</v>
      </c>
      <c r="G2115" s="30"/>
      <c r="H2115" s="31"/>
    </row>
    <row r="2116" spans="1:8" s="2" customFormat="1" ht="16.899999999999999" customHeight="1">
      <c r="A2116" s="30"/>
      <c r="B2116" s="31"/>
      <c r="C2116" s="215" t="s">
        <v>1</v>
      </c>
      <c r="D2116" s="215" t="s">
        <v>6726</v>
      </c>
      <c r="E2116" s="18" t="s">
        <v>1</v>
      </c>
      <c r="F2116" s="216">
        <v>196.08</v>
      </c>
      <c r="G2116" s="30"/>
      <c r="H2116" s="31"/>
    </row>
    <row r="2117" spans="1:8" s="2" customFormat="1" ht="16.899999999999999" customHeight="1">
      <c r="A2117" s="30"/>
      <c r="B2117" s="31"/>
      <c r="C2117" s="215" t="s">
        <v>1</v>
      </c>
      <c r="D2117" s="215" t="s">
        <v>1</v>
      </c>
      <c r="E2117" s="18" t="s">
        <v>1</v>
      </c>
      <c r="F2117" s="216">
        <v>0</v>
      </c>
      <c r="G2117" s="30"/>
      <c r="H2117" s="31"/>
    </row>
    <row r="2118" spans="1:8" s="2" customFormat="1" ht="16.899999999999999" customHeight="1">
      <c r="A2118" s="30"/>
      <c r="B2118" s="31"/>
      <c r="C2118" s="215" t="s">
        <v>1</v>
      </c>
      <c r="D2118" s="215" t="s">
        <v>1</v>
      </c>
      <c r="E2118" s="18" t="s">
        <v>1</v>
      </c>
      <c r="F2118" s="216">
        <v>0</v>
      </c>
      <c r="G2118" s="30"/>
      <c r="H2118" s="31"/>
    </row>
    <row r="2119" spans="1:8" s="2" customFormat="1" ht="16.899999999999999" customHeight="1">
      <c r="A2119" s="30"/>
      <c r="B2119" s="31"/>
      <c r="C2119" s="215" t="s">
        <v>1</v>
      </c>
      <c r="D2119" s="215" t="s">
        <v>1</v>
      </c>
      <c r="E2119" s="18" t="s">
        <v>1</v>
      </c>
      <c r="F2119" s="216">
        <v>0</v>
      </c>
      <c r="G2119" s="30"/>
      <c r="H2119" s="31"/>
    </row>
    <row r="2120" spans="1:8" s="2" customFormat="1" ht="16.899999999999999" customHeight="1">
      <c r="A2120" s="30"/>
      <c r="B2120" s="31"/>
      <c r="C2120" s="215" t="s">
        <v>6673</v>
      </c>
      <c r="D2120" s="215" t="s">
        <v>470</v>
      </c>
      <c r="E2120" s="18" t="s">
        <v>1</v>
      </c>
      <c r="F2120" s="216">
        <v>196.08</v>
      </c>
      <c r="G2120" s="30"/>
      <c r="H2120" s="31"/>
    </row>
    <row r="2121" spans="1:8" s="2" customFormat="1" ht="16.899999999999999" customHeight="1">
      <c r="A2121" s="30"/>
      <c r="B2121" s="31"/>
      <c r="C2121" s="217" t="s">
        <v>7173</v>
      </c>
      <c r="D2121" s="30"/>
      <c r="E2121" s="30"/>
      <c r="F2121" s="30"/>
      <c r="G2121" s="30"/>
      <c r="H2121" s="31"/>
    </row>
    <row r="2122" spans="1:8" s="2" customFormat="1" ht="16.899999999999999" customHeight="1">
      <c r="A2122" s="30"/>
      <c r="B2122" s="31"/>
      <c r="C2122" s="215" t="s">
        <v>6722</v>
      </c>
      <c r="D2122" s="215" t="s">
        <v>6723</v>
      </c>
      <c r="E2122" s="18" t="s">
        <v>450</v>
      </c>
      <c r="F2122" s="216">
        <v>196.08</v>
      </c>
      <c r="G2122" s="30"/>
      <c r="H2122" s="31"/>
    </row>
    <row r="2123" spans="1:8" s="2" customFormat="1" ht="16.899999999999999" customHeight="1">
      <c r="A2123" s="30"/>
      <c r="B2123" s="31"/>
      <c r="C2123" s="215" t="s">
        <v>6727</v>
      </c>
      <c r="D2123" s="215" t="s">
        <v>6728</v>
      </c>
      <c r="E2123" s="18" t="s">
        <v>450</v>
      </c>
      <c r="F2123" s="216">
        <v>117.648</v>
      </c>
      <c r="G2123" s="30"/>
      <c r="H2123" s="31"/>
    </row>
    <row r="2124" spans="1:8" s="2" customFormat="1" ht="22.5">
      <c r="A2124" s="30"/>
      <c r="B2124" s="31"/>
      <c r="C2124" s="215" t="s">
        <v>480</v>
      </c>
      <c r="D2124" s="215" t="s">
        <v>481</v>
      </c>
      <c r="E2124" s="18" t="s">
        <v>450</v>
      </c>
      <c r="F2124" s="216">
        <v>370.88</v>
      </c>
      <c r="G2124" s="30"/>
      <c r="H2124" s="31"/>
    </row>
    <row r="2125" spans="1:8" s="2" customFormat="1" ht="16.899999999999999" customHeight="1">
      <c r="A2125" s="30"/>
      <c r="B2125" s="31"/>
      <c r="C2125" s="215" t="s">
        <v>500</v>
      </c>
      <c r="D2125" s="215" t="s">
        <v>501</v>
      </c>
      <c r="E2125" s="18" t="s">
        <v>450</v>
      </c>
      <c r="F2125" s="216">
        <v>370.88</v>
      </c>
      <c r="G2125" s="30"/>
      <c r="H2125" s="31"/>
    </row>
    <row r="2126" spans="1:8" s="2" customFormat="1" ht="16.899999999999999" customHeight="1">
      <c r="A2126" s="30"/>
      <c r="B2126" s="31"/>
      <c r="C2126" s="211" t="s">
        <v>6682</v>
      </c>
      <c r="D2126" s="212" t="s">
        <v>1</v>
      </c>
      <c r="E2126" s="213" t="s">
        <v>1</v>
      </c>
      <c r="F2126" s="214">
        <v>36.4</v>
      </c>
      <c r="G2126" s="30"/>
      <c r="H2126" s="31"/>
    </row>
    <row r="2127" spans="1:8" s="2" customFormat="1" ht="16.899999999999999" customHeight="1">
      <c r="A2127" s="30"/>
      <c r="B2127" s="31"/>
      <c r="C2127" s="215" t="s">
        <v>1</v>
      </c>
      <c r="D2127" s="215" t="s">
        <v>6683</v>
      </c>
      <c r="E2127" s="18" t="s">
        <v>1</v>
      </c>
      <c r="F2127" s="216">
        <v>36.4</v>
      </c>
      <c r="G2127" s="30"/>
      <c r="H2127" s="31"/>
    </row>
    <row r="2128" spans="1:8" s="2" customFormat="1" ht="16.899999999999999" customHeight="1">
      <c r="A2128" s="30"/>
      <c r="B2128" s="31"/>
      <c r="C2128" s="215" t="s">
        <v>6682</v>
      </c>
      <c r="D2128" s="215" t="s">
        <v>468</v>
      </c>
      <c r="E2128" s="18" t="s">
        <v>1</v>
      </c>
      <c r="F2128" s="216">
        <v>36.4</v>
      </c>
      <c r="G2128" s="30"/>
      <c r="H2128" s="31"/>
    </row>
    <row r="2129" spans="1:8" s="2" customFormat="1" ht="16.899999999999999" customHeight="1">
      <c r="A2129" s="30"/>
      <c r="B2129" s="31"/>
      <c r="C2129" s="217" t="s">
        <v>7173</v>
      </c>
      <c r="D2129" s="30"/>
      <c r="E2129" s="30"/>
      <c r="F2129" s="30"/>
      <c r="G2129" s="30"/>
      <c r="H2129" s="31"/>
    </row>
    <row r="2130" spans="1:8" s="2" customFormat="1" ht="22.5">
      <c r="A2130" s="30"/>
      <c r="B2130" s="31"/>
      <c r="C2130" s="215" t="s">
        <v>6822</v>
      </c>
      <c r="D2130" s="215" t="s">
        <v>6823</v>
      </c>
      <c r="E2130" s="18" t="s">
        <v>542</v>
      </c>
      <c r="F2130" s="216">
        <v>218.18</v>
      </c>
      <c r="G2130" s="30"/>
      <c r="H2130" s="31"/>
    </row>
    <row r="2131" spans="1:8" s="2" customFormat="1" ht="22.5">
      <c r="A2131" s="30"/>
      <c r="B2131" s="31"/>
      <c r="C2131" s="215" t="s">
        <v>6850</v>
      </c>
      <c r="D2131" s="215" t="s">
        <v>6851</v>
      </c>
      <c r="E2131" s="18" t="s">
        <v>450</v>
      </c>
      <c r="F2131" s="216">
        <v>63.561</v>
      </c>
      <c r="G2131" s="30"/>
      <c r="H2131" s="31"/>
    </row>
    <row r="2132" spans="1:8" s="2" customFormat="1" ht="16.899999999999999" customHeight="1">
      <c r="A2132" s="30"/>
      <c r="B2132" s="31"/>
      <c r="C2132" s="215" t="s">
        <v>6826</v>
      </c>
      <c r="D2132" s="215" t="s">
        <v>6827</v>
      </c>
      <c r="E2132" s="18" t="s">
        <v>651</v>
      </c>
      <c r="F2132" s="216">
        <v>36.764000000000003</v>
      </c>
      <c r="G2132" s="30"/>
      <c r="H2132" s="31"/>
    </row>
    <row r="2133" spans="1:8" s="2" customFormat="1" ht="16.899999999999999" customHeight="1">
      <c r="A2133" s="30"/>
      <c r="B2133" s="31"/>
      <c r="C2133" s="211" t="s">
        <v>6685</v>
      </c>
      <c r="D2133" s="212" t="s">
        <v>1</v>
      </c>
      <c r="E2133" s="213" t="s">
        <v>1</v>
      </c>
      <c r="F2133" s="214">
        <v>181.78</v>
      </c>
      <c r="G2133" s="30"/>
      <c r="H2133" s="31"/>
    </row>
    <row r="2134" spans="1:8" s="2" customFormat="1" ht="16.899999999999999" customHeight="1">
      <c r="A2134" s="30"/>
      <c r="B2134" s="31"/>
      <c r="C2134" s="215" t="s">
        <v>1</v>
      </c>
      <c r="D2134" s="215" t="s">
        <v>6825</v>
      </c>
      <c r="E2134" s="18" t="s">
        <v>1</v>
      </c>
      <c r="F2134" s="216">
        <v>181.78</v>
      </c>
      <c r="G2134" s="30"/>
      <c r="H2134" s="31"/>
    </row>
    <row r="2135" spans="1:8" s="2" customFormat="1" ht="16.899999999999999" customHeight="1">
      <c r="A2135" s="30"/>
      <c r="B2135" s="31"/>
      <c r="C2135" s="215" t="s">
        <v>6685</v>
      </c>
      <c r="D2135" s="215" t="s">
        <v>468</v>
      </c>
      <c r="E2135" s="18" t="s">
        <v>1</v>
      </c>
      <c r="F2135" s="216">
        <v>181.78</v>
      </c>
      <c r="G2135" s="30"/>
      <c r="H2135" s="31"/>
    </row>
    <row r="2136" spans="1:8" s="2" customFormat="1" ht="16.899999999999999" customHeight="1">
      <c r="A2136" s="30"/>
      <c r="B2136" s="31"/>
      <c r="C2136" s="217" t="s">
        <v>7173</v>
      </c>
      <c r="D2136" s="30"/>
      <c r="E2136" s="30"/>
      <c r="F2136" s="30"/>
      <c r="G2136" s="30"/>
      <c r="H2136" s="31"/>
    </row>
    <row r="2137" spans="1:8" s="2" customFormat="1" ht="22.5">
      <c r="A2137" s="30"/>
      <c r="B2137" s="31"/>
      <c r="C2137" s="215" t="s">
        <v>6822</v>
      </c>
      <c r="D2137" s="215" t="s">
        <v>6823</v>
      </c>
      <c r="E2137" s="18" t="s">
        <v>542</v>
      </c>
      <c r="F2137" s="216">
        <v>218.18</v>
      </c>
      <c r="G2137" s="30"/>
      <c r="H2137" s="31"/>
    </row>
    <row r="2138" spans="1:8" s="2" customFormat="1" ht="22.5">
      <c r="A2138" s="30"/>
      <c r="B2138" s="31"/>
      <c r="C2138" s="215" t="s">
        <v>6850</v>
      </c>
      <c r="D2138" s="215" t="s">
        <v>6851</v>
      </c>
      <c r="E2138" s="18" t="s">
        <v>450</v>
      </c>
      <c r="F2138" s="216">
        <v>63.561</v>
      </c>
      <c r="G2138" s="30"/>
      <c r="H2138" s="31"/>
    </row>
    <row r="2139" spans="1:8" s="2" customFormat="1" ht="16.899999999999999" customHeight="1">
      <c r="A2139" s="30"/>
      <c r="B2139" s="31"/>
      <c r="C2139" s="215" t="s">
        <v>6830</v>
      </c>
      <c r="D2139" s="215" t="s">
        <v>6831</v>
      </c>
      <c r="E2139" s="18" t="s">
        <v>651</v>
      </c>
      <c r="F2139" s="216">
        <v>183.59800000000001</v>
      </c>
      <c r="G2139" s="30"/>
      <c r="H2139" s="31"/>
    </row>
    <row r="2140" spans="1:8" s="2" customFormat="1" ht="16.899999999999999" customHeight="1">
      <c r="A2140" s="30"/>
      <c r="B2140" s="31"/>
      <c r="C2140" s="211" t="s">
        <v>6680</v>
      </c>
      <c r="D2140" s="212" t="s">
        <v>1</v>
      </c>
      <c r="E2140" s="213" t="s">
        <v>1</v>
      </c>
      <c r="F2140" s="214">
        <v>626.15099999999995</v>
      </c>
      <c r="G2140" s="30"/>
      <c r="H2140" s="31"/>
    </row>
    <row r="2141" spans="1:8" s="2" customFormat="1" ht="16.899999999999999" customHeight="1">
      <c r="A2141" s="30"/>
      <c r="B2141" s="31"/>
      <c r="C2141" s="215" t="s">
        <v>1</v>
      </c>
      <c r="D2141" s="215" t="s">
        <v>6837</v>
      </c>
      <c r="E2141" s="18" t="s">
        <v>1</v>
      </c>
      <c r="F2141" s="216">
        <v>0</v>
      </c>
      <c r="G2141" s="30"/>
      <c r="H2141" s="31"/>
    </row>
    <row r="2142" spans="1:8" s="2" customFormat="1" ht="16.899999999999999" customHeight="1">
      <c r="A2142" s="30"/>
      <c r="B2142" s="31"/>
      <c r="C2142" s="215" t="s">
        <v>1</v>
      </c>
      <c r="D2142" s="215" t="s">
        <v>6838</v>
      </c>
      <c r="E2142" s="18" t="s">
        <v>1</v>
      </c>
      <c r="F2142" s="216">
        <v>81.905000000000001</v>
      </c>
      <c r="G2142" s="30"/>
      <c r="H2142" s="31"/>
    </row>
    <row r="2143" spans="1:8" s="2" customFormat="1" ht="16.899999999999999" customHeight="1">
      <c r="A2143" s="30"/>
      <c r="B2143" s="31"/>
      <c r="C2143" s="215" t="s">
        <v>1</v>
      </c>
      <c r="D2143" s="215" t="s">
        <v>6839</v>
      </c>
      <c r="E2143" s="18" t="s">
        <v>1</v>
      </c>
      <c r="F2143" s="216">
        <v>12.9</v>
      </c>
      <c r="G2143" s="30"/>
      <c r="H2143" s="31"/>
    </row>
    <row r="2144" spans="1:8" s="2" customFormat="1" ht="16.899999999999999" customHeight="1">
      <c r="A2144" s="30"/>
      <c r="B2144" s="31"/>
      <c r="C2144" s="215" t="s">
        <v>1</v>
      </c>
      <c r="D2144" s="215" t="s">
        <v>6840</v>
      </c>
      <c r="E2144" s="18" t="s">
        <v>1</v>
      </c>
      <c r="F2144" s="216">
        <v>61.066000000000003</v>
      </c>
      <c r="G2144" s="30"/>
      <c r="H2144" s="31"/>
    </row>
    <row r="2145" spans="1:8" s="2" customFormat="1" ht="16.899999999999999" customHeight="1">
      <c r="A2145" s="30"/>
      <c r="B2145" s="31"/>
      <c r="C2145" s="215" t="s">
        <v>1</v>
      </c>
      <c r="D2145" s="215" t="s">
        <v>6841</v>
      </c>
      <c r="E2145" s="18" t="s">
        <v>1</v>
      </c>
      <c r="F2145" s="216">
        <v>0</v>
      </c>
      <c r="G2145" s="30"/>
      <c r="H2145" s="31"/>
    </row>
    <row r="2146" spans="1:8" s="2" customFormat="1" ht="16.899999999999999" customHeight="1">
      <c r="A2146" s="30"/>
      <c r="B2146" s="31"/>
      <c r="C2146" s="215" t="s">
        <v>1</v>
      </c>
      <c r="D2146" s="215" t="s">
        <v>1074</v>
      </c>
      <c r="E2146" s="18" t="s">
        <v>1</v>
      </c>
      <c r="F2146" s="216">
        <v>0</v>
      </c>
      <c r="G2146" s="30"/>
      <c r="H2146" s="31"/>
    </row>
    <row r="2147" spans="1:8" s="2" customFormat="1" ht="16.899999999999999" customHeight="1">
      <c r="A2147" s="30"/>
      <c r="B2147" s="31"/>
      <c r="C2147" s="215" t="s">
        <v>1</v>
      </c>
      <c r="D2147" s="215" t="s">
        <v>6842</v>
      </c>
      <c r="E2147" s="18" t="s">
        <v>1</v>
      </c>
      <c r="F2147" s="216">
        <v>32.53</v>
      </c>
      <c r="G2147" s="30"/>
      <c r="H2147" s="31"/>
    </row>
    <row r="2148" spans="1:8" s="2" customFormat="1" ht="16.899999999999999" customHeight="1">
      <c r="A2148" s="30"/>
      <c r="B2148" s="31"/>
      <c r="C2148" s="215" t="s">
        <v>1</v>
      </c>
      <c r="D2148" s="215" t="s">
        <v>1077</v>
      </c>
      <c r="E2148" s="18" t="s">
        <v>1</v>
      </c>
      <c r="F2148" s="216">
        <v>0</v>
      </c>
      <c r="G2148" s="30"/>
      <c r="H2148" s="31"/>
    </row>
    <row r="2149" spans="1:8" s="2" customFormat="1" ht="16.899999999999999" customHeight="1">
      <c r="A2149" s="30"/>
      <c r="B2149" s="31"/>
      <c r="C2149" s="215" t="s">
        <v>1</v>
      </c>
      <c r="D2149" s="215" t="s">
        <v>6843</v>
      </c>
      <c r="E2149" s="18" t="s">
        <v>1</v>
      </c>
      <c r="F2149" s="216">
        <v>404.16</v>
      </c>
      <c r="G2149" s="30"/>
      <c r="H2149" s="31"/>
    </row>
    <row r="2150" spans="1:8" s="2" customFormat="1" ht="16.899999999999999" customHeight="1">
      <c r="A2150" s="30"/>
      <c r="B2150" s="31"/>
      <c r="C2150" s="215" t="s">
        <v>1</v>
      </c>
      <c r="D2150" s="215" t="s">
        <v>6844</v>
      </c>
      <c r="E2150" s="18" t="s">
        <v>1</v>
      </c>
      <c r="F2150" s="216">
        <v>0</v>
      </c>
      <c r="G2150" s="30"/>
      <c r="H2150" s="31"/>
    </row>
    <row r="2151" spans="1:8" s="2" customFormat="1" ht="16.899999999999999" customHeight="1">
      <c r="A2151" s="30"/>
      <c r="B2151" s="31"/>
      <c r="C2151" s="215" t="s">
        <v>1</v>
      </c>
      <c r="D2151" s="215" t="s">
        <v>6845</v>
      </c>
      <c r="E2151" s="18" t="s">
        <v>1</v>
      </c>
      <c r="F2151" s="216">
        <v>33.590000000000003</v>
      </c>
      <c r="G2151" s="30"/>
      <c r="H2151" s="31"/>
    </row>
    <row r="2152" spans="1:8" s="2" customFormat="1" ht="16.899999999999999" customHeight="1">
      <c r="A2152" s="30"/>
      <c r="B2152" s="31"/>
      <c r="C2152" s="215" t="s">
        <v>1</v>
      </c>
      <c r="D2152" s="215" t="s">
        <v>1</v>
      </c>
      <c r="E2152" s="18" t="s">
        <v>1</v>
      </c>
      <c r="F2152" s="216">
        <v>0</v>
      </c>
      <c r="G2152" s="30"/>
      <c r="H2152" s="31"/>
    </row>
    <row r="2153" spans="1:8" s="2" customFormat="1" ht="16.899999999999999" customHeight="1">
      <c r="A2153" s="30"/>
      <c r="B2153" s="31"/>
      <c r="C2153" s="215" t="s">
        <v>6680</v>
      </c>
      <c r="D2153" s="215" t="s">
        <v>470</v>
      </c>
      <c r="E2153" s="18" t="s">
        <v>1</v>
      </c>
      <c r="F2153" s="216">
        <v>626.15099999999995</v>
      </c>
      <c r="G2153" s="30"/>
      <c r="H2153" s="31"/>
    </row>
    <row r="2154" spans="1:8" s="2" customFormat="1" ht="16.899999999999999" customHeight="1">
      <c r="A2154" s="30"/>
      <c r="B2154" s="31"/>
      <c r="C2154" s="217" t="s">
        <v>7173</v>
      </c>
      <c r="D2154" s="30"/>
      <c r="E2154" s="30"/>
      <c r="F2154" s="30"/>
      <c r="G2154" s="30"/>
      <c r="H2154" s="31"/>
    </row>
    <row r="2155" spans="1:8" s="2" customFormat="1" ht="22.5">
      <c r="A2155" s="30"/>
      <c r="B2155" s="31"/>
      <c r="C2155" s="215" t="s">
        <v>6834</v>
      </c>
      <c r="D2155" s="215" t="s">
        <v>6835</v>
      </c>
      <c r="E2155" s="18" t="s">
        <v>542</v>
      </c>
      <c r="F2155" s="216">
        <v>626.15099999999995</v>
      </c>
      <c r="G2155" s="30"/>
      <c r="H2155" s="31"/>
    </row>
    <row r="2156" spans="1:8" s="2" customFormat="1" ht="22.5">
      <c r="A2156" s="30"/>
      <c r="B2156" s="31"/>
      <c r="C2156" s="215" t="s">
        <v>6850</v>
      </c>
      <c r="D2156" s="215" t="s">
        <v>6851</v>
      </c>
      <c r="E2156" s="18" t="s">
        <v>450</v>
      </c>
      <c r="F2156" s="216">
        <v>63.561</v>
      </c>
      <c r="G2156" s="30"/>
      <c r="H2156" s="31"/>
    </row>
    <row r="2157" spans="1:8" s="2" customFormat="1" ht="16.899999999999999" customHeight="1">
      <c r="A2157" s="30"/>
      <c r="B2157" s="31"/>
      <c r="C2157" s="215" t="s">
        <v>6846</v>
      </c>
      <c r="D2157" s="215" t="s">
        <v>6847</v>
      </c>
      <c r="E2157" s="18" t="s">
        <v>651</v>
      </c>
      <c r="F2157" s="216">
        <v>632.41300000000001</v>
      </c>
      <c r="G2157" s="30"/>
      <c r="H2157" s="31"/>
    </row>
    <row r="2158" spans="1:8" s="2" customFormat="1" ht="16.899999999999999" customHeight="1">
      <c r="A2158" s="30"/>
      <c r="B2158" s="31"/>
      <c r="C2158" s="211" t="s">
        <v>6466</v>
      </c>
      <c r="D2158" s="212" t="s">
        <v>1</v>
      </c>
      <c r="E2158" s="213" t="s">
        <v>1</v>
      </c>
      <c r="F2158" s="214">
        <v>174.8</v>
      </c>
      <c r="G2158" s="30"/>
      <c r="H2158" s="31"/>
    </row>
    <row r="2159" spans="1:8" s="2" customFormat="1" ht="16.899999999999999" customHeight="1">
      <c r="A2159" s="30"/>
      <c r="B2159" s="31"/>
      <c r="C2159" s="215" t="s">
        <v>1</v>
      </c>
      <c r="D2159" s="215" t="s">
        <v>6720</v>
      </c>
      <c r="E2159" s="18" t="s">
        <v>1</v>
      </c>
      <c r="F2159" s="216">
        <v>0</v>
      </c>
      <c r="G2159" s="30"/>
      <c r="H2159" s="31"/>
    </row>
    <row r="2160" spans="1:8" s="2" customFormat="1" ht="16.899999999999999" customHeight="1">
      <c r="A2160" s="30"/>
      <c r="B2160" s="31"/>
      <c r="C2160" s="215" t="s">
        <v>1</v>
      </c>
      <c r="D2160" s="215" t="s">
        <v>6721</v>
      </c>
      <c r="E2160" s="18" t="s">
        <v>1</v>
      </c>
      <c r="F2160" s="216">
        <v>174.8</v>
      </c>
      <c r="G2160" s="30"/>
      <c r="H2160" s="31"/>
    </row>
    <row r="2161" spans="1:8" s="2" customFormat="1" ht="16.899999999999999" customHeight="1">
      <c r="A2161" s="30"/>
      <c r="B2161" s="31"/>
      <c r="C2161" s="215" t="s">
        <v>6466</v>
      </c>
      <c r="D2161" s="215" t="s">
        <v>468</v>
      </c>
      <c r="E2161" s="18" t="s">
        <v>1</v>
      </c>
      <c r="F2161" s="216">
        <v>174.8</v>
      </c>
      <c r="G2161" s="30"/>
      <c r="H2161" s="31"/>
    </row>
    <row r="2162" spans="1:8" s="2" customFormat="1" ht="16.899999999999999" customHeight="1">
      <c r="A2162" s="30"/>
      <c r="B2162" s="31"/>
      <c r="C2162" s="217" t="s">
        <v>7173</v>
      </c>
      <c r="D2162" s="30"/>
      <c r="E2162" s="30"/>
      <c r="F2162" s="30"/>
      <c r="G2162" s="30"/>
      <c r="H2162" s="31"/>
    </row>
    <row r="2163" spans="1:8" s="2" customFormat="1" ht="16.899999999999999" customHeight="1">
      <c r="A2163" s="30"/>
      <c r="B2163" s="31"/>
      <c r="C2163" s="215" t="s">
        <v>6717</v>
      </c>
      <c r="D2163" s="215" t="s">
        <v>6718</v>
      </c>
      <c r="E2163" s="18" t="s">
        <v>450</v>
      </c>
      <c r="F2163" s="216">
        <v>174.8</v>
      </c>
      <c r="G2163" s="30"/>
      <c r="H2163" s="31"/>
    </row>
    <row r="2164" spans="1:8" s="2" customFormat="1" ht="22.5">
      <c r="A2164" s="30"/>
      <c r="B2164" s="31"/>
      <c r="C2164" s="215" t="s">
        <v>480</v>
      </c>
      <c r="D2164" s="215" t="s">
        <v>481</v>
      </c>
      <c r="E2164" s="18" t="s">
        <v>450</v>
      </c>
      <c r="F2164" s="216">
        <v>370.88</v>
      </c>
      <c r="G2164" s="30"/>
      <c r="H2164" s="31"/>
    </row>
    <row r="2165" spans="1:8" s="2" customFormat="1" ht="16.899999999999999" customHeight="1">
      <c r="A2165" s="30"/>
      <c r="B2165" s="31"/>
      <c r="C2165" s="215" t="s">
        <v>500</v>
      </c>
      <c r="D2165" s="215" t="s">
        <v>501</v>
      </c>
      <c r="E2165" s="18" t="s">
        <v>450</v>
      </c>
      <c r="F2165" s="216">
        <v>370.88</v>
      </c>
      <c r="G2165" s="30"/>
      <c r="H2165" s="31"/>
    </row>
    <row r="2166" spans="1:8" s="2" customFormat="1" ht="16.899999999999999" customHeight="1">
      <c r="A2166" s="30"/>
      <c r="B2166" s="31"/>
      <c r="C2166" s="211" t="s">
        <v>6678</v>
      </c>
      <c r="D2166" s="212" t="s">
        <v>1</v>
      </c>
      <c r="E2166" s="213" t="s">
        <v>1</v>
      </c>
      <c r="F2166" s="214">
        <v>81.596000000000004</v>
      </c>
      <c r="G2166" s="30"/>
      <c r="H2166" s="31"/>
    </row>
    <row r="2167" spans="1:8" s="2" customFormat="1" ht="16.899999999999999" customHeight="1">
      <c r="A2167" s="30"/>
      <c r="B2167" s="31"/>
      <c r="C2167" s="215" t="s">
        <v>1</v>
      </c>
      <c r="D2167" s="215" t="s">
        <v>6778</v>
      </c>
      <c r="E2167" s="18" t="s">
        <v>1</v>
      </c>
      <c r="F2167" s="216">
        <v>0</v>
      </c>
      <c r="G2167" s="30"/>
      <c r="H2167" s="31"/>
    </row>
    <row r="2168" spans="1:8" s="2" customFormat="1" ht="16.899999999999999" customHeight="1">
      <c r="A2168" s="30"/>
      <c r="B2168" s="31"/>
      <c r="C2168" s="215" t="s">
        <v>1</v>
      </c>
      <c r="D2168" s="215" t="s">
        <v>6779</v>
      </c>
      <c r="E2168" s="18" t="s">
        <v>1</v>
      </c>
      <c r="F2168" s="216">
        <v>39.453000000000003</v>
      </c>
      <c r="G2168" s="30"/>
      <c r="H2168" s="31"/>
    </row>
    <row r="2169" spans="1:8" s="2" customFormat="1" ht="16.899999999999999" customHeight="1">
      <c r="A2169" s="30"/>
      <c r="B2169" s="31"/>
      <c r="C2169" s="215" t="s">
        <v>1</v>
      </c>
      <c r="D2169" s="215" t="s">
        <v>6780</v>
      </c>
      <c r="E2169" s="18" t="s">
        <v>1</v>
      </c>
      <c r="F2169" s="216">
        <v>11.61</v>
      </c>
      <c r="G2169" s="30"/>
      <c r="H2169" s="31"/>
    </row>
    <row r="2170" spans="1:8" s="2" customFormat="1" ht="16.899999999999999" customHeight="1">
      <c r="A2170" s="30"/>
      <c r="B2170" s="31"/>
      <c r="C2170" s="215" t="s">
        <v>1</v>
      </c>
      <c r="D2170" s="215" t="s">
        <v>6781</v>
      </c>
      <c r="E2170" s="18" t="s">
        <v>1</v>
      </c>
      <c r="F2170" s="216">
        <v>30.533000000000001</v>
      </c>
      <c r="G2170" s="30"/>
      <c r="H2170" s="31"/>
    </row>
    <row r="2171" spans="1:8" s="2" customFormat="1" ht="16.899999999999999" customHeight="1">
      <c r="A2171" s="30"/>
      <c r="B2171" s="31"/>
      <c r="C2171" s="215" t="s">
        <v>6678</v>
      </c>
      <c r="D2171" s="215" t="s">
        <v>468</v>
      </c>
      <c r="E2171" s="18" t="s">
        <v>1</v>
      </c>
      <c r="F2171" s="216">
        <v>81.596000000000004</v>
      </c>
      <c r="G2171" s="30"/>
      <c r="H2171" s="31"/>
    </row>
    <row r="2172" spans="1:8" s="2" customFormat="1" ht="16.899999999999999" customHeight="1">
      <c r="A2172" s="30"/>
      <c r="B2172" s="31"/>
      <c r="C2172" s="217" t="s">
        <v>7173</v>
      </c>
      <c r="D2172" s="30"/>
      <c r="E2172" s="30"/>
      <c r="F2172" s="30"/>
      <c r="G2172" s="30"/>
      <c r="H2172" s="31"/>
    </row>
    <row r="2173" spans="1:8" s="2" customFormat="1" ht="16.899999999999999" customHeight="1">
      <c r="A2173" s="30"/>
      <c r="B2173" s="31"/>
      <c r="C2173" s="215" t="s">
        <v>6775</v>
      </c>
      <c r="D2173" s="215" t="s">
        <v>6776</v>
      </c>
      <c r="E2173" s="18" t="s">
        <v>529</v>
      </c>
      <c r="F2173" s="216">
        <v>81.596000000000004</v>
      </c>
      <c r="G2173" s="30"/>
      <c r="H2173" s="31"/>
    </row>
    <row r="2174" spans="1:8" s="2" customFormat="1" ht="16.899999999999999" customHeight="1">
      <c r="A2174" s="30"/>
      <c r="B2174" s="31"/>
      <c r="C2174" s="215" t="s">
        <v>6743</v>
      </c>
      <c r="D2174" s="215" t="s">
        <v>6744</v>
      </c>
      <c r="E2174" s="18" t="s">
        <v>529</v>
      </c>
      <c r="F2174" s="216">
        <v>81.596000000000004</v>
      </c>
      <c r="G2174" s="30"/>
      <c r="H2174" s="31"/>
    </row>
    <row r="2175" spans="1:8" s="2" customFormat="1" ht="16.899999999999999" customHeight="1">
      <c r="A2175" s="30"/>
      <c r="B2175" s="31"/>
      <c r="C2175" s="215" t="s">
        <v>535</v>
      </c>
      <c r="D2175" s="215" t="s">
        <v>536</v>
      </c>
      <c r="E2175" s="18" t="s">
        <v>529</v>
      </c>
      <c r="F2175" s="216">
        <v>93.834999999999994</v>
      </c>
      <c r="G2175" s="30"/>
      <c r="H2175" s="31"/>
    </row>
    <row r="2176" spans="1:8" s="2" customFormat="1" ht="16.899999999999999" customHeight="1">
      <c r="A2176" s="30"/>
      <c r="B2176" s="31"/>
      <c r="C2176" s="211" t="s">
        <v>7199</v>
      </c>
      <c r="D2176" s="212" t="s">
        <v>1</v>
      </c>
      <c r="E2176" s="213" t="s">
        <v>1</v>
      </c>
      <c r="F2176" s="214">
        <v>5.6843418860808002E-14</v>
      </c>
      <c r="G2176" s="30"/>
      <c r="H2176" s="31"/>
    </row>
    <row r="2177" spans="1:8" s="2" customFormat="1" ht="16.899999999999999" customHeight="1">
      <c r="A2177" s="30"/>
      <c r="B2177" s="31"/>
      <c r="C2177" s="215" t="s">
        <v>1</v>
      </c>
      <c r="D2177" s="215" t="s">
        <v>7200</v>
      </c>
      <c r="E2177" s="18" t="s">
        <v>1</v>
      </c>
      <c r="F2177" s="216">
        <v>0</v>
      </c>
      <c r="G2177" s="30"/>
      <c r="H2177" s="31"/>
    </row>
    <row r="2178" spans="1:8" s="2" customFormat="1" ht="16.899999999999999" customHeight="1">
      <c r="A2178" s="30"/>
      <c r="B2178" s="31"/>
      <c r="C2178" s="215" t="s">
        <v>1</v>
      </c>
      <c r="D2178" s="215" t="s">
        <v>7201</v>
      </c>
      <c r="E2178" s="18" t="s">
        <v>1</v>
      </c>
      <c r="F2178" s="216">
        <v>0</v>
      </c>
      <c r="G2178" s="30"/>
      <c r="H2178" s="31"/>
    </row>
    <row r="2179" spans="1:8" s="2" customFormat="1" ht="16.899999999999999" customHeight="1">
      <c r="A2179" s="30"/>
      <c r="B2179" s="31"/>
      <c r="C2179" s="215" t="s">
        <v>1</v>
      </c>
      <c r="D2179" s="215" t="s">
        <v>7202</v>
      </c>
      <c r="E2179" s="18" t="s">
        <v>1</v>
      </c>
      <c r="F2179" s="216">
        <v>90.936000000000007</v>
      </c>
      <c r="G2179" s="30"/>
      <c r="H2179" s="31"/>
    </row>
    <row r="2180" spans="1:8" s="2" customFormat="1" ht="16.899999999999999" customHeight="1">
      <c r="A2180" s="30"/>
      <c r="B2180" s="31"/>
      <c r="C2180" s="215" t="s">
        <v>1</v>
      </c>
      <c r="D2180" s="215" t="s">
        <v>7203</v>
      </c>
      <c r="E2180" s="18" t="s">
        <v>1</v>
      </c>
      <c r="F2180" s="216">
        <v>0</v>
      </c>
      <c r="G2180" s="30"/>
      <c r="H2180" s="31"/>
    </row>
    <row r="2181" spans="1:8" s="2" customFormat="1" ht="16.899999999999999" customHeight="1">
      <c r="A2181" s="30"/>
      <c r="B2181" s="31"/>
      <c r="C2181" s="215" t="s">
        <v>1</v>
      </c>
      <c r="D2181" s="215" t="s">
        <v>7204</v>
      </c>
      <c r="E2181" s="18" t="s">
        <v>1</v>
      </c>
      <c r="F2181" s="216">
        <v>26.792000000000002</v>
      </c>
      <c r="G2181" s="30"/>
      <c r="H2181" s="31"/>
    </row>
    <row r="2182" spans="1:8" s="2" customFormat="1" ht="16.899999999999999" customHeight="1">
      <c r="A2182" s="30"/>
      <c r="B2182" s="31"/>
      <c r="C2182" s="215" t="s">
        <v>1</v>
      </c>
      <c r="D2182" s="215" t="s">
        <v>7205</v>
      </c>
      <c r="E2182" s="18" t="s">
        <v>1</v>
      </c>
      <c r="F2182" s="216">
        <v>0</v>
      </c>
      <c r="G2182" s="30"/>
      <c r="H2182" s="31"/>
    </row>
    <row r="2183" spans="1:8" s="2" customFormat="1" ht="16.899999999999999" customHeight="1">
      <c r="A2183" s="30"/>
      <c r="B2183" s="31"/>
      <c r="C2183" s="215" t="s">
        <v>1</v>
      </c>
      <c r="D2183" s="215" t="s">
        <v>7206</v>
      </c>
      <c r="E2183" s="18" t="s">
        <v>1</v>
      </c>
      <c r="F2183" s="216">
        <v>53.151000000000003</v>
      </c>
      <c r="G2183" s="30"/>
      <c r="H2183" s="31"/>
    </row>
    <row r="2184" spans="1:8" s="2" customFormat="1" ht="16.899999999999999" customHeight="1">
      <c r="A2184" s="30"/>
      <c r="B2184" s="31"/>
      <c r="C2184" s="215" t="s">
        <v>1</v>
      </c>
      <c r="D2184" s="215" t="s">
        <v>7207</v>
      </c>
      <c r="E2184" s="18" t="s">
        <v>1</v>
      </c>
      <c r="F2184" s="216">
        <v>0</v>
      </c>
      <c r="G2184" s="30"/>
      <c r="H2184" s="31"/>
    </row>
    <row r="2185" spans="1:8" s="2" customFormat="1" ht="16.899999999999999" customHeight="1">
      <c r="A2185" s="30"/>
      <c r="B2185" s="31"/>
      <c r="C2185" s="215" t="s">
        <v>1</v>
      </c>
      <c r="D2185" s="215" t="s">
        <v>7208</v>
      </c>
      <c r="E2185" s="18" t="s">
        <v>1</v>
      </c>
      <c r="F2185" s="216">
        <v>125.13</v>
      </c>
      <c r="G2185" s="30"/>
      <c r="H2185" s="31"/>
    </row>
    <row r="2186" spans="1:8" s="2" customFormat="1" ht="16.899999999999999" customHeight="1">
      <c r="A2186" s="30"/>
      <c r="B2186" s="31"/>
      <c r="C2186" s="215" t="s">
        <v>1</v>
      </c>
      <c r="D2186" s="215" t="s">
        <v>7209</v>
      </c>
      <c r="E2186" s="18" t="s">
        <v>1</v>
      </c>
      <c r="F2186" s="216">
        <v>0</v>
      </c>
      <c r="G2186" s="30"/>
      <c r="H2186" s="31"/>
    </row>
    <row r="2187" spans="1:8" s="2" customFormat="1" ht="16.899999999999999" customHeight="1">
      <c r="A2187" s="30"/>
      <c r="B2187" s="31"/>
      <c r="C2187" s="215" t="s">
        <v>1</v>
      </c>
      <c r="D2187" s="215" t="s">
        <v>7210</v>
      </c>
      <c r="E2187" s="18" t="s">
        <v>1</v>
      </c>
      <c r="F2187" s="216">
        <v>61.326000000000001</v>
      </c>
      <c r="G2187" s="30"/>
      <c r="H2187" s="31"/>
    </row>
    <row r="2188" spans="1:8" s="2" customFormat="1" ht="16.899999999999999" customHeight="1">
      <c r="A2188" s="30"/>
      <c r="B2188" s="31"/>
      <c r="C2188" s="215" t="s">
        <v>1</v>
      </c>
      <c r="D2188" s="215" t="s">
        <v>7211</v>
      </c>
      <c r="E2188" s="18" t="s">
        <v>1</v>
      </c>
      <c r="F2188" s="216">
        <v>0</v>
      </c>
      <c r="G2188" s="30"/>
      <c r="H2188" s="31"/>
    </row>
    <row r="2189" spans="1:8" s="2" customFormat="1" ht="16.899999999999999" customHeight="1">
      <c r="A2189" s="30"/>
      <c r="B2189" s="31"/>
      <c r="C2189" s="215" t="s">
        <v>1</v>
      </c>
      <c r="D2189" s="215" t="s">
        <v>7212</v>
      </c>
      <c r="E2189" s="18" t="s">
        <v>1</v>
      </c>
      <c r="F2189" s="216">
        <v>64.364000000000004</v>
      </c>
      <c r="G2189" s="30"/>
      <c r="H2189" s="31"/>
    </row>
    <row r="2190" spans="1:8" s="2" customFormat="1" ht="16.899999999999999" customHeight="1">
      <c r="A2190" s="30"/>
      <c r="B2190" s="31"/>
      <c r="C2190" s="215" t="s">
        <v>1</v>
      </c>
      <c r="D2190" s="215" t="s">
        <v>7213</v>
      </c>
      <c r="E2190" s="18" t="s">
        <v>1</v>
      </c>
      <c r="F2190" s="216">
        <v>0</v>
      </c>
      <c r="G2190" s="30"/>
      <c r="H2190" s="31"/>
    </row>
    <row r="2191" spans="1:8" s="2" customFormat="1" ht="16.899999999999999" customHeight="1">
      <c r="A2191" s="30"/>
      <c r="B2191" s="31"/>
      <c r="C2191" s="215" t="s">
        <v>1</v>
      </c>
      <c r="D2191" s="215" t="s">
        <v>7214</v>
      </c>
      <c r="E2191" s="18" t="s">
        <v>1</v>
      </c>
      <c r="F2191" s="216">
        <v>25.262</v>
      </c>
      <c r="G2191" s="30"/>
      <c r="H2191" s="31"/>
    </row>
    <row r="2192" spans="1:8" s="2" customFormat="1" ht="16.899999999999999" customHeight="1">
      <c r="A2192" s="30"/>
      <c r="B2192" s="31"/>
      <c r="C2192" s="215" t="s">
        <v>1</v>
      </c>
      <c r="D2192" s="215" t="s">
        <v>7215</v>
      </c>
      <c r="E2192" s="18" t="s">
        <v>1</v>
      </c>
      <c r="F2192" s="216">
        <v>0</v>
      </c>
      <c r="G2192" s="30"/>
      <c r="H2192" s="31"/>
    </row>
    <row r="2193" spans="1:8" s="2" customFormat="1" ht="16.899999999999999" customHeight="1">
      <c r="A2193" s="30"/>
      <c r="B2193" s="31"/>
      <c r="C2193" s="215" t="s">
        <v>1</v>
      </c>
      <c r="D2193" s="215" t="s">
        <v>7216</v>
      </c>
      <c r="E2193" s="18" t="s">
        <v>1</v>
      </c>
      <c r="F2193" s="216">
        <v>54.834000000000003</v>
      </c>
      <c r="G2193" s="30"/>
      <c r="H2193" s="31"/>
    </row>
    <row r="2194" spans="1:8" s="2" customFormat="1" ht="16.899999999999999" customHeight="1">
      <c r="A2194" s="30"/>
      <c r="B2194" s="31"/>
      <c r="C2194" s="215" t="s">
        <v>1</v>
      </c>
      <c r="D2194" s="215" t="s">
        <v>1</v>
      </c>
      <c r="E2194" s="18" t="s">
        <v>1</v>
      </c>
      <c r="F2194" s="216">
        <v>0</v>
      </c>
      <c r="G2194" s="30"/>
      <c r="H2194" s="31"/>
    </row>
    <row r="2195" spans="1:8" s="2" customFormat="1" ht="16.899999999999999" customHeight="1">
      <c r="A2195" s="30"/>
      <c r="B2195" s="31"/>
      <c r="C2195" s="215" t="s">
        <v>1</v>
      </c>
      <c r="D2195" s="215" t="s">
        <v>7217</v>
      </c>
      <c r="E2195" s="18" t="s">
        <v>1</v>
      </c>
      <c r="F2195" s="216">
        <v>-501.79500000000002</v>
      </c>
      <c r="G2195" s="30"/>
      <c r="H2195" s="31"/>
    </row>
    <row r="2196" spans="1:8" s="2" customFormat="1" ht="16.899999999999999" customHeight="1">
      <c r="A2196" s="30"/>
      <c r="B2196" s="31"/>
      <c r="C2196" s="215" t="s">
        <v>7199</v>
      </c>
      <c r="D2196" s="215" t="s">
        <v>468</v>
      </c>
      <c r="E2196" s="18" t="s">
        <v>1</v>
      </c>
      <c r="F2196" s="216">
        <v>5.6843418860808002E-14</v>
      </c>
      <c r="G2196" s="30"/>
      <c r="H2196" s="31"/>
    </row>
    <row r="2197" spans="1:8" s="2" customFormat="1" ht="16.899999999999999" customHeight="1">
      <c r="A2197" s="30"/>
      <c r="B2197" s="31"/>
      <c r="C2197" s="211" t="s">
        <v>6691</v>
      </c>
      <c r="D2197" s="212" t="s">
        <v>1</v>
      </c>
      <c r="E2197" s="213" t="s">
        <v>1</v>
      </c>
      <c r="F2197" s="214">
        <v>609</v>
      </c>
      <c r="G2197" s="30"/>
      <c r="H2197" s="31"/>
    </row>
    <row r="2198" spans="1:8" s="2" customFormat="1" ht="16.899999999999999" customHeight="1">
      <c r="A2198" s="30"/>
      <c r="B2198" s="31"/>
      <c r="C2198" s="215" t="s">
        <v>1</v>
      </c>
      <c r="D2198" s="215" t="s">
        <v>6810</v>
      </c>
      <c r="E2198" s="18" t="s">
        <v>1</v>
      </c>
      <c r="F2198" s="216">
        <v>0</v>
      </c>
      <c r="G2198" s="30"/>
      <c r="H2198" s="31"/>
    </row>
    <row r="2199" spans="1:8" s="2" customFormat="1" ht="16.899999999999999" customHeight="1">
      <c r="A2199" s="30"/>
      <c r="B2199" s="31"/>
      <c r="C2199" s="215" t="s">
        <v>6691</v>
      </c>
      <c r="D2199" s="215" t="s">
        <v>6692</v>
      </c>
      <c r="E2199" s="18" t="s">
        <v>1</v>
      </c>
      <c r="F2199" s="216">
        <v>609</v>
      </c>
      <c r="G2199" s="30"/>
      <c r="H2199" s="31"/>
    </row>
    <row r="2200" spans="1:8" s="2" customFormat="1" ht="16.899999999999999" customHeight="1">
      <c r="A2200" s="30"/>
      <c r="B2200" s="31"/>
      <c r="C2200" s="217" t="s">
        <v>7173</v>
      </c>
      <c r="D2200" s="30"/>
      <c r="E2200" s="30"/>
      <c r="F2200" s="30"/>
      <c r="G2200" s="30"/>
      <c r="H2200" s="31"/>
    </row>
    <row r="2201" spans="1:8" s="2" customFormat="1" ht="22.5">
      <c r="A2201" s="30"/>
      <c r="B2201" s="31"/>
      <c r="C2201" s="215" t="s">
        <v>6807</v>
      </c>
      <c r="D2201" s="215" t="s">
        <v>6808</v>
      </c>
      <c r="E2201" s="18" t="s">
        <v>529</v>
      </c>
      <c r="F2201" s="216">
        <v>1147.7</v>
      </c>
      <c r="G2201" s="30"/>
      <c r="H2201" s="31"/>
    </row>
    <row r="2202" spans="1:8" s="2" customFormat="1" ht="16.899999999999999" customHeight="1">
      <c r="A2202" s="30"/>
      <c r="B2202" s="31"/>
      <c r="C2202" s="215" t="s">
        <v>6706</v>
      </c>
      <c r="D2202" s="215" t="s">
        <v>6707</v>
      </c>
      <c r="E2202" s="18" t="s">
        <v>529</v>
      </c>
      <c r="F2202" s="216">
        <v>1634</v>
      </c>
      <c r="G2202" s="30"/>
      <c r="H2202" s="31"/>
    </row>
    <row r="2203" spans="1:8" s="2" customFormat="1" ht="16.899999999999999" customHeight="1">
      <c r="A2203" s="30"/>
      <c r="B2203" s="31"/>
      <c r="C2203" s="215" t="s">
        <v>6785</v>
      </c>
      <c r="D2203" s="215" t="s">
        <v>6786</v>
      </c>
      <c r="E2203" s="18" t="s">
        <v>529</v>
      </c>
      <c r="F2203" s="216">
        <v>1931</v>
      </c>
      <c r="G2203" s="30"/>
      <c r="H2203" s="31"/>
    </row>
    <row r="2204" spans="1:8" s="2" customFormat="1" ht="22.5">
      <c r="A2204" s="30"/>
      <c r="B2204" s="31"/>
      <c r="C2204" s="215" t="s">
        <v>6797</v>
      </c>
      <c r="D2204" s="215" t="s">
        <v>6798</v>
      </c>
      <c r="E2204" s="18" t="s">
        <v>529</v>
      </c>
      <c r="F2204" s="216">
        <v>1580.9</v>
      </c>
      <c r="G2204" s="30"/>
      <c r="H2204" s="31"/>
    </row>
    <row r="2205" spans="1:8" s="2" customFormat="1" ht="22.5">
      <c r="A2205" s="30"/>
      <c r="B2205" s="31"/>
      <c r="C2205" s="215" t="s">
        <v>6869</v>
      </c>
      <c r="D2205" s="215" t="s">
        <v>6870</v>
      </c>
      <c r="E2205" s="18" t="s">
        <v>529</v>
      </c>
      <c r="F2205" s="216">
        <v>836.6</v>
      </c>
      <c r="G2205" s="30"/>
      <c r="H2205" s="31"/>
    </row>
    <row r="2206" spans="1:8" s="2" customFormat="1" ht="22.5">
      <c r="A2206" s="30"/>
      <c r="B2206" s="31"/>
      <c r="C2206" s="215" t="s">
        <v>6872</v>
      </c>
      <c r="D2206" s="215" t="s">
        <v>6873</v>
      </c>
      <c r="E2206" s="18" t="s">
        <v>529</v>
      </c>
      <c r="F2206" s="216">
        <v>836.6</v>
      </c>
      <c r="G2206" s="30"/>
      <c r="H2206" s="31"/>
    </row>
    <row r="2207" spans="1:8" s="2" customFormat="1" ht="16.899999999999999" customHeight="1">
      <c r="A2207" s="30"/>
      <c r="B2207" s="31"/>
      <c r="C2207" s="211" t="s">
        <v>6693</v>
      </c>
      <c r="D2207" s="212" t="s">
        <v>1</v>
      </c>
      <c r="E2207" s="213" t="s">
        <v>1</v>
      </c>
      <c r="F2207" s="214">
        <v>495</v>
      </c>
      <c r="G2207" s="30"/>
      <c r="H2207" s="31"/>
    </row>
    <row r="2208" spans="1:8" s="2" customFormat="1" ht="16.899999999999999" customHeight="1">
      <c r="A2208" s="30"/>
      <c r="B2208" s="31"/>
      <c r="C2208" s="215" t="s">
        <v>6693</v>
      </c>
      <c r="D2208" s="215" t="s">
        <v>3705</v>
      </c>
      <c r="E2208" s="18" t="s">
        <v>1</v>
      </c>
      <c r="F2208" s="216">
        <v>495</v>
      </c>
      <c r="G2208" s="30"/>
      <c r="H2208" s="31"/>
    </row>
    <row r="2209" spans="1:8" s="2" customFormat="1" ht="16.899999999999999" customHeight="1">
      <c r="A2209" s="30"/>
      <c r="B2209" s="31"/>
      <c r="C2209" s="217" t="s">
        <v>7173</v>
      </c>
      <c r="D2209" s="30"/>
      <c r="E2209" s="30"/>
      <c r="F2209" s="30"/>
      <c r="G2209" s="30"/>
      <c r="H2209" s="31"/>
    </row>
    <row r="2210" spans="1:8" s="2" customFormat="1" ht="22.5">
      <c r="A2210" s="30"/>
      <c r="B2210" s="31"/>
      <c r="C2210" s="215" t="s">
        <v>6807</v>
      </c>
      <c r="D2210" s="215" t="s">
        <v>6808</v>
      </c>
      <c r="E2210" s="18" t="s">
        <v>529</v>
      </c>
      <c r="F2210" s="216">
        <v>1147.7</v>
      </c>
      <c r="G2210" s="30"/>
      <c r="H2210" s="31"/>
    </row>
    <row r="2211" spans="1:8" s="2" customFormat="1" ht="16.899999999999999" customHeight="1">
      <c r="A2211" s="30"/>
      <c r="B2211" s="31"/>
      <c r="C2211" s="215" t="s">
        <v>6706</v>
      </c>
      <c r="D2211" s="215" t="s">
        <v>6707</v>
      </c>
      <c r="E2211" s="18" t="s">
        <v>529</v>
      </c>
      <c r="F2211" s="216">
        <v>1634</v>
      </c>
      <c r="G2211" s="30"/>
      <c r="H2211" s="31"/>
    </row>
    <row r="2212" spans="1:8" s="2" customFormat="1" ht="16.899999999999999" customHeight="1">
      <c r="A2212" s="30"/>
      <c r="B2212" s="31"/>
      <c r="C2212" s="215" t="s">
        <v>6782</v>
      </c>
      <c r="D2212" s="215" t="s">
        <v>6783</v>
      </c>
      <c r="E2212" s="18" t="s">
        <v>529</v>
      </c>
      <c r="F2212" s="216">
        <v>918.7</v>
      </c>
      <c r="G2212" s="30"/>
      <c r="H2212" s="31"/>
    </row>
    <row r="2213" spans="1:8" s="2" customFormat="1" ht="16.899999999999999" customHeight="1">
      <c r="A2213" s="30"/>
      <c r="B2213" s="31"/>
      <c r="C2213" s="215" t="s">
        <v>6785</v>
      </c>
      <c r="D2213" s="215" t="s">
        <v>6786</v>
      </c>
      <c r="E2213" s="18" t="s">
        <v>529</v>
      </c>
      <c r="F2213" s="216">
        <v>1931</v>
      </c>
      <c r="G2213" s="30"/>
      <c r="H2213" s="31"/>
    </row>
    <row r="2214" spans="1:8" s="2" customFormat="1" ht="22.5">
      <c r="A2214" s="30"/>
      <c r="B2214" s="31"/>
      <c r="C2214" s="215" t="s">
        <v>6797</v>
      </c>
      <c r="D2214" s="215" t="s">
        <v>6798</v>
      </c>
      <c r="E2214" s="18" t="s">
        <v>529</v>
      </c>
      <c r="F2214" s="216">
        <v>1580.9</v>
      </c>
      <c r="G2214" s="30"/>
      <c r="H2214" s="31"/>
    </row>
    <row r="2215" spans="1:8" s="2" customFormat="1" ht="16.899999999999999" customHeight="1">
      <c r="A2215" s="30"/>
      <c r="B2215" s="31"/>
      <c r="C2215" s="211" t="s">
        <v>6694</v>
      </c>
      <c r="D2215" s="212" t="s">
        <v>1</v>
      </c>
      <c r="E2215" s="213" t="s">
        <v>1</v>
      </c>
      <c r="F2215" s="214">
        <v>6.2</v>
      </c>
      <c r="G2215" s="30"/>
      <c r="H2215" s="31"/>
    </row>
    <row r="2216" spans="1:8" s="2" customFormat="1" ht="16.899999999999999" customHeight="1">
      <c r="A2216" s="30"/>
      <c r="B2216" s="31"/>
      <c r="C2216" s="215" t="s">
        <v>6694</v>
      </c>
      <c r="D2216" s="215" t="s">
        <v>6695</v>
      </c>
      <c r="E2216" s="18" t="s">
        <v>1</v>
      </c>
      <c r="F2216" s="216">
        <v>6.2</v>
      </c>
      <c r="G2216" s="30"/>
      <c r="H2216" s="31"/>
    </row>
    <row r="2217" spans="1:8" s="2" customFormat="1" ht="16.899999999999999" customHeight="1">
      <c r="A2217" s="30"/>
      <c r="B2217" s="31"/>
      <c r="C2217" s="217" t="s">
        <v>7173</v>
      </c>
      <c r="D2217" s="30"/>
      <c r="E2217" s="30"/>
      <c r="F2217" s="30"/>
      <c r="G2217" s="30"/>
      <c r="H2217" s="31"/>
    </row>
    <row r="2218" spans="1:8" s="2" customFormat="1" ht="22.5">
      <c r="A2218" s="30"/>
      <c r="B2218" s="31"/>
      <c r="C2218" s="215" t="s">
        <v>6807</v>
      </c>
      <c r="D2218" s="215" t="s">
        <v>6808</v>
      </c>
      <c r="E2218" s="18" t="s">
        <v>529</v>
      </c>
      <c r="F2218" s="216">
        <v>1147.7</v>
      </c>
      <c r="G2218" s="30"/>
      <c r="H2218" s="31"/>
    </row>
    <row r="2219" spans="1:8" s="2" customFormat="1" ht="16.899999999999999" customHeight="1">
      <c r="A2219" s="30"/>
      <c r="B2219" s="31"/>
      <c r="C2219" s="215" t="s">
        <v>6706</v>
      </c>
      <c r="D2219" s="215" t="s">
        <v>6707</v>
      </c>
      <c r="E2219" s="18" t="s">
        <v>529</v>
      </c>
      <c r="F2219" s="216">
        <v>1634</v>
      </c>
      <c r="G2219" s="30"/>
      <c r="H2219" s="31"/>
    </row>
    <row r="2220" spans="1:8" s="2" customFormat="1" ht="16.899999999999999" customHeight="1">
      <c r="A2220" s="30"/>
      <c r="B2220" s="31"/>
      <c r="C2220" s="215" t="s">
        <v>6785</v>
      </c>
      <c r="D2220" s="215" t="s">
        <v>6786</v>
      </c>
      <c r="E2220" s="18" t="s">
        <v>529</v>
      </c>
      <c r="F2220" s="216">
        <v>1931</v>
      </c>
      <c r="G2220" s="30"/>
      <c r="H2220" s="31"/>
    </row>
    <row r="2221" spans="1:8" s="2" customFormat="1" ht="22.5">
      <c r="A2221" s="30"/>
      <c r="B2221" s="31"/>
      <c r="C2221" s="215" t="s">
        <v>6797</v>
      </c>
      <c r="D2221" s="215" t="s">
        <v>6798</v>
      </c>
      <c r="E2221" s="18" t="s">
        <v>529</v>
      </c>
      <c r="F2221" s="216">
        <v>1580.9</v>
      </c>
      <c r="G2221" s="30"/>
      <c r="H2221" s="31"/>
    </row>
    <row r="2222" spans="1:8" s="2" customFormat="1" ht="22.5">
      <c r="A2222" s="30"/>
      <c r="B2222" s="31"/>
      <c r="C2222" s="215" t="s">
        <v>6869</v>
      </c>
      <c r="D2222" s="215" t="s">
        <v>6870</v>
      </c>
      <c r="E2222" s="18" t="s">
        <v>529</v>
      </c>
      <c r="F2222" s="216">
        <v>836.6</v>
      </c>
      <c r="G2222" s="30"/>
      <c r="H2222" s="31"/>
    </row>
    <row r="2223" spans="1:8" s="2" customFormat="1" ht="22.5">
      <c r="A2223" s="30"/>
      <c r="B2223" s="31"/>
      <c r="C2223" s="215" t="s">
        <v>6872</v>
      </c>
      <c r="D2223" s="215" t="s">
        <v>6873</v>
      </c>
      <c r="E2223" s="18" t="s">
        <v>529</v>
      </c>
      <c r="F2223" s="216">
        <v>836.6</v>
      </c>
      <c r="G2223" s="30"/>
      <c r="H2223" s="31"/>
    </row>
    <row r="2224" spans="1:8" s="2" customFormat="1" ht="16.899999999999999" customHeight="1">
      <c r="A2224" s="30"/>
      <c r="B2224" s="31"/>
      <c r="C2224" s="211" t="s">
        <v>6696</v>
      </c>
      <c r="D2224" s="212" t="s">
        <v>1</v>
      </c>
      <c r="E2224" s="213" t="s">
        <v>1</v>
      </c>
      <c r="F2224" s="214">
        <v>37.5</v>
      </c>
      <c r="G2224" s="30"/>
      <c r="H2224" s="31"/>
    </row>
    <row r="2225" spans="1:8" s="2" customFormat="1" ht="16.899999999999999" customHeight="1">
      <c r="A2225" s="30"/>
      <c r="B2225" s="31"/>
      <c r="C2225" s="215" t="s">
        <v>6696</v>
      </c>
      <c r="D2225" s="215" t="s">
        <v>6697</v>
      </c>
      <c r="E2225" s="18" t="s">
        <v>1</v>
      </c>
      <c r="F2225" s="216">
        <v>37.5</v>
      </c>
      <c r="G2225" s="30"/>
      <c r="H2225" s="31"/>
    </row>
    <row r="2226" spans="1:8" s="2" customFormat="1" ht="16.899999999999999" customHeight="1">
      <c r="A2226" s="30"/>
      <c r="B2226" s="31"/>
      <c r="C2226" s="217" t="s">
        <v>7173</v>
      </c>
      <c r="D2226" s="30"/>
      <c r="E2226" s="30"/>
      <c r="F2226" s="30"/>
      <c r="G2226" s="30"/>
      <c r="H2226" s="31"/>
    </row>
    <row r="2227" spans="1:8" s="2" customFormat="1" ht="22.5">
      <c r="A2227" s="30"/>
      <c r="B2227" s="31"/>
      <c r="C2227" s="215" t="s">
        <v>6807</v>
      </c>
      <c r="D2227" s="215" t="s">
        <v>6808</v>
      </c>
      <c r="E2227" s="18" t="s">
        <v>529</v>
      </c>
      <c r="F2227" s="216">
        <v>1147.7</v>
      </c>
      <c r="G2227" s="30"/>
      <c r="H2227" s="31"/>
    </row>
    <row r="2228" spans="1:8" s="2" customFormat="1" ht="16.899999999999999" customHeight="1">
      <c r="A2228" s="30"/>
      <c r="B2228" s="31"/>
      <c r="C2228" s="215" t="s">
        <v>6706</v>
      </c>
      <c r="D2228" s="215" t="s">
        <v>6707</v>
      </c>
      <c r="E2228" s="18" t="s">
        <v>529</v>
      </c>
      <c r="F2228" s="216">
        <v>1634</v>
      </c>
      <c r="G2228" s="30"/>
      <c r="H2228" s="31"/>
    </row>
    <row r="2229" spans="1:8" s="2" customFormat="1" ht="16.899999999999999" customHeight="1">
      <c r="A2229" s="30"/>
      <c r="B2229" s="31"/>
      <c r="C2229" s="215" t="s">
        <v>6782</v>
      </c>
      <c r="D2229" s="215" t="s">
        <v>6783</v>
      </c>
      <c r="E2229" s="18" t="s">
        <v>529</v>
      </c>
      <c r="F2229" s="216">
        <v>918.7</v>
      </c>
      <c r="G2229" s="30"/>
      <c r="H2229" s="31"/>
    </row>
    <row r="2230" spans="1:8" s="2" customFormat="1" ht="16.899999999999999" customHeight="1">
      <c r="A2230" s="30"/>
      <c r="B2230" s="31"/>
      <c r="C2230" s="215" t="s">
        <v>6785</v>
      </c>
      <c r="D2230" s="215" t="s">
        <v>6786</v>
      </c>
      <c r="E2230" s="18" t="s">
        <v>529</v>
      </c>
      <c r="F2230" s="216">
        <v>1931</v>
      </c>
      <c r="G2230" s="30"/>
      <c r="H2230" s="31"/>
    </row>
    <row r="2231" spans="1:8" s="2" customFormat="1" ht="22.5">
      <c r="A2231" s="30"/>
      <c r="B2231" s="31"/>
      <c r="C2231" s="215" t="s">
        <v>6797</v>
      </c>
      <c r="D2231" s="215" t="s">
        <v>6798</v>
      </c>
      <c r="E2231" s="18" t="s">
        <v>529</v>
      </c>
      <c r="F2231" s="216">
        <v>1580.9</v>
      </c>
      <c r="G2231" s="30"/>
      <c r="H2231" s="31"/>
    </row>
    <row r="2232" spans="1:8" s="2" customFormat="1" ht="16.899999999999999" customHeight="1">
      <c r="A2232" s="30"/>
      <c r="B2232" s="31"/>
      <c r="C2232" s="211" t="s">
        <v>6698</v>
      </c>
      <c r="D2232" s="212" t="s">
        <v>1</v>
      </c>
      <c r="E2232" s="213" t="s">
        <v>1</v>
      </c>
      <c r="F2232" s="214">
        <v>47</v>
      </c>
      <c r="G2232" s="30"/>
      <c r="H2232" s="31"/>
    </row>
    <row r="2233" spans="1:8" s="2" customFormat="1" ht="16.899999999999999" customHeight="1">
      <c r="A2233" s="30"/>
      <c r="B2233" s="31"/>
      <c r="C2233" s="215" t="s">
        <v>6698</v>
      </c>
      <c r="D2233" s="215" t="s">
        <v>810</v>
      </c>
      <c r="E2233" s="18" t="s">
        <v>1</v>
      </c>
      <c r="F2233" s="216">
        <v>47</v>
      </c>
      <c r="G2233" s="30"/>
      <c r="H2233" s="31"/>
    </row>
    <row r="2234" spans="1:8" s="2" customFormat="1" ht="16.899999999999999" customHeight="1">
      <c r="A2234" s="30"/>
      <c r="B2234" s="31"/>
      <c r="C2234" s="217" t="s">
        <v>7173</v>
      </c>
      <c r="D2234" s="30"/>
      <c r="E2234" s="30"/>
      <c r="F2234" s="30"/>
      <c r="G2234" s="30"/>
      <c r="H2234" s="31"/>
    </row>
    <row r="2235" spans="1:8" s="2" customFormat="1" ht="22.5">
      <c r="A2235" s="30"/>
      <c r="B2235" s="31"/>
      <c r="C2235" s="215" t="s">
        <v>6800</v>
      </c>
      <c r="D2235" s="215" t="s">
        <v>6801</v>
      </c>
      <c r="E2235" s="18" t="s">
        <v>529</v>
      </c>
      <c r="F2235" s="216">
        <v>783.3</v>
      </c>
      <c r="G2235" s="30"/>
      <c r="H2235" s="31"/>
    </row>
    <row r="2236" spans="1:8" s="2" customFormat="1" ht="16.899999999999999" customHeight="1">
      <c r="A2236" s="30"/>
      <c r="B2236" s="31"/>
      <c r="C2236" s="215" t="s">
        <v>6706</v>
      </c>
      <c r="D2236" s="215" t="s">
        <v>6707</v>
      </c>
      <c r="E2236" s="18" t="s">
        <v>529</v>
      </c>
      <c r="F2236" s="216">
        <v>1634</v>
      </c>
      <c r="G2236" s="30"/>
      <c r="H2236" s="31"/>
    </row>
    <row r="2237" spans="1:8" s="2" customFormat="1" ht="16.899999999999999" customHeight="1">
      <c r="A2237" s="30"/>
      <c r="B2237" s="31"/>
      <c r="C2237" s="215" t="s">
        <v>6785</v>
      </c>
      <c r="D2237" s="215" t="s">
        <v>6786</v>
      </c>
      <c r="E2237" s="18" t="s">
        <v>529</v>
      </c>
      <c r="F2237" s="216">
        <v>1931</v>
      </c>
      <c r="G2237" s="30"/>
      <c r="H2237" s="31"/>
    </row>
    <row r="2238" spans="1:8" s="2" customFormat="1" ht="22.5">
      <c r="A2238" s="30"/>
      <c r="B2238" s="31"/>
      <c r="C2238" s="215" t="s">
        <v>6797</v>
      </c>
      <c r="D2238" s="215" t="s">
        <v>6798</v>
      </c>
      <c r="E2238" s="18" t="s">
        <v>529</v>
      </c>
      <c r="F2238" s="216">
        <v>1580.9</v>
      </c>
      <c r="G2238" s="30"/>
      <c r="H2238" s="31"/>
    </row>
    <row r="2239" spans="1:8" s="2" customFormat="1" ht="22.5">
      <c r="A2239" s="30"/>
      <c r="B2239" s="31"/>
      <c r="C2239" s="215" t="s">
        <v>6869</v>
      </c>
      <c r="D2239" s="215" t="s">
        <v>6870</v>
      </c>
      <c r="E2239" s="18" t="s">
        <v>529</v>
      </c>
      <c r="F2239" s="216">
        <v>836.6</v>
      </c>
      <c r="G2239" s="30"/>
      <c r="H2239" s="31"/>
    </row>
    <row r="2240" spans="1:8" s="2" customFormat="1" ht="22.5">
      <c r="A2240" s="30"/>
      <c r="B2240" s="31"/>
      <c r="C2240" s="215" t="s">
        <v>6872</v>
      </c>
      <c r="D2240" s="215" t="s">
        <v>6873</v>
      </c>
      <c r="E2240" s="18" t="s">
        <v>529</v>
      </c>
      <c r="F2240" s="216">
        <v>836.6</v>
      </c>
      <c r="G2240" s="30"/>
      <c r="H2240" s="31"/>
    </row>
    <row r="2241" spans="1:8" s="2" customFormat="1" ht="16.899999999999999" customHeight="1">
      <c r="A2241" s="30"/>
      <c r="B2241" s="31"/>
      <c r="C2241" s="215" t="s">
        <v>6803</v>
      </c>
      <c r="D2241" s="215" t="s">
        <v>6804</v>
      </c>
      <c r="E2241" s="18" t="s">
        <v>529</v>
      </c>
      <c r="F2241" s="216">
        <v>798.96600000000001</v>
      </c>
      <c r="G2241" s="30"/>
      <c r="H2241" s="31"/>
    </row>
    <row r="2242" spans="1:8" s="2" customFormat="1" ht="16.899999999999999" customHeight="1">
      <c r="A2242" s="30"/>
      <c r="B2242" s="31"/>
      <c r="C2242" s="211" t="s">
        <v>6699</v>
      </c>
      <c r="D2242" s="212" t="s">
        <v>1</v>
      </c>
      <c r="E2242" s="213" t="s">
        <v>1</v>
      </c>
      <c r="F2242" s="214">
        <v>386.2</v>
      </c>
      <c r="G2242" s="30"/>
      <c r="H2242" s="31"/>
    </row>
    <row r="2243" spans="1:8" s="2" customFormat="1" ht="16.899999999999999" customHeight="1">
      <c r="A2243" s="30"/>
      <c r="B2243" s="31"/>
      <c r="C2243" s="215" t="s">
        <v>6699</v>
      </c>
      <c r="D2243" s="215" t="s">
        <v>6700</v>
      </c>
      <c r="E2243" s="18" t="s">
        <v>1</v>
      </c>
      <c r="F2243" s="216">
        <v>386.2</v>
      </c>
      <c r="G2243" s="30"/>
      <c r="H2243" s="31"/>
    </row>
    <row r="2244" spans="1:8" s="2" customFormat="1" ht="16.899999999999999" customHeight="1">
      <c r="A2244" s="30"/>
      <c r="B2244" s="31"/>
      <c r="C2244" s="217" t="s">
        <v>7173</v>
      </c>
      <c r="D2244" s="30"/>
      <c r="E2244" s="30"/>
      <c r="F2244" s="30"/>
      <c r="G2244" s="30"/>
      <c r="H2244" s="31"/>
    </row>
    <row r="2245" spans="1:8" s="2" customFormat="1" ht="22.5">
      <c r="A2245" s="30"/>
      <c r="B2245" s="31"/>
      <c r="C2245" s="215" t="s">
        <v>6800</v>
      </c>
      <c r="D2245" s="215" t="s">
        <v>6801</v>
      </c>
      <c r="E2245" s="18" t="s">
        <v>529</v>
      </c>
      <c r="F2245" s="216">
        <v>783.3</v>
      </c>
      <c r="G2245" s="30"/>
      <c r="H2245" s="31"/>
    </row>
    <row r="2246" spans="1:8" s="2" customFormat="1" ht="16.899999999999999" customHeight="1">
      <c r="A2246" s="30"/>
      <c r="B2246" s="31"/>
      <c r="C2246" s="215" t="s">
        <v>6706</v>
      </c>
      <c r="D2246" s="215" t="s">
        <v>6707</v>
      </c>
      <c r="E2246" s="18" t="s">
        <v>529</v>
      </c>
      <c r="F2246" s="216">
        <v>1634</v>
      </c>
      <c r="G2246" s="30"/>
      <c r="H2246" s="31"/>
    </row>
    <row r="2247" spans="1:8" s="2" customFormat="1" ht="16.899999999999999" customHeight="1">
      <c r="A2247" s="30"/>
      <c r="B2247" s="31"/>
      <c r="C2247" s="215" t="s">
        <v>6782</v>
      </c>
      <c r="D2247" s="215" t="s">
        <v>6783</v>
      </c>
      <c r="E2247" s="18" t="s">
        <v>529</v>
      </c>
      <c r="F2247" s="216">
        <v>918.7</v>
      </c>
      <c r="G2247" s="30"/>
      <c r="H2247" s="31"/>
    </row>
    <row r="2248" spans="1:8" s="2" customFormat="1" ht="16.899999999999999" customHeight="1">
      <c r="A2248" s="30"/>
      <c r="B2248" s="31"/>
      <c r="C2248" s="215" t="s">
        <v>6785</v>
      </c>
      <c r="D2248" s="215" t="s">
        <v>6786</v>
      </c>
      <c r="E2248" s="18" t="s">
        <v>529</v>
      </c>
      <c r="F2248" s="216">
        <v>1931</v>
      </c>
      <c r="G2248" s="30"/>
      <c r="H2248" s="31"/>
    </row>
    <row r="2249" spans="1:8" s="2" customFormat="1" ht="22.5">
      <c r="A2249" s="30"/>
      <c r="B2249" s="31"/>
      <c r="C2249" s="215" t="s">
        <v>6797</v>
      </c>
      <c r="D2249" s="215" t="s">
        <v>6798</v>
      </c>
      <c r="E2249" s="18" t="s">
        <v>529</v>
      </c>
      <c r="F2249" s="216">
        <v>1580.9</v>
      </c>
      <c r="G2249" s="30"/>
      <c r="H2249" s="31"/>
    </row>
    <row r="2250" spans="1:8" s="2" customFormat="1" ht="16.899999999999999" customHeight="1">
      <c r="A2250" s="30"/>
      <c r="B2250" s="31"/>
      <c r="C2250" s="215" t="s">
        <v>6803</v>
      </c>
      <c r="D2250" s="215" t="s">
        <v>6804</v>
      </c>
      <c r="E2250" s="18" t="s">
        <v>529</v>
      </c>
      <c r="F2250" s="216">
        <v>798.96600000000001</v>
      </c>
      <c r="G2250" s="30"/>
      <c r="H2250" s="31"/>
    </row>
    <row r="2251" spans="1:8" s="2" customFormat="1" ht="16.899999999999999" customHeight="1">
      <c r="A2251" s="30"/>
      <c r="B2251" s="31"/>
      <c r="C2251" s="211" t="s">
        <v>6701</v>
      </c>
      <c r="D2251" s="212" t="s">
        <v>1</v>
      </c>
      <c r="E2251" s="213" t="s">
        <v>1</v>
      </c>
      <c r="F2251" s="214">
        <v>174.4</v>
      </c>
      <c r="G2251" s="30"/>
      <c r="H2251" s="31"/>
    </row>
    <row r="2252" spans="1:8" s="2" customFormat="1" ht="16.899999999999999" customHeight="1">
      <c r="A2252" s="30"/>
      <c r="B2252" s="31"/>
      <c r="C2252" s="215" t="s">
        <v>6701</v>
      </c>
      <c r="D2252" s="215" t="s">
        <v>6702</v>
      </c>
      <c r="E2252" s="18" t="s">
        <v>1</v>
      </c>
      <c r="F2252" s="216">
        <v>174.4</v>
      </c>
      <c r="G2252" s="30"/>
      <c r="H2252" s="31"/>
    </row>
    <row r="2253" spans="1:8" s="2" customFormat="1" ht="16.899999999999999" customHeight="1">
      <c r="A2253" s="30"/>
      <c r="B2253" s="31"/>
      <c r="C2253" s="217" t="s">
        <v>7173</v>
      </c>
      <c r="D2253" s="30"/>
      <c r="E2253" s="30"/>
      <c r="F2253" s="30"/>
      <c r="G2253" s="30"/>
      <c r="H2253" s="31"/>
    </row>
    <row r="2254" spans="1:8" s="2" customFormat="1" ht="22.5">
      <c r="A2254" s="30"/>
      <c r="B2254" s="31"/>
      <c r="C2254" s="215" t="s">
        <v>6800</v>
      </c>
      <c r="D2254" s="215" t="s">
        <v>6801</v>
      </c>
      <c r="E2254" s="18" t="s">
        <v>529</v>
      </c>
      <c r="F2254" s="216">
        <v>783.3</v>
      </c>
      <c r="G2254" s="30"/>
      <c r="H2254" s="31"/>
    </row>
    <row r="2255" spans="1:8" s="2" customFormat="1" ht="16.899999999999999" customHeight="1">
      <c r="A2255" s="30"/>
      <c r="B2255" s="31"/>
      <c r="C2255" s="215" t="s">
        <v>6706</v>
      </c>
      <c r="D2255" s="215" t="s">
        <v>6707</v>
      </c>
      <c r="E2255" s="18" t="s">
        <v>529</v>
      </c>
      <c r="F2255" s="216">
        <v>1634</v>
      </c>
      <c r="G2255" s="30"/>
      <c r="H2255" s="31"/>
    </row>
    <row r="2256" spans="1:8" s="2" customFormat="1" ht="16.899999999999999" customHeight="1">
      <c r="A2256" s="30"/>
      <c r="B2256" s="31"/>
      <c r="C2256" s="215" t="s">
        <v>6785</v>
      </c>
      <c r="D2256" s="215" t="s">
        <v>6786</v>
      </c>
      <c r="E2256" s="18" t="s">
        <v>529</v>
      </c>
      <c r="F2256" s="216">
        <v>1931</v>
      </c>
      <c r="G2256" s="30"/>
      <c r="H2256" s="31"/>
    </row>
    <row r="2257" spans="1:8" s="2" customFormat="1" ht="22.5">
      <c r="A2257" s="30"/>
      <c r="B2257" s="31"/>
      <c r="C2257" s="215" t="s">
        <v>6794</v>
      </c>
      <c r="D2257" s="215" t="s">
        <v>6795</v>
      </c>
      <c r="E2257" s="18" t="s">
        <v>529</v>
      </c>
      <c r="F2257" s="216">
        <v>174.4</v>
      </c>
      <c r="G2257" s="30"/>
      <c r="H2257" s="31"/>
    </row>
    <row r="2258" spans="1:8" s="2" customFormat="1" ht="22.5">
      <c r="A2258" s="30"/>
      <c r="B2258" s="31"/>
      <c r="C2258" s="215" t="s">
        <v>6869</v>
      </c>
      <c r="D2258" s="215" t="s">
        <v>6870</v>
      </c>
      <c r="E2258" s="18" t="s">
        <v>529</v>
      </c>
      <c r="F2258" s="216">
        <v>836.6</v>
      </c>
      <c r="G2258" s="30"/>
      <c r="H2258" s="31"/>
    </row>
    <row r="2259" spans="1:8" s="2" customFormat="1" ht="22.5">
      <c r="A2259" s="30"/>
      <c r="B2259" s="31"/>
      <c r="C2259" s="215" t="s">
        <v>6872</v>
      </c>
      <c r="D2259" s="215" t="s">
        <v>6873</v>
      </c>
      <c r="E2259" s="18" t="s">
        <v>529</v>
      </c>
      <c r="F2259" s="216">
        <v>836.6</v>
      </c>
      <c r="G2259" s="30"/>
      <c r="H2259" s="31"/>
    </row>
    <row r="2260" spans="1:8" s="2" customFormat="1" ht="16.899999999999999" customHeight="1">
      <c r="A2260" s="30"/>
      <c r="B2260" s="31"/>
      <c r="C2260" s="215" t="s">
        <v>6803</v>
      </c>
      <c r="D2260" s="215" t="s">
        <v>6804</v>
      </c>
      <c r="E2260" s="18" t="s">
        <v>529</v>
      </c>
      <c r="F2260" s="216">
        <v>798.96600000000001</v>
      </c>
      <c r="G2260" s="30"/>
      <c r="H2260" s="31"/>
    </row>
    <row r="2261" spans="1:8" s="2" customFormat="1" ht="16.899999999999999" customHeight="1">
      <c r="A2261" s="30"/>
      <c r="B2261" s="31"/>
      <c r="C2261" s="211" t="s">
        <v>6703</v>
      </c>
      <c r="D2261" s="212" t="s">
        <v>1</v>
      </c>
      <c r="E2261" s="213" t="s">
        <v>1</v>
      </c>
      <c r="F2261" s="214">
        <v>175.7</v>
      </c>
      <c r="G2261" s="30"/>
      <c r="H2261" s="31"/>
    </row>
    <row r="2262" spans="1:8" s="2" customFormat="1" ht="16.899999999999999" customHeight="1">
      <c r="A2262" s="30"/>
      <c r="B2262" s="31"/>
      <c r="C2262" s="215" t="s">
        <v>6703</v>
      </c>
      <c r="D2262" s="215" t="s">
        <v>6704</v>
      </c>
      <c r="E2262" s="18" t="s">
        <v>1</v>
      </c>
      <c r="F2262" s="216">
        <v>175.7</v>
      </c>
      <c r="G2262" s="30"/>
      <c r="H2262" s="31"/>
    </row>
    <row r="2263" spans="1:8" s="2" customFormat="1" ht="16.899999999999999" customHeight="1">
      <c r="A2263" s="30"/>
      <c r="B2263" s="31"/>
      <c r="C2263" s="217" t="s">
        <v>7173</v>
      </c>
      <c r="D2263" s="30"/>
      <c r="E2263" s="30"/>
      <c r="F2263" s="30"/>
      <c r="G2263" s="30"/>
      <c r="H2263" s="31"/>
    </row>
    <row r="2264" spans="1:8" s="2" customFormat="1" ht="22.5">
      <c r="A2264" s="30"/>
      <c r="B2264" s="31"/>
      <c r="C2264" s="215" t="s">
        <v>6800</v>
      </c>
      <c r="D2264" s="215" t="s">
        <v>6801</v>
      </c>
      <c r="E2264" s="18" t="s">
        <v>529</v>
      </c>
      <c r="F2264" s="216">
        <v>783.3</v>
      </c>
      <c r="G2264" s="30"/>
      <c r="H2264" s="31"/>
    </row>
    <row r="2265" spans="1:8" s="2" customFormat="1" ht="16.899999999999999" customHeight="1">
      <c r="A2265" s="30"/>
      <c r="B2265" s="31"/>
      <c r="C2265" s="215" t="s">
        <v>6706</v>
      </c>
      <c r="D2265" s="215" t="s">
        <v>6707</v>
      </c>
      <c r="E2265" s="18" t="s">
        <v>529</v>
      </c>
      <c r="F2265" s="216">
        <v>1634</v>
      </c>
      <c r="G2265" s="30"/>
      <c r="H2265" s="31"/>
    </row>
    <row r="2266" spans="1:8" s="2" customFormat="1" ht="16.899999999999999" customHeight="1">
      <c r="A2266" s="30"/>
      <c r="B2266" s="31"/>
      <c r="C2266" s="215" t="s">
        <v>6772</v>
      </c>
      <c r="D2266" s="215" t="s">
        <v>6773</v>
      </c>
      <c r="E2266" s="18" t="s">
        <v>529</v>
      </c>
      <c r="F2266" s="216">
        <v>175.7</v>
      </c>
      <c r="G2266" s="30"/>
      <c r="H2266" s="31"/>
    </row>
    <row r="2267" spans="1:8" s="2" customFormat="1" ht="16.899999999999999" customHeight="1">
      <c r="A2267" s="30"/>
      <c r="B2267" s="31"/>
      <c r="C2267" s="215" t="s">
        <v>6785</v>
      </c>
      <c r="D2267" s="215" t="s">
        <v>6786</v>
      </c>
      <c r="E2267" s="18" t="s">
        <v>529</v>
      </c>
      <c r="F2267" s="216">
        <v>1931</v>
      </c>
      <c r="G2267" s="30"/>
      <c r="H2267" s="31"/>
    </row>
    <row r="2268" spans="1:8" s="2" customFormat="1" ht="16.899999999999999" customHeight="1">
      <c r="A2268" s="30"/>
      <c r="B2268" s="31"/>
      <c r="C2268" s="215" t="s">
        <v>6790</v>
      </c>
      <c r="D2268" s="215" t="s">
        <v>6791</v>
      </c>
      <c r="E2268" s="18" t="s">
        <v>529</v>
      </c>
      <c r="F2268" s="216">
        <v>179.214</v>
      </c>
      <c r="G2268" s="30"/>
      <c r="H2268" s="31"/>
    </row>
    <row r="2269" spans="1:8" s="2" customFormat="1" ht="16.899999999999999" customHeight="1">
      <c r="A2269" s="30"/>
      <c r="B2269" s="31"/>
      <c r="C2269" s="215" t="s">
        <v>6803</v>
      </c>
      <c r="D2269" s="215" t="s">
        <v>6804</v>
      </c>
      <c r="E2269" s="18" t="s">
        <v>529</v>
      </c>
      <c r="F2269" s="216">
        <v>798.96600000000001</v>
      </c>
      <c r="G2269" s="30"/>
      <c r="H2269" s="31"/>
    </row>
    <row r="2270" spans="1:8" s="2" customFormat="1" ht="16.899999999999999" customHeight="1">
      <c r="A2270" s="30"/>
      <c r="B2270" s="31"/>
      <c r="C2270" s="211" t="s">
        <v>6671</v>
      </c>
      <c r="D2270" s="212" t="s">
        <v>1</v>
      </c>
      <c r="E2270" s="213" t="s">
        <v>1</v>
      </c>
      <c r="F2270" s="214">
        <v>1634</v>
      </c>
      <c r="G2270" s="30"/>
      <c r="H2270" s="31"/>
    </row>
    <row r="2271" spans="1:8" s="2" customFormat="1" ht="16.899999999999999" customHeight="1">
      <c r="A2271" s="30"/>
      <c r="B2271" s="31"/>
      <c r="C2271" s="215" t="s">
        <v>1</v>
      </c>
      <c r="D2271" s="215" t="s">
        <v>6709</v>
      </c>
      <c r="E2271" s="18" t="s">
        <v>1</v>
      </c>
      <c r="F2271" s="216">
        <v>759.9</v>
      </c>
      <c r="G2271" s="30"/>
      <c r="H2271" s="31"/>
    </row>
    <row r="2272" spans="1:8" s="2" customFormat="1" ht="16.899999999999999" customHeight="1">
      <c r="A2272" s="30"/>
      <c r="B2272" s="31"/>
      <c r="C2272" s="215" t="s">
        <v>1</v>
      </c>
      <c r="D2272" s="215" t="s">
        <v>6710</v>
      </c>
      <c r="E2272" s="18" t="s">
        <v>1</v>
      </c>
      <c r="F2272" s="216">
        <v>874.1</v>
      </c>
      <c r="G2272" s="30"/>
      <c r="H2272" s="31"/>
    </row>
    <row r="2273" spans="1:8" s="2" customFormat="1" ht="16.899999999999999" customHeight="1">
      <c r="A2273" s="30"/>
      <c r="B2273" s="31"/>
      <c r="C2273" s="215" t="s">
        <v>6671</v>
      </c>
      <c r="D2273" s="215" t="s">
        <v>468</v>
      </c>
      <c r="E2273" s="18" t="s">
        <v>1</v>
      </c>
      <c r="F2273" s="216">
        <v>1634</v>
      </c>
      <c r="G2273" s="30"/>
      <c r="H2273" s="31"/>
    </row>
    <row r="2274" spans="1:8" s="2" customFormat="1" ht="16.899999999999999" customHeight="1">
      <c r="A2274" s="30"/>
      <c r="B2274" s="31"/>
      <c r="C2274" s="217" t="s">
        <v>7173</v>
      </c>
      <c r="D2274" s="30"/>
      <c r="E2274" s="30"/>
      <c r="F2274" s="30"/>
      <c r="G2274" s="30"/>
      <c r="H2274" s="31"/>
    </row>
    <row r="2275" spans="1:8" s="2" customFormat="1" ht="16.899999999999999" customHeight="1">
      <c r="A2275" s="30"/>
      <c r="B2275" s="31"/>
      <c r="C2275" s="215" t="s">
        <v>6706</v>
      </c>
      <c r="D2275" s="215" t="s">
        <v>6707</v>
      </c>
      <c r="E2275" s="18" t="s">
        <v>529</v>
      </c>
      <c r="F2275" s="216">
        <v>1634</v>
      </c>
      <c r="G2275" s="30"/>
      <c r="H2275" s="31"/>
    </row>
    <row r="2276" spans="1:8" s="2" customFormat="1" ht="16.899999999999999" customHeight="1">
      <c r="A2276" s="30"/>
      <c r="B2276" s="31"/>
      <c r="C2276" s="215" t="s">
        <v>6711</v>
      </c>
      <c r="D2276" s="215" t="s">
        <v>6712</v>
      </c>
      <c r="E2276" s="18" t="s">
        <v>529</v>
      </c>
      <c r="F2276" s="216">
        <v>1634</v>
      </c>
      <c r="G2276" s="30"/>
      <c r="H2276" s="31"/>
    </row>
    <row r="2277" spans="1:8" s="2" customFormat="1" ht="22.5">
      <c r="A2277" s="30"/>
      <c r="B2277" s="31"/>
      <c r="C2277" s="215" t="s">
        <v>6714</v>
      </c>
      <c r="D2277" s="215" t="s">
        <v>6715</v>
      </c>
      <c r="E2277" s="18" t="s">
        <v>529</v>
      </c>
      <c r="F2277" s="216">
        <v>1634</v>
      </c>
      <c r="G2277" s="30"/>
      <c r="H2277" s="31"/>
    </row>
    <row r="2278" spans="1:8" s="2" customFormat="1" ht="16.899999999999999" customHeight="1">
      <c r="A2278" s="30"/>
      <c r="B2278" s="31"/>
      <c r="C2278" s="215" t="s">
        <v>6722</v>
      </c>
      <c r="D2278" s="215" t="s">
        <v>6723</v>
      </c>
      <c r="E2278" s="18" t="s">
        <v>450</v>
      </c>
      <c r="F2278" s="216">
        <v>196.08</v>
      </c>
      <c r="G2278" s="30"/>
      <c r="H2278" s="31"/>
    </row>
    <row r="2279" spans="1:8" s="2" customFormat="1" ht="16.899999999999999" customHeight="1">
      <c r="A2279" s="30"/>
      <c r="B2279" s="31"/>
      <c r="C2279" s="215" t="s">
        <v>1675</v>
      </c>
      <c r="D2279" s="215" t="s">
        <v>1676</v>
      </c>
      <c r="E2279" s="18" t="s">
        <v>507</v>
      </c>
      <c r="F2279" s="216">
        <v>117648</v>
      </c>
      <c r="G2279" s="30"/>
      <c r="H2279" s="31"/>
    </row>
    <row r="2280" spans="1:8" s="2" customFormat="1" ht="16.899999999999999" customHeight="1">
      <c r="A2280" s="30"/>
      <c r="B2280" s="31"/>
      <c r="C2280" s="215" t="s">
        <v>1694</v>
      </c>
      <c r="D2280" s="215" t="s">
        <v>1695</v>
      </c>
      <c r="E2280" s="18" t="s">
        <v>507</v>
      </c>
      <c r="F2280" s="216">
        <v>204.25</v>
      </c>
      <c r="G2280" s="30"/>
      <c r="H2280" s="31"/>
    </row>
    <row r="2281" spans="1:8" s="2" customFormat="1" ht="22.5">
      <c r="A2281" s="30"/>
      <c r="B2281" s="31"/>
      <c r="C2281" s="215" t="s">
        <v>6883</v>
      </c>
      <c r="D2281" s="215" t="s">
        <v>6884</v>
      </c>
      <c r="E2281" s="18" t="s">
        <v>507</v>
      </c>
      <c r="F2281" s="216">
        <v>629.09</v>
      </c>
      <c r="G2281" s="30"/>
      <c r="H2281" s="31"/>
    </row>
    <row r="2282" spans="1:8" s="2" customFormat="1" ht="26.45" customHeight="1">
      <c r="A2282" s="30"/>
      <c r="B2282" s="31"/>
      <c r="C2282" s="210" t="s">
        <v>7218</v>
      </c>
      <c r="D2282" s="210" t="s">
        <v>122</v>
      </c>
      <c r="E2282" s="30"/>
      <c r="F2282" s="30"/>
      <c r="G2282" s="30"/>
      <c r="H2282" s="31"/>
    </row>
    <row r="2283" spans="1:8" s="2" customFormat="1" ht="16.899999999999999" customHeight="1">
      <c r="A2283" s="30"/>
      <c r="B2283" s="31"/>
      <c r="C2283" s="211" t="s">
        <v>7219</v>
      </c>
      <c r="D2283" s="212" t="s">
        <v>1</v>
      </c>
      <c r="E2283" s="213" t="s">
        <v>1</v>
      </c>
      <c r="F2283" s="214">
        <v>5.9379999999999997</v>
      </c>
      <c r="G2283" s="30"/>
      <c r="H2283" s="31"/>
    </row>
    <row r="2284" spans="1:8" s="2" customFormat="1" ht="16.899999999999999" customHeight="1">
      <c r="A2284" s="30"/>
      <c r="B2284" s="31"/>
      <c r="C2284" s="215" t="s">
        <v>1</v>
      </c>
      <c r="D2284" s="215" t="s">
        <v>7220</v>
      </c>
      <c r="E2284" s="18" t="s">
        <v>1</v>
      </c>
      <c r="F2284" s="216">
        <v>5.9379999999999997</v>
      </c>
      <c r="G2284" s="30"/>
      <c r="H2284" s="31"/>
    </row>
    <row r="2285" spans="1:8" s="2" customFormat="1" ht="16.899999999999999" customHeight="1">
      <c r="A2285" s="30"/>
      <c r="B2285" s="31"/>
      <c r="C2285" s="215" t="s">
        <v>1</v>
      </c>
      <c r="D2285" s="215" t="s">
        <v>1</v>
      </c>
      <c r="E2285" s="18" t="s">
        <v>1</v>
      </c>
      <c r="F2285" s="216">
        <v>0</v>
      </c>
      <c r="G2285" s="30"/>
      <c r="H2285" s="31"/>
    </row>
    <row r="2286" spans="1:8" s="2" customFormat="1" ht="16.899999999999999" customHeight="1">
      <c r="A2286" s="30"/>
      <c r="B2286" s="31"/>
      <c r="C2286" s="215" t="s">
        <v>7219</v>
      </c>
      <c r="D2286" s="215" t="s">
        <v>470</v>
      </c>
      <c r="E2286" s="18" t="s">
        <v>1</v>
      </c>
      <c r="F2286" s="216">
        <v>5.9379999999999997</v>
      </c>
      <c r="G2286" s="30"/>
      <c r="H2286" s="31"/>
    </row>
    <row r="2287" spans="1:8" s="2" customFormat="1" ht="16.899999999999999" customHeight="1">
      <c r="A2287" s="30"/>
      <c r="B2287" s="31"/>
      <c r="C2287" s="211" t="s">
        <v>6892</v>
      </c>
      <c r="D2287" s="212" t="s">
        <v>1</v>
      </c>
      <c r="E2287" s="213" t="s">
        <v>1</v>
      </c>
      <c r="F2287" s="214">
        <v>244</v>
      </c>
      <c r="G2287" s="30"/>
      <c r="H2287" s="31"/>
    </row>
    <row r="2288" spans="1:8" s="2" customFormat="1" ht="16.899999999999999" customHeight="1">
      <c r="A2288" s="30"/>
      <c r="B2288" s="31"/>
      <c r="C2288" s="215" t="s">
        <v>1</v>
      </c>
      <c r="D2288" s="215" t="s">
        <v>6950</v>
      </c>
      <c r="E2288" s="18" t="s">
        <v>1</v>
      </c>
      <c r="F2288" s="216">
        <v>244</v>
      </c>
      <c r="G2288" s="30"/>
      <c r="H2288" s="31"/>
    </row>
    <row r="2289" spans="1:8" s="2" customFormat="1" ht="16.899999999999999" customHeight="1">
      <c r="A2289" s="30"/>
      <c r="B2289" s="31"/>
      <c r="C2289" s="215" t="s">
        <v>6892</v>
      </c>
      <c r="D2289" s="215" t="s">
        <v>468</v>
      </c>
      <c r="E2289" s="18" t="s">
        <v>1</v>
      </c>
      <c r="F2289" s="216">
        <v>244</v>
      </c>
      <c r="G2289" s="30"/>
      <c r="H2289" s="31"/>
    </row>
    <row r="2290" spans="1:8" s="2" customFormat="1" ht="16.899999999999999" customHeight="1">
      <c r="A2290" s="30"/>
      <c r="B2290" s="31"/>
      <c r="C2290" s="217" t="s">
        <v>7173</v>
      </c>
      <c r="D2290" s="30"/>
      <c r="E2290" s="30"/>
      <c r="F2290" s="30"/>
      <c r="G2290" s="30"/>
      <c r="H2290" s="31"/>
    </row>
    <row r="2291" spans="1:8" s="2" customFormat="1" ht="22.5">
      <c r="A2291" s="30"/>
      <c r="B2291" s="31"/>
      <c r="C2291" s="215" t="s">
        <v>6947</v>
      </c>
      <c r="D2291" s="215" t="s">
        <v>6948</v>
      </c>
      <c r="E2291" s="18" t="s">
        <v>651</v>
      </c>
      <c r="F2291" s="216">
        <v>244</v>
      </c>
      <c r="G2291" s="30"/>
      <c r="H2291" s="31"/>
    </row>
    <row r="2292" spans="1:8" s="2" customFormat="1" ht="22.5">
      <c r="A2292" s="30"/>
      <c r="B2292" s="31"/>
      <c r="C2292" s="215" t="s">
        <v>6957</v>
      </c>
      <c r="D2292" s="215" t="s">
        <v>6958</v>
      </c>
      <c r="E2292" s="18" t="s">
        <v>651</v>
      </c>
      <c r="F2292" s="216">
        <v>244</v>
      </c>
      <c r="G2292" s="30"/>
      <c r="H2292" s="31"/>
    </row>
    <row r="2293" spans="1:8" s="2" customFormat="1" ht="16.899999999999999" customHeight="1">
      <c r="A2293" s="30"/>
      <c r="B2293" s="31"/>
      <c r="C2293" s="215" t="s">
        <v>6989</v>
      </c>
      <c r="D2293" s="215" t="s">
        <v>6990</v>
      </c>
      <c r="E2293" s="18" t="s">
        <v>651</v>
      </c>
      <c r="F2293" s="216">
        <v>244</v>
      </c>
      <c r="G2293" s="30"/>
      <c r="H2293" s="31"/>
    </row>
    <row r="2294" spans="1:8" s="2" customFormat="1" ht="16.899999999999999" customHeight="1">
      <c r="A2294" s="30"/>
      <c r="B2294" s="31"/>
      <c r="C2294" s="215" t="s">
        <v>7020</v>
      </c>
      <c r="D2294" s="215" t="s">
        <v>7021</v>
      </c>
      <c r="E2294" s="18" t="s">
        <v>450</v>
      </c>
      <c r="F2294" s="216">
        <v>0.48799999999999999</v>
      </c>
      <c r="G2294" s="30"/>
      <c r="H2294" s="31"/>
    </row>
    <row r="2295" spans="1:8" s="2" customFormat="1" ht="22.5">
      <c r="A2295" s="30"/>
      <c r="B2295" s="31"/>
      <c r="C2295" s="215" t="s">
        <v>6993</v>
      </c>
      <c r="D2295" s="215" t="s">
        <v>6994</v>
      </c>
      <c r="E2295" s="18" t="s">
        <v>651</v>
      </c>
      <c r="F2295" s="216">
        <v>244</v>
      </c>
      <c r="G2295" s="30"/>
      <c r="H2295" s="31"/>
    </row>
    <row r="2296" spans="1:8" s="2" customFormat="1" ht="16.899999999999999" customHeight="1">
      <c r="A2296" s="30"/>
      <c r="B2296" s="31"/>
      <c r="C2296" s="211" t="s">
        <v>7221</v>
      </c>
      <c r="D2296" s="212" t="s">
        <v>1</v>
      </c>
      <c r="E2296" s="213" t="s">
        <v>1</v>
      </c>
      <c r="F2296" s="214">
        <v>725</v>
      </c>
      <c r="G2296" s="30"/>
      <c r="H2296" s="31"/>
    </row>
    <row r="2297" spans="1:8" s="2" customFormat="1" ht="16.899999999999999" customHeight="1">
      <c r="A2297" s="30"/>
      <c r="B2297" s="31"/>
      <c r="C2297" s="215" t="s">
        <v>1</v>
      </c>
      <c r="D2297" s="215" t="s">
        <v>2133</v>
      </c>
      <c r="E2297" s="18" t="s">
        <v>1</v>
      </c>
      <c r="F2297" s="216">
        <v>725</v>
      </c>
      <c r="G2297" s="30"/>
      <c r="H2297" s="31"/>
    </row>
    <row r="2298" spans="1:8" s="2" customFormat="1" ht="16.899999999999999" customHeight="1">
      <c r="A2298" s="30"/>
      <c r="B2298" s="31"/>
      <c r="C2298" s="215" t="s">
        <v>7221</v>
      </c>
      <c r="D2298" s="215" t="s">
        <v>468</v>
      </c>
      <c r="E2298" s="18" t="s">
        <v>1</v>
      </c>
      <c r="F2298" s="216">
        <v>725</v>
      </c>
      <c r="G2298" s="30"/>
      <c r="H2298" s="31"/>
    </row>
    <row r="2299" spans="1:8" s="2" customFormat="1" ht="16.899999999999999" customHeight="1">
      <c r="A2299" s="30"/>
      <c r="B2299" s="31"/>
      <c r="C2299" s="211" t="s">
        <v>186</v>
      </c>
      <c r="D2299" s="212" t="s">
        <v>1</v>
      </c>
      <c r="E2299" s="213" t="s">
        <v>1</v>
      </c>
      <c r="F2299" s="214">
        <v>13</v>
      </c>
      <c r="G2299" s="30"/>
      <c r="H2299" s="31"/>
    </row>
    <row r="2300" spans="1:8" s="2" customFormat="1" ht="16.899999999999999" customHeight="1">
      <c r="A2300" s="30"/>
      <c r="B2300" s="31"/>
      <c r="C2300" s="215" t="s">
        <v>1</v>
      </c>
      <c r="D2300" s="215" t="s">
        <v>81</v>
      </c>
      <c r="E2300" s="18" t="s">
        <v>1</v>
      </c>
      <c r="F2300" s="216">
        <v>1</v>
      </c>
      <c r="G2300" s="30"/>
      <c r="H2300" s="31"/>
    </row>
    <row r="2301" spans="1:8" s="2" customFormat="1" ht="16.899999999999999" customHeight="1">
      <c r="A2301" s="30"/>
      <c r="B2301" s="31"/>
      <c r="C2301" s="215" t="s">
        <v>1</v>
      </c>
      <c r="D2301" s="215" t="s">
        <v>81</v>
      </c>
      <c r="E2301" s="18" t="s">
        <v>1</v>
      </c>
      <c r="F2301" s="216">
        <v>1</v>
      </c>
      <c r="G2301" s="30"/>
      <c r="H2301" s="31"/>
    </row>
    <row r="2302" spans="1:8" s="2" customFormat="1" ht="16.899999999999999" customHeight="1">
      <c r="A2302" s="30"/>
      <c r="B2302" s="31"/>
      <c r="C2302" s="215" t="s">
        <v>1</v>
      </c>
      <c r="D2302" s="215" t="s">
        <v>526</v>
      </c>
      <c r="E2302" s="18" t="s">
        <v>1</v>
      </c>
      <c r="F2302" s="216">
        <v>11</v>
      </c>
      <c r="G2302" s="30"/>
      <c r="H2302" s="31"/>
    </row>
    <row r="2303" spans="1:8" s="2" customFormat="1" ht="16.899999999999999" customHeight="1">
      <c r="A2303" s="30"/>
      <c r="B2303" s="31"/>
      <c r="C2303" s="215" t="s">
        <v>186</v>
      </c>
      <c r="D2303" s="215" t="s">
        <v>468</v>
      </c>
      <c r="E2303" s="18" t="s">
        <v>1</v>
      </c>
      <c r="F2303" s="216">
        <v>13</v>
      </c>
      <c r="G2303" s="30"/>
      <c r="H2303" s="31"/>
    </row>
    <row r="2304" spans="1:8" s="2" customFormat="1" ht="16.899999999999999" customHeight="1">
      <c r="A2304" s="30"/>
      <c r="B2304" s="31"/>
      <c r="C2304" s="217" t="s">
        <v>7173</v>
      </c>
      <c r="D2304" s="30"/>
      <c r="E2304" s="30"/>
      <c r="F2304" s="30"/>
      <c r="G2304" s="30"/>
      <c r="H2304" s="31"/>
    </row>
    <row r="2305" spans="1:8" s="2" customFormat="1" ht="16.899999999999999" customHeight="1">
      <c r="A2305" s="30"/>
      <c r="B2305" s="31"/>
      <c r="C2305" s="215" t="s">
        <v>6914</v>
      </c>
      <c r="D2305" s="215" t="s">
        <v>6915</v>
      </c>
      <c r="E2305" s="18" t="s">
        <v>651</v>
      </c>
      <c r="F2305" s="216">
        <v>13</v>
      </c>
      <c r="G2305" s="30"/>
      <c r="H2305" s="31"/>
    </row>
    <row r="2306" spans="1:8" s="2" customFormat="1" ht="22.5">
      <c r="A2306" s="30"/>
      <c r="B2306" s="31"/>
      <c r="C2306" s="215" t="s">
        <v>6905</v>
      </c>
      <c r="D2306" s="215" t="s">
        <v>6906</v>
      </c>
      <c r="E2306" s="18" t="s">
        <v>450</v>
      </c>
      <c r="F2306" s="216">
        <v>25.5</v>
      </c>
      <c r="G2306" s="30"/>
      <c r="H2306" s="31"/>
    </row>
    <row r="2307" spans="1:8" s="2" customFormat="1" ht="16.899999999999999" customHeight="1">
      <c r="A2307" s="30"/>
      <c r="B2307" s="31"/>
      <c r="C2307" s="215" t="s">
        <v>6923</v>
      </c>
      <c r="D2307" s="215" t="s">
        <v>6924</v>
      </c>
      <c r="E2307" s="18" t="s">
        <v>651</v>
      </c>
      <c r="F2307" s="216">
        <v>17</v>
      </c>
      <c r="G2307" s="30"/>
      <c r="H2307" s="31"/>
    </row>
    <row r="2308" spans="1:8" s="2" customFormat="1" ht="16.899999999999999" customHeight="1">
      <c r="A2308" s="30"/>
      <c r="B2308" s="31"/>
      <c r="C2308" s="211" t="s">
        <v>184</v>
      </c>
      <c r="D2308" s="212" t="s">
        <v>1</v>
      </c>
      <c r="E2308" s="213" t="s">
        <v>1</v>
      </c>
      <c r="F2308" s="214">
        <v>4</v>
      </c>
      <c r="G2308" s="30"/>
      <c r="H2308" s="31"/>
    </row>
    <row r="2309" spans="1:8" s="2" customFormat="1" ht="16.899999999999999" customHeight="1">
      <c r="A2309" s="30"/>
      <c r="B2309" s="31"/>
      <c r="C2309" s="215" t="s">
        <v>1</v>
      </c>
      <c r="D2309" s="215" t="s">
        <v>81</v>
      </c>
      <c r="E2309" s="18" t="s">
        <v>1</v>
      </c>
      <c r="F2309" s="216">
        <v>1</v>
      </c>
      <c r="G2309" s="30"/>
      <c r="H2309" s="31"/>
    </row>
    <row r="2310" spans="1:8" s="2" customFormat="1" ht="16.899999999999999" customHeight="1">
      <c r="A2310" s="30"/>
      <c r="B2310" s="31"/>
      <c r="C2310" s="215" t="s">
        <v>1</v>
      </c>
      <c r="D2310" s="215" t="s">
        <v>469</v>
      </c>
      <c r="E2310" s="18" t="s">
        <v>1</v>
      </c>
      <c r="F2310" s="216">
        <v>3</v>
      </c>
      <c r="G2310" s="30"/>
      <c r="H2310" s="31"/>
    </row>
    <row r="2311" spans="1:8" s="2" customFormat="1" ht="16.899999999999999" customHeight="1">
      <c r="A2311" s="30"/>
      <c r="B2311" s="31"/>
      <c r="C2311" s="215" t="s">
        <v>184</v>
      </c>
      <c r="D2311" s="215" t="s">
        <v>468</v>
      </c>
      <c r="E2311" s="18" t="s">
        <v>1</v>
      </c>
      <c r="F2311" s="216">
        <v>4</v>
      </c>
      <c r="G2311" s="30"/>
      <c r="H2311" s="31"/>
    </row>
    <row r="2312" spans="1:8" s="2" customFormat="1" ht="16.899999999999999" customHeight="1">
      <c r="A2312" s="30"/>
      <c r="B2312" s="31"/>
      <c r="C2312" s="217" t="s">
        <v>7173</v>
      </c>
      <c r="D2312" s="30"/>
      <c r="E2312" s="30"/>
      <c r="F2312" s="30"/>
      <c r="G2312" s="30"/>
      <c r="H2312" s="31"/>
    </row>
    <row r="2313" spans="1:8" s="2" customFormat="1" ht="16.899999999999999" customHeight="1">
      <c r="A2313" s="30"/>
      <c r="B2313" s="31"/>
      <c r="C2313" s="215" t="s">
        <v>6917</v>
      </c>
      <c r="D2313" s="215" t="s">
        <v>6918</v>
      </c>
      <c r="E2313" s="18" t="s">
        <v>651</v>
      </c>
      <c r="F2313" s="216">
        <v>4</v>
      </c>
      <c r="G2313" s="30"/>
      <c r="H2313" s="31"/>
    </row>
    <row r="2314" spans="1:8" s="2" customFormat="1" ht="22.5">
      <c r="A2314" s="30"/>
      <c r="B2314" s="31"/>
      <c r="C2314" s="215" t="s">
        <v>6905</v>
      </c>
      <c r="D2314" s="215" t="s">
        <v>6906</v>
      </c>
      <c r="E2314" s="18" t="s">
        <v>450</v>
      </c>
      <c r="F2314" s="216">
        <v>25.5</v>
      </c>
      <c r="G2314" s="30"/>
      <c r="H2314" s="31"/>
    </row>
    <row r="2315" spans="1:8" s="2" customFormat="1" ht="16.899999999999999" customHeight="1">
      <c r="A2315" s="30"/>
      <c r="B2315" s="31"/>
      <c r="C2315" s="215" t="s">
        <v>6923</v>
      </c>
      <c r="D2315" s="215" t="s">
        <v>6924</v>
      </c>
      <c r="E2315" s="18" t="s">
        <v>651</v>
      </c>
      <c r="F2315" s="216">
        <v>17</v>
      </c>
      <c r="G2315" s="30"/>
      <c r="H2315" s="31"/>
    </row>
    <row r="2316" spans="1:8" s="2" customFormat="1" ht="16.899999999999999" customHeight="1">
      <c r="A2316" s="30"/>
      <c r="B2316" s="31"/>
      <c r="C2316" s="211" t="s">
        <v>6891</v>
      </c>
      <c r="D2316" s="212" t="s">
        <v>1</v>
      </c>
      <c r="E2316" s="213" t="s">
        <v>1</v>
      </c>
      <c r="F2316" s="214">
        <v>1</v>
      </c>
      <c r="G2316" s="30"/>
      <c r="H2316" s="31"/>
    </row>
    <row r="2317" spans="1:8" s="2" customFormat="1" ht="16.899999999999999" customHeight="1">
      <c r="A2317" s="30"/>
      <c r="B2317" s="31"/>
      <c r="C2317" s="215" t="s">
        <v>1</v>
      </c>
      <c r="D2317" s="215" t="s">
        <v>81</v>
      </c>
      <c r="E2317" s="18" t="s">
        <v>1</v>
      </c>
      <c r="F2317" s="216">
        <v>1</v>
      </c>
      <c r="G2317" s="30"/>
      <c r="H2317" s="31"/>
    </row>
    <row r="2318" spans="1:8" s="2" customFormat="1" ht="16.899999999999999" customHeight="1">
      <c r="A2318" s="30"/>
      <c r="B2318" s="31"/>
      <c r="C2318" s="215" t="s">
        <v>6891</v>
      </c>
      <c r="D2318" s="215" t="s">
        <v>468</v>
      </c>
      <c r="E2318" s="18" t="s">
        <v>1</v>
      </c>
      <c r="F2318" s="216">
        <v>1</v>
      </c>
      <c r="G2318" s="30"/>
      <c r="H2318" s="31"/>
    </row>
    <row r="2319" spans="1:8" s="2" customFormat="1" ht="16.899999999999999" customHeight="1">
      <c r="A2319" s="30"/>
      <c r="B2319" s="31"/>
      <c r="C2319" s="217" t="s">
        <v>7173</v>
      </c>
      <c r="D2319" s="30"/>
      <c r="E2319" s="30"/>
      <c r="F2319" s="30"/>
      <c r="G2319" s="30"/>
      <c r="H2319" s="31"/>
    </row>
    <row r="2320" spans="1:8" s="2" customFormat="1" ht="16.899999999999999" customHeight="1">
      <c r="A2320" s="30"/>
      <c r="B2320" s="31"/>
      <c r="C2320" s="215" t="s">
        <v>6920</v>
      </c>
      <c r="D2320" s="215" t="s">
        <v>6921</v>
      </c>
      <c r="E2320" s="18" t="s">
        <v>651</v>
      </c>
      <c r="F2320" s="216">
        <v>1</v>
      </c>
      <c r="G2320" s="30"/>
      <c r="H2320" s="31"/>
    </row>
    <row r="2321" spans="1:8" s="2" customFormat="1" ht="22.5">
      <c r="A2321" s="30"/>
      <c r="B2321" s="31"/>
      <c r="C2321" s="215" t="s">
        <v>6910</v>
      </c>
      <c r="D2321" s="215" t="s">
        <v>6911</v>
      </c>
      <c r="E2321" s="18" t="s">
        <v>450</v>
      </c>
      <c r="F2321" s="216">
        <v>2.2000000000000002</v>
      </c>
      <c r="G2321" s="30"/>
      <c r="H2321" s="31"/>
    </row>
    <row r="2322" spans="1:8" s="2" customFormat="1" ht="16.899999999999999" customHeight="1">
      <c r="A2322" s="30"/>
      <c r="B2322" s="31"/>
      <c r="C2322" s="215" t="s">
        <v>6927</v>
      </c>
      <c r="D2322" s="215" t="s">
        <v>6928</v>
      </c>
      <c r="E2322" s="18" t="s">
        <v>651</v>
      </c>
      <c r="F2322" s="216">
        <v>1</v>
      </c>
      <c r="G2322" s="30"/>
      <c r="H2322" s="31"/>
    </row>
    <row r="2323" spans="1:8" s="2" customFormat="1" ht="16.899999999999999" customHeight="1">
      <c r="A2323" s="30"/>
      <c r="B2323" s="31"/>
      <c r="C2323" s="211" t="s">
        <v>7222</v>
      </c>
      <c r="D2323" s="212" t="s">
        <v>1</v>
      </c>
      <c r="E2323" s="213" t="s">
        <v>1</v>
      </c>
      <c r="F2323" s="214">
        <v>1</v>
      </c>
      <c r="G2323" s="30"/>
      <c r="H2323" s="31"/>
    </row>
    <row r="2324" spans="1:8" s="2" customFormat="1" ht="16.899999999999999" customHeight="1">
      <c r="A2324" s="30"/>
      <c r="B2324" s="31"/>
      <c r="C2324" s="215" t="s">
        <v>1</v>
      </c>
      <c r="D2324" s="215" t="s">
        <v>81</v>
      </c>
      <c r="E2324" s="18" t="s">
        <v>1</v>
      </c>
      <c r="F2324" s="216">
        <v>1</v>
      </c>
      <c r="G2324" s="30"/>
      <c r="H2324" s="31"/>
    </row>
    <row r="2325" spans="1:8" s="2" customFormat="1" ht="16.899999999999999" customHeight="1">
      <c r="A2325" s="30"/>
      <c r="B2325" s="31"/>
      <c r="C2325" s="215" t="s">
        <v>7222</v>
      </c>
      <c r="D2325" s="215" t="s">
        <v>468</v>
      </c>
      <c r="E2325" s="18" t="s">
        <v>1</v>
      </c>
      <c r="F2325" s="216">
        <v>1</v>
      </c>
      <c r="G2325" s="30"/>
      <c r="H2325" s="31"/>
    </row>
    <row r="2326" spans="1:8" s="2" customFormat="1" ht="16.899999999999999" customHeight="1">
      <c r="A2326" s="30"/>
      <c r="B2326" s="31"/>
      <c r="C2326" s="211" t="s">
        <v>6893</v>
      </c>
      <c r="D2326" s="212" t="s">
        <v>1</v>
      </c>
      <c r="E2326" s="213" t="s">
        <v>1</v>
      </c>
      <c r="F2326" s="214">
        <v>101.8</v>
      </c>
      <c r="G2326" s="30"/>
      <c r="H2326" s="31"/>
    </row>
    <row r="2327" spans="1:8" s="2" customFormat="1" ht="16.899999999999999" customHeight="1">
      <c r="A2327" s="30"/>
      <c r="B2327" s="31"/>
      <c r="C2327" s="215" t="s">
        <v>1</v>
      </c>
      <c r="D2327" s="215" t="s">
        <v>7000</v>
      </c>
      <c r="E2327" s="18" t="s">
        <v>1</v>
      </c>
      <c r="F2327" s="216">
        <v>0</v>
      </c>
      <c r="G2327" s="30"/>
      <c r="H2327" s="31"/>
    </row>
    <row r="2328" spans="1:8" s="2" customFormat="1" ht="16.899999999999999" customHeight="1">
      <c r="A2328" s="30"/>
      <c r="B2328" s="31"/>
      <c r="C2328" s="215" t="s">
        <v>1</v>
      </c>
      <c r="D2328" s="215" t="s">
        <v>6894</v>
      </c>
      <c r="E2328" s="18" t="s">
        <v>1</v>
      </c>
      <c r="F2328" s="216">
        <v>101.8</v>
      </c>
      <c r="G2328" s="30"/>
      <c r="H2328" s="31"/>
    </row>
    <row r="2329" spans="1:8" s="2" customFormat="1" ht="16.899999999999999" customHeight="1">
      <c r="A2329" s="30"/>
      <c r="B2329" s="31"/>
      <c r="C2329" s="215" t="s">
        <v>6893</v>
      </c>
      <c r="D2329" s="215" t="s">
        <v>468</v>
      </c>
      <c r="E2329" s="18" t="s">
        <v>1</v>
      </c>
      <c r="F2329" s="216">
        <v>101.8</v>
      </c>
      <c r="G2329" s="30"/>
      <c r="H2329" s="31"/>
    </row>
    <row r="2330" spans="1:8" s="2" customFormat="1" ht="16.899999999999999" customHeight="1">
      <c r="A2330" s="30"/>
      <c r="B2330" s="31"/>
      <c r="C2330" s="217" t="s">
        <v>7173</v>
      </c>
      <c r="D2330" s="30"/>
      <c r="E2330" s="30"/>
      <c r="F2330" s="30"/>
      <c r="G2330" s="30"/>
      <c r="H2330" s="31"/>
    </row>
    <row r="2331" spans="1:8" s="2" customFormat="1" ht="16.899999999999999" customHeight="1">
      <c r="A2331" s="30"/>
      <c r="B2331" s="31"/>
      <c r="C2331" s="215" t="s">
        <v>6997</v>
      </c>
      <c r="D2331" s="215" t="s">
        <v>6998</v>
      </c>
      <c r="E2331" s="18" t="s">
        <v>529</v>
      </c>
      <c r="F2331" s="216">
        <v>101.8</v>
      </c>
      <c r="G2331" s="30"/>
      <c r="H2331" s="31"/>
    </row>
    <row r="2332" spans="1:8" s="2" customFormat="1" ht="22.5">
      <c r="A2332" s="30"/>
      <c r="B2332" s="31"/>
      <c r="C2332" s="215" t="s">
        <v>480</v>
      </c>
      <c r="D2332" s="215" t="s">
        <v>481</v>
      </c>
      <c r="E2332" s="18" t="s">
        <v>450</v>
      </c>
      <c r="F2332" s="216">
        <v>171.89</v>
      </c>
      <c r="G2332" s="30"/>
      <c r="H2332" s="31"/>
    </row>
    <row r="2333" spans="1:8" s="2" customFormat="1" ht="16.899999999999999" customHeight="1">
      <c r="A2333" s="30"/>
      <c r="B2333" s="31"/>
      <c r="C2333" s="215" t="s">
        <v>495</v>
      </c>
      <c r="D2333" s="215" t="s">
        <v>496</v>
      </c>
      <c r="E2333" s="18" t="s">
        <v>450</v>
      </c>
      <c r="F2333" s="216">
        <v>171.89</v>
      </c>
      <c r="G2333" s="30"/>
      <c r="H2333" s="31"/>
    </row>
    <row r="2334" spans="1:8" s="2" customFormat="1" ht="16.899999999999999" customHeight="1">
      <c r="A2334" s="30"/>
      <c r="B2334" s="31"/>
      <c r="C2334" s="215" t="s">
        <v>6941</v>
      </c>
      <c r="D2334" s="215" t="s">
        <v>6942</v>
      </c>
      <c r="E2334" s="18" t="s">
        <v>529</v>
      </c>
      <c r="F2334" s="216">
        <v>216.8</v>
      </c>
      <c r="G2334" s="30"/>
      <c r="H2334" s="31"/>
    </row>
    <row r="2335" spans="1:8" s="2" customFormat="1" ht="16.899999999999999" customHeight="1">
      <c r="A2335" s="30"/>
      <c r="B2335" s="31"/>
      <c r="C2335" s="215" t="s">
        <v>6978</v>
      </c>
      <c r="D2335" s="215" t="s">
        <v>6979</v>
      </c>
      <c r="E2335" s="18" t="s">
        <v>529</v>
      </c>
      <c r="F2335" s="216">
        <v>1218.2</v>
      </c>
      <c r="G2335" s="30"/>
      <c r="H2335" s="31"/>
    </row>
    <row r="2336" spans="1:8" s="2" customFormat="1" ht="16.899999999999999" customHeight="1">
      <c r="A2336" s="30"/>
      <c r="B2336" s="31"/>
      <c r="C2336" s="215" t="s">
        <v>6981</v>
      </c>
      <c r="D2336" s="215" t="s">
        <v>6982</v>
      </c>
      <c r="E2336" s="18" t="s">
        <v>529</v>
      </c>
      <c r="F2336" s="216">
        <v>1218.2</v>
      </c>
      <c r="G2336" s="30"/>
      <c r="H2336" s="31"/>
    </row>
    <row r="2337" spans="1:8" s="2" customFormat="1" ht="16.899999999999999" customHeight="1">
      <c r="A2337" s="30"/>
      <c r="B2337" s="31"/>
      <c r="C2337" s="215" t="s">
        <v>7005</v>
      </c>
      <c r="D2337" s="215" t="s">
        <v>7006</v>
      </c>
      <c r="E2337" s="18" t="s">
        <v>529</v>
      </c>
      <c r="F2337" s="216">
        <v>216.8</v>
      </c>
      <c r="G2337" s="30"/>
      <c r="H2337" s="31"/>
    </row>
    <row r="2338" spans="1:8" s="2" customFormat="1" ht="16.899999999999999" customHeight="1">
      <c r="A2338" s="30"/>
      <c r="B2338" s="31"/>
      <c r="C2338" s="215" t="s">
        <v>7001</v>
      </c>
      <c r="D2338" s="215" t="s">
        <v>7002</v>
      </c>
      <c r="E2338" s="18" t="s">
        <v>6986</v>
      </c>
      <c r="F2338" s="216">
        <v>10180</v>
      </c>
      <c r="G2338" s="30"/>
      <c r="H2338" s="31"/>
    </row>
    <row r="2339" spans="1:8" s="2" customFormat="1" ht="16.899999999999999" customHeight="1">
      <c r="A2339" s="30"/>
      <c r="B2339" s="31"/>
      <c r="C2339" s="215" t="s">
        <v>6984</v>
      </c>
      <c r="D2339" s="215" t="s">
        <v>6985</v>
      </c>
      <c r="E2339" s="18" t="s">
        <v>6986</v>
      </c>
      <c r="F2339" s="216">
        <v>0.85299999999999998</v>
      </c>
      <c r="G2339" s="30"/>
      <c r="H2339" s="31"/>
    </row>
    <row r="2340" spans="1:8" s="2" customFormat="1" ht="16.899999999999999" customHeight="1">
      <c r="A2340" s="30"/>
      <c r="B2340" s="31"/>
      <c r="C2340" s="215" t="s">
        <v>7008</v>
      </c>
      <c r="D2340" s="215" t="s">
        <v>7009</v>
      </c>
      <c r="E2340" s="18" t="s">
        <v>529</v>
      </c>
      <c r="F2340" s="216">
        <v>238.48</v>
      </c>
      <c r="G2340" s="30"/>
      <c r="H2340" s="31"/>
    </row>
    <row r="2341" spans="1:8" s="2" customFormat="1" ht="16.899999999999999" customHeight="1">
      <c r="A2341" s="30"/>
      <c r="B2341" s="31"/>
      <c r="C2341" s="211" t="s">
        <v>6897</v>
      </c>
      <c r="D2341" s="212" t="s">
        <v>1</v>
      </c>
      <c r="E2341" s="213" t="s">
        <v>1</v>
      </c>
      <c r="F2341" s="214">
        <v>115</v>
      </c>
      <c r="G2341" s="30"/>
      <c r="H2341" s="31"/>
    </row>
    <row r="2342" spans="1:8" s="2" customFormat="1" ht="16.899999999999999" customHeight="1">
      <c r="A2342" s="30"/>
      <c r="B2342" s="31"/>
      <c r="C2342" s="215" t="s">
        <v>1</v>
      </c>
      <c r="D2342" s="215" t="s">
        <v>1258</v>
      </c>
      <c r="E2342" s="18" t="s">
        <v>1</v>
      </c>
      <c r="F2342" s="216">
        <v>115</v>
      </c>
      <c r="G2342" s="30"/>
      <c r="H2342" s="31"/>
    </row>
    <row r="2343" spans="1:8" s="2" customFormat="1" ht="16.899999999999999" customHeight="1">
      <c r="A2343" s="30"/>
      <c r="B2343" s="31"/>
      <c r="C2343" s="215" t="s">
        <v>6897</v>
      </c>
      <c r="D2343" s="215" t="s">
        <v>468</v>
      </c>
      <c r="E2343" s="18" t="s">
        <v>1</v>
      </c>
      <c r="F2343" s="216">
        <v>115</v>
      </c>
      <c r="G2343" s="30"/>
      <c r="H2343" s="31"/>
    </row>
    <row r="2344" spans="1:8" s="2" customFormat="1" ht="16.899999999999999" customHeight="1">
      <c r="A2344" s="30"/>
      <c r="B2344" s="31"/>
      <c r="C2344" s="217" t="s">
        <v>7173</v>
      </c>
      <c r="D2344" s="30"/>
      <c r="E2344" s="30"/>
      <c r="F2344" s="30"/>
      <c r="G2344" s="30"/>
      <c r="H2344" s="31"/>
    </row>
    <row r="2345" spans="1:8" s="2" customFormat="1" ht="22.5">
      <c r="A2345" s="30"/>
      <c r="B2345" s="31"/>
      <c r="C2345" s="215" t="s">
        <v>7013</v>
      </c>
      <c r="D2345" s="215" t="s">
        <v>7014</v>
      </c>
      <c r="E2345" s="18" t="s">
        <v>529</v>
      </c>
      <c r="F2345" s="216">
        <v>115</v>
      </c>
      <c r="G2345" s="30"/>
      <c r="H2345" s="31"/>
    </row>
    <row r="2346" spans="1:8" s="2" customFormat="1" ht="22.5">
      <c r="A2346" s="30"/>
      <c r="B2346" s="31"/>
      <c r="C2346" s="215" t="s">
        <v>480</v>
      </c>
      <c r="D2346" s="215" t="s">
        <v>481</v>
      </c>
      <c r="E2346" s="18" t="s">
        <v>450</v>
      </c>
      <c r="F2346" s="216">
        <v>171.89</v>
      </c>
      <c r="G2346" s="30"/>
      <c r="H2346" s="31"/>
    </row>
    <row r="2347" spans="1:8" s="2" customFormat="1" ht="16.899999999999999" customHeight="1">
      <c r="A2347" s="30"/>
      <c r="B2347" s="31"/>
      <c r="C2347" s="215" t="s">
        <v>495</v>
      </c>
      <c r="D2347" s="215" t="s">
        <v>496</v>
      </c>
      <c r="E2347" s="18" t="s">
        <v>450</v>
      </c>
      <c r="F2347" s="216">
        <v>171.89</v>
      </c>
      <c r="G2347" s="30"/>
      <c r="H2347" s="31"/>
    </row>
    <row r="2348" spans="1:8" s="2" customFormat="1" ht="16.899999999999999" customHeight="1">
      <c r="A2348" s="30"/>
      <c r="B2348" s="31"/>
      <c r="C2348" s="215" t="s">
        <v>6941</v>
      </c>
      <c r="D2348" s="215" t="s">
        <v>6942</v>
      </c>
      <c r="E2348" s="18" t="s">
        <v>529</v>
      </c>
      <c r="F2348" s="216">
        <v>216.8</v>
      </c>
      <c r="G2348" s="30"/>
      <c r="H2348" s="31"/>
    </row>
    <row r="2349" spans="1:8" s="2" customFormat="1" ht="16.899999999999999" customHeight="1">
      <c r="A2349" s="30"/>
      <c r="B2349" s="31"/>
      <c r="C2349" s="215" t="s">
        <v>6978</v>
      </c>
      <c r="D2349" s="215" t="s">
        <v>6979</v>
      </c>
      <c r="E2349" s="18" t="s">
        <v>529</v>
      </c>
      <c r="F2349" s="216">
        <v>1218.2</v>
      </c>
      <c r="G2349" s="30"/>
      <c r="H2349" s="31"/>
    </row>
    <row r="2350" spans="1:8" s="2" customFormat="1" ht="16.899999999999999" customHeight="1">
      <c r="A2350" s="30"/>
      <c r="B2350" s="31"/>
      <c r="C2350" s="215" t="s">
        <v>6981</v>
      </c>
      <c r="D2350" s="215" t="s">
        <v>6982</v>
      </c>
      <c r="E2350" s="18" t="s">
        <v>529</v>
      </c>
      <c r="F2350" s="216">
        <v>1218.2</v>
      </c>
      <c r="G2350" s="30"/>
      <c r="H2350" s="31"/>
    </row>
    <row r="2351" spans="1:8" s="2" customFormat="1" ht="16.899999999999999" customHeight="1">
      <c r="A2351" s="30"/>
      <c r="B2351" s="31"/>
      <c r="C2351" s="215" t="s">
        <v>7005</v>
      </c>
      <c r="D2351" s="215" t="s">
        <v>7006</v>
      </c>
      <c r="E2351" s="18" t="s">
        <v>529</v>
      </c>
      <c r="F2351" s="216">
        <v>216.8</v>
      </c>
      <c r="G2351" s="30"/>
      <c r="H2351" s="31"/>
    </row>
    <row r="2352" spans="1:8" s="2" customFormat="1" ht="16.899999999999999" customHeight="1">
      <c r="A2352" s="30"/>
      <c r="B2352" s="31"/>
      <c r="C2352" s="215" t="s">
        <v>6984</v>
      </c>
      <c r="D2352" s="215" t="s">
        <v>6985</v>
      </c>
      <c r="E2352" s="18" t="s">
        <v>6986</v>
      </c>
      <c r="F2352" s="216">
        <v>0.85299999999999998</v>
      </c>
      <c r="G2352" s="30"/>
      <c r="H2352" s="31"/>
    </row>
    <row r="2353" spans="1:8" s="2" customFormat="1" ht="16.899999999999999" customHeight="1">
      <c r="A2353" s="30"/>
      <c r="B2353" s="31"/>
      <c r="C2353" s="215" t="s">
        <v>7016</v>
      </c>
      <c r="D2353" s="215" t="s">
        <v>7017</v>
      </c>
      <c r="E2353" s="18" t="s">
        <v>507</v>
      </c>
      <c r="F2353" s="216">
        <v>21.85</v>
      </c>
      <c r="G2353" s="30"/>
      <c r="H2353" s="31"/>
    </row>
    <row r="2354" spans="1:8" s="2" customFormat="1" ht="16.899999999999999" customHeight="1">
      <c r="A2354" s="30"/>
      <c r="B2354" s="31"/>
      <c r="C2354" s="215" t="s">
        <v>7008</v>
      </c>
      <c r="D2354" s="215" t="s">
        <v>7009</v>
      </c>
      <c r="E2354" s="18" t="s">
        <v>529</v>
      </c>
      <c r="F2354" s="216">
        <v>238.48</v>
      </c>
      <c r="G2354" s="30"/>
      <c r="H2354" s="31"/>
    </row>
    <row r="2355" spans="1:8" s="2" customFormat="1" ht="16.899999999999999" customHeight="1">
      <c r="A2355" s="30"/>
      <c r="B2355" s="31"/>
      <c r="C2355" s="211" t="s">
        <v>6899</v>
      </c>
      <c r="D2355" s="212" t="s">
        <v>1</v>
      </c>
      <c r="E2355" s="213" t="s">
        <v>1</v>
      </c>
      <c r="F2355" s="214">
        <v>1001.4</v>
      </c>
      <c r="G2355" s="30"/>
      <c r="H2355" s="31"/>
    </row>
    <row r="2356" spans="1:8" s="2" customFormat="1" ht="16.899999999999999" customHeight="1">
      <c r="A2356" s="30"/>
      <c r="B2356" s="31"/>
      <c r="C2356" s="215" t="s">
        <v>1</v>
      </c>
      <c r="D2356" s="215" t="s">
        <v>6900</v>
      </c>
      <c r="E2356" s="18" t="s">
        <v>1</v>
      </c>
      <c r="F2356" s="216">
        <v>1001.4</v>
      </c>
      <c r="G2356" s="30"/>
      <c r="H2356" s="31"/>
    </row>
    <row r="2357" spans="1:8" s="2" customFormat="1" ht="16.899999999999999" customHeight="1">
      <c r="A2357" s="30"/>
      <c r="B2357" s="31"/>
      <c r="C2357" s="215" t="s">
        <v>6899</v>
      </c>
      <c r="D2357" s="215" t="s">
        <v>468</v>
      </c>
      <c r="E2357" s="18" t="s">
        <v>1</v>
      </c>
      <c r="F2357" s="216">
        <v>1001.4</v>
      </c>
      <c r="G2357" s="30"/>
      <c r="H2357" s="31"/>
    </row>
    <row r="2358" spans="1:8" s="2" customFormat="1" ht="16.899999999999999" customHeight="1">
      <c r="A2358" s="30"/>
      <c r="B2358" s="31"/>
      <c r="C2358" s="217" t="s">
        <v>7173</v>
      </c>
      <c r="D2358" s="30"/>
      <c r="E2358" s="30"/>
      <c r="F2358" s="30"/>
      <c r="G2358" s="30"/>
      <c r="H2358" s="31"/>
    </row>
    <row r="2359" spans="1:8" s="2" customFormat="1" ht="16.899999999999999" customHeight="1">
      <c r="A2359" s="30"/>
      <c r="B2359" s="31"/>
      <c r="C2359" s="215" t="s">
        <v>6934</v>
      </c>
      <c r="D2359" s="215" t="s">
        <v>6935</v>
      </c>
      <c r="E2359" s="18" t="s">
        <v>529</v>
      </c>
      <c r="F2359" s="216">
        <v>1001.4</v>
      </c>
      <c r="G2359" s="30"/>
      <c r="H2359" s="31"/>
    </row>
    <row r="2360" spans="1:8" s="2" customFormat="1" ht="22.5">
      <c r="A2360" s="30"/>
      <c r="B2360" s="31"/>
      <c r="C2360" s="215" t="s">
        <v>6901</v>
      </c>
      <c r="D2360" s="215" t="s">
        <v>6902</v>
      </c>
      <c r="E2360" s="18" t="s">
        <v>529</v>
      </c>
      <c r="F2360" s="216">
        <v>2002.8</v>
      </c>
      <c r="G2360" s="30"/>
      <c r="H2360" s="31"/>
    </row>
    <row r="2361" spans="1:8" s="2" customFormat="1" ht="22.5">
      <c r="A2361" s="30"/>
      <c r="B2361" s="31"/>
      <c r="C2361" s="215" t="s">
        <v>480</v>
      </c>
      <c r="D2361" s="215" t="s">
        <v>481</v>
      </c>
      <c r="E2361" s="18" t="s">
        <v>450</v>
      </c>
      <c r="F2361" s="216">
        <v>171.89</v>
      </c>
      <c r="G2361" s="30"/>
      <c r="H2361" s="31"/>
    </row>
    <row r="2362" spans="1:8" s="2" customFormat="1" ht="16.899999999999999" customHeight="1">
      <c r="A2362" s="30"/>
      <c r="B2362" s="31"/>
      <c r="C2362" s="215" t="s">
        <v>495</v>
      </c>
      <c r="D2362" s="215" t="s">
        <v>496</v>
      </c>
      <c r="E2362" s="18" t="s">
        <v>450</v>
      </c>
      <c r="F2362" s="216">
        <v>171.89</v>
      </c>
      <c r="G2362" s="30"/>
      <c r="H2362" s="31"/>
    </row>
    <row r="2363" spans="1:8" s="2" customFormat="1" ht="16.899999999999999" customHeight="1">
      <c r="A2363" s="30"/>
      <c r="B2363" s="31"/>
      <c r="C2363" s="215" t="s">
        <v>6944</v>
      </c>
      <c r="D2363" s="215" t="s">
        <v>6945</v>
      </c>
      <c r="E2363" s="18" t="s">
        <v>529</v>
      </c>
      <c r="F2363" s="216">
        <v>1001.4</v>
      </c>
      <c r="G2363" s="30"/>
      <c r="H2363" s="31"/>
    </row>
    <row r="2364" spans="1:8" s="2" customFormat="1" ht="16.899999999999999" customHeight="1">
      <c r="A2364" s="30"/>
      <c r="B2364" s="31"/>
      <c r="C2364" s="215" t="s">
        <v>6951</v>
      </c>
      <c r="D2364" s="215" t="s">
        <v>6952</v>
      </c>
      <c r="E2364" s="18" t="s">
        <v>529</v>
      </c>
      <c r="F2364" s="216">
        <v>1001.4</v>
      </c>
      <c r="G2364" s="30"/>
      <c r="H2364" s="31"/>
    </row>
    <row r="2365" spans="1:8" s="2" customFormat="1" ht="16.899999999999999" customHeight="1">
      <c r="A2365" s="30"/>
      <c r="B2365" s="31"/>
      <c r="C2365" s="215" t="s">
        <v>6954</v>
      </c>
      <c r="D2365" s="215" t="s">
        <v>6955</v>
      </c>
      <c r="E2365" s="18" t="s">
        <v>529</v>
      </c>
      <c r="F2365" s="216">
        <v>1001.4</v>
      </c>
      <c r="G2365" s="30"/>
      <c r="H2365" s="31"/>
    </row>
    <row r="2366" spans="1:8" s="2" customFormat="1" ht="16.899999999999999" customHeight="1">
      <c r="A2366" s="30"/>
      <c r="B2366" s="31"/>
      <c r="C2366" s="215" t="s">
        <v>6978</v>
      </c>
      <c r="D2366" s="215" t="s">
        <v>6979</v>
      </c>
      <c r="E2366" s="18" t="s">
        <v>529</v>
      </c>
      <c r="F2366" s="216">
        <v>1218.2</v>
      </c>
      <c r="G2366" s="30"/>
      <c r="H2366" s="31"/>
    </row>
    <row r="2367" spans="1:8" s="2" customFormat="1" ht="16.899999999999999" customHeight="1">
      <c r="A2367" s="30"/>
      <c r="B2367" s="31"/>
      <c r="C2367" s="215" t="s">
        <v>6981</v>
      </c>
      <c r="D2367" s="215" t="s">
        <v>6982</v>
      </c>
      <c r="E2367" s="18" t="s">
        <v>529</v>
      </c>
      <c r="F2367" s="216">
        <v>1218.2</v>
      </c>
      <c r="G2367" s="30"/>
      <c r="H2367" s="31"/>
    </row>
    <row r="2368" spans="1:8" s="2" customFormat="1" ht="16.899999999999999" customHeight="1">
      <c r="A2368" s="30"/>
      <c r="B2368" s="31"/>
      <c r="C2368" s="215" t="s">
        <v>6937</v>
      </c>
      <c r="D2368" s="215" t="s">
        <v>6938</v>
      </c>
      <c r="E2368" s="18" t="s">
        <v>1813</v>
      </c>
      <c r="F2368" s="216">
        <v>30.042000000000002</v>
      </c>
      <c r="G2368" s="30"/>
      <c r="H2368" s="31"/>
    </row>
    <row r="2369" spans="1:8" s="2" customFormat="1" ht="16.899999999999999" customHeight="1">
      <c r="A2369" s="30"/>
      <c r="B2369" s="31"/>
      <c r="C2369" s="215" t="s">
        <v>6984</v>
      </c>
      <c r="D2369" s="215" t="s">
        <v>6985</v>
      </c>
      <c r="E2369" s="18" t="s">
        <v>6986</v>
      </c>
      <c r="F2369" s="216">
        <v>0.85299999999999998</v>
      </c>
      <c r="G2369" s="30"/>
      <c r="H2369" s="31"/>
    </row>
    <row r="2370" spans="1:8" s="2" customFormat="1" ht="16.899999999999999" customHeight="1">
      <c r="A2370" s="30"/>
      <c r="B2370" s="31"/>
      <c r="C2370" s="211" t="s">
        <v>7223</v>
      </c>
      <c r="D2370" s="212" t="s">
        <v>1</v>
      </c>
      <c r="E2370" s="213" t="s">
        <v>1</v>
      </c>
      <c r="F2370" s="214">
        <v>7.069</v>
      </c>
      <c r="G2370" s="30"/>
      <c r="H2370" s="31"/>
    </row>
    <row r="2371" spans="1:8" s="2" customFormat="1" ht="16.899999999999999" customHeight="1">
      <c r="A2371" s="30"/>
      <c r="B2371" s="31"/>
      <c r="C2371" s="215" t="s">
        <v>1</v>
      </c>
      <c r="D2371" s="215" t="s">
        <v>7224</v>
      </c>
      <c r="E2371" s="18" t="s">
        <v>1</v>
      </c>
      <c r="F2371" s="216">
        <v>0</v>
      </c>
      <c r="G2371" s="30"/>
      <c r="H2371" s="31"/>
    </row>
    <row r="2372" spans="1:8" s="2" customFormat="1" ht="16.899999999999999" customHeight="1">
      <c r="A2372" s="30"/>
      <c r="B2372" s="31"/>
      <c r="C2372" s="215" t="s">
        <v>1</v>
      </c>
      <c r="D2372" s="215" t="s">
        <v>7225</v>
      </c>
      <c r="E2372" s="18" t="s">
        <v>1</v>
      </c>
      <c r="F2372" s="216">
        <v>7.069</v>
      </c>
      <c r="G2372" s="30"/>
      <c r="H2372" s="31"/>
    </row>
    <row r="2373" spans="1:8" s="2" customFormat="1" ht="16.899999999999999" customHeight="1">
      <c r="A2373" s="30"/>
      <c r="B2373" s="31"/>
      <c r="C2373" s="215" t="s">
        <v>7223</v>
      </c>
      <c r="D2373" s="215" t="s">
        <v>468</v>
      </c>
      <c r="E2373" s="18" t="s">
        <v>1</v>
      </c>
      <c r="F2373" s="216">
        <v>7.069</v>
      </c>
      <c r="G2373" s="30"/>
      <c r="H2373" s="31"/>
    </row>
    <row r="2374" spans="1:8" s="2" customFormat="1" ht="16.899999999999999" customHeight="1">
      <c r="A2374" s="30"/>
      <c r="B2374" s="31"/>
      <c r="C2374" s="211" t="s">
        <v>6895</v>
      </c>
      <c r="D2374" s="212" t="s">
        <v>1</v>
      </c>
      <c r="E2374" s="213" t="s">
        <v>1</v>
      </c>
      <c r="F2374" s="214">
        <v>0.48799999999999999</v>
      </c>
      <c r="G2374" s="30"/>
      <c r="H2374" s="31"/>
    </row>
    <row r="2375" spans="1:8" s="2" customFormat="1" ht="16.899999999999999" customHeight="1">
      <c r="A2375" s="30"/>
      <c r="B2375" s="31"/>
      <c r="C2375" s="215" t="s">
        <v>1</v>
      </c>
      <c r="D2375" s="215" t="s">
        <v>6992</v>
      </c>
      <c r="E2375" s="18" t="s">
        <v>1</v>
      </c>
      <c r="F2375" s="216">
        <v>0</v>
      </c>
      <c r="G2375" s="30"/>
      <c r="H2375" s="31"/>
    </row>
    <row r="2376" spans="1:8" s="2" customFormat="1" ht="16.899999999999999" customHeight="1">
      <c r="A2376" s="30"/>
      <c r="B2376" s="31"/>
      <c r="C2376" s="215" t="s">
        <v>1</v>
      </c>
      <c r="D2376" s="215" t="s">
        <v>7023</v>
      </c>
      <c r="E2376" s="18" t="s">
        <v>1</v>
      </c>
      <c r="F2376" s="216">
        <v>0.48799999999999999</v>
      </c>
      <c r="G2376" s="30"/>
      <c r="H2376" s="31"/>
    </row>
    <row r="2377" spans="1:8" s="2" customFormat="1" ht="16.899999999999999" customHeight="1">
      <c r="A2377" s="30"/>
      <c r="B2377" s="31"/>
      <c r="C2377" s="215" t="s">
        <v>6895</v>
      </c>
      <c r="D2377" s="215" t="s">
        <v>468</v>
      </c>
      <c r="E2377" s="18" t="s">
        <v>1</v>
      </c>
      <c r="F2377" s="216">
        <v>0.48799999999999999</v>
      </c>
      <c r="G2377" s="30"/>
      <c r="H2377" s="31"/>
    </row>
    <row r="2378" spans="1:8" s="2" customFormat="1" ht="16.899999999999999" customHeight="1">
      <c r="A2378" s="30"/>
      <c r="B2378" s="31"/>
      <c r="C2378" s="217" t="s">
        <v>7173</v>
      </c>
      <c r="D2378" s="30"/>
      <c r="E2378" s="30"/>
      <c r="F2378" s="30"/>
      <c r="G2378" s="30"/>
      <c r="H2378" s="31"/>
    </row>
    <row r="2379" spans="1:8" s="2" customFormat="1" ht="16.899999999999999" customHeight="1">
      <c r="A2379" s="30"/>
      <c r="B2379" s="31"/>
      <c r="C2379" s="215" t="s">
        <v>7020</v>
      </c>
      <c r="D2379" s="215" t="s">
        <v>7021</v>
      </c>
      <c r="E2379" s="18" t="s">
        <v>450</v>
      </c>
      <c r="F2379" s="216">
        <v>0.48799999999999999</v>
      </c>
      <c r="G2379" s="30"/>
      <c r="H2379" s="31"/>
    </row>
    <row r="2380" spans="1:8" s="2" customFormat="1" ht="16.899999999999999" customHeight="1">
      <c r="A2380" s="30"/>
      <c r="B2380" s="31"/>
      <c r="C2380" s="215" t="s">
        <v>7024</v>
      </c>
      <c r="D2380" s="215" t="s">
        <v>7025</v>
      </c>
      <c r="E2380" s="18" t="s">
        <v>450</v>
      </c>
      <c r="F2380" s="216">
        <v>0.48799999999999999</v>
      </c>
      <c r="G2380" s="30"/>
      <c r="H2380" s="31"/>
    </row>
    <row r="2381" spans="1:8" s="2" customFormat="1" ht="7.35" customHeight="1">
      <c r="A2381" s="30"/>
      <c r="B2381" s="48"/>
      <c r="C2381" s="49"/>
      <c r="D2381" s="49"/>
      <c r="E2381" s="49"/>
      <c r="F2381" s="49"/>
      <c r="G2381" s="49"/>
      <c r="H2381" s="31"/>
    </row>
    <row r="2382" spans="1:8" s="2" customFormat="1">
      <c r="A2382" s="30"/>
      <c r="B2382" s="30"/>
      <c r="C2382" s="30"/>
      <c r="D2382" s="30"/>
      <c r="E2382" s="30"/>
      <c r="F2382" s="30"/>
      <c r="G2382" s="30"/>
      <c r="H2382" s="30"/>
    </row>
  </sheetData>
  <mergeCells count="2">
    <mergeCell ref="D5:F5"/>
    <mergeCell ref="D6:F6"/>
  </mergeCells>
  <pageMargins left="0.7" right="0.7" top="0.75" bottom="0.75" header="0.3" footer="0.3"/>
  <pageSetup paperSize="9" scale="80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229"/>
  <sheetViews>
    <sheetView showGridLines="0" tabSelected="1" topLeftCell="A573" zoomScaleNormal="100" workbookViewId="0">
      <selection activeCell="V596" sqref="V59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3.1640625" style="1" customWidth="1"/>
    <col min="30" max="30" width="15" style="1" hidden="1" customWidth="1"/>
    <col min="31" max="31" width="16.33203125" style="1" hidden="1" customWidth="1"/>
    <col min="32" max="32" width="9.33203125" hidden="1" customWidth="1"/>
    <col min="44" max="65" width="9.33203125" style="1" hidden="1"/>
  </cols>
  <sheetData>
    <row r="1" spans="1:56">
      <c r="A1" s="94"/>
    </row>
    <row r="2" spans="1:5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82</v>
      </c>
      <c r="AZ2" s="95" t="s">
        <v>127</v>
      </c>
      <c r="BA2" s="95" t="s">
        <v>1</v>
      </c>
      <c r="BB2" s="95" t="s">
        <v>1</v>
      </c>
      <c r="BC2" s="95" t="s">
        <v>128</v>
      </c>
      <c r="BD2" s="95" t="s">
        <v>129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  <c r="AZ3" s="95" t="s">
        <v>130</v>
      </c>
      <c r="BA3" s="95" t="s">
        <v>1</v>
      </c>
      <c r="BB3" s="95" t="s">
        <v>1</v>
      </c>
      <c r="BC3" s="95" t="s">
        <v>131</v>
      </c>
      <c r="BD3" s="95" t="s">
        <v>129</v>
      </c>
    </row>
    <row r="4" spans="1:5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  <c r="AZ4" s="95" t="s">
        <v>133</v>
      </c>
      <c r="BA4" s="95" t="s">
        <v>1</v>
      </c>
      <c r="BB4" s="95" t="s">
        <v>1</v>
      </c>
      <c r="BC4" s="95" t="s">
        <v>134</v>
      </c>
      <c r="BD4" s="95" t="s">
        <v>129</v>
      </c>
    </row>
    <row r="5" spans="1:56" s="1" customFormat="1" ht="6.95" customHeight="1">
      <c r="B5" s="21"/>
      <c r="L5" s="21"/>
      <c r="AZ5" s="95" t="s">
        <v>135</v>
      </c>
      <c r="BA5" s="95" t="s">
        <v>1</v>
      </c>
      <c r="BB5" s="95" t="s">
        <v>1</v>
      </c>
      <c r="BC5" s="95" t="s">
        <v>136</v>
      </c>
      <c r="BD5" s="95" t="s">
        <v>129</v>
      </c>
    </row>
    <row r="6" spans="1:56" s="1" customFormat="1" ht="12" customHeight="1">
      <c r="B6" s="21"/>
      <c r="D6" s="27" t="s">
        <v>13</v>
      </c>
      <c r="L6" s="21"/>
      <c r="AZ6" s="95" t="s">
        <v>137</v>
      </c>
      <c r="BA6" s="95" t="s">
        <v>1</v>
      </c>
      <c r="BB6" s="95" t="s">
        <v>1</v>
      </c>
      <c r="BC6" s="95" t="s">
        <v>138</v>
      </c>
      <c r="BD6" s="95" t="s">
        <v>129</v>
      </c>
    </row>
    <row r="7" spans="1:5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  <c r="AZ7" s="95" t="s">
        <v>139</v>
      </c>
      <c r="BA7" s="95" t="s">
        <v>1</v>
      </c>
      <c r="BB7" s="95" t="s">
        <v>1</v>
      </c>
      <c r="BC7" s="95" t="s">
        <v>140</v>
      </c>
      <c r="BD7" s="95" t="s">
        <v>129</v>
      </c>
    </row>
    <row r="8" spans="1:5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Z8" s="95" t="s">
        <v>142</v>
      </c>
      <c r="BA8" s="95" t="s">
        <v>1</v>
      </c>
      <c r="BB8" s="95" t="s">
        <v>1</v>
      </c>
      <c r="BC8" s="95" t="s">
        <v>143</v>
      </c>
      <c r="BD8" s="95" t="s">
        <v>129</v>
      </c>
    </row>
    <row r="9" spans="1:56" s="2" customFormat="1" ht="16.5" customHeight="1">
      <c r="A9" s="30"/>
      <c r="B9" s="31"/>
      <c r="C9" s="30"/>
      <c r="D9" s="30"/>
      <c r="E9" s="274" t="s">
        <v>144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Z9" s="95" t="s">
        <v>145</v>
      </c>
      <c r="BA9" s="95" t="s">
        <v>1</v>
      </c>
      <c r="BB9" s="95" t="s">
        <v>1</v>
      </c>
      <c r="BC9" s="95" t="s">
        <v>146</v>
      </c>
      <c r="BD9" s="95" t="s">
        <v>129</v>
      </c>
    </row>
    <row r="10" spans="1:5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Z10" s="95" t="s">
        <v>147</v>
      </c>
      <c r="BA10" s="95" t="s">
        <v>1</v>
      </c>
      <c r="BB10" s="95" t="s">
        <v>1</v>
      </c>
      <c r="BC10" s="95" t="s">
        <v>148</v>
      </c>
      <c r="BD10" s="95" t="s">
        <v>129</v>
      </c>
    </row>
    <row r="11" spans="1:5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Z11" s="95" t="s">
        <v>149</v>
      </c>
      <c r="BA11" s="95" t="s">
        <v>1</v>
      </c>
      <c r="BB11" s="95" t="s">
        <v>1</v>
      </c>
      <c r="BC11" s="95" t="s">
        <v>150</v>
      </c>
      <c r="BD11" s="95" t="s">
        <v>129</v>
      </c>
    </row>
    <row r="12" spans="1:5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Z12" s="95" t="s">
        <v>151</v>
      </c>
      <c r="BA12" s="95" t="s">
        <v>1</v>
      </c>
      <c r="BB12" s="95" t="s">
        <v>1</v>
      </c>
      <c r="BC12" s="95" t="s">
        <v>152</v>
      </c>
      <c r="BD12" s="95" t="s">
        <v>129</v>
      </c>
    </row>
    <row r="13" spans="1:5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Z13" s="95" t="s">
        <v>153</v>
      </c>
      <c r="BA13" s="95" t="s">
        <v>1</v>
      </c>
      <c r="BB13" s="95" t="s">
        <v>1</v>
      </c>
      <c r="BC13" s="95" t="s">
        <v>154</v>
      </c>
      <c r="BD13" s="95" t="s">
        <v>129</v>
      </c>
    </row>
    <row r="14" spans="1:5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Z14" s="95" t="s">
        <v>155</v>
      </c>
      <c r="BA14" s="95" t="s">
        <v>1</v>
      </c>
      <c r="BB14" s="95" t="s">
        <v>1</v>
      </c>
      <c r="BC14" s="95" t="s">
        <v>156</v>
      </c>
      <c r="BD14" s="95" t="s">
        <v>129</v>
      </c>
    </row>
    <row r="15" spans="1:5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Z15" s="95" t="s">
        <v>157</v>
      </c>
      <c r="BA15" s="95" t="s">
        <v>1</v>
      </c>
      <c r="BB15" s="95" t="s">
        <v>1</v>
      </c>
      <c r="BC15" s="95" t="s">
        <v>158</v>
      </c>
      <c r="BD15" s="95" t="s">
        <v>129</v>
      </c>
    </row>
    <row r="16" spans="1:5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Z16" s="95" t="s">
        <v>159</v>
      </c>
      <c r="BA16" s="95" t="s">
        <v>1</v>
      </c>
      <c r="BB16" s="95" t="s">
        <v>1</v>
      </c>
      <c r="BC16" s="95" t="s">
        <v>160</v>
      </c>
      <c r="BD16" s="95" t="s">
        <v>129</v>
      </c>
    </row>
    <row r="17" spans="1:56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Z17" s="95" t="s">
        <v>161</v>
      </c>
      <c r="BA17" s="95" t="s">
        <v>1</v>
      </c>
      <c r="BB17" s="95" t="s">
        <v>1</v>
      </c>
      <c r="BC17" s="95" t="s">
        <v>162</v>
      </c>
      <c r="BD17" s="95" t="s">
        <v>129</v>
      </c>
    </row>
    <row r="18" spans="1:56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Z18" s="95" t="s">
        <v>163</v>
      </c>
      <c r="BA18" s="95" t="s">
        <v>1</v>
      </c>
      <c r="BB18" s="95" t="s">
        <v>1</v>
      </c>
      <c r="BC18" s="95" t="s">
        <v>164</v>
      </c>
      <c r="BD18" s="95" t="s">
        <v>129</v>
      </c>
    </row>
    <row r="19" spans="1:56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Z19" s="95" t="s">
        <v>165</v>
      </c>
      <c r="BA19" s="95" t="s">
        <v>1</v>
      </c>
      <c r="BB19" s="95" t="s">
        <v>1</v>
      </c>
      <c r="BC19" s="95" t="s">
        <v>166</v>
      </c>
      <c r="BD19" s="95" t="s">
        <v>129</v>
      </c>
    </row>
    <row r="20" spans="1:56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Z20" s="95" t="s">
        <v>167</v>
      </c>
      <c r="BA20" s="95" t="s">
        <v>1</v>
      </c>
      <c r="BB20" s="95" t="s">
        <v>1</v>
      </c>
      <c r="BC20" s="95" t="s">
        <v>168</v>
      </c>
      <c r="BD20" s="95" t="s">
        <v>129</v>
      </c>
    </row>
    <row r="21" spans="1:56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Z21" s="95" t="s">
        <v>169</v>
      </c>
      <c r="BA21" s="95" t="s">
        <v>1</v>
      </c>
      <c r="BB21" s="95" t="s">
        <v>1</v>
      </c>
      <c r="BC21" s="95" t="s">
        <v>170</v>
      </c>
      <c r="BD21" s="95" t="s">
        <v>129</v>
      </c>
    </row>
    <row r="22" spans="1:56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Z22" s="95" t="s">
        <v>171</v>
      </c>
      <c r="BA22" s="95" t="s">
        <v>1</v>
      </c>
      <c r="BB22" s="95" t="s">
        <v>1</v>
      </c>
      <c r="BC22" s="95" t="s">
        <v>172</v>
      </c>
      <c r="BD22" s="95" t="s">
        <v>129</v>
      </c>
    </row>
    <row r="23" spans="1:56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Z23" s="95" t="s">
        <v>173</v>
      </c>
      <c r="BA23" s="95" t="s">
        <v>1</v>
      </c>
      <c r="BB23" s="95" t="s">
        <v>1</v>
      </c>
      <c r="BC23" s="95" t="s">
        <v>174</v>
      </c>
      <c r="BD23" s="95" t="s">
        <v>129</v>
      </c>
    </row>
    <row r="24" spans="1:56" s="2" customFormat="1" ht="18" customHeight="1">
      <c r="A24" s="30"/>
      <c r="B24" s="31"/>
      <c r="C24" s="30"/>
      <c r="D24" s="30"/>
      <c r="E24" s="25" t="s">
        <v>175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Z24" s="95" t="s">
        <v>176</v>
      </c>
      <c r="BA24" s="95" t="s">
        <v>1</v>
      </c>
      <c r="BB24" s="95" t="s">
        <v>1</v>
      </c>
      <c r="BC24" s="95" t="s">
        <v>177</v>
      </c>
      <c r="BD24" s="95" t="s">
        <v>129</v>
      </c>
    </row>
    <row r="25" spans="1:56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Z25" s="95" t="s">
        <v>178</v>
      </c>
      <c r="BA25" s="95" t="s">
        <v>1</v>
      </c>
      <c r="BB25" s="95" t="s">
        <v>1</v>
      </c>
      <c r="BC25" s="95" t="s">
        <v>179</v>
      </c>
      <c r="BD25" s="95" t="s">
        <v>129</v>
      </c>
    </row>
    <row r="26" spans="1:56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Z26" s="95" t="s">
        <v>180</v>
      </c>
      <c r="BA26" s="95" t="s">
        <v>1</v>
      </c>
      <c r="BB26" s="95" t="s">
        <v>1</v>
      </c>
      <c r="BC26" s="95" t="s">
        <v>181</v>
      </c>
      <c r="BD26" s="95" t="s">
        <v>129</v>
      </c>
    </row>
    <row r="27" spans="1:56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Z27" s="100" t="s">
        <v>182</v>
      </c>
      <c r="BA27" s="100" t="s">
        <v>1</v>
      </c>
      <c r="BB27" s="100" t="s">
        <v>1</v>
      </c>
      <c r="BC27" s="100" t="s">
        <v>183</v>
      </c>
      <c r="BD27" s="100" t="s">
        <v>129</v>
      </c>
    </row>
    <row r="28" spans="1:56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Z28" s="95" t="s">
        <v>184</v>
      </c>
      <c r="BA28" s="95" t="s">
        <v>1</v>
      </c>
      <c r="BB28" s="95" t="s">
        <v>1</v>
      </c>
      <c r="BC28" s="95" t="s">
        <v>185</v>
      </c>
      <c r="BD28" s="95" t="s">
        <v>129</v>
      </c>
    </row>
    <row r="29" spans="1:56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Z29" s="95" t="s">
        <v>186</v>
      </c>
      <c r="BA29" s="95" t="s">
        <v>1</v>
      </c>
      <c r="BB29" s="95" t="s">
        <v>1</v>
      </c>
      <c r="BC29" s="95" t="s">
        <v>187</v>
      </c>
      <c r="BD29" s="95" t="s">
        <v>129</v>
      </c>
    </row>
    <row r="30" spans="1:56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ROUND(J146,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Z30" s="95" t="s">
        <v>188</v>
      </c>
      <c r="BA30" s="95" t="s">
        <v>1</v>
      </c>
      <c r="BB30" s="95" t="s">
        <v>1</v>
      </c>
      <c r="BC30" s="95" t="s">
        <v>189</v>
      </c>
      <c r="BD30" s="95" t="s">
        <v>129</v>
      </c>
    </row>
    <row r="31" spans="1:56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Z31" s="95" t="s">
        <v>190</v>
      </c>
      <c r="BA31" s="95" t="s">
        <v>1</v>
      </c>
      <c r="BB31" s="95" t="s">
        <v>1</v>
      </c>
      <c r="BC31" s="95" t="s">
        <v>191</v>
      </c>
      <c r="BD31" s="95" t="s">
        <v>129</v>
      </c>
    </row>
    <row r="32" spans="1:56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Z32" s="95" t="s">
        <v>192</v>
      </c>
      <c r="BA32" s="95" t="s">
        <v>1</v>
      </c>
      <c r="BB32" s="95" t="s">
        <v>1</v>
      </c>
      <c r="BC32" s="95" t="s">
        <v>193</v>
      </c>
      <c r="BD32" s="95" t="s">
        <v>129</v>
      </c>
    </row>
    <row r="33" spans="1:56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ROUND((SUM(BE146:BE3228)),  2)</f>
        <v>0</v>
      </c>
      <c r="G33" s="104"/>
      <c r="H33" s="104"/>
      <c r="I33" s="105">
        <v>0.2</v>
      </c>
      <c r="J33" s="103">
        <f>ROUND(((SUM(BE146:BE3228))*I33),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Z33" s="95" t="s">
        <v>194</v>
      </c>
      <c r="BA33" s="95" t="s">
        <v>1</v>
      </c>
      <c r="BB33" s="95" t="s">
        <v>1</v>
      </c>
      <c r="BC33" s="95" t="s">
        <v>195</v>
      </c>
      <c r="BD33" s="95" t="s">
        <v>129</v>
      </c>
    </row>
    <row r="34" spans="1:56" s="2" customFormat="1" ht="14.45" customHeight="1">
      <c r="A34" s="30"/>
      <c r="B34" s="31"/>
      <c r="C34" s="30"/>
      <c r="D34" s="30"/>
      <c r="E34" s="36" t="s">
        <v>39</v>
      </c>
      <c r="F34" s="106">
        <f>ROUND((SUM(BF146:BF3228)),  2)</f>
        <v>0</v>
      </c>
      <c r="G34" s="30"/>
      <c r="H34" s="30"/>
      <c r="I34" s="107">
        <v>0.2</v>
      </c>
      <c r="J34" s="106">
        <f>ROUND(((SUM(BF146:BF3228))*I34),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Z34" s="95" t="s">
        <v>196</v>
      </c>
      <c r="BA34" s="95" t="s">
        <v>1</v>
      </c>
      <c r="BB34" s="95" t="s">
        <v>1</v>
      </c>
      <c r="BC34" s="95" t="s">
        <v>197</v>
      </c>
      <c r="BD34" s="95" t="s">
        <v>129</v>
      </c>
    </row>
    <row r="35" spans="1:56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ROUND((SUM(BG146:BG3228)),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Z35" s="95" t="s">
        <v>198</v>
      </c>
      <c r="BA35" s="95" t="s">
        <v>1</v>
      </c>
      <c r="BB35" s="95" t="s">
        <v>1</v>
      </c>
      <c r="BC35" s="95" t="s">
        <v>199</v>
      </c>
      <c r="BD35" s="95" t="s">
        <v>129</v>
      </c>
    </row>
    <row r="36" spans="1:56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ROUND((SUM(BH146:BH3228)),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Z36" s="95" t="s">
        <v>200</v>
      </c>
      <c r="BA36" s="95" t="s">
        <v>1</v>
      </c>
      <c r="BB36" s="95" t="s">
        <v>1</v>
      </c>
      <c r="BC36" s="95" t="s">
        <v>201</v>
      </c>
      <c r="BD36" s="95" t="s">
        <v>129</v>
      </c>
    </row>
    <row r="37" spans="1:56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ROUND((SUM(BI146:BI3228)),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Z37" s="95" t="s">
        <v>202</v>
      </c>
      <c r="BA37" s="95" t="s">
        <v>1</v>
      </c>
      <c r="BB37" s="95" t="s">
        <v>1</v>
      </c>
      <c r="BC37" s="95" t="s">
        <v>203</v>
      </c>
      <c r="BD37" s="95" t="s">
        <v>129</v>
      </c>
    </row>
    <row r="38" spans="1:56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Z38" s="95" t="s">
        <v>204</v>
      </c>
      <c r="BA38" s="95" t="s">
        <v>1</v>
      </c>
      <c r="BB38" s="95" t="s">
        <v>1</v>
      </c>
      <c r="BC38" s="95" t="s">
        <v>205</v>
      </c>
      <c r="BD38" s="95" t="s">
        <v>129</v>
      </c>
    </row>
    <row r="39" spans="1:56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Z39" s="95" t="s">
        <v>206</v>
      </c>
      <c r="BA39" s="95" t="s">
        <v>1</v>
      </c>
      <c r="BB39" s="95" t="s">
        <v>1</v>
      </c>
      <c r="BC39" s="95" t="s">
        <v>207</v>
      </c>
      <c r="BD39" s="95" t="s">
        <v>129</v>
      </c>
    </row>
    <row r="40" spans="1:56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Z40" s="95" t="s">
        <v>208</v>
      </c>
      <c r="BA40" s="95" t="s">
        <v>1</v>
      </c>
      <c r="BB40" s="95" t="s">
        <v>1</v>
      </c>
      <c r="BC40" s="95" t="s">
        <v>209</v>
      </c>
      <c r="BD40" s="95" t="s">
        <v>129</v>
      </c>
    </row>
    <row r="41" spans="1:56" s="1" customFormat="1" ht="14.45" customHeight="1">
      <c r="B41" s="21"/>
      <c r="L41" s="21"/>
      <c r="AZ41" s="95" t="s">
        <v>210</v>
      </c>
      <c r="BA41" s="95" t="s">
        <v>1</v>
      </c>
      <c r="BB41" s="95" t="s">
        <v>1</v>
      </c>
      <c r="BC41" s="95" t="s">
        <v>211</v>
      </c>
      <c r="BD41" s="95" t="s">
        <v>129</v>
      </c>
    </row>
    <row r="42" spans="1:56" s="1" customFormat="1" ht="14.45" customHeight="1">
      <c r="B42" s="21"/>
      <c r="L42" s="21"/>
      <c r="AZ42" s="95" t="s">
        <v>212</v>
      </c>
      <c r="BA42" s="95" t="s">
        <v>1</v>
      </c>
      <c r="BB42" s="95" t="s">
        <v>1</v>
      </c>
      <c r="BC42" s="95" t="s">
        <v>213</v>
      </c>
      <c r="BD42" s="95" t="s">
        <v>129</v>
      </c>
    </row>
    <row r="43" spans="1:56" s="1" customFormat="1" ht="14.45" customHeight="1">
      <c r="B43" s="21"/>
      <c r="L43" s="21"/>
      <c r="AZ43" s="95" t="s">
        <v>214</v>
      </c>
      <c r="BA43" s="95" t="s">
        <v>1</v>
      </c>
      <c r="BB43" s="95" t="s">
        <v>1</v>
      </c>
      <c r="BC43" s="95" t="s">
        <v>215</v>
      </c>
      <c r="BD43" s="95" t="s">
        <v>129</v>
      </c>
    </row>
    <row r="44" spans="1:56" s="1" customFormat="1" ht="14.45" customHeight="1">
      <c r="B44" s="21"/>
      <c r="L44" s="21"/>
      <c r="AZ44" s="95" t="s">
        <v>216</v>
      </c>
      <c r="BA44" s="95" t="s">
        <v>1</v>
      </c>
      <c r="BB44" s="95" t="s">
        <v>1</v>
      </c>
      <c r="BC44" s="95" t="s">
        <v>217</v>
      </c>
      <c r="BD44" s="95" t="s">
        <v>129</v>
      </c>
    </row>
    <row r="45" spans="1:56" s="1" customFormat="1" ht="14.45" customHeight="1">
      <c r="B45" s="21"/>
      <c r="L45" s="21"/>
      <c r="AZ45" s="95" t="s">
        <v>218</v>
      </c>
      <c r="BA45" s="95" t="s">
        <v>1</v>
      </c>
      <c r="BB45" s="95" t="s">
        <v>1</v>
      </c>
      <c r="BC45" s="95" t="s">
        <v>219</v>
      </c>
      <c r="BD45" s="95" t="s">
        <v>129</v>
      </c>
    </row>
    <row r="46" spans="1:56" s="1" customFormat="1" ht="14.45" customHeight="1">
      <c r="B46" s="21"/>
      <c r="L46" s="21"/>
      <c r="AZ46" s="95" t="s">
        <v>220</v>
      </c>
      <c r="BA46" s="95" t="s">
        <v>1</v>
      </c>
      <c r="BB46" s="95" t="s">
        <v>1</v>
      </c>
      <c r="BC46" s="95" t="s">
        <v>221</v>
      </c>
      <c r="BD46" s="95" t="s">
        <v>129</v>
      </c>
    </row>
    <row r="47" spans="1:56" s="1" customFormat="1" ht="14.45" customHeight="1">
      <c r="B47" s="21"/>
      <c r="L47" s="21"/>
      <c r="AZ47" s="95" t="s">
        <v>222</v>
      </c>
      <c r="BA47" s="95" t="s">
        <v>1</v>
      </c>
      <c r="BB47" s="95" t="s">
        <v>1</v>
      </c>
      <c r="BC47" s="95" t="s">
        <v>223</v>
      </c>
      <c r="BD47" s="95" t="s">
        <v>129</v>
      </c>
    </row>
    <row r="48" spans="1:56" s="1" customFormat="1" ht="14.45" customHeight="1">
      <c r="B48" s="21"/>
      <c r="L48" s="21"/>
      <c r="AZ48" s="95" t="s">
        <v>224</v>
      </c>
      <c r="BA48" s="95" t="s">
        <v>1</v>
      </c>
      <c r="BB48" s="95" t="s">
        <v>1</v>
      </c>
      <c r="BC48" s="95" t="s">
        <v>225</v>
      </c>
      <c r="BD48" s="95" t="s">
        <v>129</v>
      </c>
    </row>
    <row r="49" spans="1:56" s="1" customFormat="1" ht="14.45" customHeight="1">
      <c r="B49" s="21"/>
      <c r="L49" s="21"/>
      <c r="AZ49" s="95" t="s">
        <v>226</v>
      </c>
      <c r="BA49" s="95" t="s">
        <v>1</v>
      </c>
      <c r="BB49" s="95" t="s">
        <v>1</v>
      </c>
      <c r="BC49" s="95" t="s">
        <v>227</v>
      </c>
      <c r="BD49" s="95" t="s">
        <v>129</v>
      </c>
    </row>
    <row r="50" spans="1:56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  <c r="AZ50" s="95" t="s">
        <v>228</v>
      </c>
      <c r="BA50" s="95" t="s">
        <v>1</v>
      </c>
      <c r="BB50" s="95" t="s">
        <v>1</v>
      </c>
      <c r="BC50" s="95" t="s">
        <v>229</v>
      </c>
      <c r="BD50" s="95" t="s">
        <v>129</v>
      </c>
    </row>
    <row r="51" spans="1:56">
      <c r="B51" s="21"/>
      <c r="L51" s="21"/>
      <c r="AZ51" s="95" t="s">
        <v>230</v>
      </c>
      <c r="BA51" s="95" t="s">
        <v>1</v>
      </c>
      <c r="BB51" s="95" t="s">
        <v>1</v>
      </c>
      <c r="BC51" s="95" t="s">
        <v>231</v>
      </c>
      <c r="BD51" s="95" t="s">
        <v>129</v>
      </c>
    </row>
    <row r="52" spans="1:56">
      <c r="B52" s="21"/>
      <c r="L52" s="21"/>
      <c r="AZ52" s="95" t="s">
        <v>232</v>
      </c>
      <c r="BA52" s="95" t="s">
        <v>1</v>
      </c>
      <c r="BB52" s="95" t="s">
        <v>1</v>
      </c>
      <c r="BC52" s="95" t="s">
        <v>233</v>
      </c>
      <c r="BD52" s="95" t="s">
        <v>129</v>
      </c>
    </row>
    <row r="53" spans="1:56">
      <c r="B53" s="21"/>
      <c r="L53" s="21"/>
      <c r="AZ53" s="95" t="s">
        <v>234</v>
      </c>
      <c r="BA53" s="95" t="s">
        <v>1</v>
      </c>
      <c r="BB53" s="95" t="s">
        <v>1</v>
      </c>
      <c r="BC53" s="95" t="s">
        <v>235</v>
      </c>
      <c r="BD53" s="95" t="s">
        <v>129</v>
      </c>
    </row>
    <row r="54" spans="1:56">
      <c r="B54" s="21"/>
      <c r="L54" s="21"/>
      <c r="AZ54" s="95" t="s">
        <v>236</v>
      </c>
      <c r="BA54" s="95" t="s">
        <v>1</v>
      </c>
      <c r="BB54" s="95" t="s">
        <v>1</v>
      </c>
      <c r="BC54" s="95" t="s">
        <v>237</v>
      </c>
      <c r="BD54" s="95" t="s">
        <v>129</v>
      </c>
    </row>
    <row r="55" spans="1:56">
      <c r="B55" s="21"/>
      <c r="L55" s="21"/>
      <c r="AZ55" s="95" t="s">
        <v>238</v>
      </c>
      <c r="BA55" s="95" t="s">
        <v>1</v>
      </c>
      <c r="BB55" s="95" t="s">
        <v>1</v>
      </c>
      <c r="BC55" s="95" t="s">
        <v>239</v>
      </c>
      <c r="BD55" s="95" t="s">
        <v>129</v>
      </c>
    </row>
    <row r="56" spans="1:56">
      <c r="B56" s="21"/>
      <c r="L56" s="21"/>
      <c r="AZ56" s="95" t="s">
        <v>240</v>
      </c>
      <c r="BA56" s="95" t="s">
        <v>1</v>
      </c>
      <c r="BB56" s="95" t="s">
        <v>1</v>
      </c>
      <c r="BC56" s="95" t="s">
        <v>241</v>
      </c>
      <c r="BD56" s="95" t="s">
        <v>129</v>
      </c>
    </row>
    <row r="57" spans="1:56">
      <c r="B57" s="21"/>
      <c r="L57" s="21"/>
      <c r="AZ57" s="95" t="s">
        <v>242</v>
      </c>
      <c r="BA57" s="95" t="s">
        <v>1</v>
      </c>
      <c r="BB57" s="95" t="s">
        <v>1</v>
      </c>
      <c r="BC57" s="95" t="s">
        <v>243</v>
      </c>
      <c r="BD57" s="95" t="s">
        <v>129</v>
      </c>
    </row>
    <row r="58" spans="1:56">
      <c r="B58" s="21"/>
      <c r="L58" s="21"/>
      <c r="AZ58" s="95" t="s">
        <v>244</v>
      </c>
      <c r="BA58" s="95" t="s">
        <v>1</v>
      </c>
      <c r="BB58" s="95" t="s">
        <v>1</v>
      </c>
      <c r="BC58" s="95" t="s">
        <v>245</v>
      </c>
      <c r="BD58" s="95" t="s">
        <v>129</v>
      </c>
    </row>
    <row r="59" spans="1:56">
      <c r="B59" s="21"/>
      <c r="L59" s="21"/>
      <c r="AZ59" s="95" t="s">
        <v>246</v>
      </c>
      <c r="BA59" s="95" t="s">
        <v>1</v>
      </c>
      <c r="BB59" s="95" t="s">
        <v>1</v>
      </c>
      <c r="BC59" s="95" t="s">
        <v>247</v>
      </c>
      <c r="BD59" s="95" t="s">
        <v>129</v>
      </c>
    </row>
    <row r="60" spans="1:56">
      <c r="B60" s="21"/>
      <c r="L60" s="21"/>
      <c r="AZ60" s="95" t="s">
        <v>248</v>
      </c>
      <c r="BA60" s="95" t="s">
        <v>1</v>
      </c>
      <c r="BB60" s="95" t="s">
        <v>1</v>
      </c>
      <c r="BC60" s="95" t="s">
        <v>249</v>
      </c>
      <c r="BD60" s="95" t="s">
        <v>129</v>
      </c>
    </row>
    <row r="61" spans="1:56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Z61" s="95" t="s">
        <v>250</v>
      </c>
      <c r="BA61" s="95" t="s">
        <v>1</v>
      </c>
      <c r="BB61" s="95" t="s">
        <v>1</v>
      </c>
      <c r="BC61" s="95" t="s">
        <v>251</v>
      </c>
      <c r="BD61" s="95" t="s">
        <v>129</v>
      </c>
    </row>
    <row r="62" spans="1:56">
      <c r="B62" s="21"/>
      <c r="L62" s="21"/>
      <c r="AZ62" s="95" t="s">
        <v>252</v>
      </c>
      <c r="BA62" s="95" t="s">
        <v>1</v>
      </c>
      <c r="BB62" s="95" t="s">
        <v>1</v>
      </c>
      <c r="BC62" s="95" t="s">
        <v>253</v>
      </c>
      <c r="BD62" s="95" t="s">
        <v>129</v>
      </c>
    </row>
    <row r="63" spans="1:56">
      <c r="B63" s="21"/>
      <c r="L63" s="21"/>
      <c r="AZ63" s="95" t="s">
        <v>254</v>
      </c>
      <c r="BA63" s="95" t="s">
        <v>1</v>
      </c>
      <c r="BB63" s="95" t="s">
        <v>1</v>
      </c>
      <c r="BC63" s="95" t="s">
        <v>255</v>
      </c>
      <c r="BD63" s="95" t="s">
        <v>129</v>
      </c>
    </row>
    <row r="64" spans="1:56">
      <c r="B64" s="21"/>
      <c r="L64" s="21"/>
      <c r="AZ64" s="95" t="s">
        <v>256</v>
      </c>
      <c r="BA64" s="95" t="s">
        <v>1</v>
      </c>
      <c r="BB64" s="95" t="s">
        <v>1</v>
      </c>
      <c r="BC64" s="95" t="s">
        <v>257</v>
      </c>
      <c r="BD64" s="95" t="s">
        <v>129</v>
      </c>
    </row>
    <row r="65" spans="1:56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Z65" s="95" t="s">
        <v>258</v>
      </c>
      <c r="BA65" s="95" t="s">
        <v>1</v>
      </c>
      <c r="BB65" s="95" t="s">
        <v>1</v>
      </c>
      <c r="BC65" s="95" t="s">
        <v>259</v>
      </c>
      <c r="BD65" s="95" t="s">
        <v>129</v>
      </c>
    </row>
    <row r="66" spans="1:56">
      <c r="B66" s="21"/>
      <c r="L66" s="21"/>
      <c r="AZ66" s="95" t="s">
        <v>260</v>
      </c>
      <c r="BA66" s="95" t="s">
        <v>1</v>
      </c>
      <c r="BB66" s="95" t="s">
        <v>1</v>
      </c>
      <c r="BC66" s="95" t="s">
        <v>261</v>
      </c>
      <c r="BD66" s="95" t="s">
        <v>129</v>
      </c>
    </row>
    <row r="67" spans="1:56">
      <c r="B67" s="21"/>
      <c r="L67" s="21"/>
      <c r="AZ67" s="95" t="s">
        <v>262</v>
      </c>
      <c r="BA67" s="95" t="s">
        <v>1</v>
      </c>
      <c r="BB67" s="95" t="s">
        <v>1</v>
      </c>
      <c r="BC67" s="95" t="s">
        <v>263</v>
      </c>
      <c r="BD67" s="95" t="s">
        <v>129</v>
      </c>
    </row>
    <row r="68" spans="1:56">
      <c r="B68" s="21"/>
      <c r="L68" s="21"/>
      <c r="AZ68" s="95" t="s">
        <v>264</v>
      </c>
      <c r="BA68" s="95" t="s">
        <v>1</v>
      </c>
      <c r="BB68" s="95" t="s">
        <v>1</v>
      </c>
      <c r="BC68" s="95" t="s">
        <v>265</v>
      </c>
      <c r="BD68" s="95" t="s">
        <v>129</v>
      </c>
    </row>
    <row r="69" spans="1:56">
      <c r="B69" s="21"/>
      <c r="L69" s="21"/>
      <c r="AZ69" s="95" t="s">
        <v>266</v>
      </c>
      <c r="BA69" s="95" t="s">
        <v>1</v>
      </c>
      <c r="BB69" s="95" t="s">
        <v>1</v>
      </c>
      <c r="BC69" s="95" t="s">
        <v>267</v>
      </c>
      <c r="BD69" s="95" t="s">
        <v>129</v>
      </c>
    </row>
    <row r="70" spans="1:56">
      <c r="B70" s="21"/>
      <c r="L70" s="21"/>
      <c r="AZ70" s="95" t="s">
        <v>268</v>
      </c>
      <c r="BA70" s="95" t="s">
        <v>1</v>
      </c>
      <c r="BB70" s="95" t="s">
        <v>1</v>
      </c>
      <c r="BC70" s="95" t="s">
        <v>269</v>
      </c>
      <c r="BD70" s="95" t="s">
        <v>129</v>
      </c>
    </row>
    <row r="71" spans="1:56">
      <c r="B71" s="21"/>
      <c r="L71" s="21"/>
      <c r="AZ71" s="95" t="s">
        <v>270</v>
      </c>
      <c r="BA71" s="95" t="s">
        <v>1</v>
      </c>
      <c r="BB71" s="95" t="s">
        <v>1</v>
      </c>
      <c r="BC71" s="95" t="s">
        <v>271</v>
      </c>
      <c r="BD71" s="95" t="s">
        <v>129</v>
      </c>
    </row>
    <row r="72" spans="1:56">
      <c r="B72" s="21"/>
      <c r="L72" s="21"/>
      <c r="AZ72" s="95" t="s">
        <v>272</v>
      </c>
      <c r="BA72" s="95" t="s">
        <v>1</v>
      </c>
      <c r="BB72" s="95" t="s">
        <v>1</v>
      </c>
      <c r="BC72" s="95" t="s">
        <v>273</v>
      </c>
      <c r="BD72" s="95" t="s">
        <v>129</v>
      </c>
    </row>
    <row r="73" spans="1:56">
      <c r="B73" s="21"/>
      <c r="L73" s="21"/>
      <c r="AZ73" s="95" t="s">
        <v>274</v>
      </c>
      <c r="BA73" s="95" t="s">
        <v>1</v>
      </c>
      <c r="BB73" s="95" t="s">
        <v>1</v>
      </c>
      <c r="BC73" s="95" t="s">
        <v>275</v>
      </c>
      <c r="BD73" s="95" t="s">
        <v>129</v>
      </c>
    </row>
    <row r="74" spans="1:56">
      <c r="B74" s="21"/>
      <c r="L74" s="21"/>
      <c r="AZ74" s="95" t="s">
        <v>276</v>
      </c>
      <c r="BA74" s="95" t="s">
        <v>1</v>
      </c>
      <c r="BB74" s="95" t="s">
        <v>1</v>
      </c>
      <c r="BC74" s="95" t="s">
        <v>277</v>
      </c>
      <c r="BD74" s="95" t="s">
        <v>129</v>
      </c>
    </row>
    <row r="75" spans="1:56">
      <c r="B75" s="21"/>
      <c r="L75" s="21"/>
      <c r="AZ75" s="95" t="s">
        <v>278</v>
      </c>
      <c r="BA75" s="95" t="s">
        <v>1</v>
      </c>
      <c r="BB75" s="95" t="s">
        <v>1</v>
      </c>
      <c r="BC75" s="95" t="s">
        <v>279</v>
      </c>
      <c r="BD75" s="95" t="s">
        <v>129</v>
      </c>
    </row>
    <row r="76" spans="1:56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Z76" s="95" t="s">
        <v>280</v>
      </c>
      <c r="BA76" s="95" t="s">
        <v>1</v>
      </c>
      <c r="BB76" s="95" t="s">
        <v>1</v>
      </c>
      <c r="BC76" s="95" t="s">
        <v>281</v>
      </c>
      <c r="BD76" s="95" t="s">
        <v>129</v>
      </c>
    </row>
    <row r="77" spans="1:56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Z77" s="95" t="s">
        <v>282</v>
      </c>
      <c r="BA77" s="95" t="s">
        <v>1</v>
      </c>
      <c r="BB77" s="95" t="s">
        <v>1</v>
      </c>
      <c r="BC77" s="95" t="s">
        <v>283</v>
      </c>
      <c r="BD77" s="95" t="s">
        <v>129</v>
      </c>
    </row>
    <row r="78" spans="1:56">
      <c r="AZ78" s="95" t="s">
        <v>284</v>
      </c>
      <c r="BA78" s="95" t="s">
        <v>1</v>
      </c>
      <c r="BB78" s="95" t="s">
        <v>1</v>
      </c>
      <c r="BC78" s="95" t="s">
        <v>285</v>
      </c>
      <c r="BD78" s="95" t="s">
        <v>129</v>
      </c>
    </row>
    <row r="79" spans="1:56">
      <c r="AZ79" s="95" t="s">
        <v>286</v>
      </c>
      <c r="BA79" s="95" t="s">
        <v>1</v>
      </c>
      <c r="BB79" s="95" t="s">
        <v>1</v>
      </c>
      <c r="BC79" s="95" t="s">
        <v>287</v>
      </c>
      <c r="BD79" s="95" t="s">
        <v>129</v>
      </c>
    </row>
    <row r="80" spans="1:56">
      <c r="AZ80" s="95" t="s">
        <v>288</v>
      </c>
      <c r="BA80" s="95" t="s">
        <v>1</v>
      </c>
      <c r="BB80" s="95" t="s">
        <v>1</v>
      </c>
      <c r="BC80" s="95" t="s">
        <v>289</v>
      </c>
      <c r="BD80" s="95" t="s">
        <v>129</v>
      </c>
    </row>
    <row r="81" spans="1:56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Z81" s="95" t="s">
        <v>290</v>
      </c>
      <c r="BA81" s="95" t="s">
        <v>1</v>
      </c>
      <c r="BB81" s="95" t="s">
        <v>1</v>
      </c>
      <c r="BC81" s="95" t="s">
        <v>291</v>
      </c>
      <c r="BD81" s="95" t="s">
        <v>129</v>
      </c>
    </row>
    <row r="82" spans="1:56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Z82" s="95" t="s">
        <v>293</v>
      </c>
      <c r="BA82" s="95" t="s">
        <v>1</v>
      </c>
      <c r="BB82" s="95" t="s">
        <v>1</v>
      </c>
      <c r="BC82" s="95" t="s">
        <v>294</v>
      </c>
      <c r="BD82" s="95" t="s">
        <v>129</v>
      </c>
    </row>
    <row r="83" spans="1:56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Z83" s="95" t="s">
        <v>295</v>
      </c>
      <c r="BA83" s="95" t="s">
        <v>1</v>
      </c>
      <c r="BB83" s="95" t="s">
        <v>1</v>
      </c>
      <c r="BC83" s="95" t="s">
        <v>296</v>
      </c>
      <c r="BD83" s="95" t="s">
        <v>129</v>
      </c>
    </row>
    <row r="84" spans="1:56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Z84" s="95" t="s">
        <v>297</v>
      </c>
      <c r="BA84" s="95" t="s">
        <v>1</v>
      </c>
      <c r="BB84" s="95" t="s">
        <v>1</v>
      </c>
      <c r="BC84" s="95" t="s">
        <v>298</v>
      </c>
      <c r="BD84" s="95" t="s">
        <v>129</v>
      </c>
    </row>
    <row r="85" spans="1:56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Z85" s="95" t="s">
        <v>299</v>
      </c>
      <c r="BA85" s="95" t="s">
        <v>1</v>
      </c>
      <c r="BB85" s="95" t="s">
        <v>1</v>
      </c>
      <c r="BC85" s="95" t="s">
        <v>300</v>
      </c>
      <c r="BD85" s="95" t="s">
        <v>129</v>
      </c>
    </row>
    <row r="86" spans="1:56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Z86" s="95" t="s">
        <v>301</v>
      </c>
      <c r="BA86" s="95" t="s">
        <v>1</v>
      </c>
      <c r="BB86" s="95" t="s">
        <v>1</v>
      </c>
      <c r="BC86" s="95" t="s">
        <v>302</v>
      </c>
      <c r="BD86" s="95" t="s">
        <v>129</v>
      </c>
    </row>
    <row r="87" spans="1:56" s="2" customFormat="1" ht="16.5" customHeight="1">
      <c r="A87" s="30"/>
      <c r="B87" s="31"/>
      <c r="C87" s="30"/>
      <c r="D87" s="30"/>
      <c r="E87" s="274" t="str">
        <f>E9</f>
        <v>SO01 - Rekonštrukcia objektu II. Psychiatrickej kliniky - ASR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Z87" s="95" t="s">
        <v>303</v>
      </c>
      <c r="BA87" s="95" t="s">
        <v>1</v>
      </c>
      <c r="BB87" s="95" t="s">
        <v>1</v>
      </c>
      <c r="BC87" s="95" t="s">
        <v>304</v>
      </c>
      <c r="BD87" s="95" t="s">
        <v>129</v>
      </c>
    </row>
    <row r="88" spans="1:56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Z88" s="95" t="s">
        <v>305</v>
      </c>
      <c r="BA88" s="95" t="s">
        <v>1</v>
      </c>
      <c r="BB88" s="95" t="s">
        <v>1</v>
      </c>
      <c r="BC88" s="95" t="s">
        <v>306</v>
      </c>
      <c r="BD88" s="95" t="s">
        <v>129</v>
      </c>
    </row>
    <row r="89" spans="1:56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Z89" s="95" t="s">
        <v>307</v>
      </c>
      <c r="BA89" s="95" t="s">
        <v>1</v>
      </c>
      <c r="BB89" s="95" t="s">
        <v>1</v>
      </c>
      <c r="BC89" s="95" t="s">
        <v>308</v>
      </c>
      <c r="BD89" s="95" t="s">
        <v>129</v>
      </c>
    </row>
    <row r="90" spans="1:56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Z90" s="95" t="s">
        <v>309</v>
      </c>
      <c r="BA90" s="95" t="s">
        <v>1</v>
      </c>
      <c r="BB90" s="95" t="s">
        <v>1</v>
      </c>
      <c r="BC90" s="95" t="s">
        <v>310</v>
      </c>
      <c r="BD90" s="95" t="s">
        <v>129</v>
      </c>
    </row>
    <row r="91" spans="1:56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Z91" s="95" t="s">
        <v>311</v>
      </c>
      <c r="BA91" s="95" t="s">
        <v>1</v>
      </c>
      <c r="BB91" s="95" t="s">
        <v>1</v>
      </c>
      <c r="BC91" s="95" t="s">
        <v>312</v>
      </c>
      <c r="BD91" s="95" t="s">
        <v>129</v>
      </c>
    </row>
    <row r="92" spans="1:56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>Ing Peter Lukačovič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Z92" s="95" t="s">
        <v>313</v>
      </c>
      <c r="BA92" s="95" t="s">
        <v>1</v>
      </c>
      <c r="BB92" s="95" t="s">
        <v>1</v>
      </c>
      <c r="BC92" s="95" t="s">
        <v>314</v>
      </c>
      <c r="BD92" s="95" t="s">
        <v>129</v>
      </c>
    </row>
    <row r="93" spans="1:56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Z93" s="95" t="s">
        <v>315</v>
      </c>
      <c r="BA93" s="95" t="s">
        <v>1</v>
      </c>
      <c r="BB93" s="95" t="s">
        <v>1</v>
      </c>
      <c r="BC93" s="95" t="s">
        <v>316</v>
      </c>
      <c r="BD93" s="95" t="s">
        <v>129</v>
      </c>
    </row>
    <row r="94" spans="1:56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Z94" s="95" t="s">
        <v>319</v>
      </c>
      <c r="BA94" s="95" t="s">
        <v>1</v>
      </c>
      <c r="BB94" s="95" t="s">
        <v>1</v>
      </c>
      <c r="BC94" s="95" t="s">
        <v>320</v>
      </c>
      <c r="BD94" s="95" t="s">
        <v>129</v>
      </c>
    </row>
    <row r="95" spans="1:56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Z95" s="95" t="s">
        <v>321</v>
      </c>
      <c r="BA95" s="95" t="s">
        <v>1</v>
      </c>
      <c r="BB95" s="95" t="s">
        <v>1</v>
      </c>
      <c r="BC95" s="95" t="s">
        <v>322</v>
      </c>
      <c r="BD95" s="95" t="s">
        <v>129</v>
      </c>
    </row>
    <row r="96" spans="1:56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J146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  <c r="AZ96" s="95" t="s">
        <v>325</v>
      </c>
      <c r="BA96" s="95" t="s">
        <v>1</v>
      </c>
      <c r="BB96" s="95" t="s">
        <v>1</v>
      </c>
      <c r="BC96" s="95" t="s">
        <v>326</v>
      </c>
      <c r="BD96" s="95" t="s">
        <v>129</v>
      </c>
    </row>
    <row r="97" spans="2:56" s="9" customFormat="1" ht="24.95" customHeight="1">
      <c r="B97" s="119"/>
      <c r="D97" s="120" t="s">
        <v>327</v>
      </c>
      <c r="E97" s="121"/>
      <c r="F97" s="121"/>
      <c r="G97" s="121"/>
      <c r="H97" s="121"/>
      <c r="I97" s="121"/>
      <c r="J97" s="122">
        <f>J147</f>
        <v>0</v>
      </c>
      <c r="L97" s="119"/>
      <c r="AZ97" s="123" t="s">
        <v>328</v>
      </c>
      <c r="BA97" s="123" t="s">
        <v>1</v>
      </c>
      <c r="BB97" s="123" t="s">
        <v>1</v>
      </c>
      <c r="BC97" s="123" t="s">
        <v>329</v>
      </c>
      <c r="BD97" s="123" t="s">
        <v>129</v>
      </c>
    </row>
    <row r="98" spans="2:56" s="10" customFormat="1" ht="19.899999999999999" customHeight="1">
      <c r="B98" s="124"/>
      <c r="D98" s="125" t="s">
        <v>330</v>
      </c>
      <c r="E98" s="126"/>
      <c r="F98" s="126"/>
      <c r="G98" s="126"/>
      <c r="H98" s="126"/>
      <c r="I98" s="126"/>
      <c r="J98" s="127">
        <f>J148</f>
        <v>0</v>
      </c>
      <c r="L98" s="124"/>
      <c r="AZ98" s="128" t="s">
        <v>331</v>
      </c>
      <c r="BA98" s="128" t="s">
        <v>1</v>
      </c>
      <c r="BB98" s="128" t="s">
        <v>1</v>
      </c>
      <c r="BC98" s="128" t="s">
        <v>332</v>
      </c>
      <c r="BD98" s="128" t="s">
        <v>129</v>
      </c>
    </row>
    <row r="99" spans="2:56" s="10" customFormat="1" ht="19.899999999999999" customHeight="1">
      <c r="B99" s="124"/>
      <c r="D99" s="125" t="s">
        <v>333</v>
      </c>
      <c r="E99" s="126"/>
      <c r="F99" s="126"/>
      <c r="G99" s="126"/>
      <c r="H99" s="126"/>
      <c r="I99" s="126"/>
      <c r="J99" s="127">
        <f>J214</f>
        <v>0</v>
      </c>
      <c r="L99" s="124"/>
      <c r="AZ99" s="128" t="s">
        <v>334</v>
      </c>
      <c r="BA99" s="128" t="s">
        <v>1</v>
      </c>
      <c r="BB99" s="128" t="s">
        <v>1</v>
      </c>
      <c r="BC99" s="128" t="s">
        <v>335</v>
      </c>
      <c r="BD99" s="128" t="s">
        <v>129</v>
      </c>
    </row>
    <row r="100" spans="2:56" s="10" customFormat="1" ht="19.899999999999999" customHeight="1">
      <c r="B100" s="124"/>
      <c r="D100" s="125" t="s">
        <v>336</v>
      </c>
      <c r="E100" s="126"/>
      <c r="F100" s="126"/>
      <c r="G100" s="126"/>
      <c r="H100" s="126"/>
      <c r="I100" s="126"/>
      <c r="J100" s="127">
        <f>J303</f>
        <v>0</v>
      </c>
      <c r="L100" s="124"/>
      <c r="AZ100" s="128" t="s">
        <v>337</v>
      </c>
      <c r="BA100" s="128" t="s">
        <v>1</v>
      </c>
      <c r="BB100" s="128" t="s">
        <v>1</v>
      </c>
      <c r="BC100" s="128" t="s">
        <v>338</v>
      </c>
      <c r="BD100" s="128" t="s">
        <v>129</v>
      </c>
    </row>
    <row r="101" spans="2:56" s="10" customFormat="1" ht="19.899999999999999" customHeight="1">
      <c r="B101" s="124"/>
      <c r="D101" s="125" t="s">
        <v>339</v>
      </c>
      <c r="E101" s="126"/>
      <c r="F101" s="126"/>
      <c r="G101" s="126"/>
      <c r="H101" s="126"/>
      <c r="I101" s="126"/>
      <c r="J101" s="127">
        <f>J528</f>
        <v>0</v>
      </c>
      <c r="L101" s="124"/>
      <c r="AZ101" s="128" t="s">
        <v>340</v>
      </c>
      <c r="BA101" s="128" t="s">
        <v>1</v>
      </c>
      <c r="BB101" s="128" t="s">
        <v>1</v>
      </c>
      <c r="BC101" s="128" t="s">
        <v>341</v>
      </c>
      <c r="BD101" s="128" t="s">
        <v>129</v>
      </c>
    </row>
    <row r="102" spans="2:56" s="10" customFormat="1" ht="19.899999999999999" customHeight="1">
      <c r="B102" s="124"/>
      <c r="D102" s="125" t="s">
        <v>342</v>
      </c>
      <c r="E102" s="126"/>
      <c r="F102" s="126"/>
      <c r="G102" s="126"/>
      <c r="H102" s="126"/>
      <c r="I102" s="126"/>
      <c r="J102" s="127">
        <f>J659</f>
        <v>0</v>
      </c>
      <c r="L102" s="124"/>
      <c r="AZ102" s="128" t="s">
        <v>343</v>
      </c>
      <c r="BA102" s="128" t="s">
        <v>1</v>
      </c>
      <c r="BB102" s="128" t="s">
        <v>1</v>
      </c>
      <c r="BC102" s="128" t="s">
        <v>344</v>
      </c>
      <c r="BD102" s="128" t="s">
        <v>129</v>
      </c>
    </row>
    <row r="103" spans="2:56" s="10" customFormat="1" ht="19.899999999999999" customHeight="1">
      <c r="B103" s="124"/>
      <c r="D103" s="125" t="s">
        <v>345</v>
      </c>
      <c r="E103" s="126"/>
      <c r="F103" s="126"/>
      <c r="G103" s="126"/>
      <c r="H103" s="126"/>
      <c r="I103" s="126"/>
      <c r="J103" s="127">
        <f>J881</f>
        <v>0</v>
      </c>
      <c r="L103" s="124"/>
      <c r="AZ103" s="128" t="s">
        <v>346</v>
      </c>
      <c r="BA103" s="128" t="s">
        <v>1</v>
      </c>
      <c r="BB103" s="128" t="s">
        <v>1</v>
      </c>
      <c r="BC103" s="128" t="s">
        <v>347</v>
      </c>
      <c r="BD103" s="128" t="s">
        <v>129</v>
      </c>
    </row>
    <row r="104" spans="2:56" s="10" customFormat="1" ht="19.899999999999999" customHeight="1">
      <c r="B104" s="124"/>
      <c r="D104" s="125" t="s">
        <v>348</v>
      </c>
      <c r="E104" s="126"/>
      <c r="F104" s="126"/>
      <c r="G104" s="126"/>
      <c r="H104" s="126"/>
      <c r="I104" s="126"/>
      <c r="J104" s="127">
        <f>J1375</f>
        <v>0</v>
      </c>
      <c r="L104" s="124"/>
      <c r="AZ104" s="128" t="s">
        <v>349</v>
      </c>
      <c r="BA104" s="128" t="s">
        <v>1</v>
      </c>
      <c r="BB104" s="128" t="s">
        <v>1</v>
      </c>
      <c r="BC104" s="128" t="s">
        <v>350</v>
      </c>
      <c r="BD104" s="128" t="s">
        <v>129</v>
      </c>
    </row>
    <row r="105" spans="2:56" s="9" customFormat="1" ht="24.95" customHeight="1">
      <c r="B105" s="119"/>
      <c r="D105" s="120" t="s">
        <v>351</v>
      </c>
      <c r="E105" s="121"/>
      <c r="F105" s="121"/>
      <c r="G105" s="121"/>
      <c r="H105" s="121"/>
      <c r="I105" s="121"/>
      <c r="J105" s="122">
        <f>J1377</f>
        <v>0</v>
      </c>
      <c r="L105" s="119"/>
      <c r="AZ105" s="123" t="s">
        <v>352</v>
      </c>
      <c r="BA105" s="123" t="s">
        <v>1</v>
      </c>
      <c r="BB105" s="123" t="s">
        <v>1</v>
      </c>
      <c r="BC105" s="123" t="s">
        <v>353</v>
      </c>
      <c r="BD105" s="123" t="s">
        <v>129</v>
      </c>
    </row>
    <row r="106" spans="2:56" s="10" customFormat="1" ht="19.899999999999999" customHeight="1">
      <c r="B106" s="124"/>
      <c r="D106" s="125" t="s">
        <v>354</v>
      </c>
      <c r="E106" s="126"/>
      <c r="F106" s="126"/>
      <c r="G106" s="126"/>
      <c r="H106" s="126"/>
      <c r="I106" s="126"/>
      <c r="J106" s="127">
        <f>J1378</f>
        <v>0</v>
      </c>
      <c r="L106" s="124"/>
      <c r="AZ106" s="128" t="s">
        <v>355</v>
      </c>
      <c r="BA106" s="128" t="s">
        <v>1</v>
      </c>
      <c r="BB106" s="128" t="s">
        <v>1</v>
      </c>
      <c r="BC106" s="128" t="s">
        <v>356</v>
      </c>
      <c r="BD106" s="128" t="s">
        <v>129</v>
      </c>
    </row>
    <row r="107" spans="2:56" s="10" customFormat="1" ht="19.899999999999999" customHeight="1">
      <c r="B107" s="124"/>
      <c r="D107" s="125" t="s">
        <v>357</v>
      </c>
      <c r="E107" s="126"/>
      <c r="F107" s="126"/>
      <c r="G107" s="126"/>
      <c r="H107" s="126"/>
      <c r="I107" s="126"/>
      <c r="J107" s="127">
        <f>J1425</f>
        <v>0</v>
      </c>
      <c r="L107" s="124"/>
      <c r="AZ107" s="128" t="s">
        <v>358</v>
      </c>
      <c r="BA107" s="128" t="s">
        <v>1</v>
      </c>
      <c r="BB107" s="128" t="s">
        <v>1</v>
      </c>
      <c r="BC107" s="128" t="s">
        <v>359</v>
      </c>
      <c r="BD107" s="128" t="s">
        <v>129</v>
      </c>
    </row>
    <row r="108" spans="2:56" s="10" customFormat="1" ht="19.899999999999999" customHeight="1">
      <c r="B108" s="124"/>
      <c r="D108" s="125" t="s">
        <v>360</v>
      </c>
      <c r="E108" s="126"/>
      <c r="F108" s="126"/>
      <c r="G108" s="126"/>
      <c r="H108" s="126"/>
      <c r="I108" s="126"/>
      <c r="J108" s="127">
        <f>J1532</f>
        <v>0</v>
      </c>
      <c r="L108" s="124"/>
      <c r="AZ108" s="128" t="s">
        <v>361</v>
      </c>
      <c r="BA108" s="128" t="s">
        <v>1</v>
      </c>
      <c r="BB108" s="128" t="s">
        <v>1</v>
      </c>
      <c r="BC108" s="128" t="s">
        <v>362</v>
      </c>
      <c r="BD108" s="128" t="s">
        <v>129</v>
      </c>
    </row>
    <row r="109" spans="2:56" s="10" customFormat="1" ht="19.899999999999999" customHeight="1">
      <c r="B109" s="124"/>
      <c r="D109" s="125" t="s">
        <v>363</v>
      </c>
      <c r="E109" s="126"/>
      <c r="F109" s="126"/>
      <c r="G109" s="126"/>
      <c r="H109" s="126"/>
      <c r="I109" s="126"/>
      <c r="J109" s="127">
        <f>J1727</f>
        <v>0</v>
      </c>
      <c r="L109" s="124"/>
      <c r="AZ109" s="128" t="s">
        <v>364</v>
      </c>
      <c r="BA109" s="128" t="s">
        <v>1</v>
      </c>
      <c r="BB109" s="128" t="s">
        <v>1</v>
      </c>
      <c r="BC109" s="128" t="s">
        <v>73</v>
      </c>
      <c r="BD109" s="128" t="s">
        <v>129</v>
      </c>
    </row>
    <row r="110" spans="2:56" s="10" customFormat="1" ht="19.899999999999999" customHeight="1">
      <c r="B110" s="124"/>
      <c r="D110" s="125" t="s">
        <v>365</v>
      </c>
      <c r="E110" s="126"/>
      <c r="F110" s="126"/>
      <c r="G110" s="126"/>
      <c r="H110" s="126"/>
      <c r="I110" s="126"/>
      <c r="J110" s="127">
        <f>J1794</f>
        <v>0</v>
      </c>
      <c r="L110" s="124"/>
      <c r="AZ110" s="128" t="s">
        <v>366</v>
      </c>
      <c r="BA110" s="128" t="s">
        <v>1</v>
      </c>
      <c r="BB110" s="128" t="s">
        <v>1</v>
      </c>
      <c r="BC110" s="128" t="s">
        <v>73</v>
      </c>
      <c r="BD110" s="128" t="s">
        <v>129</v>
      </c>
    </row>
    <row r="111" spans="2:56" s="10" customFormat="1" ht="19.899999999999999" customHeight="1">
      <c r="B111" s="124"/>
      <c r="D111" s="125" t="s">
        <v>367</v>
      </c>
      <c r="E111" s="126"/>
      <c r="F111" s="126"/>
      <c r="G111" s="126"/>
      <c r="H111" s="126"/>
      <c r="I111" s="126"/>
      <c r="J111" s="127">
        <f>J1924</f>
        <v>0</v>
      </c>
      <c r="L111" s="124"/>
      <c r="AZ111" s="128" t="s">
        <v>368</v>
      </c>
      <c r="BA111" s="128" t="s">
        <v>1</v>
      </c>
      <c r="BB111" s="128" t="s">
        <v>1</v>
      </c>
      <c r="BC111" s="128" t="s">
        <v>369</v>
      </c>
      <c r="BD111" s="128" t="s">
        <v>129</v>
      </c>
    </row>
    <row r="112" spans="2:56" s="10" customFormat="1" ht="19.899999999999999" customHeight="1">
      <c r="B112" s="124"/>
      <c r="D112" s="125" t="s">
        <v>370</v>
      </c>
      <c r="E112" s="126"/>
      <c r="F112" s="126"/>
      <c r="G112" s="126"/>
      <c r="H112" s="126"/>
      <c r="I112" s="126"/>
      <c r="J112" s="127">
        <f>J2130</f>
        <v>0</v>
      </c>
      <c r="L112" s="124"/>
      <c r="AZ112" s="128" t="s">
        <v>371</v>
      </c>
      <c r="BA112" s="128" t="s">
        <v>1</v>
      </c>
      <c r="BB112" s="128" t="s">
        <v>1</v>
      </c>
      <c r="BC112" s="128" t="s">
        <v>372</v>
      </c>
      <c r="BD112" s="128" t="s">
        <v>129</v>
      </c>
    </row>
    <row r="113" spans="1:56" s="10" customFormat="1" ht="19.899999999999999" customHeight="1">
      <c r="B113" s="124"/>
      <c r="D113" s="125" t="s">
        <v>373</v>
      </c>
      <c r="E113" s="126"/>
      <c r="F113" s="126"/>
      <c r="G113" s="126"/>
      <c r="H113" s="126"/>
      <c r="I113" s="126"/>
      <c r="J113" s="127">
        <f>J2301</f>
        <v>0</v>
      </c>
      <c r="L113" s="124"/>
      <c r="AZ113" s="128" t="s">
        <v>374</v>
      </c>
      <c r="BA113" s="128" t="s">
        <v>1</v>
      </c>
      <c r="BB113" s="128" t="s">
        <v>1</v>
      </c>
      <c r="BC113" s="128" t="s">
        <v>375</v>
      </c>
      <c r="BD113" s="128" t="s">
        <v>129</v>
      </c>
    </row>
    <row r="114" spans="1:56" s="10" customFormat="1" ht="19.899999999999999" customHeight="1">
      <c r="B114" s="124"/>
      <c r="D114" s="125" t="s">
        <v>376</v>
      </c>
      <c r="E114" s="126"/>
      <c r="F114" s="126"/>
      <c r="G114" s="126"/>
      <c r="H114" s="126"/>
      <c r="I114" s="126"/>
      <c r="J114" s="127">
        <f>J2306</f>
        <v>0</v>
      </c>
      <c r="L114" s="124"/>
      <c r="AZ114" s="128" t="s">
        <v>377</v>
      </c>
      <c r="BA114" s="128" t="s">
        <v>1</v>
      </c>
      <c r="BB114" s="128" t="s">
        <v>1</v>
      </c>
      <c r="BC114" s="128" t="s">
        <v>378</v>
      </c>
      <c r="BD114" s="128" t="s">
        <v>129</v>
      </c>
    </row>
    <row r="115" spans="1:56" s="10" customFormat="1" ht="19.899999999999999" customHeight="1">
      <c r="B115" s="124"/>
      <c r="D115" s="125" t="s">
        <v>379</v>
      </c>
      <c r="E115" s="126"/>
      <c r="F115" s="126"/>
      <c r="G115" s="126"/>
      <c r="H115" s="126"/>
      <c r="I115" s="126"/>
      <c r="J115" s="127">
        <f>J2454</f>
        <v>0</v>
      </c>
      <c r="L115" s="124"/>
      <c r="AZ115" s="128" t="s">
        <v>380</v>
      </c>
      <c r="BA115" s="128" t="s">
        <v>1</v>
      </c>
      <c r="BB115" s="128" t="s">
        <v>1</v>
      </c>
      <c r="BC115" s="128" t="s">
        <v>381</v>
      </c>
      <c r="BD115" s="128" t="s">
        <v>129</v>
      </c>
    </row>
    <row r="116" spans="1:56" s="10" customFormat="1" ht="19.899999999999999" customHeight="1">
      <c r="B116" s="124"/>
      <c r="D116" s="125" t="s">
        <v>382</v>
      </c>
      <c r="E116" s="126"/>
      <c r="F116" s="126"/>
      <c r="G116" s="126"/>
      <c r="H116" s="126"/>
      <c r="I116" s="126"/>
      <c r="J116" s="127">
        <f>J2720</f>
        <v>0</v>
      </c>
      <c r="L116" s="124"/>
      <c r="AZ116" s="128" t="s">
        <v>383</v>
      </c>
      <c r="BA116" s="128" t="s">
        <v>1</v>
      </c>
      <c r="BB116" s="128" t="s">
        <v>1</v>
      </c>
      <c r="BC116" s="128" t="s">
        <v>384</v>
      </c>
      <c r="BD116" s="128" t="s">
        <v>129</v>
      </c>
    </row>
    <row r="117" spans="1:56" s="10" customFormat="1" ht="19.899999999999999" customHeight="1">
      <c r="B117" s="124"/>
      <c r="D117" s="125" t="s">
        <v>385</v>
      </c>
      <c r="E117" s="126"/>
      <c r="F117" s="126"/>
      <c r="G117" s="126"/>
      <c r="H117" s="126"/>
      <c r="I117" s="126"/>
      <c r="J117" s="127">
        <f>J2850</f>
        <v>0</v>
      </c>
      <c r="L117" s="124"/>
      <c r="AZ117" s="128" t="s">
        <v>386</v>
      </c>
      <c r="BA117" s="128" t="s">
        <v>1</v>
      </c>
      <c r="BB117" s="128" t="s">
        <v>1</v>
      </c>
      <c r="BC117" s="128" t="s">
        <v>387</v>
      </c>
      <c r="BD117" s="128" t="s">
        <v>129</v>
      </c>
    </row>
    <row r="118" spans="1:56" s="10" customFormat="1" ht="19.899999999999999" customHeight="1">
      <c r="B118" s="124"/>
      <c r="D118" s="125" t="s">
        <v>388</v>
      </c>
      <c r="E118" s="126"/>
      <c r="F118" s="126"/>
      <c r="G118" s="126"/>
      <c r="H118" s="126"/>
      <c r="I118" s="126"/>
      <c r="J118" s="127">
        <f>J2910</f>
        <v>0</v>
      </c>
      <c r="L118" s="124"/>
      <c r="AZ118" s="128" t="s">
        <v>389</v>
      </c>
      <c r="BA118" s="128" t="s">
        <v>1</v>
      </c>
      <c r="BB118" s="128" t="s">
        <v>1</v>
      </c>
      <c r="BC118" s="128" t="s">
        <v>390</v>
      </c>
      <c r="BD118" s="128" t="s">
        <v>129</v>
      </c>
    </row>
    <row r="119" spans="1:56" s="10" customFormat="1" ht="19.899999999999999" customHeight="1">
      <c r="B119" s="124"/>
      <c r="D119" s="125" t="s">
        <v>391</v>
      </c>
      <c r="E119" s="126"/>
      <c r="F119" s="126"/>
      <c r="G119" s="126"/>
      <c r="H119" s="126"/>
      <c r="I119" s="126"/>
      <c r="J119" s="127">
        <f>J2990</f>
        <v>0</v>
      </c>
      <c r="L119" s="124"/>
      <c r="AZ119" s="128" t="s">
        <v>392</v>
      </c>
      <c r="BA119" s="128" t="s">
        <v>1</v>
      </c>
      <c r="BB119" s="128" t="s">
        <v>1</v>
      </c>
      <c r="BC119" s="128" t="s">
        <v>393</v>
      </c>
      <c r="BD119" s="128" t="s">
        <v>129</v>
      </c>
    </row>
    <row r="120" spans="1:56" s="10" customFormat="1" ht="19.899999999999999" customHeight="1">
      <c r="B120" s="124"/>
      <c r="D120" s="125" t="s">
        <v>394</v>
      </c>
      <c r="E120" s="126"/>
      <c r="F120" s="126"/>
      <c r="G120" s="126"/>
      <c r="H120" s="126"/>
      <c r="I120" s="126"/>
      <c r="J120" s="127">
        <f>J3040</f>
        <v>0</v>
      </c>
      <c r="L120" s="124"/>
      <c r="AZ120" s="128" t="s">
        <v>395</v>
      </c>
      <c r="BA120" s="128" t="s">
        <v>1</v>
      </c>
      <c r="BB120" s="128" t="s">
        <v>1</v>
      </c>
      <c r="BC120" s="128" t="s">
        <v>396</v>
      </c>
      <c r="BD120" s="128" t="s">
        <v>129</v>
      </c>
    </row>
    <row r="121" spans="1:56" s="10" customFormat="1" ht="19.899999999999999" customHeight="1">
      <c r="B121" s="124"/>
      <c r="D121" s="125" t="s">
        <v>397</v>
      </c>
      <c r="E121" s="126"/>
      <c r="F121" s="126"/>
      <c r="G121" s="126"/>
      <c r="H121" s="126"/>
      <c r="I121" s="126"/>
      <c r="J121" s="127">
        <f>J3111</f>
        <v>0</v>
      </c>
      <c r="L121" s="124"/>
      <c r="AZ121" s="128" t="s">
        <v>398</v>
      </c>
      <c r="BA121" s="128" t="s">
        <v>1</v>
      </c>
      <c r="BB121" s="128" t="s">
        <v>1</v>
      </c>
      <c r="BC121" s="128" t="s">
        <v>399</v>
      </c>
      <c r="BD121" s="128" t="s">
        <v>129</v>
      </c>
    </row>
    <row r="122" spans="1:56" s="10" customFormat="1" ht="19.899999999999999" customHeight="1">
      <c r="B122" s="124"/>
      <c r="D122" s="125" t="s">
        <v>400</v>
      </c>
      <c r="E122" s="126"/>
      <c r="F122" s="126"/>
      <c r="G122" s="126"/>
      <c r="H122" s="126"/>
      <c r="I122" s="126"/>
      <c r="J122" s="127">
        <f>J3125</f>
        <v>0</v>
      </c>
      <c r="L122" s="124"/>
      <c r="AZ122" s="128" t="s">
        <v>401</v>
      </c>
      <c r="BA122" s="128" t="s">
        <v>1</v>
      </c>
      <c r="BB122" s="128" t="s">
        <v>1</v>
      </c>
      <c r="BC122" s="128" t="s">
        <v>402</v>
      </c>
      <c r="BD122" s="128" t="s">
        <v>129</v>
      </c>
    </row>
    <row r="123" spans="1:56" s="9" customFormat="1" ht="24.95" customHeight="1">
      <c r="B123" s="119"/>
      <c r="D123" s="120" t="s">
        <v>403</v>
      </c>
      <c r="E123" s="121"/>
      <c r="F123" s="121"/>
      <c r="G123" s="121"/>
      <c r="H123" s="121"/>
      <c r="I123" s="121"/>
      <c r="J123" s="122">
        <f>J3197</f>
        <v>0</v>
      </c>
      <c r="L123" s="119"/>
      <c r="AZ123" s="123" t="s">
        <v>404</v>
      </c>
      <c r="BA123" s="123" t="s">
        <v>1</v>
      </c>
      <c r="BB123" s="123" t="s">
        <v>1</v>
      </c>
      <c r="BC123" s="123" t="s">
        <v>405</v>
      </c>
      <c r="BD123" s="123" t="s">
        <v>129</v>
      </c>
    </row>
    <row r="124" spans="1:56" s="10" customFormat="1" ht="19.899999999999999" customHeight="1">
      <c r="B124" s="124"/>
      <c r="D124" s="125" t="s">
        <v>406</v>
      </c>
      <c r="E124" s="126"/>
      <c r="F124" s="126"/>
      <c r="G124" s="126"/>
      <c r="H124" s="126"/>
      <c r="I124" s="126"/>
      <c r="J124" s="127">
        <f>J3198</f>
        <v>0</v>
      </c>
      <c r="L124" s="124"/>
      <c r="AZ124" s="128" t="s">
        <v>407</v>
      </c>
      <c r="BA124" s="128" t="s">
        <v>1</v>
      </c>
      <c r="BB124" s="128" t="s">
        <v>1</v>
      </c>
      <c r="BC124" s="128" t="s">
        <v>408</v>
      </c>
      <c r="BD124" s="128" t="s">
        <v>129</v>
      </c>
    </row>
    <row r="125" spans="1:56" s="10" customFormat="1" ht="19.899999999999999" customHeight="1">
      <c r="B125" s="124"/>
      <c r="D125" s="125" t="s">
        <v>409</v>
      </c>
      <c r="E125" s="126"/>
      <c r="F125" s="126"/>
      <c r="G125" s="126"/>
      <c r="H125" s="126"/>
      <c r="I125" s="126"/>
      <c r="J125" s="127">
        <f>J3200</f>
        <v>0</v>
      </c>
      <c r="L125" s="124"/>
      <c r="AZ125" s="128" t="s">
        <v>410</v>
      </c>
      <c r="BA125" s="128" t="s">
        <v>1</v>
      </c>
      <c r="BB125" s="128" t="s">
        <v>1</v>
      </c>
      <c r="BC125" s="128" t="s">
        <v>411</v>
      </c>
      <c r="BD125" s="128" t="s">
        <v>129</v>
      </c>
    </row>
    <row r="126" spans="1:56" s="10" customFormat="1" ht="19.899999999999999" customHeight="1">
      <c r="B126" s="124"/>
      <c r="D126" s="125" t="s">
        <v>412</v>
      </c>
      <c r="E126" s="126"/>
      <c r="F126" s="126"/>
      <c r="G126" s="126"/>
      <c r="H126" s="126"/>
      <c r="I126" s="126"/>
      <c r="J126" s="127">
        <f>J3227</f>
        <v>0</v>
      </c>
      <c r="L126" s="124"/>
      <c r="AZ126" s="128" t="s">
        <v>413</v>
      </c>
      <c r="BA126" s="128" t="s">
        <v>1</v>
      </c>
      <c r="BB126" s="128" t="s">
        <v>1</v>
      </c>
      <c r="BC126" s="128" t="s">
        <v>414</v>
      </c>
      <c r="BD126" s="128" t="s">
        <v>129</v>
      </c>
    </row>
    <row r="127" spans="1:56" s="2" customFormat="1" ht="21.75" customHeight="1">
      <c r="A127" s="30"/>
      <c r="B127" s="31"/>
      <c r="C127" s="30"/>
      <c r="D127" s="30"/>
      <c r="E127" s="30"/>
      <c r="F127" s="30"/>
      <c r="G127" s="30"/>
      <c r="H127" s="30"/>
      <c r="I127" s="30"/>
      <c r="J127" s="30"/>
      <c r="K127" s="30"/>
      <c r="L127" s="43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Z127" s="95" t="s">
        <v>415</v>
      </c>
      <c r="BA127" s="95" t="s">
        <v>1</v>
      </c>
      <c r="BB127" s="95" t="s">
        <v>1</v>
      </c>
      <c r="BC127" s="95" t="s">
        <v>416</v>
      </c>
      <c r="BD127" s="95" t="s">
        <v>129</v>
      </c>
    </row>
    <row r="128" spans="1:56" s="2" customFormat="1" ht="6.95" customHeight="1">
      <c r="A128" s="30"/>
      <c r="B128" s="48"/>
      <c r="C128" s="49"/>
      <c r="D128" s="49"/>
      <c r="E128" s="49"/>
      <c r="F128" s="49"/>
      <c r="G128" s="49"/>
      <c r="H128" s="49"/>
      <c r="I128" s="49"/>
      <c r="J128" s="49"/>
      <c r="K128" s="49"/>
      <c r="L128" s="43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Z128" s="95" t="s">
        <v>417</v>
      </c>
      <c r="BA128" s="95" t="s">
        <v>1</v>
      </c>
      <c r="BB128" s="95" t="s">
        <v>1</v>
      </c>
      <c r="BC128" s="95" t="s">
        <v>418</v>
      </c>
      <c r="BD128" s="95" t="s">
        <v>129</v>
      </c>
    </row>
    <row r="129" spans="1:56">
      <c r="AZ129" s="95" t="s">
        <v>419</v>
      </c>
      <c r="BA129" s="95" t="s">
        <v>1</v>
      </c>
      <c r="BB129" s="95" t="s">
        <v>1</v>
      </c>
      <c r="BC129" s="95" t="s">
        <v>420</v>
      </c>
      <c r="BD129" s="95" t="s">
        <v>129</v>
      </c>
    </row>
    <row r="130" spans="1:56">
      <c r="AZ130" s="95" t="s">
        <v>421</v>
      </c>
      <c r="BA130" s="95" t="s">
        <v>1</v>
      </c>
      <c r="BB130" s="95" t="s">
        <v>1</v>
      </c>
      <c r="BC130" s="95" t="s">
        <v>422</v>
      </c>
      <c r="BD130" s="95" t="s">
        <v>129</v>
      </c>
    </row>
    <row r="131" spans="1:56">
      <c r="AZ131" s="95" t="s">
        <v>423</v>
      </c>
      <c r="BA131" s="95" t="s">
        <v>1</v>
      </c>
      <c r="BB131" s="95" t="s">
        <v>1</v>
      </c>
      <c r="BC131" s="95" t="s">
        <v>424</v>
      </c>
      <c r="BD131" s="95" t="s">
        <v>129</v>
      </c>
    </row>
    <row r="132" spans="1:56" s="2" customFormat="1" ht="6.95" customHeight="1">
      <c r="A132" s="30"/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43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Z132" s="95" t="s">
        <v>425</v>
      </c>
      <c r="BA132" s="95" t="s">
        <v>1</v>
      </c>
      <c r="BB132" s="95" t="s">
        <v>1</v>
      </c>
      <c r="BC132" s="95" t="s">
        <v>426</v>
      </c>
      <c r="BD132" s="95" t="s">
        <v>129</v>
      </c>
    </row>
    <row r="133" spans="1:56" s="2" customFormat="1" ht="24.95" customHeight="1">
      <c r="A133" s="30"/>
      <c r="B133" s="31"/>
      <c r="C133" s="22" t="s">
        <v>427</v>
      </c>
      <c r="D133" s="30"/>
      <c r="E133" s="30"/>
      <c r="F133" s="30"/>
      <c r="G133" s="30"/>
      <c r="H133" s="30"/>
      <c r="I133" s="30"/>
      <c r="J133" s="30"/>
      <c r="K133" s="30"/>
      <c r="L133" s="43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Z133" s="95" t="s">
        <v>428</v>
      </c>
      <c r="BA133" s="95" t="s">
        <v>1</v>
      </c>
      <c r="BB133" s="95" t="s">
        <v>1</v>
      </c>
      <c r="BC133" s="95" t="s">
        <v>429</v>
      </c>
      <c r="BD133" s="95" t="s">
        <v>129</v>
      </c>
    </row>
    <row r="134" spans="1:56" s="2" customFormat="1" ht="6.95" customHeight="1">
      <c r="A134" s="30"/>
      <c r="B134" s="31"/>
      <c r="C134" s="30"/>
      <c r="D134" s="30"/>
      <c r="E134" s="30"/>
      <c r="F134" s="30"/>
      <c r="G134" s="30"/>
      <c r="H134" s="30"/>
      <c r="I134" s="30"/>
      <c r="J134" s="30"/>
      <c r="K134" s="30"/>
      <c r="L134" s="43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Z134" s="95" t="s">
        <v>430</v>
      </c>
      <c r="BA134" s="95" t="s">
        <v>1</v>
      </c>
      <c r="BB134" s="95" t="s">
        <v>1</v>
      </c>
      <c r="BC134" s="95" t="s">
        <v>431</v>
      </c>
      <c r="BD134" s="95" t="s">
        <v>129</v>
      </c>
    </row>
    <row r="135" spans="1:56" s="2" customFormat="1" ht="12" customHeight="1">
      <c r="A135" s="30"/>
      <c r="B135" s="31"/>
      <c r="C135" s="27" t="s">
        <v>13</v>
      </c>
      <c r="D135" s="30"/>
      <c r="E135" s="30"/>
      <c r="F135" s="30"/>
      <c r="G135" s="30"/>
      <c r="H135" s="30"/>
      <c r="I135" s="30"/>
      <c r="J135" s="30"/>
      <c r="K135" s="30"/>
      <c r="L135" s="43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</row>
    <row r="136" spans="1:56" s="2" customFormat="1" ht="26.25" customHeight="1">
      <c r="A136" s="30"/>
      <c r="B136" s="31"/>
      <c r="C136" s="30"/>
      <c r="D136" s="30"/>
      <c r="E136" s="278" t="str">
        <f>E7</f>
        <v>Rekonštrukcia objektu - II. Psychiatrická klinika SZU Cesta k nemocnici</v>
      </c>
      <c r="F136" s="279"/>
      <c r="G136" s="279"/>
      <c r="H136" s="279"/>
      <c r="I136" s="30"/>
      <c r="J136" s="30"/>
      <c r="K136" s="30"/>
      <c r="L136" s="43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</row>
    <row r="137" spans="1:56" s="2" customFormat="1" ht="12" customHeight="1">
      <c r="A137" s="30"/>
      <c r="B137" s="31"/>
      <c r="C137" s="27" t="s">
        <v>141</v>
      </c>
      <c r="D137" s="30"/>
      <c r="E137" s="30"/>
      <c r="F137" s="30"/>
      <c r="G137" s="30"/>
      <c r="H137" s="30"/>
      <c r="I137" s="30"/>
      <c r="J137" s="30"/>
      <c r="K137" s="30"/>
      <c r="L137" s="43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</row>
    <row r="138" spans="1:56" s="2" customFormat="1" ht="16.5" customHeight="1">
      <c r="A138" s="30"/>
      <c r="B138" s="31"/>
      <c r="C138" s="30"/>
      <c r="D138" s="30"/>
      <c r="E138" s="274" t="str">
        <f>E9</f>
        <v>SO01 - Rekonštrukcia objektu II. Psychiatrickej kliniky - ASR</v>
      </c>
      <c r="F138" s="280"/>
      <c r="G138" s="280"/>
      <c r="H138" s="280"/>
      <c r="I138" s="30"/>
      <c r="J138" s="30"/>
      <c r="K138" s="30"/>
      <c r="L138" s="43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</row>
    <row r="139" spans="1:56" s="2" customFormat="1" ht="6.95" customHeight="1">
      <c r="A139" s="30"/>
      <c r="B139" s="31"/>
      <c r="C139" s="30"/>
      <c r="D139" s="30"/>
      <c r="E139" s="30"/>
      <c r="F139" s="30"/>
      <c r="G139" s="30"/>
      <c r="H139" s="30"/>
      <c r="I139" s="30"/>
      <c r="J139" s="30"/>
      <c r="K139" s="30"/>
      <c r="L139" s="43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</row>
    <row r="140" spans="1:56" s="2" customFormat="1" ht="12" customHeight="1">
      <c r="A140" s="30"/>
      <c r="B140" s="31"/>
      <c r="C140" s="27" t="s">
        <v>17</v>
      </c>
      <c r="D140" s="30"/>
      <c r="E140" s="30"/>
      <c r="F140" s="25" t="str">
        <f>F12</f>
        <v>Banská Bystrica</v>
      </c>
      <c r="G140" s="30"/>
      <c r="H140" s="30"/>
      <c r="I140" s="27" t="s">
        <v>19</v>
      </c>
      <c r="J140" s="56" t="str">
        <f>IF(J12="","",J12)</f>
        <v>17. 6. 2023</v>
      </c>
      <c r="K140" s="30"/>
      <c r="L140" s="43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</row>
    <row r="141" spans="1:56" s="2" customFormat="1" ht="6.95" customHeight="1">
      <c r="A141" s="30"/>
      <c r="B141" s="31"/>
      <c r="C141" s="30"/>
      <c r="D141" s="30"/>
      <c r="E141" s="30"/>
      <c r="F141" s="30"/>
      <c r="G141" s="30"/>
      <c r="H141" s="30"/>
      <c r="I141" s="30"/>
      <c r="J141" s="30"/>
      <c r="K141" s="30"/>
      <c r="L141" s="43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</row>
    <row r="142" spans="1:56" s="2" customFormat="1" ht="25.7" customHeight="1">
      <c r="A142" s="30"/>
      <c r="B142" s="31"/>
      <c r="C142" s="27" t="s">
        <v>21</v>
      </c>
      <c r="D142" s="30"/>
      <c r="E142" s="30"/>
      <c r="F142" s="25" t="str">
        <f>E15</f>
        <v>Fakultná nemocnica s poliklinikou F.D.Roosevelta</v>
      </c>
      <c r="G142" s="30"/>
      <c r="H142" s="30"/>
      <c r="I142" s="27" t="s">
        <v>27</v>
      </c>
      <c r="J142" s="28" t="str">
        <f>E21</f>
        <v>Ing.Arch. Peter Žalman</v>
      </c>
      <c r="K142" s="30"/>
      <c r="L142" s="43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</row>
    <row r="143" spans="1:56" s="2" customFormat="1" ht="15.2" customHeight="1">
      <c r="A143" s="30"/>
      <c r="B143" s="31"/>
      <c r="C143" s="27" t="s">
        <v>25</v>
      </c>
      <c r="D143" s="30"/>
      <c r="E143" s="30"/>
      <c r="F143" s="25" t="str">
        <f>IF(E18="","",E18)</f>
        <v>určený výberom</v>
      </c>
      <c r="G143" s="30"/>
      <c r="H143" s="30"/>
      <c r="I143" s="27" t="s">
        <v>30</v>
      </c>
      <c r="J143" s="28" t="str">
        <f>E24</f>
        <v>Ing Peter Lukačovič</v>
      </c>
      <c r="K143" s="30"/>
      <c r="L143" s="43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</row>
    <row r="144" spans="1:56" s="2" customFormat="1" ht="10.35" customHeight="1">
      <c r="A144" s="30"/>
      <c r="B144" s="31"/>
      <c r="C144" s="30"/>
      <c r="D144" s="30"/>
      <c r="E144" s="30"/>
      <c r="F144" s="30"/>
      <c r="G144" s="30"/>
      <c r="H144" s="30"/>
      <c r="I144" s="30"/>
      <c r="J144" s="30"/>
      <c r="K144" s="30"/>
      <c r="L144" s="43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</row>
    <row r="145" spans="1:65" s="11" customFormat="1" ht="29.25" customHeight="1">
      <c r="A145" s="129"/>
      <c r="B145" s="130"/>
      <c r="C145" s="131" t="s">
        <v>432</v>
      </c>
      <c r="D145" s="132" t="s">
        <v>58</v>
      </c>
      <c r="E145" s="132" t="s">
        <v>54</v>
      </c>
      <c r="F145" s="132" t="s">
        <v>55</v>
      </c>
      <c r="G145" s="132" t="s">
        <v>433</v>
      </c>
      <c r="H145" s="132" t="s">
        <v>434</v>
      </c>
      <c r="I145" s="132" t="s">
        <v>435</v>
      </c>
      <c r="J145" s="133" t="s">
        <v>318</v>
      </c>
      <c r="K145" s="134" t="s">
        <v>436</v>
      </c>
      <c r="L145" s="135"/>
      <c r="M145" s="63" t="s">
        <v>1</v>
      </c>
      <c r="N145" s="64" t="s">
        <v>37</v>
      </c>
      <c r="O145" s="64" t="s">
        <v>437</v>
      </c>
      <c r="P145" s="64" t="s">
        <v>438</v>
      </c>
      <c r="Q145" s="64" t="s">
        <v>439</v>
      </c>
      <c r="R145" s="64" t="s">
        <v>440</v>
      </c>
      <c r="S145" s="64" t="s">
        <v>441</v>
      </c>
      <c r="T145" s="65" t="s">
        <v>442</v>
      </c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</row>
    <row r="146" spans="1:65" s="2" customFormat="1" ht="22.9" customHeight="1">
      <c r="A146" s="30"/>
      <c r="B146" s="31"/>
      <c r="C146" s="70" t="s">
        <v>323</v>
      </c>
      <c r="D146" s="30"/>
      <c r="E146" s="30"/>
      <c r="F146" s="30"/>
      <c r="G146" s="30"/>
      <c r="H146" s="30"/>
      <c r="I146" s="30"/>
      <c r="J146" s="136">
        <f>BK146</f>
        <v>0</v>
      </c>
      <c r="K146" s="30"/>
      <c r="L146" s="31"/>
      <c r="M146" s="66"/>
      <c r="N146" s="57"/>
      <c r="O146" s="67"/>
      <c r="P146" s="137">
        <f>P147+P1377+P3197</f>
        <v>79830.545074107999</v>
      </c>
      <c r="Q146" s="67"/>
      <c r="R146" s="137">
        <f>R147+R1377+R3197</f>
        <v>3838.2912331952803</v>
      </c>
      <c r="S146" s="67"/>
      <c r="T146" s="138">
        <f>T147+T1377+T3197</f>
        <v>1373.6815477300001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T146" s="18" t="s">
        <v>72</v>
      </c>
      <c r="AU146" s="18" t="s">
        <v>324</v>
      </c>
      <c r="BK146" s="139">
        <f>BK147+BK1377+BK3197</f>
        <v>0</v>
      </c>
    </row>
    <row r="147" spans="1:65" s="12" customFormat="1" ht="25.9" customHeight="1">
      <c r="B147" s="140"/>
      <c r="D147" s="141" t="s">
        <v>72</v>
      </c>
      <c r="E147" s="142" t="s">
        <v>443</v>
      </c>
      <c r="F147" s="142" t="s">
        <v>444</v>
      </c>
      <c r="J147" s="143">
        <f>BK147</f>
        <v>0</v>
      </c>
      <c r="L147" s="140"/>
      <c r="M147" s="144"/>
      <c r="N147" s="145"/>
      <c r="O147" s="145"/>
      <c r="P147" s="146">
        <f>P148+P214+P303+P528+P659+P881+P1375</f>
        <v>44400.811917249994</v>
      </c>
      <c r="Q147" s="145"/>
      <c r="R147" s="146">
        <f>R148+R214+R303+R528+R659+R881+R1375</f>
        <v>3325.9122303358704</v>
      </c>
      <c r="S147" s="145"/>
      <c r="T147" s="147">
        <f>T148+T214+T303+T528+T659+T881+T1375</f>
        <v>1244.6858110000001</v>
      </c>
      <c r="AR147" s="141" t="s">
        <v>81</v>
      </c>
      <c r="AT147" s="148" t="s">
        <v>72</v>
      </c>
      <c r="AU147" s="148" t="s">
        <v>73</v>
      </c>
      <c r="AY147" s="141" t="s">
        <v>445</v>
      </c>
      <c r="BK147" s="149">
        <f>BK148+BK214+BK303+BK528+BK659+BK881+BK1375</f>
        <v>0</v>
      </c>
    </row>
    <row r="148" spans="1:65" s="12" customFormat="1" ht="22.9" customHeight="1">
      <c r="B148" s="140"/>
      <c r="D148" s="141" t="s">
        <v>72</v>
      </c>
      <c r="E148" s="150" t="s">
        <v>81</v>
      </c>
      <c r="F148" s="150" t="s">
        <v>446</v>
      </c>
      <c r="J148" s="151">
        <f>BK148</f>
        <v>0</v>
      </c>
      <c r="L148" s="140"/>
      <c r="M148" s="144"/>
      <c r="N148" s="145"/>
      <c r="O148" s="145"/>
      <c r="P148" s="146">
        <f>SUM(P149:P213)</f>
        <v>6131.6563042699991</v>
      </c>
      <c r="Q148" s="145"/>
      <c r="R148" s="146">
        <f>SUM(R149:R213)</f>
        <v>0</v>
      </c>
      <c r="S148" s="145"/>
      <c r="T148" s="147">
        <f>SUM(T149:T213)</f>
        <v>0</v>
      </c>
      <c r="AR148" s="141" t="s">
        <v>81</v>
      </c>
      <c r="AT148" s="148" t="s">
        <v>72</v>
      </c>
      <c r="AU148" s="148" t="s">
        <v>81</v>
      </c>
      <c r="AY148" s="141" t="s">
        <v>445</v>
      </c>
      <c r="BK148" s="149">
        <f>SUM(BK149:BK213)</f>
        <v>0</v>
      </c>
    </row>
    <row r="149" spans="1:65" s="2" customFormat="1" ht="24.2" customHeight="1">
      <c r="A149" s="30"/>
      <c r="B149" s="152"/>
      <c r="C149" s="153" t="s">
        <v>81</v>
      </c>
      <c r="D149" s="153" t="s">
        <v>447</v>
      </c>
      <c r="E149" s="154" t="s">
        <v>448</v>
      </c>
      <c r="F149" s="155" t="s">
        <v>449</v>
      </c>
      <c r="G149" s="156" t="s">
        <v>450</v>
      </c>
      <c r="H149" s="157">
        <v>1468.8689999999999</v>
      </c>
      <c r="I149" s="158"/>
      <c r="J149" s="158">
        <f>ROUND(I149*H149,2)</f>
        <v>0</v>
      </c>
      <c r="K149" s="159"/>
      <c r="L149" s="31"/>
      <c r="M149" s="160" t="s">
        <v>1</v>
      </c>
      <c r="N149" s="161" t="s">
        <v>39</v>
      </c>
      <c r="O149" s="162">
        <v>3.1739999999999999</v>
      </c>
      <c r="P149" s="162">
        <f>O149*H149</f>
        <v>4662.1902059999993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451</v>
      </c>
      <c r="AT149" s="164" t="s">
        <v>447</v>
      </c>
      <c r="AU149" s="164" t="s">
        <v>129</v>
      </c>
      <c r="AY149" s="18" t="s">
        <v>445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8" t="s">
        <v>129</v>
      </c>
      <c r="BK149" s="165">
        <f>ROUND(I149*H149,2)</f>
        <v>0</v>
      </c>
      <c r="BL149" s="18" t="s">
        <v>451</v>
      </c>
      <c r="BM149" s="164" t="s">
        <v>452</v>
      </c>
    </row>
    <row r="150" spans="1:65" s="13" customFormat="1">
      <c r="B150" s="166"/>
      <c r="D150" s="167" t="s">
        <v>453</v>
      </c>
      <c r="E150" s="168" t="s">
        <v>1</v>
      </c>
      <c r="F150" s="169" t="s">
        <v>454</v>
      </c>
      <c r="H150" s="168" t="s">
        <v>1</v>
      </c>
      <c r="L150" s="166"/>
      <c r="M150" s="170"/>
      <c r="N150" s="171"/>
      <c r="O150" s="171"/>
      <c r="P150" s="171"/>
      <c r="Q150" s="171"/>
      <c r="R150" s="171"/>
      <c r="S150" s="171"/>
      <c r="T150" s="172"/>
      <c r="AT150" s="168" t="s">
        <v>453</v>
      </c>
      <c r="AU150" s="168" t="s">
        <v>129</v>
      </c>
      <c r="AV150" s="13" t="s">
        <v>81</v>
      </c>
      <c r="AW150" s="13" t="s">
        <v>29</v>
      </c>
      <c r="AX150" s="13" t="s">
        <v>73</v>
      </c>
      <c r="AY150" s="168" t="s">
        <v>445</v>
      </c>
    </row>
    <row r="151" spans="1:65" s="14" customFormat="1">
      <c r="B151" s="173"/>
      <c r="D151" s="167" t="s">
        <v>453</v>
      </c>
      <c r="E151" s="174" t="s">
        <v>1</v>
      </c>
      <c r="F151" s="175" t="s">
        <v>455</v>
      </c>
      <c r="H151" s="176">
        <v>34.966999999999999</v>
      </c>
      <c r="L151" s="173"/>
      <c r="M151" s="177"/>
      <c r="N151" s="178"/>
      <c r="O151" s="178"/>
      <c r="P151" s="178"/>
      <c r="Q151" s="178"/>
      <c r="R151" s="178"/>
      <c r="S151" s="178"/>
      <c r="T151" s="179"/>
      <c r="AT151" s="174" t="s">
        <v>453</v>
      </c>
      <c r="AU151" s="174" t="s">
        <v>129</v>
      </c>
      <c r="AV151" s="14" t="s">
        <v>129</v>
      </c>
      <c r="AW151" s="14" t="s">
        <v>29</v>
      </c>
      <c r="AX151" s="14" t="s">
        <v>73</v>
      </c>
      <c r="AY151" s="174" t="s">
        <v>445</v>
      </c>
    </row>
    <row r="152" spans="1:65" s="13" customFormat="1">
      <c r="B152" s="166"/>
      <c r="D152" s="167" t="s">
        <v>453</v>
      </c>
      <c r="E152" s="168" t="s">
        <v>1</v>
      </c>
      <c r="F152" s="169" t="s">
        <v>456</v>
      </c>
      <c r="H152" s="168" t="s">
        <v>1</v>
      </c>
      <c r="L152" s="166"/>
      <c r="M152" s="170"/>
      <c r="N152" s="171"/>
      <c r="O152" s="171"/>
      <c r="P152" s="171"/>
      <c r="Q152" s="171"/>
      <c r="R152" s="171"/>
      <c r="S152" s="171"/>
      <c r="T152" s="172"/>
      <c r="AT152" s="168" t="s">
        <v>453</v>
      </c>
      <c r="AU152" s="168" t="s">
        <v>129</v>
      </c>
      <c r="AV152" s="13" t="s">
        <v>81</v>
      </c>
      <c r="AW152" s="13" t="s">
        <v>29</v>
      </c>
      <c r="AX152" s="13" t="s">
        <v>73</v>
      </c>
      <c r="AY152" s="168" t="s">
        <v>445</v>
      </c>
    </row>
    <row r="153" spans="1:65" s="14" customFormat="1">
      <c r="B153" s="173"/>
      <c r="D153" s="167" t="s">
        <v>453</v>
      </c>
      <c r="E153" s="174" t="s">
        <v>1</v>
      </c>
      <c r="F153" s="175" t="s">
        <v>457</v>
      </c>
      <c r="H153" s="176">
        <v>34.265000000000001</v>
      </c>
      <c r="L153" s="173"/>
      <c r="M153" s="177"/>
      <c r="N153" s="178"/>
      <c r="O153" s="178"/>
      <c r="P153" s="178"/>
      <c r="Q153" s="178"/>
      <c r="R153" s="178"/>
      <c r="S153" s="178"/>
      <c r="T153" s="179"/>
      <c r="AT153" s="174" t="s">
        <v>453</v>
      </c>
      <c r="AU153" s="174" t="s">
        <v>129</v>
      </c>
      <c r="AV153" s="14" t="s">
        <v>129</v>
      </c>
      <c r="AW153" s="14" t="s">
        <v>29</v>
      </c>
      <c r="AX153" s="14" t="s">
        <v>73</v>
      </c>
      <c r="AY153" s="174" t="s">
        <v>445</v>
      </c>
    </row>
    <row r="154" spans="1:65" s="13" customFormat="1">
      <c r="B154" s="166"/>
      <c r="D154" s="167" t="s">
        <v>453</v>
      </c>
      <c r="E154" s="168" t="s">
        <v>1</v>
      </c>
      <c r="F154" s="169" t="s">
        <v>458</v>
      </c>
      <c r="H154" s="168" t="s">
        <v>1</v>
      </c>
      <c r="L154" s="166"/>
      <c r="M154" s="170"/>
      <c r="N154" s="171"/>
      <c r="O154" s="171"/>
      <c r="P154" s="171"/>
      <c r="Q154" s="171"/>
      <c r="R154" s="171"/>
      <c r="S154" s="171"/>
      <c r="T154" s="172"/>
      <c r="AT154" s="168" t="s">
        <v>453</v>
      </c>
      <c r="AU154" s="168" t="s">
        <v>129</v>
      </c>
      <c r="AV154" s="13" t="s">
        <v>81</v>
      </c>
      <c r="AW154" s="13" t="s">
        <v>29</v>
      </c>
      <c r="AX154" s="13" t="s">
        <v>73</v>
      </c>
      <c r="AY154" s="168" t="s">
        <v>445</v>
      </c>
    </row>
    <row r="155" spans="1:65" s="14" customFormat="1">
      <c r="B155" s="173"/>
      <c r="D155" s="167" t="s">
        <v>453</v>
      </c>
      <c r="E155" s="174" t="s">
        <v>1</v>
      </c>
      <c r="F155" s="175" t="s">
        <v>459</v>
      </c>
      <c r="H155" s="176">
        <v>654.17600000000004</v>
      </c>
      <c r="L155" s="173"/>
      <c r="M155" s="177"/>
      <c r="N155" s="178"/>
      <c r="O155" s="178"/>
      <c r="P155" s="178"/>
      <c r="Q155" s="178"/>
      <c r="R155" s="178"/>
      <c r="S155" s="178"/>
      <c r="T155" s="179"/>
      <c r="AT155" s="174" t="s">
        <v>453</v>
      </c>
      <c r="AU155" s="174" t="s">
        <v>129</v>
      </c>
      <c r="AV155" s="14" t="s">
        <v>129</v>
      </c>
      <c r="AW155" s="14" t="s">
        <v>29</v>
      </c>
      <c r="AX155" s="14" t="s">
        <v>73</v>
      </c>
      <c r="AY155" s="174" t="s">
        <v>445</v>
      </c>
    </row>
    <row r="156" spans="1:65" s="13" customFormat="1">
      <c r="B156" s="166"/>
      <c r="D156" s="167" t="s">
        <v>453</v>
      </c>
      <c r="E156" s="168" t="s">
        <v>1</v>
      </c>
      <c r="F156" s="169" t="s">
        <v>460</v>
      </c>
      <c r="H156" s="168" t="s">
        <v>1</v>
      </c>
      <c r="L156" s="166"/>
      <c r="M156" s="170"/>
      <c r="N156" s="171"/>
      <c r="O156" s="171"/>
      <c r="P156" s="171"/>
      <c r="Q156" s="171"/>
      <c r="R156" s="171"/>
      <c r="S156" s="171"/>
      <c r="T156" s="172"/>
      <c r="AT156" s="168" t="s">
        <v>453</v>
      </c>
      <c r="AU156" s="168" t="s">
        <v>129</v>
      </c>
      <c r="AV156" s="13" t="s">
        <v>81</v>
      </c>
      <c r="AW156" s="13" t="s">
        <v>29</v>
      </c>
      <c r="AX156" s="13" t="s">
        <v>73</v>
      </c>
      <c r="AY156" s="168" t="s">
        <v>445</v>
      </c>
    </row>
    <row r="157" spans="1:65" s="14" customFormat="1">
      <c r="B157" s="173"/>
      <c r="D157" s="167" t="s">
        <v>453</v>
      </c>
      <c r="E157" s="174" t="s">
        <v>1</v>
      </c>
      <c r="F157" s="175" t="s">
        <v>461</v>
      </c>
      <c r="H157" s="176">
        <v>17.875</v>
      </c>
      <c r="L157" s="173"/>
      <c r="M157" s="177"/>
      <c r="N157" s="178"/>
      <c r="O157" s="178"/>
      <c r="P157" s="178"/>
      <c r="Q157" s="178"/>
      <c r="R157" s="178"/>
      <c r="S157" s="178"/>
      <c r="T157" s="179"/>
      <c r="AT157" s="174" t="s">
        <v>453</v>
      </c>
      <c r="AU157" s="174" t="s">
        <v>129</v>
      </c>
      <c r="AV157" s="14" t="s">
        <v>129</v>
      </c>
      <c r="AW157" s="14" t="s">
        <v>29</v>
      </c>
      <c r="AX157" s="14" t="s">
        <v>73</v>
      </c>
      <c r="AY157" s="174" t="s">
        <v>445</v>
      </c>
    </row>
    <row r="158" spans="1:65" s="13" customFormat="1">
      <c r="B158" s="166"/>
      <c r="D158" s="167" t="s">
        <v>453</v>
      </c>
      <c r="E158" s="168" t="s">
        <v>1</v>
      </c>
      <c r="F158" s="169" t="s">
        <v>462</v>
      </c>
      <c r="H158" s="168" t="s">
        <v>1</v>
      </c>
      <c r="L158" s="166"/>
      <c r="M158" s="170"/>
      <c r="N158" s="171"/>
      <c r="O158" s="171"/>
      <c r="P158" s="171"/>
      <c r="Q158" s="171"/>
      <c r="R158" s="171"/>
      <c r="S158" s="171"/>
      <c r="T158" s="172"/>
      <c r="AT158" s="168" t="s">
        <v>453</v>
      </c>
      <c r="AU158" s="168" t="s">
        <v>129</v>
      </c>
      <c r="AV158" s="13" t="s">
        <v>81</v>
      </c>
      <c r="AW158" s="13" t="s">
        <v>29</v>
      </c>
      <c r="AX158" s="13" t="s">
        <v>73</v>
      </c>
      <c r="AY158" s="168" t="s">
        <v>445</v>
      </c>
    </row>
    <row r="159" spans="1:65" s="14" customFormat="1">
      <c r="B159" s="173"/>
      <c r="D159" s="167" t="s">
        <v>453</v>
      </c>
      <c r="E159" s="174" t="s">
        <v>1</v>
      </c>
      <c r="F159" s="175" t="s">
        <v>463</v>
      </c>
      <c r="H159" s="176">
        <v>10.4</v>
      </c>
      <c r="L159" s="173"/>
      <c r="M159" s="177"/>
      <c r="N159" s="178"/>
      <c r="O159" s="178"/>
      <c r="P159" s="178"/>
      <c r="Q159" s="178"/>
      <c r="R159" s="178"/>
      <c r="S159" s="178"/>
      <c r="T159" s="179"/>
      <c r="AT159" s="174" t="s">
        <v>453</v>
      </c>
      <c r="AU159" s="174" t="s">
        <v>129</v>
      </c>
      <c r="AV159" s="14" t="s">
        <v>129</v>
      </c>
      <c r="AW159" s="14" t="s">
        <v>29</v>
      </c>
      <c r="AX159" s="14" t="s">
        <v>73</v>
      </c>
      <c r="AY159" s="174" t="s">
        <v>445</v>
      </c>
    </row>
    <row r="160" spans="1:65" s="14" customFormat="1">
      <c r="B160" s="173"/>
      <c r="D160" s="167" t="s">
        <v>453</v>
      </c>
      <c r="E160" s="174" t="s">
        <v>1</v>
      </c>
      <c r="F160" s="175" t="s">
        <v>464</v>
      </c>
      <c r="H160" s="176">
        <v>14.723000000000001</v>
      </c>
      <c r="L160" s="173"/>
      <c r="M160" s="177"/>
      <c r="N160" s="178"/>
      <c r="O160" s="178"/>
      <c r="P160" s="178"/>
      <c r="Q160" s="178"/>
      <c r="R160" s="178"/>
      <c r="S160" s="178"/>
      <c r="T160" s="179"/>
      <c r="AT160" s="174" t="s">
        <v>453</v>
      </c>
      <c r="AU160" s="174" t="s">
        <v>129</v>
      </c>
      <c r="AV160" s="14" t="s">
        <v>129</v>
      </c>
      <c r="AW160" s="14" t="s">
        <v>29</v>
      </c>
      <c r="AX160" s="14" t="s">
        <v>73</v>
      </c>
      <c r="AY160" s="174" t="s">
        <v>445</v>
      </c>
    </row>
    <row r="161" spans="1:65" s="13" customFormat="1">
      <c r="B161" s="166"/>
      <c r="D161" s="167" t="s">
        <v>453</v>
      </c>
      <c r="E161" s="168" t="s">
        <v>1</v>
      </c>
      <c r="F161" s="169" t="s">
        <v>465</v>
      </c>
      <c r="H161" s="168" t="s">
        <v>1</v>
      </c>
      <c r="L161" s="166"/>
      <c r="M161" s="170"/>
      <c r="N161" s="171"/>
      <c r="O161" s="171"/>
      <c r="P161" s="171"/>
      <c r="Q161" s="171"/>
      <c r="R161" s="171"/>
      <c r="S161" s="171"/>
      <c r="T161" s="172"/>
      <c r="AT161" s="168" t="s">
        <v>453</v>
      </c>
      <c r="AU161" s="168" t="s">
        <v>129</v>
      </c>
      <c r="AV161" s="13" t="s">
        <v>81</v>
      </c>
      <c r="AW161" s="13" t="s">
        <v>29</v>
      </c>
      <c r="AX161" s="13" t="s">
        <v>73</v>
      </c>
      <c r="AY161" s="168" t="s">
        <v>445</v>
      </c>
    </row>
    <row r="162" spans="1:65" s="14" customFormat="1">
      <c r="B162" s="173"/>
      <c r="D162" s="167" t="s">
        <v>453</v>
      </c>
      <c r="E162" s="174" t="s">
        <v>1</v>
      </c>
      <c r="F162" s="175" t="s">
        <v>466</v>
      </c>
      <c r="H162" s="176">
        <v>9.1280000000000001</v>
      </c>
      <c r="L162" s="173"/>
      <c r="M162" s="177"/>
      <c r="N162" s="178"/>
      <c r="O162" s="178"/>
      <c r="P162" s="178"/>
      <c r="Q162" s="178"/>
      <c r="R162" s="178"/>
      <c r="S162" s="178"/>
      <c r="T162" s="179"/>
      <c r="AT162" s="174" t="s">
        <v>453</v>
      </c>
      <c r="AU162" s="174" t="s">
        <v>129</v>
      </c>
      <c r="AV162" s="14" t="s">
        <v>129</v>
      </c>
      <c r="AW162" s="14" t="s">
        <v>29</v>
      </c>
      <c r="AX162" s="14" t="s">
        <v>73</v>
      </c>
      <c r="AY162" s="174" t="s">
        <v>445</v>
      </c>
    </row>
    <row r="163" spans="1:65" s="14" customFormat="1" ht="22.5">
      <c r="B163" s="173"/>
      <c r="D163" s="167" t="s">
        <v>453</v>
      </c>
      <c r="E163" s="174" t="s">
        <v>1</v>
      </c>
      <c r="F163" s="175" t="s">
        <v>467</v>
      </c>
      <c r="H163" s="176">
        <v>693.33500000000004</v>
      </c>
      <c r="L163" s="173"/>
      <c r="M163" s="177"/>
      <c r="N163" s="178"/>
      <c r="O163" s="178"/>
      <c r="P163" s="178"/>
      <c r="Q163" s="178"/>
      <c r="R163" s="178"/>
      <c r="S163" s="178"/>
      <c r="T163" s="179"/>
      <c r="AT163" s="174" t="s">
        <v>453</v>
      </c>
      <c r="AU163" s="174" t="s">
        <v>129</v>
      </c>
      <c r="AV163" s="14" t="s">
        <v>129</v>
      </c>
      <c r="AW163" s="14" t="s">
        <v>29</v>
      </c>
      <c r="AX163" s="14" t="s">
        <v>73</v>
      </c>
      <c r="AY163" s="174" t="s">
        <v>445</v>
      </c>
    </row>
    <row r="164" spans="1:65" s="15" customFormat="1">
      <c r="B164" s="180"/>
      <c r="D164" s="167" t="s">
        <v>453</v>
      </c>
      <c r="E164" s="181" t="s">
        <v>1</v>
      </c>
      <c r="F164" s="182" t="s">
        <v>468</v>
      </c>
      <c r="H164" s="183">
        <v>1468.8689999999999</v>
      </c>
      <c r="L164" s="180"/>
      <c r="M164" s="184"/>
      <c r="N164" s="185"/>
      <c r="O164" s="185"/>
      <c r="P164" s="185"/>
      <c r="Q164" s="185"/>
      <c r="R164" s="185"/>
      <c r="S164" s="185"/>
      <c r="T164" s="186"/>
      <c r="AT164" s="181" t="s">
        <v>453</v>
      </c>
      <c r="AU164" s="181" t="s">
        <v>129</v>
      </c>
      <c r="AV164" s="15" t="s">
        <v>469</v>
      </c>
      <c r="AW164" s="15" t="s">
        <v>29</v>
      </c>
      <c r="AX164" s="15" t="s">
        <v>73</v>
      </c>
      <c r="AY164" s="181" t="s">
        <v>445</v>
      </c>
    </row>
    <row r="165" spans="1:65" s="16" customFormat="1">
      <c r="B165" s="187"/>
      <c r="D165" s="167" t="s">
        <v>453</v>
      </c>
      <c r="E165" s="188" t="s">
        <v>145</v>
      </c>
      <c r="F165" s="189" t="s">
        <v>470</v>
      </c>
      <c r="H165" s="190">
        <v>1468.8689999999999</v>
      </c>
      <c r="L165" s="187"/>
      <c r="M165" s="191"/>
      <c r="N165" s="192"/>
      <c r="O165" s="192"/>
      <c r="P165" s="192"/>
      <c r="Q165" s="192"/>
      <c r="R165" s="192"/>
      <c r="S165" s="192"/>
      <c r="T165" s="193"/>
      <c r="AT165" s="188" t="s">
        <v>453</v>
      </c>
      <c r="AU165" s="188" t="s">
        <v>129</v>
      </c>
      <c r="AV165" s="16" t="s">
        <v>451</v>
      </c>
      <c r="AW165" s="16" t="s">
        <v>29</v>
      </c>
      <c r="AX165" s="16" t="s">
        <v>81</v>
      </c>
      <c r="AY165" s="188" t="s">
        <v>445</v>
      </c>
    </row>
    <row r="166" spans="1:65" s="2" customFormat="1" ht="33" customHeight="1">
      <c r="A166" s="30"/>
      <c r="B166" s="152"/>
      <c r="C166" s="153" t="s">
        <v>129</v>
      </c>
      <c r="D166" s="153" t="s">
        <v>447</v>
      </c>
      <c r="E166" s="154" t="s">
        <v>471</v>
      </c>
      <c r="F166" s="155" t="s">
        <v>472</v>
      </c>
      <c r="G166" s="156" t="s">
        <v>450</v>
      </c>
      <c r="H166" s="157">
        <v>18.559999999999999</v>
      </c>
      <c r="I166" s="158"/>
      <c r="J166" s="158">
        <f>ROUND(I166*H166,2)</f>
        <v>0</v>
      </c>
      <c r="K166" s="159"/>
      <c r="L166" s="31"/>
      <c r="M166" s="160" t="s">
        <v>1</v>
      </c>
      <c r="N166" s="161" t="s">
        <v>39</v>
      </c>
      <c r="O166" s="162">
        <v>7.2869999999999999</v>
      </c>
      <c r="P166" s="162">
        <f>O166*H166</f>
        <v>135.24671999999998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4" t="s">
        <v>451</v>
      </c>
      <c r="AT166" s="164" t="s">
        <v>447</v>
      </c>
      <c r="AU166" s="164" t="s">
        <v>129</v>
      </c>
      <c r="AY166" s="18" t="s">
        <v>445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8" t="s">
        <v>129</v>
      </c>
      <c r="BK166" s="165">
        <f>ROUND(I166*H166,2)</f>
        <v>0</v>
      </c>
      <c r="BL166" s="18" t="s">
        <v>451</v>
      </c>
      <c r="BM166" s="164" t="s">
        <v>473</v>
      </c>
    </row>
    <row r="167" spans="1:65" s="13" customFormat="1">
      <c r="B167" s="166"/>
      <c r="D167" s="167" t="s">
        <v>453</v>
      </c>
      <c r="E167" s="168" t="s">
        <v>1</v>
      </c>
      <c r="F167" s="169" t="s">
        <v>474</v>
      </c>
      <c r="H167" s="168" t="s">
        <v>1</v>
      </c>
      <c r="L167" s="166"/>
      <c r="M167" s="170"/>
      <c r="N167" s="171"/>
      <c r="O167" s="171"/>
      <c r="P167" s="171"/>
      <c r="Q167" s="171"/>
      <c r="R167" s="171"/>
      <c r="S167" s="171"/>
      <c r="T167" s="172"/>
      <c r="AT167" s="168" t="s">
        <v>453</v>
      </c>
      <c r="AU167" s="168" t="s">
        <v>129</v>
      </c>
      <c r="AV167" s="13" t="s">
        <v>81</v>
      </c>
      <c r="AW167" s="13" t="s">
        <v>29</v>
      </c>
      <c r="AX167" s="13" t="s">
        <v>73</v>
      </c>
      <c r="AY167" s="168" t="s">
        <v>445</v>
      </c>
    </row>
    <row r="168" spans="1:65" s="14" customFormat="1">
      <c r="B168" s="173"/>
      <c r="D168" s="167" t="s">
        <v>453</v>
      </c>
      <c r="E168" s="174" t="s">
        <v>1</v>
      </c>
      <c r="F168" s="175" t="s">
        <v>475</v>
      </c>
      <c r="H168" s="176">
        <v>16.98</v>
      </c>
      <c r="L168" s="173"/>
      <c r="M168" s="177"/>
      <c r="N168" s="178"/>
      <c r="O168" s="178"/>
      <c r="P168" s="178"/>
      <c r="Q168" s="178"/>
      <c r="R168" s="178"/>
      <c r="S168" s="178"/>
      <c r="T168" s="179"/>
      <c r="AT168" s="174" t="s">
        <v>453</v>
      </c>
      <c r="AU168" s="174" t="s">
        <v>129</v>
      </c>
      <c r="AV168" s="14" t="s">
        <v>129</v>
      </c>
      <c r="AW168" s="14" t="s">
        <v>29</v>
      </c>
      <c r="AX168" s="14" t="s">
        <v>73</v>
      </c>
      <c r="AY168" s="174" t="s">
        <v>445</v>
      </c>
    </row>
    <row r="169" spans="1:65" s="13" customFormat="1">
      <c r="B169" s="166"/>
      <c r="D169" s="167" t="s">
        <v>453</v>
      </c>
      <c r="E169" s="168" t="s">
        <v>1</v>
      </c>
      <c r="F169" s="169" t="s">
        <v>476</v>
      </c>
      <c r="H169" s="168" t="s">
        <v>1</v>
      </c>
      <c r="L169" s="166"/>
      <c r="M169" s="170"/>
      <c r="N169" s="171"/>
      <c r="O169" s="171"/>
      <c r="P169" s="171"/>
      <c r="Q169" s="171"/>
      <c r="R169" s="171"/>
      <c r="S169" s="171"/>
      <c r="T169" s="172"/>
      <c r="AT169" s="168" t="s">
        <v>453</v>
      </c>
      <c r="AU169" s="168" t="s">
        <v>129</v>
      </c>
      <c r="AV169" s="13" t="s">
        <v>81</v>
      </c>
      <c r="AW169" s="13" t="s">
        <v>29</v>
      </c>
      <c r="AX169" s="13" t="s">
        <v>73</v>
      </c>
      <c r="AY169" s="168" t="s">
        <v>445</v>
      </c>
    </row>
    <row r="170" spans="1:65" s="14" customFormat="1">
      <c r="B170" s="173"/>
      <c r="D170" s="167" t="s">
        <v>453</v>
      </c>
      <c r="E170" s="174" t="s">
        <v>1</v>
      </c>
      <c r="F170" s="175" t="s">
        <v>477</v>
      </c>
      <c r="H170" s="176">
        <v>0.48</v>
      </c>
      <c r="L170" s="173"/>
      <c r="M170" s="177"/>
      <c r="N170" s="178"/>
      <c r="O170" s="178"/>
      <c r="P170" s="178"/>
      <c r="Q170" s="178"/>
      <c r="R170" s="178"/>
      <c r="S170" s="178"/>
      <c r="T170" s="179"/>
      <c r="AT170" s="174" t="s">
        <v>453</v>
      </c>
      <c r="AU170" s="174" t="s">
        <v>129</v>
      </c>
      <c r="AV170" s="14" t="s">
        <v>129</v>
      </c>
      <c r="AW170" s="14" t="s">
        <v>29</v>
      </c>
      <c r="AX170" s="14" t="s">
        <v>73</v>
      </c>
      <c r="AY170" s="174" t="s">
        <v>445</v>
      </c>
    </row>
    <row r="171" spans="1:65" s="13" customFormat="1">
      <c r="B171" s="166"/>
      <c r="D171" s="167" t="s">
        <v>453</v>
      </c>
      <c r="E171" s="168" t="s">
        <v>1</v>
      </c>
      <c r="F171" s="169" t="s">
        <v>478</v>
      </c>
      <c r="H171" s="168" t="s">
        <v>1</v>
      </c>
      <c r="L171" s="166"/>
      <c r="M171" s="170"/>
      <c r="N171" s="171"/>
      <c r="O171" s="171"/>
      <c r="P171" s="171"/>
      <c r="Q171" s="171"/>
      <c r="R171" s="171"/>
      <c r="S171" s="171"/>
      <c r="T171" s="172"/>
      <c r="AT171" s="168" t="s">
        <v>453</v>
      </c>
      <c r="AU171" s="168" t="s">
        <v>129</v>
      </c>
      <c r="AV171" s="13" t="s">
        <v>81</v>
      </c>
      <c r="AW171" s="13" t="s">
        <v>29</v>
      </c>
      <c r="AX171" s="13" t="s">
        <v>73</v>
      </c>
      <c r="AY171" s="168" t="s">
        <v>445</v>
      </c>
    </row>
    <row r="172" spans="1:65" s="14" customFormat="1">
      <c r="B172" s="173"/>
      <c r="D172" s="167" t="s">
        <v>453</v>
      </c>
      <c r="E172" s="174" t="s">
        <v>1</v>
      </c>
      <c r="F172" s="175" t="s">
        <v>479</v>
      </c>
      <c r="H172" s="176">
        <v>1.1000000000000001</v>
      </c>
      <c r="L172" s="173"/>
      <c r="M172" s="177"/>
      <c r="N172" s="178"/>
      <c r="O172" s="178"/>
      <c r="P172" s="178"/>
      <c r="Q172" s="178"/>
      <c r="R172" s="178"/>
      <c r="S172" s="178"/>
      <c r="T172" s="179"/>
      <c r="AT172" s="174" t="s">
        <v>453</v>
      </c>
      <c r="AU172" s="174" t="s">
        <v>129</v>
      </c>
      <c r="AV172" s="14" t="s">
        <v>129</v>
      </c>
      <c r="AW172" s="14" t="s">
        <v>29</v>
      </c>
      <c r="AX172" s="14" t="s">
        <v>73</v>
      </c>
      <c r="AY172" s="174" t="s">
        <v>445</v>
      </c>
    </row>
    <row r="173" spans="1:65" s="15" customFormat="1">
      <c r="B173" s="180"/>
      <c r="D173" s="167" t="s">
        <v>453</v>
      </c>
      <c r="E173" s="181" t="s">
        <v>147</v>
      </c>
      <c r="F173" s="182" t="s">
        <v>468</v>
      </c>
      <c r="H173" s="183">
        <v>18.559999999999999</v>
      </c>
      <c r="L173" s="180"/>
      <c r="M173" s="184"/>
      <c r="N173" s="185"/>
      <c r="O173" s="185"/>
      <c r="P173" s="185"/>
      <c r="Q173" s="185"/>
      <c r="R173" s="185"/>
      <c r="S173" s="185"/>
      <c r="T173" s="186"/>
      <c r="AT173" s="181" t="s">
        <v>453</v>
      </c>
      <c r="AU173" s="181" t="s">
        <v>129</v>
      </c>
      <c r="AV173" s="15" t="s">
        <v>469</v>
      </c>
      <c r="AW173" s="15" t="s">
        <v>29</v>
      </c>
      <c r="AX173" s="15" t="s">
        <v>73</v>
      </c>
      <c r="AY173" s="181" t="s">
        <v>445</v>
      </c>
    </row>
    <row r="174" spans="1:65" s="16" customFormat="1">
      <c r="B174" s="187"/>
      <c r="D174" s="167" t="s">
        <v>453</v>
      </c>
      <c r="E174" s="188" t="s">
        <v>1</v>
      </c>
      <c r="F174" s="189" t="s">
        <v>470</v>
      </c>
      <c r="H174" s="190">
        <v>18.559999999999999</v>
      </c>
      <c r="L174" s="187"/>
      <c r="M174" s="191"/>
      <c r="N174" s="192"/>
      <c r="O174" s="192"/>
      <c r="P174" s="192"/>
      <c r="Q174" s="192"/>
      <c r="R174" s="192"/>
      <c r="S174" s="192"/>
      <c r="T174" s="193"/>
      <c r="AT174" s="188" t="s">
        <v>453</v>
      </c>
      <c r="AU174" s="188" t="s">
        <v>129</v>
      </c>
      <c r="AV174" s="16" t="s">
        <v>451</v>
      </c>
      <c r="AW174" s="16" t="s">
        <v>29</v>
      </c>
      <c r="AX174" s="16" t="s">
        <v>81</v>
      </c>
      <c r="AY174" s="188" t="s">
        <v>445</v>
      </c>
    </row>
    <row r="175" spans="1:65" s="2" customFormat="1" ht="37.9" customHeight="1">
      <c r="A175" s="30"/>
      <c r="B175" s="152"/>
      <c r="C175" s="153" t="s">
        <v>469</v>
      </c>
      <c r="D175" s="153" t="s">
        <v>447</v>
      </c>
      <c r="E175" s="154" t="s">
        <v>480</v>
      </c>
      <c r="F175" s="155" t="s">
        <v>481</v>
      </c>
      <c r="G175" s="156" t="s">
        <v>450</v>
      </c>
      <c r="H175" s="157">
        <v>487.67200000000003</v>
      </c>
      <c r="I175" s="158"/>
      <c r="J175" s="158">
        <f>ROUND(I175*H175,2)</f>
        <v>0</v>
      </c>
      <c r="K175" s="159"/>
      <c r="L175" s="31"/>
      <c r="M175" s="160" t="s">
        <v>1</v>
      </c>
      <c r="N175" s="161" t="s">
        <v>39</v>
      </c>
      <c r="O175" s="162">
        <v>2.2499999999999999E-2</v>
      </c>
      <c r="P175" s="162">
        <f>O175*H175</f>
        <v>10.972620000000001</v>
      </c>
      <c r="Q175" s="162">
        <v>0</v>
      </c>
      <c r="R175" s="162">
        <f>Q175*H175</f>
        <v>0</v>
      </c>
      <c r="S175" s="162">
        <v>0</v>
      </c>
      <c r="T175" s="163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4" t="s">
        <v>451</v>
      </c>
      <c r="AT175" s="164" t="s">
        <v>447</v>
      </c>
      <c r="AU175" s="164" t="s">
        <v>129</v>
      </c>
      <c r="AY175" s="18" t="s">
        <v>445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129</v>
      </c>
      <c r="BK175" s="165">
        <f>ROUND(I175*H175,2)</f>
        <v>0</v>
      </c>
      <c r="BL175" s="18" t="s">
        <v>451</v>
      </c>
      <c r="BM175" s="164" t="s">
        <v>482</v>
      </c>
    </row>
    <row r="176" spans="1:65" s="13" customFormat="1">
      <c r="B176" s="166"/>
      <c r="D176" s="167" t="s">
        <v>453</v>
      </c>
      <c r="E176" s="168" t="s">
        <v>1</v>
      </c>
      <c r="F176" s="169" t="s">
        <v>483</v>
      </c>
      <c r="H176" s="168" t="s">
        <v>1</v>
      </c>
      <c r="L176" s="166"/>
      <c r="M176" s="170"/>
      <c r="N176" s="171"/>
      <c r="O176" s="171"/>
      <c r="P176" s="171"/>
      <c r="Q176" s="171"/>
      <c r="R176" s="171"/>
      <c r="S176" s="171"/>
      <c r="T176" s="172"/>
      <c r="AT176" s="168" t="s">
        <v>453</v>
      </c>
      <c r="AU176" s="168" t="s">
        <v>129</v>
      </c>
      <c r="AV176" s="13" t="s">
        <v>81</v>
      </c>
      <c r="AW176" s="13" t="s">
        <v>29</v>
      </c>
      <c r="AX176" s="13" t="s">
        <v>73</v>
      </c>
      <c r="AY176" s="168" t="s">
        <v>445</v>
      </c>
    </row>
    <row r="177" spans="1:65" s="14" customFormat="1">
      <c r="B177" s="173"/>
      <c r="D177" s="167" t="s">
        <v>453</v>
      </c>
      <c r="E177" s="174" t="s">
        <v>1</v>
      </c>
      <c r="F177" s="175" t="s">
        <v>149</v>
      </c>
      <c r="H177" s="176">
        <v>243.83600000000001</v>
      </c>
      <c r="L177" s="173"/>
      <c r="M177" s="177"/>
      <c r="N177" s="178"/>
      <c r="O177" s="178"/>
      <c r="P177" s="178"/>
      <c r="Q177" s="178"/>
      <c r="R177" s="178"/>
      <c r="S177" s="178"/>
      <c r="T177" s="179"/>
      <c r="AT177" s="174" t="s">
        <v>453</v>
      </c>
      <c r="AU177" s="174" t="s">
        <v>129</v>
      </c>
      <c r="AV177" s="14" t="s">
        <v>129</v>
      </c>
      <c r="AW177" s="14" t="s">
        <v>29</v>
      </c>
      <c r="AX177" s="14" t="s">
        <v>73</v>
      </c>
      <c r="AY177" s="174" t="s">
        <v>445</v>
      </c>
    </row>
    <row r="178" spans="1:65" s="13" customFormat="1">
      <c r="B178" s="166"/>
      <c r="D178" s="167" t="s">
        <v>453</v>
      </c>
      <c r="E178" s="168" t="s">
        <v>1</v>
      </c>
      <c r="F178" s="169" t="s">
        <v>484</v>
      </c>
      <c r="H178" s="168" t="s">
        <v>1</v>
      </c>
      <c r="L178" s="166"/>
      <c r="M178" s="170"/>
      <c r="N178" s="171"/>
      <c r="O178" s="171"/>
      <c r="P178" s="171"/>
      <c r="Q178" s="171"/>
      <c r="R178" s="171"/>
      <c r="S178" s="171"/>
      <c r="T178" s="172"/>
      <c r="AT178" s="168" t="s">
        <v>453</v>
      </c>
      <c r="AU178" s="168" t="s">
        <v>129</v>
      </c>
      <c r="AV178" s="13" t="s">
        <v>81</v>
      </c>
      <c r="AW178" s="13" t="s">
        <v>29</v>
      </c>
      <c r="AX178" s="13" t="s">
        <v>73</v>
      </c>
      <c r="AY178" s="168" t="s">
        <v>445</v>
      </c>
    </row>
    <row r="179" spans="1:65" s="14" customFormat="1">
      <c r="B179" s="173"/>
      <c r="D179" s="167" t="s">
        <v>453</v>
      </c>
      <c r="E179" s="174" t="s">
        <v>1</v>
      </c>
      <c r="F179" s="175" t="s">
        <v>149</v>
      </c>
      <c r="H179" s="176">
        <v>243.83600000000001</v>
      </c>
      <c r="L179" s="173"/>
      <c r="M179" s="177"/>
      <c r="N179" s="178"/>
      <c r="O179" s="178"/>
      <c r="P179" s="178"/>
      <c r="Q179" s="178"/>
      <c r="R179" s="178"/>
      <c r="S179" s="178"/>
      <c r="T179" s="179"/>
      <c r="AT179" s="174" t="s">
        <v>453</v>
      </c>
      <c r="AU179" s="174" t="s">
        <v>129</v>
      </c>
      <c r="AV179" s="14" t="s">
        <v>129</v>
      </c>
      <c r="AW179" s="14" t="s">
        <v>29</v>
      </c>
      <c r="AX179" s="14" t="s">
        <v>73</v>
      </c>
      <c r="AY179" s="174" t="s">
        <v>445</v>
      </c>
    </row>
    <row r="180" spans="1:65" s="16" customFormat="1">
      <c r="B180" s="187"/>
      <c r="D180" s="167" t="s">
        <v>453</v>
      </c>
      <c r="E180" s="188" t="s">
        <v>1</v>
      </c>
      <c r="F180" s="189" t="s">
        <v>470</v>
      </c>
      <c r="H180" s="190">
        <v>487.67200000000003</v>
      </c>
      <c r="L180" s="187"/>
      <c r="M180" s="191"/>
      <c r="N180" s="192"/>
      <c r="O180" s="192"/>
      <c r="P180" s="192"/>
      <c r="Q180" s="192"/>
      <c r="R180" s="192"/>
      <c r="S180" s="192"/>
      <c r="T180" s="193"/>
      <c r="AT180" s="188" t="s">
        <v>453</v>
      </c>
      <c r="AU180" s="188" t="s">
        <v>129</v>
      </c>
      <c r="AV180" s="16" t="s">
        <v>451</v>
      </c>
      <c r="AW180" s="16" t="s">
        <v>29</v>
      </c>
      <c r="AX180" s="16" t="s">
        <v>81</v>
      </c>
      <c r="AY180" s="188" t="s">
        <v>445</v>
      </c>
    </row>
    <row r="181" spans="1:65" s="2" customFormat="1" ht="37.9" customHeight="1">
      <c r="A181" s="30"/>
      <c r="B181" s="152"/>
      <c r="C181" s="153" t="s">
        <v>451</v>
      </c>
      <c r="D181" s="153" t="s">
        <v>447</v>
      </c>
      <c r="E181" s="154" t="s">
        <v>485</v>
      </c>
      <c r="F181" s="155" t="s">
        <v>486</v>
      </c>
      <c r="G181" s="156" t="s">
        <v>450</v>
      </c>
      <c r="H181" s="157">
        <v>1243.5930000000001</v>
      </c>
      <c r="I181" s="158"/>
      <c r="J181" s="158">
        <f>ROUND(I181*H181,2)</f>
        <v>0</v>
      </c>
      <c r="K181" s="159"/>
      <c r="L181" s="31"/>
      <c r="M181" s="160" t="s">
        <v>1</v>
      </c>
      <c r="N181" s="161" t="s">
        <v>39</v>
      </c>
      <c r="O181" s="162">
        <v>5.3899999999999998E-3</v>
      </c>
      <c r="P181" s="162">
        <f>O181*H181</f>
        <v>6.7029662700000001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4" t="s">
        <v>451</v>
      </c>
      <c r="AT181" s="164" t="s">
        <v>447</v>
      </c>
      <c r="AU181" s="164" t="s">
        <v>129</v>
      </c>
      <c r="AY181" s="18" t="s">
        <v>445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129</v>
      </c>
      <c r="BK181" s="165">
        <f>ROUND(I181*H181,2)</f>
        <v>0</v>
      </c>
      <c r="BL181" s="18" t="s">
        <v>451</v>
      </c>
      <c r="BM181" s="164" t="s">
        <v>487</v>
      </c>
    </row>
    <row r="182" spans="1:65" s="13" customFormat="1">
      <c r="B182" s="166"/>
      <c r="D182" s="167" t="s">
        <v>453</v>
      </c>
      <c r="E182" s="168" t="s">
        <v>1</v>
      </c>
      <c r="F182" s="169" t="s">
        <v>488</v>
      </c>
      <c r="H182" s="168" t="s">
        <v>1</v>
      </c>
      <c r="L182" s="166"/>
      <c r="M182" s="170"/>
      <c r="N182" s="171"/>
      <c r="O182" s="171"/>
      <c r="P182" s="171"/>
      <c r="Q182" s="171"/>
      <c r="R182" s="171"/>
      <c r="S182" s="171"/>
      <c r="T182" s="172"/>
      <c r="AT182" s="168" t="s">
        <v>453</v>
      </c>
      <c r="AU182" s="168" t="s">
        <v>129</v>
      </c>
      <c r="AV182" s="13" t="s">
        <v>81</v>
      </c>
      <c r="AW182" s="13" t="s">
        <v>29</v>
      </c>
      <c r="AX182" s="13" t="s">
        <v>73</v>
      </c>
      <c r="AY182" s="168" t="s">
        <v>445</v>
      </c>
    </row>
    <row r="183" spans="1:65" s="14" customFormat="1">
      <c r="B183" s="173"/>
      <c r="D183" s="167" t="s">
        <v>453</v>
      </c>
      <c r="E183" s="174" t="s">
        <v>1</v>
      </c>
      <c r="F183" s="175" t="s">
        <v>145</v>
      </c>
      <c r="H183" s="176">
        <v>1468.8689999999999</v>
      </c>
      <c r="L183" s="173"/>
      <c r="M183" s="177"/>
      <c r="N183" s="178"/>
      <c r="O183" s="178"/>
      <c r="P183" s="178"/>
      <c r="Q183" s="178"/>
      <c r="R183" s="178"/>
      <c r="S183" s="178"/>
      <c r="T183" s="179"/>
      <c r="AT183" s="174" t="s">
        <v>453</v>
      </c>
      <c r="AU183" s="174" t="s">
        <v>129</v>
      </c>
      <c r="AV183" s="14" t="s">
        <v>129</v>
      </c>
      <c r="AW183" s="14" t="s">
        <v>29</v>
      </c>
      <c r="AX183" s="14" t="s">
        <v>73</v>
      </c>
      <c r="AY183" s="174" t="s">
        <v>445</v>
      </c>
    </row>
    <row r="184" spans="1:65" s="14" customFormat="1">
      <c r="B184" s="173"/>
      <c r="D184" s="167" t="s">
        <v>453</v>
      </c>
      <c r="E184" s="174" t="s">
        <v>1</v>
      </c>
      <c r="F184" s="175" t="s">
        <v>147</v>
      </c>
      <c r="H184" s="176">
        <v>18.559999999999999</v>
      </c>
      <c r="L184" s="173"/>
      <c r="M184" s="177"/>
      <c r="N184" s="178"/>
      <c r="O184" s="178"/>
      <c r="P184" s="178"/>
      <c r="Q184" s="178"/>
      <c r="R184" s="178"/>
      <c r="S184" s="178"/>
      <c r="T184" s="179"/>
      <c r="AT184" s="174" t="s">
        <v>453</v>
      </c>
      <c r="AU184" s="174" t="s">
        <v>129</v>
      </c>
      <c r="AV184" s="14" t="s">
        <v>129</v>
      </c>
      <c r="AW184" s="14" t="s">
        <v>29</v>
      </c>
      <c r="AX184" s="14" t="s">
        <v>73</v>
      </c>
      <c r="AY184" s="174" t="s">
        <v>445</v>
      </c>
    </row>
    <row r="185" spans="1:65" s="14" customFormat="1">
      <c r="B185" s="173"/>
      <c r="D185" s="167" t="s">
        <v>453</v>
      </c>
      <c r="E185" s="174" t="s">
        <v>1</v>
      </c>
      <c r="F185" s="175" t="s">
        <v>489</v>
      </c>
      <c r="H185" s="176">
        <v>-243.83600000000001</v>
      </c>
      <c r="L185" s="173"/>
      <c r="M185" s="177"/>
      <c r="N185" s="178"/>
      <c r="O185" s="178"/>
      <c r="P185" s="178"/>
      <c r="Q185" s="178"/>
      <c r="R185" s="178"/>
      <c r="S185" s="178"/>
      <c r="T185" s="179"/>
      <c r="AT185" s="174" t="s">
        <v>453</v>
      </c>
      <c r="AU185" s="174" t="s">
        <v>129</v>
      </c>
      <c r="AV185" s="14" t="s">
        <v>129</v>
      </c>
      <c r="AW185" s="14" t="s">
        <v>29</v>
      </c>
      <c r="AX185" s="14" t="s">
        <v>73</v>
      </c>
      <c r="AY185" s="174" t="s">
        <v>445</v>
      </c>
    </row>
    <row r="186" spans="1:65" s="15" customFormat="1">
      <c r="B186" s="180"/>
      <c r="D186" s="167" t="s">
        <v>453</v>
      </c>
      <c r="E186" s="181" t="s">
        <v>151</v>
      </c>
      <c r="F186" s="182" t="s">
        <v>468</v>
      </c>
      <c r="H186" s="183">
        <v>1243.5930000000001</v>
      </c>
      <c r="L186" s="180"/>
      <c r="M186" s="184"/>
      <c r="N186" s="185"/>
      <c r="O186" s="185"/>
      <c r="P186" s="185"/>
      <c r="Q186" s="185"/>
      <c r="R186" s="185"/>
      <c r="S186" s="185"/>
      <c r="T186" s="186"/>
      <c r="AT186" s="181" t="s">
        <v>453</v>
      </c>
      <c r="AU186" s="181" t="s">
        <v>129</v>
      </c>
      <c r="AV186" s="15" t="s">
        <v>469</v>
      </c>
      <c r="AW186" s="15" t="s">
        <v>29</v>
      </c>
      <c r="AX186" s="15" t="s">
        <v>73</v>
      </c>
      <c r="AY186" s="181" t="s">
        <v>445</v>
      </c>
    </row>
    <row r="187" spans="1:65" s="16" customFormat="1">
      <c r="B187" s="187"/>
      <c r="D187" s="167" t="s">
        <v>453</v>
      </c>
      <c r="E187" s="188" t="s">
        <v>1</v>
      </c>
      <c r="F187" s="189" t="s">
        <v>470</v>
      </c>
      <c r="H187" s="190">
        <v>1243.5930000000001</v>
      </c>
      <c r="L187" s="187"/>
      <c r="M187" s="191"/>
      <c r="N187" s="192"/>
      <c r="O187" s="192"/>
      <c r="P187" s="192"/>
      <c r="Q187" s="192"/>
      <c r="R187" s="192"/>
      <c r="S187" s="192"/>
      <c r="T187" s="193"/>
      <c r="AT187" s="188" t="s">
        <v>453</v>
      </c>
      <c r="AU187" s="188" t="s">
        <v>129</v>
      </c>
      <c r="AV187" s="16" t="s">
        <v>451</v>
      </c>
      <c r="AW187" s="16" t="s">
        <v>29</v>
      </c>
      <c r="AX187" s="16" t="s">
        <v>81</v>
      </c>
      <c r="AY187" s="188" t="s">
        <v>445</v>
      </c>
    </row>
    <row r="188" spans="1:65" s="2" customFormat="1" ht="16.5" customHeight="1">
      <c r="A188" s="30"/>
      <c r="B188" s="152"/>
      <c r="C188" s="153" t="s">
        <v>490</v>
      </c>
      <c r="D188" s="153" t="s">
        <v>447</v>
      </c>
      <c r="E188" s="154" t="s">
        <v>491</v>
      </c>
      <c r="F188" s="155" t="s">
        <v>492</v>
      </c>
      <c r="G188" s="156" t="s">
        <v>450</v>
      </c>
      <c r="H188" s="157">
        <v>1487.4290000000001</v>
      </c>
      <c r="I188" s="158"/>
      <c r="J188" s="158">
        <f>ROUND(I188*H188,2)</f>
        <v>0</v>
      </c>
      <c r="K188" s="159"/>
      <c r="L188" s="31"/>
      <c r="M188" s="160" t="s">
        <v>1</v>
      </c>
      <c r="N188" s="161" t="s">
        <v>39</v>
      </c>
      <c r="O188" s="162">
        <v>0.83199999999999996</v>
      </c>
      <c r="P188" s="162">
        <f>O188*H188</f>
        <v>1237.5409280000001</v>
      </c>
      <c r="Q188" s="162">
        <v>0</v>
      </c>
      <c r="R188" s="162">
        <f>Q188*H188</f>
        <v>0</v>
      </c>
      <c r="S188" s="162">
        <v>0</v>
      </c>
      <c r="T188" s="163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4" t="s">
        <v>451</v>
      </c>
      <c r="AT188" s="164" t="s">
        <v>447</v>
      </c>
      <c r="AU188" s="164" t="s">
        <v>129</v>
      </c>
      <c r="AY188" s="18" t="s">
        <v>445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8" t="s">
        <v>129</v>
      </c>
      <c r="BK188" s="165">
        <f>ROUND(I188*H188,2)</f>
        <v>0</v>
      </c>
      <c r="BL188" s="18" t="s">
        <v>451</v>
      </c>
      <c r="BM188" s="164" t="s">
        <v>493</v>
      </c>
    </row>
    <row r="189" spans="1:65" s="14" customFormat="1">
      <c r="B189" s="173"/>
      <c r="D189" s="167" t="s">
        <v>453</v>
      </c>
      <c r="E189" s="174" t="s">
        <v>1</v>
      </c>
      <c r="F189" s="175" t="s">
        <v>147</v>
      </c>
      <c r="H189" s="176">
        <v>18.559999999999999</v>
      </c>
      <c r="L189" s="173"/>
      <c r="M189" s="177"/>
      <c r="N189" s="178"/>
      <c r="O189" s="178"/>
      <c r="P189" s="178"/>
      <c r="Q189" s="178"/>
      <c r="R189" s="178"/>
      <c r="S189" s="178"/>
      <c r="T189" s="179"/>
      <c r="AT189" s="174" t="s">
        <v>453</v>
      </c>
      <c r="AU189" s="174" t="s">
        <v>129</v>
      </c>
      <c r="AV189" s="14" t="s">
        <v>129</v>
      </c>
      <c r="AW189" s="14" t="s">
        <v>29</v>
      </c>
      <c r="AX189" s="14" t="s">
        <v>73</v>
      </c>
      <c r="AY189" s="174" t="s">
        <v>445</v>
      </c>
    </row>
    <row r="190" spans="1:65" s="14" customFormat="1">
      <c r="B190" s="173"/>
      <c r="D190" s="167" t="s">
        <v>453</v>
      </c>
      <c r="E190" s="174" t="s">
        <v>1</v>
      </c>
      <c r="F190" s="175" t="s">
        <v>145</v>
      </c>
      <c r="H190" s="176">
        <v>1468.8689999999999</v>
      </c>
      <c r="L190" s="173"/>
      <c r="M190" s="177"/>
      <c r="N190" s="178"/>
      <c r="O190" s="178"/>
      <c r="P190" s="178"/>
      <c r="Q190" s="178"/>
      <c r="R190" s="178"/>
      <c r="S190" s="178"/>
      <c r="T190" s="179"/>
      <c r="AT190" s="174" t="s">
        <v>453</v>
      </c>
      <c r="AU190" s="174" t="s">
        <v>129</v>
      </c>
      <c r="AV190" s="14" t="s">
        <v>129</v>
      </c>
      <c r="AW190" s="14" t="s">
        <v>29</v>
      </c>
      <c r="AX190" s="14" t="s">
        <v>73</v>
      </c>
      <c r="AY190" s="174" t="s">
        <v>445</v>
      </c>
    </row>
    <row r="191" spans="1:65" s="16" customFormat="1">
      <c r="B191" s="187"/>
      <c r="D191" s="167" t="s">
        <v>453</v>
      </c>
      <c r="E191" s="188" t="s">
        <v>1</v>
      </c>
      <c r="F191" s="189" t="s">
        <v>470</v>
      </c>
      <c r="H191" s="190">
        <v>1487.4290000000001</v>
      </c>
      <c r="L191" s="187"/>
      <c r="M191" s="191"/>
      <c r="N191" s="192"/>
      <c r="O191" s="192"/>
      <c r="P191" s="192"/>
      <c r="Q191" s="192"/>
      <c r="R191" s="192"/>
      <c r="S191" s="192"/>
      <c r="T191" s="193"/>
      <c r="AT191" s="188" t="s">
        <v>453</v>
      </c>
      <c r="AU191" s="188" t="s">
        <v>129</v>
      </c>
      <c r="AV191" s="16" t="s">
        <v>451</v>
      </c>
      <c r="AW191" s="16" t="s">
        <v>29</v>
      </c>
      <c r="AX191" s="16" t="s">
        <v>81</v>
      </c>
      <c r="AY191" s="188" t="s">
        <v>445</v>
      </c>
    </row>
    <row r="192" spans="1:65" s="2" customFormat="1" ht="24.2" customHeight="1">
      <c r="A192" s="30"/>
      <c r="B192" s="152"/>
      <c r="C192" s="153" t="s">
        <v>494</v>
      </c>
      <c r="D192" s="153" t="s">
        <v>447</v>
      </c>
      <c r="E192" s="154" t="s">
        <v>495</v>
      </c>
      <c r="F192" s="155" t="s">
        <v>496</v>
      </c>
      <c r="G192" s="156" t="s">
        <v>450</v>
      </c>
      <c r="H192" s="157">
        <v>243.83600000000001</v>
      </c>
      <c r="I192" s="158"/>
      <c r="J192" s="158">
        <f>ROUND(I192*H192,2)</f>
        <v>0</v>
      </c>
      <c r="K192" s="159"/>
      <c r="L192" s="31"/>
      <c r="M192" s="160" t="s">
        <v>1</v>
      </c>
      <c r="N192" s="161" t="s">
        <v>39</v>
      </c>
      <c r="O192" s="162">
        <v>8.6999999999999994E-2</v>
      </c>
      <c r="P192" s="162">
        <f>O192*H192</f>
        <v>21.213732</v>
      </c>
      <c r="Q192" s="162">
        <v>0</v>
      </c>
      <c r="R192" s="162">
        <f>Q192*H192</f>
        <v>0</v>
      </c>
      <c r="S192" s="162">
        <v>0</v>
      </c>
      <c r="T192" s="163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64" t="s">
        <v>451</v>
      </c>
      <c r="AT192" s="164" t="s">
        <v>447</v>
      </c>
      <c r="AU192" s="164" t="s">
        <v>129</v>
      </c>
      <c r="AY192" s="18" t="s">
        <v>445</v>
      </c>
      <c r="BE192" s="165">
        <f>IF(N192="základná",J192,0)</f>
        <v>0</v>
      </c>
      <c r="BF192" s="165">
        <f>IF(N192="znížená",J192,0)</f>
        <v>0</v>
      </c>
      <c r="BG192" s="165">
        <f>IF(N192="zákl. prenesená",J192,0)</f>
        <v>0</v>
      </c>
      <c r="BH192" s="165">
        <f>IF(N192="zníž. prenesená",J192,0)</f>
        <v>0</v>
      </c>
      <c r="BI192" s="165">
        <f>IF(N192="nulová",J192,0)</f>
        <v>0</v>
      </c>
      <c r="BJ192" s="18" t="s">
        <v>129</v>
      </c>
      <c r="BK192" s="165">
        <f>ROUND(I192*H192,2)</f>
        <v>0</v>
      </c>
      <c r="BL192" s="18" t="s">
        <v>451</v>
      </c>
      <c r="BM192" s="164" t="s">
        <v>497</v>
      </c>
    </row>
    <row r="193" spans="1:65" s="13" customFormat="1">
      <c r="B193" s="166"/>
      <c r="D193" s="167" t="s">
        <v>453</v>
      </c>
      <c r="E193" s="168" t="s">
        <v>1</v>
      </c>
      <c r="F193" s="169" t="s">
        <v>498</v>
      </c>
      <c r="H193" s="168" t="s">
        <v>1</v>
      </c>
      <c r="L193" s="166"/>
      <c r="M193" s="170"/>
      <c r="N193" s="171"/>
      <c r="O193" s="171"/>
      <c r="P193" s="171"/>
      <c r="Q193" s="171"/>
      <c r="R193" s="171"/>
      <c r="S193" s="171"/>
      <c r="T193" s="172"/>
      <c r="AT193" s="168" t="s">
        <v>453</v>
      </c>
      <c r="AU193" s="168" t="s">
        <v>129</v>
      </c>
      <c r="AV193" s="13" t="s">
        <v>81</v>
      </c>
      <c r="AW193" s="13" t="s">
        <v>29</v>
      </c>
      <c r="AX193" s="13" t="s">
        <v>73</v>
      </c>
      <c r="AY193" s="168" t="s">
        <v>445</v>
      </c>
    </row>
    <row r="194" spans="1:65" s="14" customFormat="1">
      <c r="B194" s="173"/>
      <c r="D194" s="167" t="s">
        <v>453</v>
      </c>
      <c r="E194" s="174" t="s">
        <v>1</v>
      </c>
      <c r="F194" s="175" t="s">
        <v>149</v>
      </c>
      <c r="H194" s="176">
        <v>243.83600000000001</v>
      </c>
      <c r="L194" s="173"/>
      <c r="M194" s="177"/>
      <c r="N194" s="178"/>
      <c r="O194" s="178"/>
      <c r="P194" s="178"/>
      <c r="Q194" s="178"/>
      <c r="R194" s="178"/>
      <c r="S194" s="178"/>
      <c r="T194" s="179"/>
      <c r="AT194" s="174" t="s">
        <v>453</v>
      </c>
      <c r="AU194" s="174" t="s">
        <v>129</v>
      </c>
      <c r="AV194" s="14" t="s">
        <v>129</v>
      </c>
      <c r="AW194" s="14" t="s">
        <v>29</v>
      </c>
      <c r="AX194" s="14" t="s">
        <v>73</v>
      </c>
      <c r="AY194" s="174" t="s">
        <v>445</v>
      </c>
    </row>
    <row r="195" spans="1:65" s="16" customFormat="1">
      <c r="B195" s="187"/>
      <c r="D195" s="167" t="s">
        <v>453</v>
      </c>
      <c r="E195" s="188" t="s">
        <v>1</v>
      </c>
      <c r="F195" s="189" t="s">
        <v>470</v>
      </c>
      <c r="H195" s="190">
        <v>243.83600000000001</v>
      </c>
      <c r="L195" s="187"/>
      <c r="M195" s="191"/>
      <c r="N195" s="192"/>
      <c r="O195" s="192"/>
      <c r="P195" s="192"/>
      <c r="Q195" s="192"/>
      <c r="R195" s="192"/>
      <c r="S195" s="192"/>
      <c r="T195" s="193"/>
      <c r="AT195" s="188" t="s">
        <v>453</v>
      </c>
      <c r="AU195" s="188" t="s">
        <v>129</v>
      </c>
      <c r="AV195" s="16" t="s">
        <v>451</v>
      </c>
      <c r="AW195" s="16" t="s">
        <v>29</v>
      </c>
      <c r="AX195" s="16" t="s">
        <v>81</v>
      </c>
      <c r="AY195" s="188" t="s">
        <v>445</v>
      </c>
    </row>
    <row r="196" spans="1:65" s="2" customFormat="1" ht="21.75" customHeight="1">
      <c r="A196" s="30"/>
      <c r="B196" s="152"/>
      <c r="C196" s="153" t="s">
        <v>499</v>
      </c>
      <c r="D196" s="153" t="s">
        <v>447</v>
      </c>
      <c r="E196" s="154" t="s">
        <v>500</v>
      </c>
      <c r="F196" s="155" t="s">
        <v>501</v>
      </c>
      <c r="G196" s="156" t="s">
        <v>450</v>
      </c>
      <c r="H196" s="157">
        <v>243.83600000000001</v>
      </c>
      <c r="I196" s="158"/>
      <c r="J196" s="158">
        <f>ROUND(I196*H196,2)</f>
        <v>0</v>
      </c>
      <c r="K196" s="159"/>
      <c r="L196" s="31"/>
      <c r="M196" s="160" t="s">
        <v>1</v>
      </c>
      <c r="N196" s="161" t="s">
        <v>39</v>
      </c>
      <c r="O196" s="162">
        <v>8.0000000000000002E-3</v>
      </c>
      <c r="P196" s="162">
        <f>O196*H196</f>
        <v>1.9506880000000002</v>
      </c>
      <c r="Q196" s="162">
        <v>0</v>
      </c>
      <c r="R196" s="162">
        <f>Q196*H196</f>
        <v>0</v>
      </c>
      <c r="S196" s="162">
        <v>0</v>
      </c>
      <c r="T196" s="163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64" t="s">
        <v>451</v>
      </c>
      <c r="AT196" s="164" t="s">
        <v>447</v>
      </c>
      <c r="AU196" s="164" t="s">
        <v>129</v>
      </c>
      <c r="AY196" s="18" t="s">
        <v>445</v>
      </c>
      <c r="BE196" s="165">
        <f>IF(N196="základná",J196,0)</f>
        <v>0</v>
      </c>
      <c r="BF196" s="165">
        <f>IF(N196="znížená",J196,0)</f>
        <v>0</v>
      </c>
      <c r="BG196" s="165">
        <f>IF(N196="zákl. prenesená",J196,0)</f>
        <v>0</v>
      </c>
      <c r="BH196" s="165">
        <f>IF(N196="zníž. prenesená",J196,0)</f>
        <v>0</v>
      </c>
      <c r="BI196" s="165">
        <f>IF(N196="nulová",J196,0)</f>
        <v>0</v>
      </c>
      <c r="BJ196" s="18" t="s">
        <v>129</v>
      </c>
      <c r="BK196" s="165">
        <f>ROUND(I196*H196,2)</f>
        <v>0</v>
      </c>
      <c r="BL196" s="18" t="s">
        <v>451</v>
      </c>
      <c r="BM196" s="164" t="s">
        <v>502</v>
      </c>
    </row>
    <row r="197" spans="1:65" s="13" customFormat="1">
      <c r="B197" s="166"/>
      <c r="D197" s="167" t="s">
        <v>453</v>
      </c>
      <c r="E197" s="168" t="s">
        <v>1</v>
      </c>
      <c r="F197" s="169" t="s">
        <v>503</v>
      </c>
      <c r="H197" s="168" t="s">
        <v>1</v>
      </c>
      <c r="L197" s="166"/>
      <c r="M197" s="170"/>
      <c r="N197" s="171"/>
      <c r="O197" s="171"/>
      <c r="P197" s="171"/>
      <c r="Q197" s="171"/>
      <c r="R197" s="171"/>
      <c r="S197" s="171"/>
      <c r="T197" s="172"/>
      <c r="AT197" s="168" t="s">
        <v>453</v>
      </c>
      <c r="AU197" s="168" t="s">
        <v>129</v>
      </c>
      <c r="AV197" s="13" t="s">
        <v>81</v>
      </c>
      <c r="AW197" s="13" t="s">
        <v>29</v>
      </c>
      <c r="AX197" s="13" t="s">
        <v>73</v>
      </c>
      <c r="AY197" s="168" t="s">
        <v>445</v>
      </c>
    </row>
    <row r="198" spans="1:65" s="14" customFormat="1">
      <c r="B198" s="173"/>
      <c r="D198" s="167" t="s">
        <v>453</v>
      </c>
      <c r="E198" s="174" t="s">
        <v>1</v>
      </c>
      <c r="F198" s="175" t="s">
        <v>149</v>
      </c>
      <c r="H198" s="176">
        <v>243.83600000000001</v>
      </c>
      <c r="L198" s="173"/>
      <c r="M198" s="177"/>
      <c r="N198" s="178"/>
      <c r="O198" s="178"/>
      <c r="P198" s="178"/>
      <c r="Q198" s="178"/>
      <c r="R198" s="178"/>
      <c r="S198" s="178"/>
      <c r="T198" s="179"/>
      <c r="AT198" s="174" t="s">
        <v>453</v>
      </c>
      <c r="AU198" s="174" t="s">
        <v>129</v>
      </c>
      <c r="AV198" s="14" t="s">
        <v>129</v>
      </c>
      <c r="AW198" s="14" t="s">
        <v>29</v>
      </c>
      <c r="AX198" s="14" t="s">
        <v>73</v>
      </c>
      <c r="AY198" s="174" t="s">
        <v>445</v>
      </c>
    </row>
    <row r="199" spans="1:65" s="16" customFormat="1">
      <c r="B199" s="187"/>
      <c r="D199" s="167" t="s">
        <v>453</v>
      </c>
      <c r="E199" s="188" t="s">
        <v>1</v>
      </c>
      <c r="F199" s="189" t="s">
        <v>470</v>
      </c>
      <c r="H199" s="190">
        <v>243.83600000000001</v>
      </c>
      <c r="L199" s="187"/>
      <c r="M199" s="191"/>
      <c r="N199" s="192"/>
      <c r="O199" s="192"/>
      <c r="P199" s="192"/>
      <c r="Q199" s="192"/>
      <c r="R199" s="192"/>
      <c r="S199" s="192"/>
      <c r="T199" s="193"/>
      <c r="AT199" s="188" t="s">
        <v>453</v>
      </c>
      <c r="AU199" s="188" t="s">
        <v>129</v>
      </c>
      <c r="AV199" s="16" t="s">
        <v>451</v>
      </c>
      <c r="AW199" s="16" t="s">
        <v>29</v>
      </c>
      <c r="AX199" s="16" t="s">
        <v>81</v>
      </c>
      <c r="AY199" s="188" t="s">
        <v>445</v>
      </c>
    </row>
    <row r="200" spans="1:65" s="2" customFormat="1" ht="24.2" customHeight="1">
      <c r="A200" s="30"/>
      <c r="B200" s="152"/>
      <c r="C200" s="153" t="s">
        <v>504</v>
      </c>
      <c r="D200" s="153" t="s">
        <v>447</v>
      </c>
      <c r="E200" s="154" t="s">
        <v>505</v>
      </c>
      <c r="F200" s="155" t="s">
        <v>506</v>
      </c>
      <c r="G200" s="156" t="s">
        <v>507</v>
      </c>
      <c r="H200" s="157">
        <v>2114.1080000000002</v>
      </c>
      <c r="I200" s="158"/>
      <c r="J200" s="158">
        <f>ROUND(I200*H200,2)</f>
        <v>0</v>
      </c>
      <c r="K200" s="159"/>
      <c r="L200" s="31"/>
      <c r="M200" s="160" t="s">
        <v>1</v>
      </c>
      <c r="N200" s="161" t="s">
        <v>39</v>
      </c>
      <c r="O200" s="162">
        <v>0</v>
      </c>
      <c r="P200" s="162">
        <f>O200*H200</f>
        <v>0</v>
      </c>
      <c r="Q200" s="162">
        <v>0</v>
      </c>
      <c r="R200" s="162">
        <f>Q200*H200</f>
        <v>0</v>
      </c>
      <c r="S200" s="162">
        <v>0</v>
      </c>
      <c r="T200" s="163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4" t="s">
        <v>451</v>
      </c>
      <c r="AT200" s="164" t="s">
        <v>447</v>
      </c>
      <c r="AU200" s="164" t="s">
        <v>129</v>
      </c>
      <c r="AY200" s="18" t="s">
        <v>445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129</v>
      </c>
      <c r="BK200" s="165">
        <f>ROUND(I200*H200,2)</f>
        <v>0</v>
      </c>
      <c r="BL200" s="18" t="s">
        <v>451</v>
      </c>
      <c r="BM200" s="164" t="s">
        <v>508</v>
      </c>
    </row>
    <row r="201" spans="1:65" s="14" customFormat="1">
      <c r="B201" s="173"/>
      <c r="D201" s="167" t="s">
        <v>453</v>
      </c>
      <c r="E201" s="174" t="s">
        <v>1</v>
      </c>
      <c r="F201" s="175" t="s">
        <v>509</v>
      </c>
      <c r="H201" s="176">
        <v>2114.1080000000002</v>
      </c>
      <c r="L201" s="173"/>
      <c r="M201" s="177"/>
      <c r="N201" s="178"/>
      <c r="O201" s="178"/>
      <c r="P201" s="178"/>
      <c r="Q201" s="178"/>
      <c r="R201" s="178"/>
      <c r="S201" s="178"/>
      <c r="T201" s="179"/>
      <c r="AT201" s="174" t="s">
        <v>453</v>
      </c>
      <c r="AU201" s="174" t="s">
        <v>129</v>
      </c>
      <c r="AV201" s="14" t="s">
        <v>129</v>
      </c>
      <c r="AW201" s="14" t="s">
        <v>29</v>
      </c>
      <c r="AX201" s="14" t="s">
        <v>73</v>
      </c>
      <c r="AY201" s="174" t="s">
        <v>445</v>
      </c>
    </row>
    <row r="202" spans="1:65" s="16" customFormat="1">
      <c r="B202" s="187"/>
      <c r="D202" s="167" t="s">
        <v>453</v>
      </c>
      <c r="E202" s="188" t="s">
        <v>1</v>
      </c>
      <c r="F202" s="189" t="s">
        <v>470</v>
      </c>
      <c r="H202" s="190">
        <v>2114.1080000000002</v>
      </c>
      <c r="L202" s="187"/>
      <c r="M202" s="191"/>
      <c r="N202" s="192"/>
      <c r="O202" s="192"/>
      <c r="P202" s="192"/>
      <c r="Q202" s="192"/>
      <c r="R202" s="192"/>
      <c r="S202" s="192"/>
      <c r="T202" s="193"/>
      <c r="AT202" s="188" t="s">
        <v>453</v>
      </c>
      <c r="AU202" s="188" t="s">
        <v>129</v>
      </c>
      <c r="AV202" s="16" t="s">
        <v>451</v>
      </c>
      <c r="AW202" s="16" t="s">
        <v>29</v>
      </c>
      <c r="AX202" s="16" t="s">
        <v>81</v>
      </c>
      <c r="AY202" s="188" t="s">
        <v>445</v>
      </c>
    </row>
    <row r="203" spans="1:65" s="2" customFormat="1" ht="33" customHeight="1">
      <c r="A203" s="30"/>
      <c r="B203" s="152"/>
      <c r="C203" s="153" t="s">
        <v>510</v>
      </c>
      <c r="D203" s="153" t="s">
        <v>447</v>
      </c>
      <c r="E203" s="154" t="s">
        <v>511</v>
      </c>
      <c r="F203" s="155" t="s">
        <v>512</v>
      </c>
      <c r="G203" s="156" t="s">
        <v>450</v>
      </c>
      <c r="H203" s="157">
        <v>243.83600000000001</v>
      </c>
      <c r="I203" s="158"/>
      <c r="J203" s="158">
        <f>ROUND(I203*H203,2)</f>
        <v>0</v>
      </c>
      <c r="K203" s="159"/>
      <c r="L203" s="31"/>
      <c r="M203" s="160" t="s">
        <v>1</v>
      </c>
      <c r="N203" s="161" t="s">
        <v>39</v>
      </c>
      <c r="O203" s="162">
        <v>0.22900000000000001</v>
      </c>
      <c r="P203" s="162">
        <f>O203*H203</f>
        <v>55.838444000000003</v>
      </c>
      <c r="Q203" s="162">
        <v>0</v>
      </c>
      <c r="R203" s="162">
        <f>Q203*H203</f>
        <v>0</v>
      </c>
      <c r="S203" s="162">
        <v>0</v>
      </c>
      <c r="T203" s="163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4" t="s">
        <v>451</v>
      </c>
      <c r="AT203" s="164" t="s">
        <v>447</v>
      </c>
      <c r="AU203" s="164" t="s">
        <v>129</v>
      </c>
      <c r="AY203" s="18" t="s">
        <v>445</v>
      </c>
      <c r="BE203" s="165">
        <f>IF(N203="základná",J203,0)</f>
        <v>0</v>
      </c>
      <c r="BF203" s="165">
        <f>IF(N203="znížená",J203,0)</f>
        <v>0</v>
      </c>
      <c r="BG203" s="165">
        <f>IF(N203="zákl. prenesená",J203,0)</f>
        <v>0</v>
      </c>
      <c r="BH203" s="165">
        <f>IF(N203="zníž. prenesená",J203,0)</f>
        <v>0</v>
      </c>
      <c r="BI203" s="165">
        <f>IF(N203="nulová",J203,0)</f>
        <v>0</v>
      </c>
      <c r="BJ203" s="18" t="s">
        <v>129</v>
      </c>
      <c r="BK203" s="165">
        <f>ROUND(I203*H203,2)</f>
        <v>0</v>
      </c>
      <c r="BL203" s="18" t="s">
        <v>451</v>
      </c>
      <c r="BM203" s="164" t="s">
        <v>513</v>
      </c>
    </row>
    <row r="204" spans="1:65" s="13" customFormat="1">
      <c r="B204" s="166"/>
      <c r="D204" s="167" t="s">
        <v>453</v>
      </c>
      <c r="E204" s="168" t="s">
        <v>1</v>
      </c>
      <c r="F204" s="169" t="s">
        <v>514</v>
      </c>
      <c r="H204" s="168" t="s">
        <v>1</v>
      </c>
      <c r="L204" s="166"/>
      <c r="M204" s="170"/>
      <c r="N204" s="171"/>
      <c r="O204" s="171"/>
      <c r="P204" s="171"/>
      <c r="Q204" s="171"/>
      <c r="R204" s="171"/>
      <c r="S204" s="171"/>
      <c r="T204" s="172"/>
      <c r="AT204" s="168" t="s">
        <v>453</v>
      </c>
      <c r="AU204" s="168" t="s">
        <v>129</v>
      </c>
      <c r="AV204" s="13" t="s">
        <v>81</v>
      </c>
      <c r="AW204" s="13" t="s">
        <v>29</v>
      </c>
      <c r="AX204" s="13" t="s">
        <v>73</v>
      </c>
      <c r="AY204" s="168" t="s">
        <v>445</v>
      </c>
    </row>
    <row r="205" spans="1:65" s="13" customFormat="1">
      <c r="B205" s="166"/>
      <c r="D205" s="167" t="s">
        <v>453</v>
      </c>
      <c r="E205" s="168" t="s">
        <v>1</v>
      </c>
      <c r="F205" s="169" t="s">
        <v>458</v>
      </c>
      <c r="H205" s="168" t="s">
        <v>1</v>
      </c>
      <c r="L205" s="166"/>
      <c r="M205" s="170"/>
      <c r="N205" s="171"/>
      <c r="O205" s="171"/>
      <c r="P205" s="171"/>
      <c r="Q205" s="171"/>
      <c r="R205" s="171"/>
      <c r="S205" s="171"/>
      <c r="T205" s="172"/>
      <c r="AT205" s="168" t="s">
        <v>453</v>
      </c>
      <c r="AU205" s="168" t="s">
        <v>129</v>
      </c>
      <c r="AV205" s="13" t="s">
        <v>81</v>
      </c>
      <c r="AW205" s="13" t="s">
        <v>29</v>
      </c>
      <c r="AX205" s="13" t="s">
        <v>73</v>
      </c>
      <c r="AY205" s="168" t="s">
        <v>445</v>
      </c>
    </row>
    <row r="206" spans="1:65" s="14" customFormat="1">
      <c r="B206" s="173"/>
      <c r="D206" s="167" t="s">
        <v>453</v>
      </c>
      <c r="E206" s="174" t="s">
        <v>1</v>
      </c>
      <c r="F206" s="175" t="s">
        <v>515</v>
      </c>
      <c r="H206" s="176">
        <v>97.873999999999995</v>
      </c>
      <c r="L206" s="173"/>
      <c r="M206" s="177"/>
      <c r="N206" s="178"/>
      <c r="O206" s="178"/>
      <c r="P206" s="178"/>
      <c r="Q206" s="178"/>
      <c r="R206" s="178"/>
      <c r="S206" s="178"/>
      <c r="T206" s="179"/>
      <c r="AT206" s="174" t="s">
        <v>453</v>
      </c>
      <c r="AU206" s="174" t="s">
        <v>129</v>
      </c>
      <c r="AV206" s="14" t="s">
        <v>129</v>
      </c>
      <c r="AW206" s="14" t="s">
        <v>29</v>
      </c>
      <c r="AX206" s="14" t="s">
        <v>73</v>
      </c>
      <c r="AY206" s="174" t="s">
        <v>445</v>
      </c>
    </row>
    <row r="207" spans="1:65" s="13" customFormat="1">
      <c r="B207" s="166"/>
      <c r="D207" s="167" t="s">
        <v>453</v>
      </c>
      <c r="E207" s="168" t="s">
        <v>1</v>
      </c>
      <c r="F207" s="169" t="s">
        <v>460</v>
      </c>
      <c r="H207" s="168" t="s">
        <v>1</v>
      </c>
      <c r="L207" s="166"/>
      <c r="M207" s="170"/>
      <c r="N207" s="171"/>
      <c r="O207" s="171"/>
      <c r="P207" s="171"/>
      <c r="Q207" s="171"/>
      <c r="R207" s="171"/>
      <c r="S207" s="171"/>
      <c r="T207" s="172"/>
      <c r="AT207" s="168" t="s">
        <v>453</v>
      </c>
      <c r="AU207" s="168" t="s">
        <v>129</v>
      </c>
      <c r="AV207" s="13" t="s">
        <v>81</v>
      </c>
      <c r="AW207" s="13" t="s">
        <v>29</v>
      </c>
      <c r="AX207" s="13" t="s">
        <v>73</v>
      </c>
      <c r="AY207" s="168" t="s">
        <v>445</v>
      </c>
    </row>
    <row r="208" spans="1:65" s="14" customFormat="1">
      <c r="B208" s="173"/>
      <c r="D208" s="167" t="s">
        <v>453</v>
      </c>
      <c r="E208" s="174" t="s">
        <v>1</v>
      </c>
      <c r="F208" s="175" t="s">
        <v>461</v>
      </c>
      <c r="H208" s="176">
        <v>17.875</v>
      </c>
      <c r="L208" s="173"/>
      <c r="M208" s="177"/>
      <c r="N208" s="178"/>
      <c r="O208" s="178"/>
      <c r="P208" s="178"/>
      <c r="Q208" s="178"/>
      <c r="R208" s="178"/>
      <c r="S208" s="178"/>
      <c r="T208" s="179"/>
      <c r="AT208" s="174" t="s">
        <v>453</v>
      </c>
      <c r="AU208" s="174" t="s">
        <v>129</v>
      </c>
      <c r="AV208" s="14" t="s">
        <v>129</v>
      </c>
      <c r="AW208" s="14" t="s">
        <v>29</v>
      </c>
      <c r="AX208" s="14" t="s">
        <v>73</v>
      </c>
      <c r="AY208" s="174" t="s">
        <v>445</v>
      </c>
    </row>
    <row r="209" spans="1:65" s="13" customFormat="1">
      <c r="B209" s="166"/>
      <c r="D209" s="167" t="s">
        <v>453</v>
      </c>
      <c r="E209" s="168" t="s">
        <v>1</v>
      </c>
      <c r="F209" s="169" t="s">
        <v>462</v>
      </c>
      <c r="H209" s="168" t="s">
        <v>1</v>
      </c>
      <c r="L209" s="166"/>
      <c r="M209" s="170"/>
      <c r="N209" s="171"/>
      <c r="O209" s="171"/>
      <c r="P209" s="171"/>
      <c r="Q209" s="171"/>
      <c r="R209" s="171"/>
      <c r="S209" s="171"/>
      <c r="T209" s="172"/>
      <c r="AT209" s="168" t="s">
        <v>453</v>
      </c>
      <c r="AU209" s="168" t="s">
        <v>129</v>
      </c>
      <c r="AV209" s="13" t="s">
        <v>81</v>
      </c>
      <c r="AW209" s="13" t="s">
        <v>29</v>
      </c>
      <c r="AX209" s="13" t="s">
        <v>73</v>
      </c>
      <c r="AY209" s="168" t="s">
        <v>445</v>
      </c>
    </row>
    <row r="210" spans="1:65" s="14" customFormat="1">
      <c r="B210" s="173"/>
      <c r="D210" s="167" t="s">
        <v>453</v>
      </c>
      <c r="E210" s="174" t="s">
        <v>1</v>
      </c>
      <c r="F210" s="175" t="s">
        <v>464</v>
      </c>
      <c r="H210" s="176">
        <v>14.723000000000001</v>
      </c>
      <c r="L210" s="173"/>
      <c r="M210" s="177"/>
      <c r="N210" s="178"/>
      <c r="O210" s="178"/>
      <c r="P210" s="178"/>
      <c r="Q210" s="178"/>
      <c r="R210" s="178"/>
      <c r="S210" s="178"/>
      <c r="T210" s="179"/>
      <c r="AT210" s="174" t="s">
        <v>453</v>
      </c>
      <c r="AU210" s="174" t="s">
        <v>129</v>
      </c>
      <c r="AV210" s="14" t="s">
        <v>129</v>
      </c>
      <c r="AW210" s="14" t="s">
        <v>29</v>
      </c>
      <c r="AX210" s="14" t="s">
        <v>73</v>
      </c>
      <c r="AY210" s="174" t="s">
        <v>445</v>
      </c>
    </row>
    <row r="211" spans="1:65" s="13" customFormat="1">
      <c r="B211" s="166"/>
      <c r="D211" s="167" t="s">
        <v>453</v>
      </c>
      <c r="E211" s="168" t="s">
        <v>1</v>
      </c>
      <c r="F211" s="169" t="s">
        <v>465</v>
      </c>
      <c r="H211" s="168" t="s">
        <v>1</v>
      </c>
      <c r="L211" s="166"/>
      <c r="M211" s="170"/>
      <c r="N211" s="171"/>
      <c r="O211" s="171"/>
      <c r="P211" s="171"/>
      <c r="Q211" s="171"/>
      <c r="R211" s="171"/>
      <c r="S211" s="171"/>
      <c r="T211" s="172"/>
      <c r="AT211" s="168" t="s">
        <v>453</v>
      </c>
      <c r="AU211" s="168" t="s">
        <v>129</v>
      </c>
      <c r="AV211" s="13" t="s">
        <v>81</v>
      </c>
      <c r="AW211" s="13" t="s">
        <v>29</v>
      </c>
      <c r="AX211" s="13" t="s">
        <v>73</v>
      </c>
      <c r="AY211" s="168" t="s">
        <v>445</v>
      </c>
    </row>
    <row r="212" spans="1:65" s="14" customFormat="1">
      <c r="B212" s="173"/>
      <c r="D212" s="167" t="s">
        <v>453</v>
      </c>
      <c r="E212" s="174" t="s">
        <v>1</v>
      </c>
      <c r="F212" s="175" t="s">
        <v>516</v>
      </c>
      <c r="H212" s="176">
        <v>113.364</v>
      </c>
      <c r="L212" s="173"/>
      <c r="M212" s="177"/>
      <c r="N212" s="178"/>
      <c r="O212" s="178"/>
      <c r="P212" s="178"/>
      <c r="Q212" s="178"/>
      <c r="R212" s="178"/>
      <c r="S212" s="178"/>
      <c r="T212" s="179"/>
      <c r="AT212" s="174" t="s">
        <v>453</v>
      </c>
      <c r="AU212" s="174" t="s">
        <v>129</v>
      </c>
      <c r="AV212" s="14" t="s">
        <v>129</v>
      </c>
      <c r="AW212" s="14" t="s">
        <v>29</v>
      </c>
      <c r="AX212" s="14" t="s">
        <v>73</v>
      </c>
      <c r="AY212" s="174" t="s">
        <v>445</v>
      </c>
    </row>
    <row r="213" spans="1:65" s="16" customFormat="1">
      <c r="B213" s="187"/>
      <c r="D213" s="167" t="s">
        <v>453</v>
      </c>
      <c r="E213" s="188" t="s">
        <v>149</v>
      </c>
      <c r="F213" s="189" t="s">
        <v>470</v>
      </c>
      <c r="H213" s="190">
        <v>243.83600000000001</v>
      </c>
      <c r="L213" s="187"/>
      <c r="M213" s="191"/>
      <c r="N213" s="192"/>
      <c r="O213" s="192"/>
      <c r="P213" s="192"/>
      <c r="Q213" s="192"/>
      <c r="R213" s="192"/>
      <c r="S213" s="192"/>
      <c r="T213" s="193"/>
      <c r="AT213" s="188" t="s">
        <v>453</v>
      </c>
      <c r="AU213" s="188" t="s">
        <v>129</v>
      </c>
      <c r="AV213" s="16" t="s">
        <v>451</v>
      </c>
      <c r="AW213" s="16" t="s">
        <v>29</v>
      </c>
      <c r="AX213" s="16" t="s">
        <v>81</v>
      </c>
      <c r="AY213" s="188" t="s">
        <v>445</v>
      </c>
    </row>
    <row r="214" spans="1:65" s="12" customFormat="1" ht="22.9" customHeight="1">
      <c r="B214" s="140"/>
      <c r="D214" s="141" t="s">
        <v>72</v>
      </c>
      <c r="E214" s="150" t="s">
        <v>129</v>
      </c>
      <c r="F214" s="150" t="s">
        <v>517</v>
      </c>
      <c r="J214" s="151">
        <f>BK214</f>
        <v>0</v>
      </c>
      <c r="L214" s="140"/>
      <c r="M214" s="144"/>
      <c r="N214" s="145"/>
      <c r="O214" s="145"/>
      <c r="P214" s="146">
        <f>SUM(P215:P302)</f>
        <v>1879.3731162599997</v>
      </c>
      <c r="Q214" s="145"/>
      <c r="R214" s="146">
        <f>SUM(R215:R302)</f>
        <v>2302.7448396888199</v>
      </c>
      <c r="S214" s="145"/>
      <c r="T214" s="147">
        <f>SUM(T215:T302)</f>
        <v>13.865201999999998</v>
      </c>
      <c r="AR214" s="141" t="s">
        <v>81</v>
      </c>
      <c r="AT214" s="148" t="s">
        <v>72</v>
      </c>
      <c r="AU214" s="148" t="s">
        <v>81</v>
      </c>
      <c r="AY214" s="141" t="s">
        <v>445</v>
      </c>
      <c r="BK214" s="149">
        <f>SUM(BK215:BK302)</f>
        <v>0</v>
      </c>
    </row>
    <row r="215" spans="1:65" s="2" customFormat="1" ht="24.2" customHeight="1">
      <c r="A215" s="30"/>
      <c r="B215" s="152"/>
      <c r="C215" s="153" t="s">
        <v>518</v>
      </c>
      <c r="D215" s="153" t="s">
        <v>447</v>
      </c>
      <c r="E215" s="154" t="s">
        <v>519</v>
      </c>
      <c r="F215" s="155" t="s">
        <v>520</v>
      </c>
      <c r="G215" s="156" t="s">
        <v>450</v>
      </c>
      <c r="H215" s="157">
        <v>1146.3969999999999</v>
      </c>
      <c r="I215" s="158"/>
      <c r="J215" s="158">
        <f>ROUND(I215*H215,2)</f>
        <v>0</v>
      </c>
      <c r="K215" s="159"/>
      <c r="L215" s="31"/>
      <c r="M215" s="160" t="s">
        <v>1</v>
      </c>
      <c r="N215" s="161" t="s">
        <v>39</v>
      </c>
      <c r="O215" s="162">
        <v>0.71799999999999997</v>
      </c>
      <c r="P215" s="162">
        <f>O215*H215</f>
        <v>823.11304599999994</v>
      </c>
      <c r="Q215" s="162">
        <v>1.9205000000000001</v>
      </c>
      <c r="R215" s="162">
        <f>Q215*H215</f>
        <v>2201.6554384999999</v>
      </c>
      <c r="S215" s="162">
        <v>0</v>
      </c>
      <c r="T215" s="163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64" t="s">
        <v>451</v>
      </c>
      <c r="AT215" s="164" t="s">
        <v>447</v>
      </c>
      <c r="AU215" s="164" t="s">
        <v>129</v>
      </c>
      <c r="AY215" s="18" t="s">
        <v>445</v>
      </c>
      <c r="BE215" s="165">
        <f>IF(N215="základná",J215,0)</f>
        <v>0</v>
      </c>
      <c r="BF215" s="165">
        <f>IF(N215="znížená",J215,0)</f>
        <v>0</v>
      </c>
      <c r="BG215" s="165">
        <f>IF(N215="zákl. prenesená",J215,0)</f>
        <v>0</v>
      </c>
      <c r="BH215" s="165">
        <f>IF(N215="zníž. prenesená",J215,0)</f>
        <v>0</v>
      </c>
      <c r="BI215" s="165">
        <f>IF(N215="nulová",J215,0)</f>
        <v>0</v>
      </c>
      <c r="BJ215" s="18" t="s">
        <v>129</v>
      </c>
      <c r="BK215" s="165">
        <f>ROUND(I215*H215,2)</f>
        <v>0</v>
      </c>
      <c r="BL215" s="18" t="s">
        <v>451</v>
      </c>
      <c r="BM215" s="164" t="s">
        <v>521</v>
      </c>
    </row>
    <row r="216" spans="1:65" s="13" customFormat="1">
      <c r="B216" s="166"/>
      <c r="D216" s="167" t="s">
        <v>453</v>
      </c>
      <c r="E216" s="168" t="s">
        <v>1</v>
      </c>
      <c r="F216" s="169" t="s">
        <v>522</v>
      </c>
      <c r="H216" s="168" t="s">
        <v>1</v>
      </c>
      <c r="L216" s="166"/>
      <c r="M216" s="170"/>
      <c r="N216" s="171"/>
      <c r="O216" s="171"/>
      <c r="P216" s="171"/>
      <c r="Q216" s="171"/>
      <c r="R216" s="171"/>
      <c r="S216" s="171"/>
      <c r="T216" s="172"/>
      <c r="AT216" s="168" t="s">
        <v>453</v>
      </c>
      <c r="AU216" s="168" t="s">
        <v>129</v>
      </c>
      <c r="AV216" s="13" t="s">
        <v>81</v>
      </c>
      <c r="AW216" s="13" t="s">
        <v>29</v>
      </c>
      <c r="AX216" s="13" t="s">
        <v>73</v>
      </c>
      <c r="AY216" s="168" t="s">
        <v>445</v>
      </c>
    </row>
    <row r="217" spans="1:65" s="14" customFormat="1">
      <c r="B217" s="173"/>
      <c r="D217" s="167" t="s">
        <v>453</v>
      </c>
      <c r="E217" s="174" t="s">
        <v>1</v>
      </c>
      <c r="F217" s="175" t="s">
        <v>145</v>
      </c>
      <c r="H217" s="176">
        <v>1468.8689999999999</v>
      </c>
      <c r="L217" s="173"/>
      <c r="M217" s="177"/>
      <c r="N217" s="178"/>
      <c r="O217" s="178"/>
      <c r="P217" s="178"/>
      <c r="Q217" s="178"/>
      <c r="R217" s="178"/>
      <c r="S217" s="178"/>
      <c r="T217" s="179"/>
      <c r="AT217" s="174" t="s">
        <v>453</v>
      </c>
      <c r="AU217" s="174" t="s">
        <v>129</v>
      </c>
      <c r="AV217" s="14" t="s">
        <v>129</v>
      </c>
      <c r="AW217" s="14" t="s">
        <v>29</v>
      </c>
      <c r="AX217" s="14" t="s">
        <v>73</v>
      </c>
      <c r="AY217" s="174" t="s">
        <v>445</v>
      </c>
    </row>
    <row r="218" spans="1:65" s="14" customFormat="1">
      <c r="B218" s="173"/>
      <c r="D218" s="167" t="s">
        <v>453</v>
      </c>
      <c r="E218" s="174" t="s">
        <v>1</v>
      </c>
      <c r="F218" s="175" t="s">
        <v>489</v>
      </c>
      <c r="H218" s="176">
        <v>-243.83600000000001</v>
      </c>
      <c r="L218" s="173"/>
      <c r="M218" s="177"/>
      <c r="N218" s="178"/>
      <c r="O218" s="178"/>
      <c r="P218" s="178"/>
      <c r="Q218" s="178"/>
      <c r="R218" s="178"/>
      <c r="S218" s="178"/>
      <c r="T218" s="179"/>
      <c r="AT218" s="174" t="s">
        <v>453</v>
      </c>
      <c r="AU218" s="174" t="s">
        <v>129</v>
      </c>
      <c r="AV218" s="14" t="s">
        <v>129</v>
      </c>
      <c r="AW218" s="14" t="s">
        <v>29</v>
      </c>
      <c r="AX218" s="14" t="s">
        <v>73</v>
      </c>
      <c r="AY218" s="174" t="s">
        <v>445</v>
      </c>
    </row>
    <row r="219" spans="1:65" s="14" customFormat="1">
      <c r="B219" s="173"/>
      <c r="D219" s="167" t="s">
        <v>453</v>
      </c>
      <c r="E219" s="174" t="s">
        <v>1</v>
      </c>
      <c r="F219" s="175" t="s">
        <v>523</v>
      </c>
      <c r="H219" s="176">
        <v>-21.175999999999998</v>
      </c>
      <c r="L219" s="173"/>
      <c r="M219" s="177"/>
      <c r="N219" s="178"/>
      <c r="O219" s="178"/>
      <c r="P219" s="178"/>
      <c r="Q219" s="178"/>
      <c r="R219" s="178"/>
      <c r="S219" s="178"/>
      <c r="T219" s="179"/>
      <c r="AT219" s="174" t="s">
        <v>453</v>
      </c>
      <c r="AU219" s="174" t="s">
        <v>129</v>
      </c>
      <c r="AV219" s="14" t="s">
        <v>129</v>
      </c>
      <c r="AW219" s="14" t="s">
        <v>29</v>
      </c>
      <c r="AX219" s="14" t="s">
        <v>73</v>
      </c>
      <c r="AY219" s="174" t="s">
        <v>445</v>
      </c>
    </row>
    <row r="220" spans="1:65" s="14" customFormat="1">
      <c r="B220" s="173"/>
      <c r="D220" s="167" t="s">
        <v>453</v>
      </c>
      <c r="E220" s="174" t="s">
        <v>1</v>
      </c>
      <c r="F220" s="175" t="s">
        <v>524</v>
      </c>
      <c r="H220" s="176">
        <v>-57.46</v>
      </c>
      <c r="L220" s="173"/>
      <c r="M220" s="177"/>
      <c r="N220" s="178"/>
      <c r="O220" s="178"/>
      <c r="P220" s="178"/>
      <c r="Q220" s="178"/>
      <c r="R220" s="178"/>
      <c r="S220" s="178"/>
      <c r="T220" s="179"/>
      <c r="AT220" s="174" t="s">
        <v>453</v>
      </c>
      <c r="AU220" s="174" t="s">
        <v>129</v>
      </c>
      <c r="AV220" s="14" t="s">
        <v>129</v>
      </c>
      <c r="AW220" s="14" t="s">
        <v>29</v>
      </c>
      <c r="AX220" s="14" t="s">
        <v>73</v>
      </c>
      <c r="AY220" s="174" t="s">
        <v>445</v>
      </c>
    </row>
    <row r="221" spans="1:65" s="15" customFormat="1">
      <c r="B221" s="180"/>
      <c r="D221" s="167" t="s">
        <v>453</v>
      </c>
      <c r="E221" s="181" t="s">
        <v>525</v>
      </c>
      <c r="F221" s="182" t="s">
        <v>468</v>
      </c>
      <c r="H221" s="183">
        <v>1146.3969999999999</v>
      </c>
      <c r="L221" s="180"/>
      <c r="M221" s="184"/>
      <c r="N221" s="185"/>
      <c r="O221" s="185"/>
      <c r="P221" s="185"/>
      <c r="Q221" s="185"/>
      <c r="R221" s="185"/>
      <c r="S221" s="185"/>
      <c r="T221" s="186"/>
      <c r="AT221" s="181" t="s">
        <v>453</v>
      </c>
      <c r="AU221" s="181" t="s">
        <v>129</v>
      </c>
      <c r="AV221" s="15" t="s">
        <v>469</v>
      </c>
      <c r="AW221" s="15" t="s">
        <v>29</v>
      </c>
      <c r="AX221" s="15" t="s">
        <v>73</v>
      </c>
      <c r="AY221" s="181" t="s">
        <v>445</v>
      </c>
    </row>
    <row r="222" spans="1:65" s="16" customFormat="1">
      <c r="B222" s="187"/>
      <c r="D222" s="167" t="s">
        <v>453</v>
      </c>
      <c r="E222" s="188" t="s">
        <v>1</v>
      </c>
      <c r="F222" s="189" t="s">
        <v>470</v>
      </c>
      <c r="H222" s="190">
        <v>1146.3969999999999</v>
      </c>
      <c r="L222" s="187"/>
      <c r="M222" s="191"/>
      <c r="N222" s="192"/>
      <c r="O222" s="192"/>
      <c r="P222" s="192"/>
      <c r="Q222" s="192"/>
      <c r="R222" s="192"/>
      <c r="S222" s="192"/>
      <c r="T222" s="193"/>
      <c r="AT222" s="188" t="s">
        <v>453</v>
      </c>
      <c r="AU222" s="188" t="s">
        <v>129</v>
      </c>
      <c r="AV222" s="16" t="s">
        <v>451</v>
      </c>
      <c r="AW222" s="16" t="s">
        <v>29</v>
      </c>
      <c r="AX222" s="16" t="s">
        <v>81</v>
      </c>
      <c r="AY222" s="188" t="s">
        <v>445</v>
      </c>
    </row>
    <row r="223" spans="1:65" s="2" customFormat="1" ht="33" customHeight="1">
      <c r="A223" s="30"/>
      <c r="B223" s="152"/>
      <c r="C223" s="153" t="s">
        <v>526</v>
      </c>
      <c r="D223" s="153" t="s">
        <v>447</v>
      </c>
      <c r="E223" s="154" t="s">
        <v>527</v>
      </c>
      <c r="F223" s="155" t="s">
        <v>528</v>
      </c>
      <c r="G223" s="156" t="s">
        <v>529</v>
      </c>
      <c r="H223" s="157">
        <v>958.77099999999996</v>
      </c>
      <c r="I223" s="158"/>
      <c r="J223" s="158">
        <f>ROUND(I223*H223,2)</f>
        <v>0</v>
      </c>
      <c r="K223" s="159"/>
      <c r="L223" s="31"/>
      <c r="M223" s="160" t="s">
        <v>1</v>
      </c>
      <c r="N223" s="161" t="s">
        <v>39</v>
      </c>
      <c r="O223" s="162">
        <v>8.5000000000000006E-2</v>
      </c>
      <c r="P223" s="162">
        <f>O223*H223</f>
        <v>81.495535000000004</v>
      </c>
      <c r="Q223" s="162">
        <v>3.5074999999999999E-4</v>
      </c>
      <c r="R223" s="162">
        <f>Q223*H223</f>
        <v>0.33628892824999995</v>
      </c>
      <c r="S223" s="162">
        <v>0</v>
      </c>
      <c r="T223" s="163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64" t="s">
        <v>451</v>
      </c>
      <c r="AT223" s="164" t="s">
        <v>447</v>
      </c>
      <c r="AU223" s="164" t="s">
        <v>129</v>
      </c>
      <c r="AY223" s="18" t="s">
        <v>445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8" t="s">
        <v>129</v>
      </c>
      <c r="BK223" s="165">
        <f>ROUND(I223*H223,2)</f>
        <v>0</v>
      </c>
      <c r="BL223" s="18" t="s">
        <v>451</v>
      </c>
      <c r="BM223" s="164" t="s">
        <v>530</v>
      </c>
    </row>
    <row r="224" spans="1:65" s="14" customFormat="1" ht="22.5">
      <c r="B224" s="173"/>
      <c r="D224" s="167" t="s">
        <v>453</v>
      </c>
      <c r="E224" s="174" t="s">
        <v>1</v>
      </c>
      <c r="F224" s="175" t="s">
        <v>531</v>
      </c>
      <c r="H224" s="176">
        <v>485.327</v>
      </c>
      <c r="L224" s="173"/>
      <c r="M224" s="177"/>
      <c r="N224" s="178"/>
      <c r="O224" s="178"/>
      <c r="P224" s="178"/>
      <c r="Q224" s="178"/>
      <c r="R224" s="178"/>
      <c r="S224" s="178"/>
      <c r="T224" s="179"/>
      <c r="AT224" s="174" t="s">
        <v>453</v>
      </c>
      <c r="AU224" s="174" t="s">
        <v>129</v>
      </c>
      <c r="AV224" s="14" t="s">
        <v>129</v>
      </c>
      <c r="AW224" s="14" t="s">
        <v>29</v>
      </c>
      <c r="AX224" s="14" t="s">
        <v>73</v>
      </c>
      <c r="AY224" s="174" t="s">
        <v>445</v>
      </c>
    </row>
    <row r="225" spans="1:65" s="14" customFormat="1" ht="22.5">
      <c r="B225" s="173"/>
      <c r="D225" s="167" t="s">
        <v>453</v>
      </c>
      <c r="E225" s="174" t="s">
        <v>1</v>
      </c>
      <c r="F225" s="175" t="s">
        <v>532</v>
      </c>
      <c r="H225" s="176">
        <v>473.44400000000002</v>
      </c>
      <c r="L225" s="173"/>
      <c r="M225" s="177"/>
      <c r="N225" s="178"/>
      <c r="O225" s="178"/>
      <c r="P225" s="178"/>
      <c r="Q225" s="178"/>
      <c r="R225" s="178"/>
      <c r="S225" s="178"/>
      <c r="T225" s="179"/>
      <c r="AT225" s="174" t="s">
        <v>453</v>
      </c>
      <c r="AU225" s="174" t="s">
        <v>129</v>
      </c>
      <c r="AV225" s="14" t="s">
        <v>129</v>
      </c>
      <c r="AW225" s="14" t="s">
        <v>29</v>
      </c>
      <c r="AX225" s="14" t="s">
        <v>73</v>
      </c>
      <c r="AY225" s="174" t="s">
        <v>445</v>
      </c>
    </row>
    <row r="226" spans="1:65" s="15" customFormat="1">
      <c r="B226" s="180"/>
      <c r="D226" s="167" t="s">
        <v>453</v>
      </c>
      <c r="E226" s="181" t="s">
        <v>157</v>
      </c>
      <c r="F226" s="182" t="s">
        <v>468</v>
      </c>
      <c r="H226" s="183">
        <v>958.77099999999996</v>
      </c>
      <c r="L226" s="180"/>
      <c r="M226" s="184"/>
      <c r="N226" s="185"/>
      <c r="O226" s="185"/>
      <c r="P226" s="185"/>
      <c r="Q226" s="185"/>
      <c r="R226" s="185"/>
      <c r="S226" s="185"/>
      <c r="T226" s="186"/>
      <c r="AT226" s="181" t="s">
        <v>453</v>
      </c>
      <c r="AU226" s="181" t="s">
        <v>129</v>
      </c>
      <c r="AV226" s="15" t="s">
        <v>469</v>
      </c>
      <c r="AW226" s="15" t="s">
        <v>29</v>
      </c>
      <c r="AX226" s="15" t="s">
        <v>73</v>
      </c>
      <c r="AY226" s="181" t="s">
        <v>445</v>
      </c>
    </row>
    <row r="227" spans="1:65" s="16" customFormat="1">
      <c r="B227" s="187"/>
      <c r="D227" s="167" t="s">
        <v>453</v>
      </c>
      <c r="E227" s="188" t="s">
        <v>1</v>
      </c>
      <c r="F227" s="189" t="s">
        <v>470</v>
      </c>
      <c r="H227" s="190">
        <v>958.77099999999996</v>
      </c>
      <c r="L227" s="187"/>
      <c r="M227" s="191"/>
      <c r="N227" s="192"/>
      <c r="O227" s="192"/>
      <c r="P227" s="192"/>
      <c r="Q227" s="192"/>
      <c r="R227" s="192"/>
      <c r="S227" s="192"/>
      <c r="T227" s="193"/>
      <c r="AT227" s="188" t="s">
        <v>453</v>
      </c>
      <c r="AU227" s="188" t="s">
        <v>129</v>
      </c>
      <c r="AV227" s="16" t="s">
        <v>451</v>
      </c>
      <c r="AW227" s="16" t="s">
        <v>29</v>
      </c>
      <c r="AX227" s="16" t="s">
        <v>81</v>
      </c>
      <c r="AY227" s="188" t="s">
        <v>445</v>
      </c>
    </row>
    <row r="228" spans="1:65" s="2" customFormat="1" ht="16.5" customHeight="1">
      <c r="A228" s="30"/>
      <c r="B228" s="152"/>
      <c r="C228" s="194" t="s">
        <v>533</v>
      </c>
      <c r="D228" s="194" t="s">
        <v>534</v>
      </c>
      <c r="E228" s="195" t="s">
        <v>535</v>
      </c>
      <c r="F228" s="196" t="s">
        <v>536</v>
      </c>
      <c r="G228" s="197" t="s">
        <v>529</v>
      </c>
      <c r="H228" s="198">
        <v>1102.587</v>
      </c>
      <c r="I228" s="199"/>
      <c r="J228" s="199">
        <f>ROUND(I228*H228,2)</f>
        <v>0</v>
      </c>
      <c r="K228" s="200"/>
      <c r="L228" s="201"/>
      <c r="M228" s="202" t="s">
        <v>1</v>
      </c>
      <c r="N228" s="203" t="s">
        <v>39</v>
      </c>
      <c r="O228" s="162">
        <v>0</v>
      </c>
      <c r="P228" s="162">
        <f>O228*H228</f>
        <v>0</v>
      </c>
      <c r="Q228" s="162">
        <v>2.9999999999999997E-4</v>
      </c>
      <c r="R228" s="162">
        <f>Q228*H228</f>
        <v>0.33077609999999996</v>
      </c>
      <c r="S228" s="162">
        <v>0</v>
      </c>
      <c r="T228" s="163">
        <f>S228*H228</f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64" t="s">
        <v>504</v>
      </c>
      <c r="AT228" s="164" t="s">
        <v>534</v>
      </c>
      <c r="AU228" s="164" t="s">
        <v>129</v>
      </c>
      <c r="AY228" s="18" t="s">
        <v>445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129</v>
      </c>
      <c r="BK228" s="165">
        <f>ROUND(I228*H228,2)</f>
        <v>0</v>
      </c>
      <c r="BL228" s="18" t="s">
        <v>451</v>
      </c>
      <c r="BM228" s="164" t="s">
        <v>537</v>
      </c>
    </row>
    <row r="229" spans="1:65" s="14" customFormat="1">
      <c r="B229" s="173"/>
      <c r="D229" s="167" t="s">
        <v>453</v>
      </c>
      <c r="E229" s="174" t="s">
        <v>1</v>
      </c>
      <c r="F229" s="175" t="s">
        <v>538</v>
      </c>
      <c r="H229" s="176">
        <v>1102.587</v>
      </c>
      <c r="L229" s="173"/>
      <c r="M229" s="177"/>
      <c r="N229" s="178"/>
      <c r="O229" s="178"/>
      <c r="P229" s="178"/>
      <c r="Q229" s="178"/>
      <c r="R229" s="178"/>
      <c r="S229" s="178"/>
      <c r="T229" s="179"/>
      <c r="AT229" s="174" t="s">
        <v>453</v>
      </c>
      <c r="AU229" s="174" t="s">
        <v>129</v>
      </c>
      <c r="AV229" s="14" t="s">
        <v>129</v>
      </c>
      <c r="AW229" s="14" t="s">
        <v>29</v>
      </c>
      <c r="AX229" s="14" t="s">
        <v>73</v>
      </c>
      <c r="AY229" s="174" t="s">
        <v>445</v>
      </c>
    </row>
    <row r="230" spans="1:65" s="16" customFormat="1">
      <c r="B230" s="187"/>
      <c r="D230" s="167" t="s">
        <v>453</v>
      </c>
      <c r="E230" s="188" t="s">
        <v>1</v>
      </c>
      <c r="F230" s="189" t="s">
        <v>470</v>
      </c>
      <c r="H230" s="190">
        <v>1102.587</v>
      </c>
      <c r="L230" s="187"/>
      <c r="M230" s="191"/>
      <c r="N230" s="192"/>
      <c r="O230" s="192"/>
      <c r="P230" s="192"/>
      <c r="Q230" s="192"/>
      <c r="R230" s="192"/>
      <c r="S230" s="192"/>
      <c r="T230" s="193"/>
      <c r="AT230" s="188" t="s">
        <v>453</v>
      </c>
      <c r="AU230" s="188" t="s">
        <v>129</v>
      </c>
      <c r="AV230" s="16" t="s">
        <v>451</v>
      </c>
      <c r="AW230" s="16" t="s">
        <v>29</v>
      </c>
      <c r="AX230" s="16" t="s">
        <v>81</v>
      </c>
      <c r="AY230" s="188" t="s">
        <v>445</v>
      </c>
    </row>
    <row r="231" spans="1:65" s="2" customFormat="1" ht="16.5" customHeight="1">
      <c r="A231" s="30"/>
      <c r="B231" s="152"/>
      <c r="C231" s="153" t="s">
        <v>539</v>
      </c>
      <c r="D231" s="153" t="s">
        <v>447</v>
      </c>
      <c r="E231" s="154" t="s">
        <v>540</v>
      </c>
      <c r="F231" s="155" t="s">
        <v>541</v>
      </c>
      <c r="G231" s="156" t="s">
        <v>542</v>
      </c>
      <c r="H231" s="157">
        <v>216.9</v>
      </c>
      <c r="I231" s="158"/>
      <c r="J231" s="158">
        <f>ROUND(I231*H231,2)</f>
        <v>0</v>
      </c>
      <c r="K231" s="159"/>
      <c r="L231" s="31"/>
      <c r="M231" s="160" t="s">
        <v>1</v>
      </c>
      <c r="N231" s="161" t="s">
        <v>39</v>
      </c>
      <c r="O231" s="162">
        <v>0.21925</v>
      </c>
      <c r="P231" s="162">
        <f>O231*H231</f>
        <v>47.555325000000003</v>
      </c>
      <c r="Q231" s="162">
        <v>0.24683099999999999</v>
      </c>
      <c r="R231" s="162">
        <f>Q231*H231</f>
        <v>53.537643899999999</v>
      </c>
      <c r="S231" s="162">
        <v>0</v>
      </c>
      <c r="T231" s="163">
        <f>S231*H231</f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64" t="s">
        <v>451</v>
      </c>
      <c r="AT231" s="164" t="s">
        <v>447</v>
      </c>
      <c r="AU231" s="164" t="s">
        <v>129</v>
      </c>
      <c r="AY231" s="18" t="s">
        <v>445</v>
      </c>
      <c r="BE231" s="165">
        <f>IF(N231="základná",J231,0)</f>
        <v>0</v>
      </c>
      <c r="BF231" s="165">
        <f>IF(N231="znížená",J231,0)</f>
        <v>0</v>
      </c>
      <c r="BG231" s="165">
        <f>IF(N231="zákl. prenesená",J231,0)</f>
        <v>0</v>
      </c>
      <c r="BH231" s="165">
        <f>IF(N231="zníž. prenesená",J231,0)</f>
        <v>0</v>
      </c>
      <c r="BI231" s="165">
        <f>IF(N231="nulová",J231,0)</f>
        <v>0</v>
      </c>
      <c r="BJ231" s="18" t="s">
        <v>129</v>
      </c>
      <c r="BK231" s="165">
        <f>ROUND(I231*H231,2)</f>
        <v>0</v>
      </c>
      <c r="BL231" s="18" t="s">
        <v>451</v>
      </c>
      <c r="BM231" s="164" t="s">
        <v>543</v>
      </c>
    </row>
    <row r="232" spans="1:65" s="13" customFormat="1">
      <c r="B232" s="166"/>
      <c r="D232" s="167" t="s">
        <v>453</v>
      </c>
      <c r="E232" s="168" t="s">
        <v>1</v>
      </c>
      <c r="F232" s="169" t="s">
        <v>522</v>
      </c>
      <c r="H232" s="168" t="s">
        <v>1</v>
      </c>
      <c r="L232" s="166"/>
      <c r="M232" s="170"/>
      <c r="N232" s="171"/>
      <c r="O232" s="171"/>
      <c r="P232" s="171"/>
      <c r="Q232" s="171"/>
      <c r="R232" s="171"/>
      <c r="S232" s="171"/>
      <c r="T232" s="172"/>
      <c r="AT232" s="168" t="s">
        <v>453</v>
      </c>
      <c r="AU232" s="168" t="s">
        <v>129</v>
      </c>
      <c r="AV232" s="13" t="s">
        <v>81</v>
      </c>
      <c r="AW232" s="13" t="s">
        <v>29</v>
      </c>
      <c r="AX232" s="13" t="s">
        <v>73</v>
      </c>
      <c r="AY232" s="168" t="s">
        <v>445</v>
      </c>
    </row>
    <row r="233" spans="1:65" s="14" customFormat="1">
      <c r="B233" s="173"/>
      <c r="D233" s="167" t="s">
        <v>453</v>
      </c>
      <c r="E233" s="174" t="s">
        <v>1</v>
      </c>
      <c r="F233" s="175" t="s">
        <v>544</v>
      </c>
      <c r="H233" s="176">
        <v>216.9</v>
      </c>
      <c r="L233" s="173"/>
      <c r="M233" s="177"/>
      <c r="N233" s="178"/>
      <c r="O233" s="178"/>
      <c r="P233" s="178"/>
      <c r="Q233" s="178"/>
      <c r="R233" s="178"/>
      <c r="S233" s="178"/>
      <c r="T233" s="179"/>
      <c r="AT233" s="174" t="s">
        <v>453</v>
      </c>
      <c r="AU233" s="174" t="s">
        <v>129</v>
      </c>
      <c r="AV233" s="14" t="s">
        <v>129</v>
      </c>
      <c r="AW233" s="14" t="s">
        <v>29</v>
      </c>
      <c r="AX233" s="14" t="s">
        <v>73</v>
      </c>
      <c r="AY233" s="174" t="s">
        <v>445</v>
      </c>
    </row>
    <row r="234" spans="1:65" s="15" customFormat="1">
      <c r="B234" s="180"/>
      <c r="D234" s="167" t="s">
        <v>453</v>
      </c>
      <c r="E234" s="181" t="s">
        <v>545</v>
      </c>
      <c r="F234" s="182" t="s">
        <v>468</v>
      </c>
      <c r="H234" s="183">
        <v>216.9</v>
      </c>
      <c r="L234" s="180"/>
      <c r="M234" s="184"/>
      <c r="N234" s="185"/>
      <c r="O234" s="185"/>
      <c r="P234" s="185"/>
      <c r="Q234" s="185"/>
      <c r="R234" s="185"/>
      <c r="S234" s="185"/>
      <c r="T234" s="186"/>
      <c r="AT234" s="181" t="s">
        <v>453</v>
      </c>
      <c r="AU234" s="181" t="s">
        <v>129</v>
      </c>
      <c r="AV234" s="15" t="s">
        <v>469</v>
      </c>
      <c r="AW234" s="15" t="s">
        <v>29</v>
      </c>
      <c r="AX234" s="15" t="s">
        <v>73</v>
      </c>
      <c r="AY234" s="181" t="s">
        <v>445</v>
      </c>
    </row>
    <row r="235" spans="1:65" s="16" customFormat="1">
      <c r="B235" s="187"/>
      <c r="D235" s="167" t="s">
        <v>453</v>
      </c>
      <c r="E235" s="188" t="s">
        <v>1</v>
      </c>
      <c r="F235" s="189" t="s">
        <v>470</v>
      </c>
      <c r="H235" s="190">
        <v>216.9</v>
      </c>
      <c r="L235" s="187"/>
      <c r="M235" s="191"/>
      <c r="N235" s="192"/>
      <c r="O235" s="192"/>
      <c r="P235" s="192"/>
      <c r="Q235" s="192"/>
      <c r="R235" s="192"/>
      <c r="S235" s="192"/>
      <c r="T235" s="193"/>
      <c r="AT235" s="188" t="s">
        <v>453</v>
      </c>
      <c r="AU235" s="188" t="s">
        <v>129</v>
      </c>
      <c r="AV235" s="16" t="s">
        <v>451</v>
      </c>
      <c r="AW235" s="16" t="s">
        <v>29</v>
      </c>
      <c r="AX235" s="16" t="s">
        <v>81</v>
      </c>
      <c r="AY235" s="188" t="s">
        <v>445</v>
      </c>
    </row>
    <row r="236" spans="1:65" s="2" customFormat="1" ht="16.5" customHeight="1">
      <c r="A236" s="30"/>
      <c r="B236" s="152"/>
      <c r="C236" s="153" t="s">
        <v>546</v>
      </c>
      <c r="D236" s="153" t="s">
        <v>447</v>
      </c>
      <c r="E236" s="154" t="s">
        <v>547</v>
      </c>
      <c r="F236" s="155" t="s">
        <v>548</v>
      </c>
      <c r="G236" s="156" t="s">
        <v>450</v>
      </c>
      <c r="H236" s="157">
        <v>1.0960000000000001</v>
      </c>
      <c r="I236" s="158"/>
      <c r="J236" s="158">
        <f>ROUND(I236*H236,2)</f>
        <v>0</v>
      </c>
      <c r="K236" s="159"/>
      <c r="L236" s="31"/>
      <c r="M236" s="160" t="s">
        <v>1</v>
      </c>
      <c r="N236" s="161" t="s">
        <v>39</v>
      </c>
      <c r="O236" s="162">
        <v>0.61770999999999998</v>
      </c>
      <c r="P236" s="162">
        <f>O236*H236</f>
        <v>0.67701016000000003</v>
      </c>
      <c r="Q236" s="162">
        <v>2.1940757</v>
      </c>
      <c r="R236" s="162">
        <f>Q236*H236</f>
        <v>2.4047069672000001</v>
      </c>
      <c r="S236" s="162">
        <v>0</v>
      </c>
      <c r="T236" s="163">
        <f>S236*H236</f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64" t="s">
        <v>451</v>
      </c>
      <c r="AT236" s="164" t="s">
        <v>447</v>
      </c>
      <c r="AU236" s="164" t="s">
        <v>129</v>
      </c>
      <c r="AY236" s="18" t="s">
        <v>445</v>
      </c>
      <c r="BE236" s="165">
        <f>IF(N236="základná",J236,0)</f>
        <v>0</v>
      </c>
      <c r="BF236" s="165">
        <f>IF(N236="znížená",J236,0)</f>
        <v>0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8" t="s">
        <v>129</v>
      </c>
      <c r="BK236" s="165">
        <f>ROUND(I236*H236,2)</f>
        <v>0</v>
      </c>
      <c r="BL236" s="18" t="s">
        <v>451</v>
      </c>
      <c r="BM236" s="164" t="s">
        <v>549</v>
      </c>
    </row>
    <row r="237" spans="1:65" s="13" customFormat="1">
      <c r="B237" s="166"/>
      <c r="D237" s="167" t="s">
        <v>453</v>
      </c>
      <c r="E237" s="168" t="s">
        <v>1</v>
      </c>
      <c r="F237" s="169" t="s">
        <v>550</v>
      </c>
      <c r="H237" s="168" t="s">
        <v>1</v>
      </c>
      <c r="L237" s="166"/>
      <c r="M237" s="170"/>
      <c r="N237" s="171"/>
      <c r="O237" s="171"/>
      <c r="P237" s="171"/>
      <c r="Q237" s="171"/>
      <c r="R237" s="171"/>
      <c r="S237" s="171"/>
      <c r="T237" s="172"/>
      <c r="AT237" s="168" t="s">
        <v>453</v>
      </c>
      <c r="AU237" s="168" t="s">
        <v>129</v>
      </c>
      <c r="AV237" s="13" t="s">
        <v>81</v>
      </c>
      <c r="AW237" s="13" t="s">
        <v>29</v>
      </c>
      <c r="AX237" s="13" t="s">
        <v>73</v>
      </c>
      <c r="AY237" s="168" t="s">
        <v>445</v>
      </c>
    </row>
    <row r="238" spans="1:65" s="14" customFormat="1">
      <c r="B238" s="173"/>
      <c r="D238" s="167" t="s">
        <v>453</v>
      </c>
      <c r="E238" s="174" t="s">
        <v>1</v>
      </c>
      <c r="F238" s="175" t="s">
        <v>551</v>
      </c>
      <c r="H238" s="176">
        <v>1.0960000000000001</v>
      </c>
      <c r="L238" s="173"/>
      <c r="M238" s="177"/>
      <c r="N238" s="178"/>
      <c r="O238" s="178"/>
      <c r="P238" s="178"/>
      <c r="Q238" s="178"/>
      <c r="R238" s="178"/>
      <c r="S238" s="178"/>
      <c r="T238" s="179"/>
      <c r="AT238" s="174" t="s">
        <v>453</v>
      </c>
      <c r="AU238" s="174" t="s">
        <v>129</v>
      </c>
      <c r="AV238" s="14" t="s">
        <v>129</v>
      </c>
      <c r="AW238" s="14" t="s">
        <v>29</v>
      </c>
      <c r="AX238" s="14" t="s">
        <v>73</v>
      </c>
      <c r="AY238" s="174" t="s">
        <v>445</v>
      </c>
    </row>
    <row r="239" spans="1:65" s="16" customFormat="1">
      <c r="B239" s="187"/>
      <c r="D239" s="167" t="s">
        <v>453</v>
      </c>
      <c r="E239" s="188" t="s">
        <v>1</v>
      </c>
      <c r="F239" s="189" t="s">
        <v>470</v>
      </c>
      <c r="H239" s="190">
        <v>1.0960000000000001</v>
      </c>
      <c r="L239" s="187"/>
      <c r="M239" s="191"/>
      <c r="N239" s="192"/>
      <c r="O239" s="192"/>
      <c r="P239" s="192"/>
      <c r="Q239" s="192"/>
      <c r="R239" s="192"/>
      <c r="S239" s="192"/>
      <c r="T239" s="193"/>
      <c r="AT239" s="188" t="s">
        <v>453</v>
      </c>
      <c r="AU239" s="188" t="s">
        <v>129</v>
      </c>
      <c r="AV239" s="16" t="s">
        <v>451</v>
      </c>
      <c r="AW239" s="16" t="s">
        <v>29</v>
      </c>
      <c r="AX239" s="16" t="s">
        <v>81</v>
      </c>
      <c r="AY239" s="188" t="s">
        <v>445</v>
      </c>
    </row>
    <row r="240" spans="1:65" s="2" customFormat="1" ht="24.2" customHeight="1">
      <c r="A240" s="30"/>
      <c r="B240" s="152"/>
      <c r="C240" s="153" t="s">
        <v>552</v>
      </c>
      <c r="D240" s="153" t="s">
        <v>447</v>
      </c>
      <c r="E240" s="154" t="s">
        <v>553</v>
      </c>
      <c r="F240" s="155" t="s">
        <v>554</v>
      </c>
      <c r="G240" s="156" t="s">
        <v>450</v>
      </c>
      <c r="H240" s="157">
        <v>5.3380000000000001</v>
      </c>
      <c r="I240" s="158"/>
      <c r="J240" s="158">
        <f>ROUND(I240*H240,2)</f>
        <v>0</v>
      </c>
      <c r="K240" s="159"/>
      <c r="L240" s="31"/>
      <c r="M240" s="160" t="s">
        <v>1</v>
      </c>
      <c r="N240" s="161" t="s">
        <v>39</v>
      </c>
      <c r="O240" s="162">
        <v>0.61890999999999996</v>
      </c>
      <c r="P240" s="162">
        <f>O240*H240</f>
        <v>3.3037415799999996</v>
      </c>
      <c r="Q240" s="162">
        <v>2.4157202</v>
      </c>
      <c r="R240" s="162">
        <f>Q240*H240</f>
        <v>12.895114427599999</v>
      </c>
      <c r="S240" s="162">
        <v>0</v>
      </c>
      <c r="T240" s="163">
        <f>S240*H240</f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64" t="s">
        <v>451</v>
      </c>
      <c r="AT240" s="164" t="s">
        <v>447</v>
      </c>
      <c r="AU240" s="164" t="s">
        <v>129</v>
      </c>
      <c r="AY240" s="18" t="s">
        <v>445</v>
      </c>
      <c r="BE240" s="165">
        <f>IF(N240="základná",J240,0)</f>
        <v>0</v>
      </c>
      <c r="BF240" s="165">
        <f>IF(N240="znížená",J240,0)</f>
        <v>0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8" t="s">
        <v>129</v>
      </c>
      <c r="BK240" s="165">
        <f>ROUND(I240*H240,2)</f>
        <v>0</v>
      </c>
      <c r="BL240" s="18" t="s">
        <v>451</v>
      </c>
      <c r="BM240" s="164" t="s">
        <v>555</v>
      </c>
    </row>
    <row r="241" spans="1:65" s="13" customFormat="1">
      <c r="B241" s="166"/>
      <c r="D241" s="167" t="s">
        <v>453</v>
      </c>
      <c r="E241" s="168" t="s">
        <v>1</v>
      </c>
      <c r="F241" s="169" t="s">
        <v>556</v>
      </c>
      <c r="H241" s="168" t="s">
        <v>1</v>
      </c>
      <c r="L241" s="166"/>
      <c r="M241" s="170"/>
      <c r="N241" s="171"/>
      <c r="O241" s="171"/>
      <c r="P241" s="171"/>
      <c r="Q241" s="171"/>
      <c r="R241" s="171"/>
      <c r="S241" s="171"/>
      <c r="T241" s="172"/>
      <c r="AT241" s="168" t="s">
        <v>453</v>
      </c>
      <c r="AU241" s="168" t="s">
        <v>129</v>
      </c>
      <c r="AV241" s="13" t="s">
        <v>81</v>
      </c>
      <c r="AW241" s="13" t="s">
        <v>29</v>
      </c>
      <c r="AX241" s="13" t="s">
        <v>73</v>
      </c>
      <c r="AY241" s="168" t="s">
        <v>445</v>
      </c>
    </row>
    <row r="242" spans="1:65" s="14" customFormat="1">
      <c r="B242" s="173"/>
      <c r="D242" s="167" t="s">
        <v>453</v>
      </c>
      <c r="E242" s="174" t="s">
        <v>1</v>
      </c>
      <c r="F242" s="175" t="s">
        <v>557</v>
      </c>
      <c r="H242" s="176">
        <v>5.3380000000000001</v>
      </c>
      <c r="L242" s="173"/>
      <c r="M242" s="177"/>
      <c r="N242" s="178"/>
      <c r="O242" s="178"/>
      <c r="P242" s="178"/>
      <c r="Q242" s="178"/>
      <c r="R242" s="178"/>
      <c r="S242" s="178"/>
      <c r="T242" s="179"/>
      <c r="AT242" s="174" t="s">
        <v>453</v>
      </c>
      <c r="AU242" s="174" t="s">
        <v>129</v>
      </c>
      <c r="AV242" s="14" t="s">
        <v>129</v>
      </c>
      <c r="AW242" s="14" t="s">
        <v>29</v>
      </c>
      <c r="AX242" s="14" t="s">
        <v>73</v>
      </c>
      <c r="AY242" s="174" t="s">
        <v>445</v>
      </c>
    </row>
    <row r="243" spans="1:65" s="15" customFormat="1">
      <c r="B243" s="180"/>
      <c r="D243" s="167" t="s">
        <v>453</v>
      </c>
      <c r="E243" s="181" t="s">
        <v>214</v>
      </c>
      <c r="F243" s="182" t="s">
        <v>468</v>
      </c>
      <c r="H243" s="183">
        <v>5.3380000000000001</v>
      </c>
      <c r="L243" s="180"/>
      <c r="M243" s="184"/>
      <c r="N243" s="185"/>
      <c r="O243" s="185"/>
      <c r="P243" s="185"/>
      <c r="Q243" s="185"/>
      <c r="R243" s="185"/>
      <c r="S243" s="185"/>
      <c r="T243" s="186"/>
      <c r="AT243" s="181" t="s">
        <v>453</v>
      </c>
      <c r="AU243" s="181" t="s">
        <v>129</v>
      </c>
      <c r="AV243" s="15" t="s">
        <v>469</v>
      </c>
      <c r="AW243" s="15" t="s">
        <v>29</v>
      </c>
      <c r="AX243" s="15" t="s">
        <v>73</v>
      </c>
      <c r="AY243" s="181" t="s">
        <v>445</v>
      </c>
    </row>
    <row r="244" spans="1:65" s="16" customFormat="1">
      <c r="B244" s="187"/>
      <c r="D244" s="167" t="s">
        <v>453</v>
      </c>
      <c r="E244" s="188" t="s">
        <v>1</v>
      </c>
      <c r="F244" s="189" t="s">
        <v>470</v>
      </c>
      <c r="H244" s="190">
        <v>5.3380000000000001</v>
      </c>
      <c r="L244" s="187"/>
      <c r="M244" s="191"/>
      <c r="N244" s="192"/>
      <c r="O244" s="192"/>
      <c r="P244" s="192"/>
      <c r="Q244" s="192"/>
      <c r="R244" s="192"/>
      <c r="S244" s="192"/>
      <c r="T244" s="193"/>
      <c r="AT244" s="188" t="s">
        <v>453</v>
      </c>
      <c r="AU244" s="188" t="s">
        <v>129</v>
      </c>
      <c r="AV244" s="16" t="s">
        <v>451</v>
      </c>
      <c r="AW244" s="16" t="s">
        <v>29</v>
      </c>
      <c r="AX244" s="16" t="s">
        <v>81</v>
      </c>
      <c r="AY244" s="188" t="s">
        <v>445</v>
      </c>
    </row>
    <row r="245" spans="1:65" s="2" customFormat="1" ht="24.2" customHeight="1">
      <c r="A245" s="30"/>
      <c r="B245" s="152"/>
      <c r="C245" s="153" t="s">
        <v>558</v>
      </c>
      <c r="D245" s="153" t="s">
        <v>447</v>
      </c>
      <c r="E245" s="154" t="s">
        <v>559</v>
      </c>
      <c r="F245" s="155" t="s">
        <v>560</v>
      </c>
      <c r="G245" s="156" t="s">
        <v>529</v>
      </c>
      <c r="H245" s="157">
        <v>6.8579999999999997</v>
      </c>
      <c r="I245" s="158"/>
      <c r="J245" s="158">
        <f>ROUND(I245*H245,2)</f>
        <v>0</v>
      </c>
      <c r="K245" s="159"/>
      <c r="L245" s="31"/>
      <c r="M245" s="160" t="s">
        <v>1</v>
      </c>
      <c r="N245" s="161" t="s">
        <v>39</v>
      </c>
      <c r="O245" s="162">
        <v>0.78800000000000003</v>
      </c>
      <c r="P245" s="162">
        <f>O245*H245</f>
        <v>5.4041040000000002</v>
      </c>
      <c r="Q245" s="162">
        <v>3.7677600000000002E-3</v>
      </c>
      <c r="R245" s="162">
        <f>Q245*H245</f>
        <v>2.583929808E-2</v>
      </c>
      <c r="S245" s="162">
        <v>0</v>
      </c>
      <c r="T245" s="163">
        <f>S245*H245</f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64" t="s">
        <v>451</v>
      </c>
      <c r="AT245" s="164" t="s">
        <v>447</v>
      </c>
      <c r="AU245" s="164" t="s">
        <v>129</v>
      </c>
      <c r="AY245" s="18" t="s">
        <v>445</v>
      </c>
      <c r="BE245" s="165">
        <f>IF(N245="základná",J245,0)</f>
        <v>0</v>
      </c>
      <c r="BF245" s="165">
        <f>IF(N245="znížená",J245,0)</f>
        <v>0</v>
      </c>
      <c r="BG245" s="165">
        <f>IF(N245="zákl. prenesená",J245,0)</f>
        <v>0</v>
      </c>
      <c r="BH245" s="165">
        <f>IF(N245="zníž. prenesená",J245,0)</f>
        <v>0</v>
      </c>
      <c r="BI245" s="165">
        <f>IF(N245="nulová",J245,0)</f>
        <v>0</v>
      </c>
      <c r="BJ245" s="18" t="s">
        <v>129</v>
      </c>
      <c r="BK245" s="165">
        <f>ROUND(I245*H245,2)</f>
        <v>0</v>
      </c>
      <c r="BL245" s="18" t="s">
        <v>451</v>
      </c>
      <c r="BM245" s="164" t="s">
        <v>561</v>
      </c>
    </row>
    <row r="246" spans="1:65" s="13" customFormat="1">
      <c r="B246" s="166"/>
      <c r="D246" s="167" t="s">
        <v>453</v>
      </c>
      <c r="E246" s="168" t="s">
        <v>1</v>
      </c>
      <c r="F246" s="169" t="s">
        <v>562</v>
      </c>
      <c r="H246" s="168" t="s">
        <v>1</v>
      </c>
      <c r="L246" s="166"/>
      <c r="M246" s="170"/>
      <c r="N246" s="171"/>
      <c r="O246" s="171"/>
      <c r="P246" s="171"/>
      <c r="Q246" s="171"/>
      <c r="R246" s="171"/>
      <c r="S246" s="171"/>
      <c r="T246" s="172"/>
      <c r="AT246" s="168" t="s">
        <v>453</v>
      </c>
      <c r="AU246" s="168" t="s">
        <v>129</v>
      </c>
      <c r="AV246" s="13" t="s">
        <v>81</v>
      </c>
      <c r="AW246" s="13" t="s">
        <v>29</v>
      </c>
      <c r="AX246" s="13" t="s">
        <v>73</v>
      </c>
      <c r="AY246" s="168" t="s">
        <v>445</v>
      </c>
    </row>
    <row r="247" spans="1:65" s="14" customFormat="1">
      <c r="B247" s="173"/>
      <c r="D247" s="167" t="s">
        <v>453</v>
      </c>
      <c r="E247" s="174" t="s">
        <v>1</v>
      </c>
      <c r="F247" s="175" t="s">
        <v>563</v>
      </c>
      <c r="H247" s="176">
        <v>6.8579999999999997</v>
      </c>
      <c r="L247" s="173"/>
      <c r="M247" s="177"/>
      <c r="N247" s="178"/>
      <c r="O247" s="178"/>
      <c r="P247" s="178"/>
      <c r="Q247" s="178"/>
      <c r="R247" s="178"/>
      <c r="S247" s="178"/>
      <c r="T247" s="179"/>
      <c r="AT247" s="174" t="s">
        <v>453</v>
      </c>
      <c r="AU247" s="174" t="s">
        <v>129</v>
      </c>
      <c r="AV247" s="14" t="s">
        <v>129</v>
      </c>
      <c r="AW247" s="14" t="s">
        <v>29</v>
      </c>
      <c r="AX247" s="14" t="s">
        <v>73</v>
      </c>
      <c r="AY247" s="174" t="s">
        <v>445</v>
      </c>
    </row>
    <row r="248" spans="1:65" s="15" customFormat="1">
      <c r="B248" s="180"/>
      <c r="D248" s="167" t="s">
        <v>453</v>
      </c>
      <c r="E248" s="181" t="s">
        <v>216</v>
      </c>
      <c r="F248" s="182" t="s">
        <v>468</v>
      </c>
      <c r="H248" s="183">
        <v>6.8579999999999997</v>
      </c>
      <c r="L248" s="180"/>
      <c r="M248" s="184"/>
      <c r="N248" s="185"/>
      <c r="O248" s="185"/>
      <c r="P248" s="185"/>
      <c r="Q248" s="185"/>
      <c r="R248" s="185"/>
      <c r="S248" s="185"/>
      <c r="T248" s="186"/>
      <c r="AT248" s="181" t="s">
        <v>453</v>
      </c>
      <c r="AU248" s="181" t="s">
        <v>129</v>
      </c>
      <c r="AV248" s="15" t="s">
        <v>469</v>
      </c>
      <c r="AW248" s="15" t="s">
        <v>29</v>
      </c>
      <c r="AX248" s="15" t="s">
        <v>73</v>
      </c>
      <c r="AY248" s="181" t="s">
        <v>445</v>
      </c>
    </row>
    <row r="249" spans="1:65" s="16" customFormat="1">
      <c r="B249" s="187"/>
      <c r="D249" s="167" t="s">
        <v>453</v>
      </c>
      <c r="E249" s="188" t="s">
        <v>1</v>
      </c>
      <c r="F249" s="189" t="s">
        <v>470</v>
      </c>
      <c r="H249" s="190">
        <v>6.8579999999999997</v>
      </c>
      <c r="L249" s="187"/>
      <c r="M249" s="191"/>
      <c r="N249" s="192"/>
      <c r="O249" s="192"/>
      <c r="P249" s="192"/>
      <c r="Q249" s="192"/>
      <c r="R249" s="192"/>
      <c r="S249" s="192"/>
      <c r="T249" s="193"/>
      <c r="AT249" s="188" t="s">
        <v>453</v>
      </c>
      <c r="AU249" s="188" t="s">
        <v>129</v>
      </c>
      <c r="AV249" s="16" t="s">
        <v>451</v>
      </c>
      <c r="AW249" s="16" t="s">
        <v>29</v>
      </c>
      <c r="AX249" s="16" t="s">
        <v>81</v>
      </c>
      <c r="AY249" s="188" t="s">
        <v>445</v>
      </c>
    </row>
    <row r="250" spans="1:65" s="2" customFormat="1" ht="24.2" customHeight="1">
      <c r="A250" s="30"/>
      <c r="B250" s="152"/>
      <c r="C250" s="153" t="s">
        <v>390</v>
      </c>
      <c r="D250" s="153" t="s">
        <v>447</v>
      </c>
      <c r="E250" s="154" t="s">
        <v>564</v>
      </c>
      <c r="F250" s="155" t="s">
        <v>565</v>
      </c>
      <c r="G250" s="156" t="s">
        <v>529</v>
      </c>
      <c r="H250" s="157">
        <v>6.8579999999999997</v>
      </c>
      <c r="I250" s="158"/>
      <c r="J250" s="158">
        <f>ROUND(I250*H250,2)</f>
        <v>0</v>
      </c>
      <c r="K250" s="159"/>
      <c r="L250" s="31"/>
      <c r="M250" s="160" t="s">
        <v>1</v>
      </c>
      <c r="N250" s="161" t="s">
        <v>39</v>
      </c>
      <c r="O250" s="162">
        <v>0.32200000000000001</v>
      </c>
      <c r="P250" s="162">
        <f>O250*H250</f>
        <v>2.2082760000000001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64" t="s">
        <v>451</v>
      </c>
      <c r="AT250" s="164" t="s">
        <v>447</v>
      </c>
      <c r="AU250" s="164" t="s">
        <v>129</v>
      </c>
      <c r="AY250" s="18" t="s">
        <v>445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129</v>
      </c>
      <c r="BK250" s="165">
        <f>ROUND(I250*H250,2)</f>
        <v>0</v>
      </c>
      <c r="BL250" s="18" t="s">
        <v>451</v>
      </c>
      <c r="BM250" s="164" t="s">
        <v>566</v>
      </c>
    </row>
    <row r="251" spans="1:65" s="14" customFormat="1">
      <c r="B251" s="173"/>
      <c r="D251" s="167" t="s">
        <v>453</v>
      </c>
      <c r="E251" s="174" t="s">
        <v>1</v>
      </c>
      <c r="F251" s="175" t="s">
        <v>216</v>
      </c>
      <c r="H251" s="176">
        <v>6.8579999999999997</v>
      </c>
      <c r="L251" s="173"/>
      <c r="M251" s="177"/>
      <c r="N251" s="178"/>
      <c r="O251" s="178"/>
      <c r="P251" s="178"/>
      <c r="Q251" s="178"/>
      <c r="R251" s="178"/>
      <c r="S251" s="178"/>
      <c r="T251" s="179"/>
      <c r="AT251" s="174" t="s">
        <v>453</v>
      </c>
      <c r="AU251" s="174" t="s">
        <v>129</v>
      </c>
      <c r="AV251" s="14" t="s">
        <v>129</v>
      </c>
      <c r="AW251" s="14" t="s">
        <v>29</v>
      </c>
      <c r="AX251" s="14" t="s">
        <v>81</v>
      </c>
      <c r="AY251" s="174" t="s">
        <v>445</v>
      </c>
    </row>
    <row r="252" spans="1:65" s="2" customFormat="1" ht="16.5" customHeight="1">
      <c r="A252" s="30"/>
      <c r="B252" s="152"/>
      <c r="C252" s="153" t="s">
        <v>567</v>
      </c>
      <c r="D252" s="153" t="s">
        <v>447</v>
      </c>
      <c r="E252" s="154" t="s">
        <v>568</v>
      </c>
      <c r="F252" s="155" t="s">
        <v>569</v>
      </c>
      <c r="G252" s="156" t="s">
        <v>507</v>
      </c>
      <c r="H252" s="157">
        <v>0.64100000000000001</v>
      </c>
      <c r="I252" s="158"/>
      <c r="J252" s="158">
        <f>ROUND(I252*H252,2)</f>
        <v>0</v>
      </c>
      <c r="K252" s="159"/>
      <c r="L252" s="31"/>
      <c r="M252" s="160" t="s">
        <v>1</v>
      </c>
      <c r="N252" s="161" t="s">
        <v>39</v>
      </c>
      <c r="O252" s="162">
        <v>34.372</v>
      </c>
      <c r="P252" s="162">
        <f>O252*H252</f>
        <v>22.032451999999999</v>
      </c>
      <c r="Q252" s="162">
        <v>1.0189584899999999</v>
      </c>
      <c r="R252" s="162">
        <f>Q252*H252</f>
        <v>0.65315239208999998</v>
      </c>
      <c r="S252" s="162">
        <v>0</v>
      </c>
      <c r="T252" s="163">
        <f>S252*H252</f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64" t="s">
        <v>451</v>
      </c>
      <c r="AT252" s="164" t="s">
        <v>447</v>
      </c>
      <c r="AU252" s="164" t="s">
        <v>129</v>
      </c>
      <c r="AY252" s="18" t="s">
        <v>445</v>
      </c>
      <c r="BE252" s="165">
        <f>IF(N252="základná",J252,0)</f>
        <v>0</v>
      </c>
      <c r="BF252" s="165">
        <f>IF(N252="znížená",J252,0)</f>
        <v>0</v>
      </c>
      <c r="BG252" s="165">
        <f>IF(N252="zákl. prenesená",J252,0)</f>
        <v>0</v>
      </c>
      <c r="BH252" s="165">
        <f>IF(N252="zníž. prenesená",J252,0)</f>
        <v>0</v>
      </c>
      <c r="BI252" s="165">
        <f>IF(N252="nulová",J252,0)</f>
        <v>0</v>
      </c>
      <c r="BJ252" s="18" t="s">
        <v>129</v>
      </c>
      <c r="BK252" s="165">
        <f>ROUND(I252*H252,2)</f>
        <v>0</v>
      </c>
      <c r="BL252" s="18" t="s">
        <v>451</v>
      </c>
      <c r="BM252" s="164" t="s">
        <v>570</v>
      </c>
    </row>
    <row r="253" spans="1:65" s="14" customFormat="1">
      <c r="B253" s="173"/>
      <c r="D253" s="167" t="s">
        <v>453</v>
      </c>
      <c r="E253" s="174" t="s">
        <v>1</v>
      </c>
      <c r="F253" s="175" t="s">
        <v>571</v>
      </c>
      <c r="H253" s="176">
        <v>0.64100000000000001</v>
      </c>
      <c r="L253" s="173"/>
      <c r="M253" s="177"/>
      <c r="N253" s="178"/>
      <c r="O253" s="178"/>
      <c r="P253" s="178"/>
      <c r="Q253" s="178"/>
      <c r="R253" s="178"/>
      <c r="S253" s="178"/>
      <c r="T253" s="179"/>
      <c r="AT253" s="174" t="s">
        <v>453</v>
      </c>
      <c r="AU253" s="174" t="s">
        <v>129</v>
      </c>
      <c r="AV253" s="14" t="s">
        <v>129</v>
      </c>
      <c r="AW253" s="14" t="s">
        <v>29</v>
      </c>
      <c r="AX253" s="14" t="s">
        <v>73</v>
      </c>
      <c r="AY253" s="174" t="s">
        <v>445</v>
      </c>
    </row>
    <row r="254" spans="1:65" s="16" customFormat="1">
      <c r="B254" s="187"/>
      <c r="D254" s="167" t="s">
        <v>453</v>
      </c>
      <c r="E254" s="188" t="s">
        <v>1</v>
      </c>
      <c r="F254" s="189" t="s">
        <v>470</v>
      </c>
      <c r="H254" s="190">
        <v>0.64100000000000001</v>
      </c>
      <c r="L254" s="187"/>
      <c r="M254" s="191"/>
      <c r="N254" s="192"/>
      <c r="O254" s="192"/>
      <c r="P254" s="192"/>
      <c r="Q254" s="192"/>
      <c r="R254" s="192"/>
      <c r="S254" s="192"/>
      <c r="T254" s="193"/>
      <c r="AT254" s="188" t="s">
        <v>453</v>
      </c>
      <c r="AU254" s="188" t="s">
        <v>129</v>
      </c>
      <c r="AV254" s="16" t="s">
        <v>451</v>
      </c>
      <c r="AW254" s="16" t="s">
        <v>29</v>
      </c>
      <c r="AX254" s="16" t="s">
        <v>81</v>
      </c>
      <c r="AY254" s="188" t="s">
        <v>445</v>
      </c>
    </row>
    <row r="255" spans="1:65" s="2" customFormat="1" ht="16.5" customHeight="1">
      <c r="A255" s="30"/>
      <c r="B255" s="152"/>
      <c r="C255" s="153" t="s">
        <v>572</v>
      </c>
      <c r="D255" s="153" t="s">
        <v>447</v>
      </c>
      <c r="E255" s="154" t="s">
        <v>573</v>
      </c>
      <c r="F255" s="155" t="s">
        <v>574</v>
      </c>
      <c r="G255" s="156" t="s">
        <v>507</v>
      </c>
      <c r="H255" s="157">
        <v>12.051</v>
      </c>
      <c r="I255" s="158"/>
      <c r="J255" s="158">
        <f>ROUND(I255*H255,2)</f>
        <v>0</v>
      </c>
      <c r="K255" s="159"/>
      <c r="L255" s="31"/>
      <c r="M255" s="160" t="s">
        <v>1</v>
      </c>
      <c r="N255" s="161" t="s">
        <v>39</v>
      </c>
      <c r="O255" s="162">
        <v>15.11</v>
      </c>
      <c r="P255" s="162">
        <f>O255*H255</f>
        <v>182.09061</v>
      </c>
      <c r="Q255" s="162">
        <v>1.2029614</v>
      </c>
      <c r="R255" s="162">
        <f>Q255*H255</f>
        <v>14.4968878314</v>
      </c>
      <c r="S255" s="162">
        <v>0</v>
      </c>
      <c r="T255" s="163">
        <f>S255*H255</f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64" t="s">
        <v>451</v>
      </c>
      <c r="AT255" s="164" t="s">
        <v>447</v>
      </c>
      <c r="AU255" s="164" t="s">
        <v>129</v>
      </c>
      <c r="AY255" s="18" t="s">
        <v>445</v>
      </c>
      <c r="BE255" s="165">
        <f>IF(N255="základná",J255,0)</f>
        <v>0</v>
      </c>
      <c r="BF255" s="165">
        <f>IF(N255="znížená",J255,0)</f>
        <v>0</v>
      </c>
      <c r="BG255" s="165">
        <f>IF(N255="zákl. prenesená",J255,0)</f>
        <v>0</v>
      </c>
      <c r="BH255" s="165">
        <f>IF(N255="zníž. prenesená",J255,0)</f>
        <v>0</v>
      </c>
      <c r="BI255" s="165">
        <f>IF(N255="nulová",J255,0)</f>
        <v>0</v>
      </c>
      <c r="BJ255" s="18" t="s">
        <v>129</v>
      </c>
      <c r="BK255" s="165">
        <f>ROUND(I255*H255,2)</f>
        <v>0</v>
      </c>
      <c r="BL255" s="18" t="s">
        <v>451</v>
      </c>
      <c r="BM255" s="164" t="s">
        <v>575</v>
      </c>
    </row>
    <row r="256" spans="1:65" s="13" customFormat="1">
      <c r="B256" s="166"/>
      <c r="D256" s="167" t="s">
        <v>453</v>
      </c>
      <c r="E256" s="168" t="s">
        <v>1</v>
      </c>
      <c r="F256" s="169" t="s">
        <v>550</v>
      </c>
      <c r="H256" s="168" t="s">
        <v>1</v>
      </c>
      <c r="L256" s="166"/>
      <c r="M256" s="170"/>
      <c r="N256" s="171"/>
      <c r="O256" s="171"/>
      <c r="P256" s="171"/>
      <c r="Q256" s="171"/>
      <c r="R256" s="171"/>
      <c r="S256" s="171"/>
      <c r="T256" s="172"/>
      <c r="AT256" s="168" t="s">
        <v>453</v>
      </c>
      <c r="AU256" s="168" t="s">
        <v>129</v>
      </c>
      <c r="AV256" s="13" t="s">
        <v>81</v>
      </c>
      <c r="AW256" s="13" t="s">
        <v>29</v>
      </c>
      <c r="AX256" s="13" t="s">
        <v>73</v>
      </c>
      <c r="AY256" s="168" t="s">
        <v>445</v>
      </c>
    </row>
    <row r="257" spans="1:65" s="14" customFormat="1">
      <c r="B257" s="173"/>
      <c r="D257" s="167" t="s">
        <v>453</v>
      </c>
      <c r="E257" s="174" t="s">
        <v>1</v>
      </c>
      <c r="F257" s="175" t="s">
        <v>576</v>
      </c>
      <c r="H257" s="176">
        <v>12.051</v>
      </c>
      <c r="L257" s="173"/>
      <c r="M257" s="177"/>
      <c r="N257" s="178"/>
      <c r="O257" s="178"/>
      <c r="P257" s="178"/>
      <c r="Q257" s="178"/>
      <c r="R257" s="178"/>
      <c r="S257" s="178"/>
      <c r="T257" s="179"/>
      <c r="AT257" s="174" t="s">
        <v>453</v>
      </c>
      <c r="AU257" s="174" t="s">
        <v>129</v>
      </c>
      <c r="AV257" s="14" t="s">
        <v>129</v>
      </c>
      <c r="AW257" s="14" t="s">
        <v>29</v>
      </c>
      <c r="AX257" s="14" t="s">
        <v>73</v>
      </c>
      <c r="AY257" s="174" t="s">
        <v>445</v>
      </c>
    </row>
    <row r="258" spans="1:65" s="16" customFormat="1">
      <c r="B258" s="187"/>
      <c r="D258" s="167" t="s">
        <v>453</v>
      </c>
      <c r="E258" s="188" t="s">
        <v>1</v>
      </c>
      <c r="F258" s="189" t="s">
        <v>470</v>
      </c>
      <c r="H258" s="190">
        <v>12.051</v>
      </c>
      <c r="L258" s="187"/>
      <c r="M258" s="191"/>
      <c r="N258" s="192"/>
      <c r="O258" s="192"/>
      <c r="P258" s="192"/>
      <c r="Q258" s="192"/>
      <c r="R258" s="192"/>
      <c r="S258" s="192"/>
      <c r="T258" s="193"/>
      <c r="AT258" s="188" t="s">
        <v>453</v>
      </c>
      <c r="AU258" s="188" t="s">
        <v>129</v>
      </c>
      <c r="AV258" s="16" t="s">
        <v>451</v>
      </c>
      <c r="AW258" s="16" t="s">
        <v>29</v>
      </c>
      <c r="AX258" s="16" t="s">
        <v>81</v>
      </c>
      <c r="AY258" s="188" t="s">
        <v>445</v>
      </c>
    </row>
    <row r="259" spans="1:65" s="2" customFormat="1" ht="24.2" customHeight="1">
      <c r="A259" s="30"/>
      <c r="B259" s="152"/>
      <c r="C259" s="153" t="s">
        <v>7</v>
      </c>
      <c r="D259" s="153" t="s">
        <v>447</v>
      </c>
      <c r="E259" s="154" t="s">
        <v>577</v>
      </c>
      <c r="F259" s="155" t="s">
        <v>578</v>
      </c>
      <c r="G259" s="156" t="s">
        <v>450</v>
      </c>
      <c r="H259" s="157">
        <v>6.1639999999999997</v>
      </c>
      <c r="I259" s="158"/>
      <c r="J259" s="158">
        <f>ROUND(I259*H259,2)</f>
        <v>0</v>
      </c>
      <c r="K259" s="159"/>
      <c r="L259" s="31"/>
      <c r="M259" s="160" t="s">
        <v>1</v>
      </c>
      <c r="N259" s="161" t="s">
        <v>39</v>
      </c>
      <c r="O259" s="162">
        <v>0.58269000000000004</v>
      </c>
      <c r="P259" s="162">
        <f>O259*H259</f>
        <v>3.5917011599999999</v>
      </c>
      <c r="Q259" s="162">
        <v>2.4157202</v>
      </c>
      <c r="R259" s="162">
        <f>Q259*H259</f>
        <v>14.890499312799999</v>
      </c>
      <c r="S259" s="162">
        <v>0</v>
      </c>
      <c r="T259" s="163">
        <f>S259*H259</f>
        <v>0</v>
      </c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R259" s="164" t="s">
        <v>451</v>
      </c>
      <c r="AT259" s="164" t="s">
        <v>447</v>
      </c>
      <c r="AU259" s="164" t="s">
        <v>129</v>
      </c>
      <c r="AY259" s="18" t="s">
        <v>445</v>
      </c>
      <c r="BE259" s="165">
        <f>IF(N259="základná",J259,0)</f>
        <v>0</v>
      </c>
      <c r="BF259" s="165">
        <f>IF(N259="znížená",J259,0)</f>
        <v>0</v>
      </c>
      <c r="BG259" s="165">
        <f>IF(N259="zákl. prenesená",J259,0)</f>
        <v>0</v>
      </c>
      <c r="BH259" s="165">
        <f>IF(N259="zníž. prenesená",J259,0)</f>
        <v>0</v>
      </c>
      <c r="BI259" s="165">
        <f>IF(N259="nulová",J259,0)</f>
        <v>0</v>
      </c>
      <c r="BJ259" s="18" t="s">
        <v>129</v>
      </c>
      <c r="BK259" s="165">
        <f>ROUND(I259*H259,2)</f>
        <v>0</v>
      </c>
      <c r="BL259" s="18" t="s">
        <v>451</v>
      </c>
      <c r="BM259" s="164" t="s">
        <v>579</v>
      </c>
    </row>
    <row r="260" spans="1:65" s="13" customFormat="1">
      <c r="B260" s="166"/>
      <c r="D260" s="167" t="s">
        <v>453</v>
      </c>
      <c r="E260" s="168" t="s">
        <v>1</v>
      </c>
      <c r="F260" s="169" t="s">
        <v>580</v>
      </c>
      <c r="H260" s="168" t="s">
        <v>1</v>
      </c>
      <c r="L260" s="166"/>
      <c r="M260" s="170"/>
      <c r="N260" s="171"/>
      <c r="O260" s="171"/>
      <c r="P260" s="171"/>
      <c r="Q260" s="171"/>
      <c r="R260" s="171"/>
      <c r="S260" s="171"/>
      <c r="T260" s="172"/>
      <c r="AT260" s="168" t="s">
        <v>453</v>
      </c>
      <c r="AU260" s="168" t="s">
        <v>129</v>
      </c>
      <c r="AV260" s="13" t="s">
        <v>81</v>
      </c>
      <c r="AW260" s="13" t="s">
        <v>29</v>
      </c>
      <c r="AX260" s="13" t="s">
        <v>73</v>
      </c>
      <c r="AY260" s="168" t="s">
        <v>445</v>
      </c>
    </row>
    <row r="261" spans="1:65" s="14" customFormat="1">
      <c r="B261" s="173"/>
      <c r="D261" s="167" t="s">
        <v>453</v>
      </c>
      <c r="E261" s="174" t="s">
        <v>1</v>
      </c>
      <c r="F261" s="175" t="s">
        <v>477</v>
      </c>
      <c r="H261" s="176">
        <v>0.48</v>
      </c>
      <c r="L261" s="173"/>
      <c r="M261" s="177"/>
      <c r="N261" s="178"/>
      <c r="O261" s="178"/>
      <c r="P261" s="178"/>
      <c r="Q261" s="178"/>
      <c r="R261" s="178"/>
      <c r="S261" s="178"/>
      <c r="T261" s="179"/>
      <c r="AT261" s="174" t="s">
        <v>453</v>
      </c>
      <c r="AU261" s="174" t="s">
        <v>129</v>
      </c>
      <c r="AV261" s="14" t="s">
        <v>129</v>
      </c>
      <c r="AW261" s="14" t="s">
        <v>29</v>
      </c>
      <c r="AX261" s="14" t="s">
        <v>73</v>
      </c>
      <c r="AY261" s="174" t="s">
        <v>445</v>
      </c>
    </row>
    <row r="262" spans="1:65" s="13" customFormat="1">
      <c r="B262" s="166"/>
      <c r="D262" s="167" t="s">
        <v>453</v>
      </c>
      <c r="E262" s="168" t="s">
        <v>1</v>
      </c>
      <c r="F262" s="169" t="s">
        <v>581</v>
      </c>
      <c r="H262" s="168" t="s">
        <v>1</v>
      </c>
      <c r="L262" s="166"/>
      <c r="M262" s="170"/>
      <c r="N262" s="171"/>
      <c r="O262" s="171"/>
      <c r="P262" s="171"/>
      <c r="Q262" s="171"/>
      <c r="R262" s="171"/>
      <c r="S262" s="171"/>
      <c r="T262" s="172"/>
      <c r="AT262" s="168" t="s">
        <v>453</v>
      </c>
      <c r="AU262" s="168" t="s">
        <v>129</v>
      </c>
      <c r="AV262" s="13" t="s">
        <v>81</v>
      </c>
      <c r="AW262" s="13" t="s">
        <v>29</v>
      </c>
      <c r="AX262" s="13" t="s">
        <v>73</v>
      </c>
      <c r="AY262" s="168" t="s">
        <v>445</v>
      </c>
    </row>
    <row r="263" spans="1:65" s="14" customFormat="1">
      <c r="B263" s="173"/>
      <c r="D263" s="167" t="s">
        <v>453</v>
      </c>
      <c r="E263" s="174" t="s">
        <v>1</v>
      </c>
      <c r="F263" s="175" t="s">
        <v>582</v>
      </c>
      <c r="H263" s="176">
        <v>1.02</v>
      </c>
      <c r="L263" s="173"/>
      <c r="M263" s="177"/>
      <c r="N263" s="178"/>
      <c r="O263" s="178"/>
      <c r="P263" s="178"/>
      <c r="Q263" s="178"/>
      <c r="R263" s="178"/>
      <c r="S263" s="178"/>
      <c r="T263" s="179"/>
      <c r="AT263" s="174" t="s">
        <v>453</v>
      </c>
      <c r="AU263" s="174" t="s">
        <v>129</v>
      </c>
      <c r="AV263" s="14" t="s">
        <v>129</v>
      </c>
      <c r="AW263" s="14" t="s">
        <v>29</v>
      </c>
      <c r="AX263" s="14" t="s">
        <v>73</v>
      </c>
      <c r="AY263" s="174" t="s">
        <v>445</v>
      </c>
    </row>
    <row r="264" spans="1:65" s="13" customFormat="1">
      <c r="B264" s="166"/>
      <c r="D264" s="167" t="s">
        <v>453</v>
      </c>
      <c r="E264" s="168" t="s">
        <v>1</v>
      </c>
      <c r="F264" s="169" t="s">
        <v>583</v>
      </c>
      <c r="H264" s="168" t="s">
        <v>1</v>
      </c>
      <c r="L264" s="166"/>
      <c r="M264" s="170"/>
      <c r="N264" s="171"/>
      <c r="O264" s="171"/>
      <c r="P264" s="171"/>
      <c r="Q264" s="171"/>
      <c r="R264" s="171"/>
      <c r="S264" s="171"/>
      <c r="T264" s="172"/>
      <c r="AT264" s="168" t="s">
        <v>453</v>
      </c>
      <c r="AU264" s="168" t="s">
        <v>129</v>
      </c>
      <c r="AV264" s="13" t="s">
        <v>81</v>
      </c>
      <c r="AW264" s="13" t="s">
        <v>29</v>
      </c>
      <c r="AX264" s="13" t="s">
        <v>73</v>
      </c>
      <c r="AY264" s="168" t="s">
        <v>445</v>
      </c>
    </row>
    <row r="265" spans="1:65" s="14" customFormat="1">
      <c r="B265" s="173"/>
      <c r="D265" s="167" t="s">
        <v>453</v>
      </c>
      <c r="E265" s="174" t="s">
        <v>1</v>
      </c>
      <c r="F265" s="175" t="s">
        <v>584</v>
      </c>
      <c r="H265" s="176">
        <v>2.88</v>
      </c>
      <c r="L265" s="173"/>
      <c r="M265" s="177"/>
      <c r="N265" s="178"/>
      <c r="O265" s="178"/>
      <c r="P265" s="178"/>
      <c r="Q265" s="178"/>
      <c r="R265" s="178"/>
      <c r="S265" s="178"/>
      <c r="T265" s="179"/>
      <c r="AT265" s="174" t="s">
        <v>453</v>
      </c>
      <c r="AU265" s="174" t="s">
        <v>129</v>
      </c>
      <c r="AV265" s="14" t="s">
        <v>129</v>
      </c>
      <c r="AW265" s="14" t="s">
        <v>29</v>
      </c>
      <c r="AX265" s="14" t="s">
        <v>73</v>
      </c>
      <c r="AY265" s="174" t="s">
        <v>445</v>
      </c>
    </row>
    <row r="266" spans="1:65" s="14" customFormat="1">
      <c r="B266" s="173"/>
      <c r="D266" s="167" t="s">
        <v>453</v>
      </c>
      <c r="E266" s="174" t="s">
        <v>1</v>
      </c>
      <c r="F266" s="175" t="s">
        <v>585</v>
      </c>
      <c r="H266" s="176">
        <v>1.08</v>
      </c>
      <c r="L266" s="173"/>
      <c r="M266" s="177"/>
      <c r="N266" s="178"/>
      <c r="O266" s="178"/>
      <c r="P266" s="178"/>
      <c r="Q266" s="178"/>
      <c r="R266" s="178"/>
      <c r="S266" s="178"/>
      <c r="T266" s="179"/>
      <c r="AT266" s="174" t="s">
        <v>453</v>
      </c>
      <c r="AU266" s="174" t="s">
        <v>129</v>
      </c>
      <c r="AV266" s="14" t="s">
        <v>129</v>
      </c>
      <c r="AW266" s="14" t="s">
        <v>29</v>
      </c>
      <c r="AX266" s="14" t="s">
        <v>73</v>
      </c>
      <c r="AY266" s="174" t="s">
        <v>445</v>
      </c>
    </row>
    <row r="267" spans="1:65" s="13" customFormat="1">
      <c r="B267" s="166"/>
      <c r="D267" s="167" t="s">
        <v>453</v>
      </c>
      <c r="E267" s="168" t="s">
        <v>1</v>
      </c>
      <c r="F267" s="169" t="s">
        <v>586</v>
      </c>
      <c r="H267" s="168" t="s">
        <v>1</v>
      </c>
      <c r="L267" s="166"/>
      <c r="M267" s="170"/>
      <c r="N267" s="171"/>
      <c r="O267" s="171"/>
      <c r="P267" s="171"/>
      <c r="Q267" s="171"/>
      <c r="R267" s="171"/>
      <c r="S267" s="171"/>
      <c r="T267" s="172"/>
      <c r="AT267" s="168" t="s">
        <v>453</v>
      </c>
      <c r="AU267" s="168" t="s">
        <v>129</v>
      </c>
      <c r="AV267" s="13" t="s">
        <v>81</v>
      </c>
      <c r="AW267" s="13" t="s">
        <v>29</v>
      </c>
      <c r="AX267" s="13" t="s">
        <v>73</v>
      </c>
      <c r="AY267" s="168" t="s">
        <v>445</v>
      </c>
    </row>
    <row r="268" spans="1:65" s="14" customFormat="1">
      <c r="B268" s="173"/>
      <c r="D268" s="167" t="s">
        <v>453</v>
      </c>
      <c r="E268" s="174" t="s">
        <v>1</v>
      </c>
      <c r="F268" s="175" t="s">
        <v>587</v>
      </c>
      <c r="H268" s="176">
        <v>0.70399999999999996</v>
      </c>
      <c r="L268" s="173"/>
      <c r="M268" s="177"/>
      <c r="N268" s="178"/>
      <c r="O268" s="178"/>
      <c r="P268" s="178"/>
      <c r="Q268" s="178"/>
      <c r="R268" s="178"/>
      <c r="S268" s="178"/>
      <c r="T268" s="179"/>
      <c r="AT268" s="174" t="s">
        <v>453</v>
      </c>
      <c r="AU268" s="174" t="s">
        <v>129</v>
      </c>
      <c r="AV268" s="14" t="s">
        <v>129</v>
      </c>
      <c r="AW268" s="14" t="s">
        <v>29</v>
      </c>
      <c r="AX268" s="14" t="s">
        <v>73</v>
      </c>
      <c r="AY268" s="174" t="s">
        <v>445</v>
      </c>
    </row>
    <row r="269" spans="1:65" s="15" customFormat="1">
      <c r="B269" s="180"/>
      <c r="D269" s="167" t="s">
        <v>453</v>
      </c>
      <c r="E269" s="181" t="s">
        <v>1</v>
      </c>
      <c r="F269" s="182" t="s">
        <v>468</v>
      </c>
      <c r="H269" s="183">
        <v>6.1639999999999997</v>
      </c>
      <c r="L269" s="180"/>
      <c r="M269" s="184"/>
      <c r="N269" s="185"/>
      <c r="O269" s="185"/>
      <c r="P269" s="185"/>
      <c r="Q269" s="185"/>
      <c r="R269" s="185"/>
      <c r="S269" s="185"/>
      <c r="T269" s="186"/>
      <c r="AT269" s="181" t="s">
        <v>453</v>
      </c>
      <c r="AU269" s="181" t="s">
        <v>129</v>
      </c>
      <c r="AV269" s="15" t="s">
        <v>469</v>
      </c>
      <c r="AW269" s="15" t="s">
        <v>29</v>
      </c>
      <c r="AX269" s="15" t="s">
        <v>73</v>
      </c>
      <c r="AY269" s="181" t="s">
        <v>445</v>
      </c>
    </row>
    <row r="270" spans="1:65" s="16" customFormat="1">
      <c r="B270" s="187"/>
      <c r="D270" s="167" t="s">
        <v>453</v>
      </c>
      <c r="E270" s="188" t="s">
        <v>218</v>
      </c>
      <c r="F270" s="189" t="s">
        <v>470</v>
      </c>
      <c r="H270" s="190">
        <v>6.1639999999999997</v>
      </c>
      <c r="L270" s="187"/>
      <c r="M270" s="191"/>
      <c r="N270" s="192"/>
      <c r="O270" s="192"/>
      <c r="P270" s="192"/>
      <c r="Q270" s="192"/>
      <c r="R270" s="192"/>
      <c r="S270" s="192"/>
      <c r="T270" s="193"/>
      <c r="AT270" s="188" t="s">
        <v>453</v>
      </c>
      <c r="AU270" s="188" t="s">
        <v>129</v>
      </c>
      <c r="AV270" s="16" t="s">
        <v>451</v>
      </c>
      <c r="AW270" s="16" t="s">
        <v>29</v>
      </c>
      <c r="AX270" s="16" t="s">
        <v>81</v>
      </c>
      <c r="AY270" s="188" t="s">
        <v>445</v>
      </c>
    </row>
    <row r="271" spans="1:65" s="2" customFormat="1" ht="21.75" customHeight="1">
      <c r="A271" s="30"/>
      <c r="B271" s="152"/>
      <c r="C271" s="153" t="s">
        <v>588</v>
      </c>
      <c r="D271" s="153" t="s">
        <v>447</v>
      </c>
      <c r="E271" s="154" t="s">
        <v>589</v>
      </c>
      <c r="F271" s="155" t="s">
        <v>590</v>
      </c>
      <c r="G271" s="156" t="s">
        <v>529</v>
      </c>
      <c r="H271" s="157">
        <v>36.200000000000003</v>
      </c>
      <c r="I271" s="158"/>
      <c r="J271" s="158">
        <f>ROUND(I271*H271,2)</f>
        <v>0</v>
      </c>
      <c r="K271" s="159"/>
      <c r="L271" s="31"/>
      <c r="M271" s="160" t="s">
        <v>1</v>
      </c>
      <c r="N271" s="161" t="s">
        <v>39</v>
      </c>
      <c r="O271" s="162">
        <v>0.79900000000000004</v>
      </c>
      <c r="P271" s="162">
        <f>O271*H271</f>
        <v>28.923800000000004</v>
      </c>
      <c r="Q271" s="162">
        <v>3.7677600000000002E-3</v>
      </c>
      <c r="R271" s="162">
        <f>Q271*H271</f>
        <v>0.13639291200000001</v>
      </c>
      <c r="S271" s="162">
        <v>0</v>
      </c>
      <c r="T271" s="163">
        <f>S271*H271</f>
        <v>0</v>
      </c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R271" s="164" t="s">
        <v>451</v>
      </c>
      <c r="AT271" s="164" t="s">
        <v>447</v>
      </c>
      <c r="AU271" s="164" t="s">
        <v>129</v>
      </c>
      <c r="AY271" s="18" t="s">
        <v>445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129</v>
      </c>
      <c r="BK271" s="165">
        <f>ROUND(I271*H271,2)</f>
        <v>0</v>
      </c>
      <c r="BL271" s="18" t="s">
        <v>451</v>
      </c>
      <c r="BM271" s="164" t="s">
        <v>591</v>
      </c>
    </row>
    <row r="272" spans="1:65" s="13" customFormat="1">
      <c r="B272" s="166"/>
      <c r="D272" s="167" t="s">
        <v>453</v>
      </c>
      <c r="E272" s="168" t="s">
        <v>1</v>
      </c>
      <c r="F272" s="169" t="s">
        <v>580</v>
      </c>
      <c r="H272" s="168" t="s">
        <v>1</v>
      </c>
      <c r="L272" s="166"/>
      <c r="M272" s="170"/>
      <c r="N272" s="171"/>
      <c r="O272" s="171"/>
      <c r="P272" s="171"/>
      <c r="Q272" s="171"/>
      <c r="R272" s="171"/>
      <c r="S272" s="171"/>
      <c r="T272" s="172"/>
      <c r="AT272" s="168" t="s">
        <v>453</v>
      </c>
      <c r="AU272" s="168" t="s">
        <v>129</v>
      </c>
      <c r="AV272" s="13" t="s">
        <v>81</v>
      </c>
      <c r="AW272" s="13" t="s">
        <v>29</v>
      </c>
      <c r="AX272" s="13" t="s">
        <v>73</v>
      </c>
      <c r="AY272" s="168" t="s">
        <v>445</v>
      </c>
    </row>
    <row r="273" spans="1:65" s="14" customFormat="1">
      <c r="B273" s="173"/>
      <c r="D273" s="167" t="s">
        <v>453</v>
      </c>
      <c r="E273" s="174" t="s">
        <v>1</v>
      </c>
      <c r="F273" s="175" t="s">
        <v>592</v>
      </c>
      <c r="H273" s="176">
        <v>3.2</v>
      </c>
      <c r="L273" s="173"/>
      <c r="M273" s="177"/>
      <c r="N273" s="178"/>
      <c r="O273" s="178"/>
      <c r="P273" s="178"/>
      <c r="Q273" s="178"/>
      <c r="R273" s="178"/>
      <c r="S273" s="178"/>
      <c r="T273" s="179"/>
      <c r="AT273" s="174" t="s">
        <v>453</v>
      </c>
      <c r="AU273" s="174" t="s">
        <v>129</v>
      </c>
      <c r="AV273" s="14" t="s">
        <v>129</v>
      </c>
      <c r="AW273" s="14" t="s">
        <v>29</v>
      </c>
      <c r="AX273" s="14" t="s">
        <v>73</v>
      </c>
      <c r="AY273" s="174" t="s">
        <v>445</v>
      </c>
    </row>
    <row r="274" spans="1:65" s="14" customFormat="1">
      <c r="B274" s="173"/>
      <c r="D274" s="167" t="s">
        <v>453</v>
      </c>
      <c r="E274" s="174" t="s">
        <v>1</v>
      </c>
      <c r="F274" s="175" t="s">
        <v>593</v>
      </c>
      <c r="H274" s="176">
        <v>5.9</v>
      </c>
      <c r="L274" s="173"/>
      <c r="M274" s="177"/>
      <c r="N274" s="178"/>
      <c r="O274" s="178"/>
      <c r="P274" s="178"/>
      <c r="Q274" s="178"/>
      <c r="R274" s="178"/>
      <c r="S274" s="178"/>
      <c r="T274" s="179"/>
      <c r="AT274" s="174" t="s">
        <v>453</v>
      </c>
      <c r="AU274" s="174" t="s">
        <v>129</v>
      </c>
      <c r="AV274" s="14" t="s">
        <v>129</v>
      </c>
      <c r="AW274" s="14" t="s">
        <v>29</v>
      </c>
      <c r="AX274" s="14" t="s">
        <v>73</v>
      </c>
      <c r="AY274" s="174" t="s">
        <v>445</v>
      </c>
    </row>
    <row r="275" spans="1:65" s="13" customFormat="1">
      <c r="B275" s="166"/>
      <c r="D275" s="167" t="s">
        <v>453</v>
      </c>
      <c r="E275" s="168" t="s">
        <v>1</v>
      </c>
      <c r="F275" s="169" t="s">
        <v>581</v>
      </c>
      <c r="H275" s="168" t="s">
        <v>1</v>
      </c>
      <c r="L275" s="166"/>
      <c r="M275" s="170"/>
      <c r="N275" s="171"/>
      <c r="O275" s="171"/>
      <c r="P275" s="171"/>
      <c r="Q275" s="171"/>
      <c r="R275" s="171"/>
      <c r="S275" s="171"/>
      <c r="T275" s="172"/>
      <c r="AT275" s="168" t="s">
        <v>453</v>
      </c>
      <c r="AU275" s="168" t="s">
        <v>129</v>
      </c>
      <c r="AV275" s="13" t="s">
        <v>81</v>
      </c>
      <c r="AW275" s="13" t="s">
        <v>29</v>
      </c>
      <c r="AX275" s="13" t="s">
        <v>73</v>
      </c>
      <c r="AY275" s="168" t="s">
        <v>445</v>
      </c>
    </row>
    <row r="276" spans="1:65" s="14" customFormat="1">
      <c r="B276" s="173"/>
      <c r="D276" s="167" t="s">
        <v>453</v>
      </c>
      <c r="E276" s="174" t="s">
        <v>1</v>
      </c>
      <c r="F276" s="175" t="s">
        <v>593</v>
      </c>
      <c r="H276" s="176">
        <v>5.9</v>
      </c>
      <c r="L276" s="173"/>
      <c r="M276" s="177"/>
      <c r="N276" s="178"/>
      <c r="O276" s="178"/>
      <c r="P276" s="178"/>
      <c r="Q276" s="178"/>
      <c r="R276" s="178"/>
      <c r="S276" s="178"/>
      <c r="T276" s="179"/>
      <c r="AT276" s="174" t="s">
        <v>453</v>
      </c>
      <c r="AU276" s="174" t="s">
        <v>129</v>
      </c>
      <c r="AV276" s="14" t="s">
        <v>129</v>
      </c>
      <c r="AW276" s="14" t="s">
        <v>29</v>
      </c>
      <c r="AX276" s="14" t="s">
        <v>73</v>
      </c>
      <c r="AY276" s="174" t="s">
        <v>445</v>
      </c>
    </row>
    <row r="277" spans="1:65" s="13" customFormat="1">
      <c r="B277" s="166"/>
      <c r="D277" s="167" t="s">
        <v>453</v>
      </c>
      <c r="E277" s="168" t="s">
        <v>1</v>
      </c>
      <c r="F277" s="169" t="s">
        <v>583</v>
      </c>
      <c r="H277" s="168" t="s">
        <v>1</v>
      </c>
      <c r="L277" s="166"/>
      <c r="M277" s="170"/>
      <c r="N277" s="171"/>
      <c r="O277" s="171"/>
      <c r="P277" s="171"/>
      <c r="Q277" s="171"/>
      <c r="R277" s="171"/>
      <c r="S277" s="171"/>
      <c r="T277" s="172"/>
      <c r="AT277" s="168" t="s">
        <v>453</v>
      </c>
      <c r="AU277" s="168" t="s">
        <v>129</v>
      </c>
      <c r="AV277" s="13" t="s">
        <v>81</v>
      </c>
      <c r="AW277" s="13" t="s">
        <v>29</v>
      </c>
      <c r="AX277" s="13" t="s">
        <v>73</v>
      </c>
      <c r="AY277" s="168" t="s">
        <v>445</v>
      </c>
    </row>
    <row r="278" spans="1:65" s="14" customFormat="1">
      <c r="B278" s="173"/>
      <c r="D278" s="167" t="s">
        <v>453</v>
      </c>
      <c r="E278" s="174" t="s">
        <v>1</v>
      </c>
      <c r="F278" s="175" t="s">
        <v>594</v>
      </c>
      <c r="H278" s="176">
        <v>12.48</v>
      </c>
      <c r="L278" s="173"/>
      <c r="M278" s="177"/>
      <c r="N278" s="178"/>
      <c r="O278" s="178"/>
      <c r="P278" s="178"/>
      <c r="Q278" s="178"/>
      <c r="R278" s="178"/>
      <c r="S278" s="178"/>
      <c r="T278" s="179"/>
      <c r="AT278" s="174" t="s">
        <v>453</v>
      </c>
      <c r="AU278" s="174" t="s">
        <v>129</v>
      </c>
      <c r="AV278" s="14" t="s">
        <v>129</v>
      </c>
      <c r="AW278" s="14" t="s">
        <v>29</v>
      </c>
      <c r="AX278" s="14" t="s">
        <v>73</v>
      </c>
      <c r="AY278" s="174" t="s">
        <v>445</v>
      </c>
    </row>
    <row r="279" spans="1:65" s="14" customFormat="1">
      <c r="B279" s="173"/>
      <c r="D279" s="167" t="s">
        <v>453</v>
      </c>
      <c r="E279" s="174" t="s">
        <v>1</v>
      </c>
      <c r="F279" s="175" t="s">
        <v>595</v>
      </c>
      <c r="H279" s="176">
        <v>4.5599999999999996</v>
      </c>
      <c r="L279" s="173"/>
      <c r="M279" s="177"/>
      <c r="N279" s="178"/>
      <c r="O279" s="178"/>
      <c r="P279" s="178"/>
      <c r="Q279" s="178"/>
      <c r="R279" s="178"/>
      <c r="S279" s="178"/>
      <c r="T279" s="179"/>
      <c r="AT279" s="174" t="s">
        <v>453</v>
      </c>
      <c r="AU279" s="174" t="s">
        <v>129</v>
      </c>
      <c r="AV279" s="14" t="s">
        <v>129</v>
      </c>
      <c r="AW279" s="14" t="s">
        <v>29</v>
      </c>
      <c r="AX279" s="14" t="s">
        <v>73</v>
      </c>
      <c r="AY279" s="174" t="s">
        <v>445</v>
      </c>
    </row>
    <row r="280" spans="1:65" s="13" customFormat="1">
      <c r="B280" s="166"/>
      <c r="D280" s="167" t="s">
        <v>453</v>
      </c>
      <c r="E280" s="168" t="s">
        <v>1</v>
      </c>
      <c r="F280" s="169" t="s">
        <v>586</v>
      </c>
      <c r="H280" s="168" t="s">
        <v>1</v>
      </c>
      <c r="L280" s="166"/>
      <c r="M280" s="170"/>
      <c r="N280" s="171"/>
      <c r="O280" s="171"/>
      <c r="P280" s="171"/>
      <c r="Q280" s="171"/>
      <c r="R280" s="171"/>
      <c r="S280" s="171"/>
      <c r="T280" s="172"/>
      <c r="AT280" s="168" t="s">
        <v>453</v>
      </c>
      <c r="AU280" s="168" t="s">
        <v>129</v>
      </c>
      <c r="AV280" s="13" t="s">
        <v>81</v>
      </c>
      <c r="AW280" s="13" t="s">
        <v>29</v>
      </c>
      <c r="AX280" s="13" t="s">
        <v>73</v>
      </c>
      <c r="AY280" s="168" t="s">
        <v>445</v>
      </c>
    </row>
    <row r="281" spans="1:65" s="14" customFormat="1">
      <c r="B281" s="173"/>
      <c r="D281" s="167" t="s">
        <v>453</v>
      </c>
      <c r="E281" s="174" t="s">
        <v>1</v>
      </c>
      <c r="F281" s="175" t="s">
        <v>596</v>
      </c>
      <c r="H281" s="176">
        <v>4.16</v>
      </c>
      <c r="L281" s="173"/>
      <c r="M281" s="177"/>
      <c r="N281" s="178"/>
      <c r="O281" s="178"/>
      <c r="P281" s="178"/>
      <c r="Q281" s="178"/>
      <c r="R281" s="178"/>
      <c r="S281" s="178"/>
      <c r="T281" s="179"/>
      <c r="AT281" s="174" t="s">
        <v>453</v>
      </c>
      <c r="AU281" s="174" t="s">
        <v>129</v>
      </c>
      <c r="AV281" s="14" t="s">
        <v>129</v>
      </c>
      <c r="AW281" s="14" t="s">
        <v>29</v>
      </c>
      <c r="AX281" s="14" t="s">
        <v>73</v>
      </c>
      <c r="AY281" s="174" t="s">
        <v>445</v>
      </c>
    </row>
    <row r="282" spans="1:65" s="15" customFormat="1">
      <c r="B282" s="180"/>
      <c r="D282" s="167" t="s">
        <v>453</v>
      </c>
      <c r="E282" s="181" t="s">
        <v>220</v>
      </c>
      <c r="F282" s="182" t="s">
        <v>468</v>
      </c>
      <c r="H282" s="183">
        <v>36.200000000000003</v>
      </c>
      <c r="L282" s="180"/>
      <c r="M282" s="184"/>
      <c r="N282" s="185"/>
      <c r="O282" s="185"/>
      <c r="P282" s="185"/>
      <c r="Q282" s="185"/>
      <c r="R282" s="185"/>
      <c r="S282" s="185"/>
      <c r="T282" s="186"/>
      <c r="AT282" s="181" t="s">
        <v>453</v>
      </c>
      <c r="AU282" s="181" t="s">
        <v>129</v>
      </c>
      <c r="AV282" s="15" t="s">
        <v>469</v>
      </c>
      <c r="AW282" s="15" t="s">
        <v>29</v>
      </c>
      <c r="AX282" s="15" t="s">
        <v>73</v>
      </c>
      <c r="AY282" s="181" t="s">
        <v>445</v>
      </c>
    </row>
    <row r="283" spans="1:65" s="16" customFormat="1">
      <c r="B283" s="187"/>
      <c r="D283" s="167" t="s">
        <v>453</v>
      </c>
      <c r="E283" s="188" t="s">
        <v>1</v>
      </c>
      <c r="F283" s="189" t="s">
        <v>470</v>
      </c>
      <c r="H283" s="190">
        <v>36.200000000000003</v>
      </c>
      <c r="L283" s="187"/>
      <c r="M283" s="191"/>
      <c r="N283" s="192"/>
      <c r="O283" s="192"/>
      <c r="P283" s="192"/>
      <c r="Q283" s="192"/>
      <c r="R283" s="192"/>
      <c r="S283" s="192"/>
      <c r="T283" s="193"/>
      <c r="AT283" s="188" t="s">
        <v>453</v>
      </c>
      <c r="AU283" s="188" t="s">
        <v>129</v>
      </c>
      <c r="AV283" s="16" t="s">
        <v>451</v>
      </c>
      <c r="AW283" s="16" t="s">
        <v>29</v>
      </c>
      <c r="AX283" s="16" t="s">
        <v>81</v>
      </c>
      <c r="AY283" s="188" t="s">
        <v>445</v>
      </c>
    </row>
    <row r="284" spans="1:65" s="2" customFormat="1" ht="24.2" customHeight="1">
      <c r="A284" s="30"/>
      <c r="B284" s="152"/>
      <c r="C284" s="153" t="s">
        <v>597</v>
      </c>
      <c r="D284" s="153" t="s">
        <v>447</v>
      </c>
      <c r="E284" s="154" t="s">
        <v>598</v>
      </c>
      <c r="F284" s="155" t="s">
        <v>599</v>
      </c>
      <c r="G284" s="156" t="s">
        <v>529</v>
      </c>
      <c r="H284" s="157">
        <v>36.200000000000003</v>
      </c>
      <c r="I284" s="158"/>
      <c r="J284" s="158">
        <f>ROUND(I284*H284,2)</f>
        <v>0</v>
      </c>
      <c r="K284" s="159"/>
      <c r="L284" s="31"/>
      <c r="M284" s="160" t="s">
        <v>1</v>
      </c>
      <c r="N284" s="161" t="s">
        <v>39</v>
      </c>
      <c r="O284" s="162">
        <v>0.32700000000000001</v>
      </c>
      <c r="P284" s="162">
        <f>O284*H284</f>
        <v>11.837400000000001</v>
      </c>
      <c r="Q284" s="162">
        <v>0</v>
      </c>
      <c r="R284" s="162">
        <f>Q284*H284</f>
        <v>0</v>
      </c>
      <c r="S284" s="162">
        <v>0</v>
      </c>
      <c r="T284" s="163">
        <f>S284*H284</f>
        <v>0</v>
      </c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R284" s="164" t="s">
        <v>451</v>
      </c>
      <c r="AT284" s="164" t="s">
        <v>447</v>
      </c>
      <c r="AU284" s="164" t="s">
        <v>129</v>
      </c>
      <c r="AY284" s="18" t="s">
        <v>445</v>
      </c>
      <c r="BE284" s="165">
        <f>IF(N284="základná",J284,0)</f>
        <v>0</v>
      </c>
      <c r="BF284" s="165">
        <f>IF(N284="znížená",J284,0)</f>
        <v>0</v>
      </c>
      <c r="BG284" s="165">
        <f>IF(N284="zákl. prenesená",J284,0)</f>
        <v>0</v>
      </c>
      <c r="BH284" s="165">
        <f>IF(N284="zníž. prenesená",J284,0)</f>
        <v>0</v>
      </c>
      <c r="BI284" s="165">
        <f>IF(N284="nulová",J284,0)</f>
        <v>0</v>
      </c>
      <c r="BJ284" s="18" t="s">
        <v>129</v>
      </c>
      <c r="BK284" s="165">
        <f>ROUND(I284*H284,2)</f>
        <v>0</v>
      </c>
      <c r="BL284" s="18" t="s">
        <v>451</v>
      </c>
      <c r="BM284" s="164" t="s">
        <v>600</v>
      </c>
    </row>
    <row r="285" spans="1:65" s="14" customFormat="1">
      <c r="B285" s="173"/>
      <c r="D285" s="167" t="s">
        <v>453</v>
      </c>
      <c r="E285" s="174" t="s">
        <v>1</v>
      </c>
      <c r="F285" s="175" t="s">
        <v>220</v>
      </c>
      <c r="H285" s="176">
        <v>36.200000000000003</v>
      </c>
      <c r="L285" s="173"/>
      <c r="M285" s="177"/>
      <c r="N285" s="178"/>
      <c r="O285" s="178"/>
      <c r="P285" s="178"/>
      <c r="Q285" s="178"/>
      <c r="R285" s="178"/>
      <c r="S285" s="178"/>
      <c r="T285" s="179"/>
      <c r="AT285" s="174" t="s">
        <v>453</v>
      </c>
      <c r="AU285" s="174" t="s">
        <v>129</v>
      </c>
      <c r="AV285" s="14" t="s">
        <v>129</v>
      </c>
      <c r="AW285" s="14" t="s">
        <v>29</v>
      </c>
      <c r="AX285" s="14" t="s">
        <v>81</v>
      </c>
      <c r="AY285" s="174" t="s">
        <v>445</v>
      </c>
    </row>
    <row r="286" spans="1:65" s="2" customFormat="1" ht="16.5" customHeight="1">
      <c r="A286" s="30"/>
      <c r="B286" s="152"/>
      <c r="C286" s="153" t="s">
        <v>601</v>
      </c>
      <c r="D286" s="153" t="s">
        <v>447</v>
      </c>
      <c r="E286" s="154" t="s">
        <v>602</v>
      </c>
      <c r="F286" s="155" t="s">
        <v>603</v>
      </c>
      <c r="G286" s="156" t="s">
        <v>507</v>
      </c>
      <c r="H286" s="157">
        <v>0.74</v>
      </c>
      <c r="I286" s="158"/>
      <c r="J286" s="158">
        <f>ROUND(I286*H286,2)</f>
        <v>0</v>
      </c>
      <c r="K286" s="159"/>
      <c r="L286" s="31"/>
      <c r="M286" s="160" t="s">
        <v>1</v>
      </c>
      <c r="N286" s="161" t="s">
        <v>39</v>
      </c>
      <c r="O286" s="162">
        <v>34.322000000000003</v>
      </c>
      <c r="P286" s="162">
        <f>O286*H286</f>
        <v>25.398280000000003</v>
      </c>
      <c r="Q286" s="162">
        <v>1.0189584899999999</v>
      </c>
      <c r="R286" s="162">
        <f>Q286*H286</f>
        <v>0.75402928259999991</v>
      </c>
      <c r="S286" s="162">
        <v>0</v>
      </c>
      <c r="T286" s="163">
        <f>S286*H286</f>
        <v>0</v>
      </c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R286" s="164" t="s">
        <v>451</v>
      </c>
      <c r="AT286" s="164" t="s">
        <v>447</v>
      </c>
      <c r="AU286" s="164" t="s">
        <v>129</v>
      </c>
      <c r="AY286" s="18" t="s">
        <v>445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8" t="s">
        <v>129</v>
      </c>
      <c r="BK286" s="165">
        <f>ROUND(I286*H286,2)</f>
        <v>0</v>
      </c>
      <c r="BL286" s="18" t="s">
        <v>451</v>
      </c>
      <c r="BM286" s="164" t="s">
        <v>604</v>
      </c>
    </row>
    <row r="287" spans="1:65" s="14" customFormat="1">
      <c r="B287" s="173"/>
      <c r="D287" s="167" t="s">
        <v>453</v>
      </c>
      <c r="E287" s="174" t="s">
        <v>1</v>
      </c>
      <c r="F287" s="175" t="s">
        <v>605</v>
      </c>
      <c r="H287" s="176">
        <v>0.74</v>
      </c>
      <c r="L287" s="173"/>
      <c r="M287" s="177"/>
      <c r="N287" s="178"/>
      <c r="O287" s="178"/>
      <c r="P287" s="178"/>
      <c r="Q287" s="178"/>
      <c r="R287" s="178"/>
      <c r="S287" s="178"/>
      <c r="T287" s="179"/>
      <c r="AT287" s="174" t="s">
        <v>453</v>
      </c>
      <c r="AU287" s="174" t="s">
        <v>129</v>
      </c>
      <c r="AV287" s="14" t="s">
        <v>129</v>
      </c>
      <c r="AW287" s="14" t="s">
        <v>29</v>
      </c>
      <c r="AX287" s="14" t="s">
        <v>73</v>
      </c>
      <c r="AY287" s="174" t="s">
        <v>445</v>
      </c>
    </row>
    <row r="288" spans="1:65" s="16" customFormat="1">
      <c r="B288" s="187"/>
      <c r="D288" s="167" t="s">
        <v>453</v>
      </c>
      <c r="E288" s="188" t="s">
        <v>1</v>
      </c>
      <c r="F288" s="189" t="s">
        <v>470</v>
      </c>
      <c r="H288" s="190">
        <v>0.74</v>
      </c>
      <c r="L288" s="187"/>
      <c r="M288" s="191"/>
      <c r="N288" s="192"/>
      <c r="O288" s="192"/>
      <c r="P288" s="192"/>
      <c r="Q288" s="192"/>
      <c r="R288" s="192"/>
      <c r="S288" s="192"/>
      <c r="T288" s="193"/>
      <c r="AT288" s="188" t="s">
        <v>453</v>
      </c>
      <c r="AU288" s="188" t="s">
        <v>129</v>
      </c>
      <c r="AV288" s="16" t="s">
        <v>451</v>
      </c>
      <c r="AW288" s="16" t="s">
        <v>29</v>
      </c>
      <c r="AX288" s="16" t="s">
        <v>81</v>
      </c>
      <c r="AY288" s="188" t="s">
        <v>445</v>
      </c>
    </row>
    <row r="289" spans="1:65" s="2" customFormat="1" ht="16.5" customHeight="1">
      <c r="A289" s="30"/>
      <c r="B289" s="152"/>
      <c r="C289" s="153" t="s">
        <v>606</v>
      </c>
      <c r="D289" s="153" t="s">
        <v>447</v>
      </c>
      <c r="E289" s="154" t="s">
        <v>607</v>
      </c>
      <c r="F289" s="155" t="s">
        <v>608</v>
      </c>
      <c r="G289" s="156" t="s">
        <v>450</v>
      </c>
      <c r="H289" s="157">
        <v>0.25600000000000001</v>
      </c>
      <c r="I289" s="158"/>
      <c r="J289" s="158">
        <f>ROUND(I289*H289,2)</f>
        <v>0</v>
      </c>
      <c r="K289" s="159"/>
      <c r="L289" s="31"/>
      <c r="M289" s="160" t="s">
        <v>1</v>
      </c>
      <c r="N289" s="161" t="s">
        <v>39</v>
      </c>
      <c r="O289" s="162">
        <v>0.58055999999999996</v>
      </c>
      <c r="P289" s="162">
        <f>O289*H289</f>
        <v>0.14862335999999998</v>
      </c>
      <c r="Q289" s="162">
        <v>2.4157202</v>
      </c>
      <c r="R289" s="162">
        <f>Q289*H289</f>
        <v>0.61842437120000004</v>
      </c>
      <c r="S289" s="162">
        <v>0</v>
      </c>
      <c r="T289" s="163">
        <f>S289*H289</f>
        <v>0</v>
      </c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R289" s="164" t="s">
        <v>451</v>
      </c>
      <c r="AT289" s="164" t="s">
        <v>447</v>
      </c>
      <c r="AU289" s="164" t="s">
        <v>129</v>
      </c>
      <c r="AY289" s="18" t="s">
        <v>445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8" t="s">
        <v>129</v>
      </c>
      <c r="BK289" s="165">
        <f>ROUND(I289*H289,2)</f>
        <v>0</v>
      </c>
      <c r="BL289" s="18" t="s">
        <v>451</v>
      </c>
      <c r="BM289" s="164" t="s">
        <v>609</v>
      </c>
    </row>
    <row r="290" spans="1:65" s="13" customFormat="1">
      <c r="B290" s="166"/>
      <c r="D290" s="167" t="s">
        <v>453</v>
      </c>
      <c r="E290" s="168" t="s">
        <v>1</v>
      </c>
      <c r="F290" s="169" t="s">
        <v>610</v>
      </c>
      <c r="H290" s="168" t="s">
        <v>1</v>
      </c>
      <c r="L290" s="166"/>
      <c r="M290" s="170"/>
      <c r="N290" s="171"/>
      <c r="O290" s="171"/>
      <c r="P290" s="171"/>
      <c r="Q290" s="171"/>
      <c r="R290" s="171"/>
      <c r="S290" s="171"/>
      <c r="T290" s="172"/>
      <c r="AT290" s="168" t="s">
        <v>453</v>
      </c>
      <c r="AU290" s="168" t="s">
        <v>129</v>
      </c>
      <c r="AV290" s="13" t="s">
        <v>81</v>
      </c>
      <c r="AW290" s="13" t="s">
        <v>29</v>
      </c>
      <c r="AX290" s="13" t="s">
        <v>73</v>
      </c>
      <c r="AY290" s="168" t="s">
        <v>445</v>
      </c>
    </row>
    <row r="291" spans="1:65" s="14" customFormat="1">
      <c r="B291" s="173"/>
      <c r="D291" s="167" t="s">
        <v>453</v>
      </c>
      <c r="E291" s="174" t="s">
        <v>1</v>
      </c>
      <c r="F291" s="175" t="s">
        <v>611</v>
      </c>
      <c r="H291" s="176">
        <v>0.25600000000000001</v>
      </c>
      <c r="L291" s="173"/>
      <c r="M291" s="177"/>
      <c r="N291" s="178"/>
      <c r="O291" s="178"/>
      <c r="P291" s="178"/>
      <c r="Q291" s="178"/>
      <c r="R291" s="178"/>
      <c r="S291" s="178"/>
      <c r="T291" s="179"/>
      <c r="AT291" s="174" t="s">
        <v>453</v>
      </c>
      <c r="AU291" s="174" t="s">
        <v>129</v>
      </c>
      <c r="AV291" s="14" t="s">
        <v>129</v>
      </c>
      <c r="AW291" s="14" t="s">
        <v>29</v>
      </c>
      <c r="AX291" s="14" t="s">
        <v>73</v>
      </c>
      <c r="AY291" s="174" t="s">
        <v>445</v>
      </c>
    </row>
    <row r="292" spans="1:65" s="16" customFormat="1">
      <c r="B292" s="187"/>
      <c r="D292" s="167" t="s">
        <v>453</v>
      </c>
      <c r="E292" s="188" t="s">
        <v>1</v>
      </c>
      <c r="F292" s="189" t="s">
        <v>470</v>
      </c>
      <c r="H292" s="190">
        <v>0.25600000000000001</v>
      </c>
      <c r="L292" s="187"/>
      <c r="M292" s="191"/>
      <c r="N292" s="192"/>
      <c r="O292" s="192"/>
      <c r="P292" s="192"/>
      <c r="Q292" s="192"/>
      <c r="R292" s="192"/>
      <c r="S292" s="192"/>
      <c r="T292" s="193"/>
      <c r="AT292" s="188" t="s">
        <v>453</v>
      </c>
      <c r="AU292" s="188" t="s">
        <v>129</v>
      </c>
      <c r="AV292" s="16" t="s">
        <v>451</v>
      </c>
      <c r="AW292" s="16" t="s">
        <v>29</v>
      </c>
      <c r="AX292" s="16" t="s">
        <v>81</v>
      </c>
      <c r="AY292" s="188" t="s">
        <v>445</v>
      </c>
    </row>
    <row r="293" spans="1:65" s="2" customFormat="1" ht="21.75" customHeight="1">
      <c r="A293" s="30"/>
      <c r="B293" s="152"/>
      <c r="C293" s="153" t="s">
        <v>612</v>
      </c>
      <c r="D293" s="153" t="s">
        <v>447</v>
      </c>
      <c r="E293" s="154" t="s">
        <v>613</v>
      </c>
      <c r="F293" s="155" t="s">
        <v>614</v>
      </c>
      <c r="G293" s="156" t="s">
        <v>529</v>
      </c>
      <c r="H293" s="157">
        <v>2.56</v>
      </c>
      <c r="I293" s="158"/>
      <c r="J293" s="158">
        <f>ROUND(I293*H293,2)</f>
        <v>0</v>
      </c>
      <c r="K293" s="159"/>
      <c r="L293" s="31"/>
      <c r="M293" s="160" t="s">
        <v>1</v>
      </c>
      <c r="N293" s="161" t="s">
        <v>39</v>
      </c>
      <c r="O293" s="162">
        <v>1.052</v>
      </c>
      <c r="P293" s="162">
        <f>O293*H293</f>
        <v>2.69312</v>
      </c>
      <c r="Q293" s="162">
        <v>3.7677600000000002E-3</v>
      </c>
      <c r="R293" s="162">
        <f>Q293*H293</f>
        <v>9.6454656E-3</v>
      </c>
      <c r="S293" s="162">
        <v>0</v>
      </c>
      <c r="T293" s="163">
        <f>S293*H293</f>
        <v>0</v>
      </c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R293" s="164" t="s">
        <v>451</v>
      </c>
      <c r="AT293" s="164" t="s">
        <v>447</v>
      </c>
      <c r="AU293" s="164" t="s">
        <v>129</v>
      </c>
      <c r="AY293" s="18" t="s">
        <v>445</v>
      </c>
      <c r="BE293" s="165">
        <f>IF(N293="základná",J293,0)</f>
        <v>0</v>
      </c>
      <c r="BF293" s="165">
        <f>IF(N293="znížená",J293,0)</f>
        <v>0</v>
      </c>
      <c r="BG293" s="165">
        <f>IF(N293="zákl. prenesená",J293,0)</f>
        <v>0</v>
      </c>
      <c r="BH293" s="165">
        <f>IF(N293="zníž. prenesená",J293,0)</f>
        <v>0</v>
      </c>
      <c r="BI293" s="165">
        <f>IF(N293="nulová",J293,0)</f>
        <v>0</v>
      </c>
      <c r="BJ293" s="18" t="s">
        <v>129</v>
      </c>
      <c r="BK293" s="165">
        <f>ROUND(I293*H293,2)</f>
        <v>0</v>
      </c>
      <c r="BL293" s="18" t="s">
        <v>451</v>
      </c>
      <c r="BM293" s="164" t="s">
        <v>615</v>
      </c>
    </row>
    <row r="294" spans="1:65" s="13" customFormat="1">
      <c r="B294" s="166"/>
      <c r="D294" s="167" t="s">
        <v>453</v>
      </c>
      <c r="E294" s="168" t="s">
        <v>1</v>
      </c>
      <c r="F294" s="169" t="s">
        <v>610</v>
      </c>
      <c r="H294" s="168" t="s">
        <v>1</v>
      </c>
      <c r="L294" s="166"/>
      <c r="M294" s="170"/>
      <c r="N294" s="171"/>
      <c r="O294" s="171"/>
      <c r="P294" s="171"/>
      <c r="Q294" s="171"/>
      <c r="R294" s="171"/>
      <c r="S294" s="171"/>
      <c r="T294" s="172"/>
      <c r="AT294" s="168" t="s">
        <v>453</v>
      </c>
      <c r="AU294" s="168" t="s">
        <v>129</v>
      </c>
      <c r="AV294" s="13" t="s">
        <v>81</v>
      </c>
      <c r="AW294" s="13" t="s">
        <v>29</v>
      </c>
      <c r="AX294" s="13" t="s">
        <v>73</v>
      </c>
      <c r="AY294" s="168" t="s">
        <v>445</v>
      </c>
    </row>
    <row r="295" spans="1:65" s="14" customFormat="1">
      <c r="B295" s="173"/>
      <c r="D295" s="167" t="s">
        <v>453</v>
      </c>
      <c r="E295" s="174" t="s">
        <v>1</v>
      </c>
      <c r="F295" s="175" t="s">
        <v>616</v>
      </c>
      <c r="H295" s="176">
        <v>2.56</v>
      </c>
      <c r="L295" s="173"/>
      <c r="M295" s="177"/>
      <c r="N295" s="178"/>
      <c r="O295" s="178"/>
      <c r="P295" s="178"/>
      <c r="Q295" s="178"/>
      <c r="R295" s="178"/>
      <c r="S295" s="178"/>
      <c r="T295" s="179"/>
      <c r="AT295" s="174" t="s">
        <v>453</v>
      </c>
      <c r="AU295" s="174" t="s">
        <v>129</v>
      </c>
      <c r="AV295" s="14" t="s">
        <v>129</v>
      </c>
      <c r="AW295" s="14" t="s">
        <v>29</v>
      </c>
      <c r="AX295" s="14" t="s">
        <v>73</v>
      </c>
      <c r="AY295" s="174" t="s">
        <v>445</v>
      </c>
    </row>
    <row r="296" spans="1:65" s="15" customFormat="1">
      <c r="B296" s="180"/>
      <c r="D296" s="167" t="s">
        <v>453</v>
      </c>
      <c r="E296" s="181" t="s">
        <v>232</v>
      </c>
      <c r="F296" s="182" t="s">
        <v>468</v>
      </c>
      <c r="H296" s="183">
        <v>2.56</v>
      </c>
      <c r="L296" s="180"/>
      <c r="M296" s="184"/>
      <c r="N296" s="185"/>
      <c r="O296" s="185"/>
      <c r="P296" s="185"/>
      <c r="Q296" s="185"/>
      <c r="R296" s="185"/>
      <c r="S296" s="185"/>
      <c r="T296" s="186"/>
      <c r="AT296" s="181" t="s">
        <v>453</v>
      </c>
      <c r="AU296" s="181" t="s">
        <v>129</v>
      </c>
      <c r="AV296" s="15" t="s">
        <v>469</v>
      </c>
      <c r="AW296" s="15" t="s">
        <v>29</v>
      </c>
      <c r="AX296" s="15" t="s">
        <v>73</v>
      </c>
      <c r="AY296" s="181" t="s">
        <v>445</v>
      </c>
    </row>
    <row r="297" spans="1:65" s="16" customFormat="1">
      <c r="B297" s="187"/>
      <c r="D297" s="167" t="s">
        <v>453</v>
      </c>
      <c r="E297" s="188" t="s">
        <v>1</v>
      </c>
      <c r="F297" s="189" t="s">
        <v>470</v>
      </c>
      <c r="H297" s="190">
        <v>2.56</v>
      </c>
      <c r="L297" s="187"/>
      <c r="M297" s="191"/>
      <c r="N297" s="192"/>
      <c r="O297" s="192"/>
      <c r="P297" s="192"/>
      <c r="Q297" s="192"/>
      <c r="R297" s="192"/>
      <c r="S297" s="192"/>
      <c r="T297" s="193"/>
      <c r="AT297" s="188" t="s">
        <v>453</v>
      </c>
      <c r="AU297" s="188" t="s">
        <v>129</v>
      </c>
      <c r="AV297" s="16" t="s">
        <v>451</v>
      </c>
      <c r="AW297" s="16" t="s">
        <v>29</v>
      </c>
      <c r="AX297" s="16" t="s">
        <v>81</v>
      </c>
      <c r="AY297" s="188" t="s">
        <v>445</v>
      </c>
    </row>
    <row r="298" spans="1:65" s="2" customFormat="1" ht="24.2" customHeight="1">
      <c r="A298" s="30"/>
      <c r="B298" s="152"/>
      <c r="C298" s="153" t="s">
        <v>617</v>
      </c>
      <c r="D298" s="153" t="s">
        <v>447</v>
      </c>
      <c r="E298" s="154" t="s">
        <v>618</v>
      </c>
      <c r="F298" s="155" t="s">
        <v>619</v>
      </c>
      <c r="G298" s="156" t="s">
        <v>529</v>
      </c>
      <c r="H298" s="157">
        <v>2.56</v>
      </c>
      <c r="I298" s="158"/>
      <c r="J298" s="158">
        <f>ROUND(I298*H298,2)</f>
        <v>0</v>
      </c>
      <c r="K298" s="159"/>
      <c r="L298" s="31"/>
      <c r="M298" s="160" t="s">
        <v>1</v>
      </c>
      <c r="N298" s="161" t="s">
        <v>39</v>
      </c>
      <c r="O298" s="162">
        <v>0.43</v>
      </c>
      <c r="P298" s="162">
        <f>O298*H298</f>
        <v>1.1008</v>
      </c>
      <c r="Q298" s="162">
        <v>0</v>
      </c>
      <c r="R298" s="162">
        <f>Q298*H298</f>
        <v>0</v>
      </c>
      <c r="S298" s="162">
        <v>0</v>
      </c>
      <c r="T298" s="163">
        <f>S298*H298</f>
        <v>0</v>
      </c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R298" s="164" t="s">
        <v>451</v>
      </c>
      <c r="AT298" s="164" t="s">
        <v>447</v>
      </c>
      <c r="AU298" s="164" t="s">
        <v>129</v>
      </c>
      <c r="AY298" s="18" t="s">
        <v>445</v>
      </c>
      <c r="BE298" s="165">
        <f>IF(N298="základná",J298,0)</f>
        <v>0</v>
      </c>
      <c r="BF298" s="165">
        <f>IF(N298="znížená",J298,0)</f>
        <v>0</v>
      </c>
      <c r="BG298" s="165">
        <f>IF(N298="zákl. prenesená",J298,0)</f>
        <v>0</v>
      </c>
      <c r="BH298" s="165">
        <f>IF(N298="zníž. prenesená",J298,0)</f>
        <v>0</v>
      </c>
      <c r="BI298" s="165">
        <f>IF(N298="nulová",J298,0)</f>
        <v>0</v>
      </c>
      <c r="BJ298" s="18" t="s">
        <v>129</v>
      </c>
      <c r="BK298" s="165">
        <f>ROUND(I298*H298,2)</f>
        <v>0</v>
      </c>
      <c r="BL298" s="18" t="s">
        <v>451</v>
      </c>
      <c r="BM298" s="164" t="s">
        <v>620</v>
      </c>
    </row>
    <row r="299" spans="1:65" s="14" customFormat="1">
      <c r="B299" s="173"/>
      <c r="D299" s="167" t="s">
        <v>453</v>
      </c>
      <c r="E299" s="174" t="s">
        <v>1</v>
      </c>
      <c r="F299" s="175" t="s">
        <v>232</v>
      </c>
      <c r="H299" s="176">
        <v>2.56</v>
      </c>
      <c r="L299" s="173"/>
      <c r="M299" s="177"/>
      <c r="N299" s="178"/>
      <c r="O299" s="178"/>
      <c r="P299" s="178"/>
      <c r="Q299" s="178"/>
      <c r="R299" s="178"/>
      <c r="S299" s="178"/>
      <c r="T299" s="179"/>
      <c r="AT299" s="174" t="s">
        <v>453</v>
      </c>
      <c r="AU299" s="174" t="s">
        <v>129</v>
      </c>
      <c r="AV299" s="14" t="s">
        <v>129</v>
      </c>
      <c r="AW299" s="14" t="s">
        <v>29</v>
      </c>
      <c r="AX299" s="14" t="s">
        <v>81</v>
      </c>
      <c r="AY299" s="174" t="s">
        <v>445</v>
      </c>
    </row>
    <row r="300" spans="1:65" s="2" customFormat="1" ht="24.2" customHeight="1">
      <c r="A300" s="30"/>
      <c r="B300" s="152"/>
      <c r="C300" s="153" t="s">
        <v>621</v>
      </c>
      <c r="D300" s="153" t="s">
        <v>447</v>
      </c>
      <c r="E300" s="154" t="s">
        <v>622</v>
      </c>
      <c r="F300" s="155" t="s">
        <v>623</v>
      </c>
      <c r="G300" s="156" t="s">
        <v>529</v>
      </c>
      <c r="H300" s="157">
        <v>770.28899999999999</v>
      </c>
      <c r="I300" s="158"/>
      <c r="J300" s="158">
        <f>ROUND(I300*H300,2)</f>
        <v>0</v>
      </c>
      <c r="K300" s="159"/>
      <c r="L300" s="31"/>
      <c r="M300" s="160" t="s">
        <v>1</v>
      </c>
      <c r="N300" s="161" t="s">
        <v>39</v>
      </c>
      <c r="O300" s="162">
        <v>0.82799999999999996</v>
      </c>
      <c r="P300" s="162">
        <f>O300*H300</f>
        <v>637.79929199999992</v>
      </c>
      <c r="Q300" s="162">
        <v>0</v>
      </c>
      <c r="R300" s="162">
        <f>Q300*H300</f>
        <v>0</v>
      </c>
      <c r="S300" s="162">
        <v>1.7999999999999999E-2</v>
      </c>
      <c r="T300" s="163">
        <f>S300*H300</f>
        <v>13.865201999999998</v>
      </c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R300" s="164" t="s">
        <v>451</v>
      </c>
      <c r="AT300" s="164" t="s">
        <v>447</v>
      </c>
      <c r="AU300" s="164" t="s">
        <v>129</v>
      </c>
      <c r="AY300" s="18" t="s">
        <v>445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8" t="s">
        <v>129</v>
      </c>
      <c r="BK300" s="165">
        <f>ROUND(I300*H300,2)</f>
        <v>0</v>
      </c>
      <c r="BL300" s="18" t="s">
        <v>451</v>
      </c>
      <c r="BM300" s="164" t="s">
        <v>624</v>
      </c>
    </row>
    <row r="301" spans="1:65" s="14" customFormat="1">
      <c r="B301" s="173"/>
      <c r="D301" s="167" t="s">
        <v>453</v>
      </c>
      <c r="E301" s="174" t="s">
        <v>1</v>
      </c>
      <c r="F301" s="175" t="s">
        <v>395</v>
      </c>
      <c r="H301" s="176">
        <v>770.28899999999999</v>
      </c>
      <c r="L301" s="173"/>
      <c r="M301" s="177"/>
      <c r="N301" s="178"/>
      <c r="O301" s="178"/>
      <c r="P301" s="178"/>
      <c r="Q301" s="178"/>
      <c r="R301" s="178"/>
      <c r="S301" s="178"/>
      <c r="T301" s="179"/>
      <c r="AT301" s="174" t="s">
        <v>453</v>
      </c>
      <c r="AU301" s="174" t="s">
        <v>129</v>
      </c>
      <c r="AV301" s="14" t="s">
        <v>129</v>
      </c>
      <c r="AW301" s="14" t="s">
        <v>29</v>
      </c>
      <c r="AX301" s="14" t="s">
        <v>73</v>
      </c>
      <c r="AY301" s="174" t="s">
        <v>445</v>
      </c>
    </row>
    <row r="302" spans="1:65" s="16" customFormat="1">
      <c r="B302" s="187"/>
      <c r="D302" s="167" t="s">
        <v>453</v>
      </c>
      <c r="E302" s="188" t="s">
        <v>1</v>
      </c>
      <c r="F302" s="189" t="s">
        <v>470</v>
      </c>
      <c r="H302" s="190">
        <v>770.28899999999999</v>
      </c>
      <c r="L302" s="187"/>
      <c r="M302" s="191"/>
      <c r="N302" s="192"/>
      <c r="O302" s="192"/>
      <c r="P302" s="192"/>
      <c r="Q302" s="192"/>
      <c r="R302" s="192"/>
      <c r="S302" s="192"/>
      <c r="T302" s="193"/>
      <c r="AT302" s="188" t="s">
        <v>453</v>
      </c>
      <c r="AU302" s="188" t="s">
        <v>129</v>
      </c>
      <c r="AV302" s="16" t="s">
        <v>451</v>
      </c>
      <c r="AW302" s="16" t="s">
        <v>29</v>
      </c>
      <c r="AX302" s="16" t="s">
        <v>81</v>
      </c>
      <c r="AY302" s="188" t="s">
        <v>445</v>
      </c>
    </row>
    <row r="303" spans="1:65" s="12" customFormat="1" ht="22.9" customHeight="1">
      <c r="B303" s="140"/>
      <c r="D303" s="141" t="s">
        <v>72</v>
      </c>
      <c r="E303" s="150" t="s">
        <v>469</v>
      </c>
      <c r="F303" s="150" t="s">
        <v>625</v>
      </c>
      <c r="J303" s="151">
        <f>BK303</f>
        <v>0</v>
      </c>
      <c r="L303" s="140"/>
      <c r="M303" s="144"/>
      <c r="N303" s="145"/>
      <c r="O303" s="145"/>
      <c r="P303" s="146">
        <f>SUM(P304:P527)</f>
        <v>1394.4239408400001</v>
      </c>
      <c r="Q303" s="145"/>
      <c r="R303" s="146">
        <f>SUM(R304:R527)</f>
        <v>87.173878649740004</v>
      </c>
      <c r="S303" s="145"/>
      <c r="T303" s="147">
        <f>SUM(T304:T527)</f>
        <v>0</v>
      </c>
      <c r="AR303" s="141" t="s">
        <v>81</v>
      </c>
      <c r="AT303" s="148" t="s">
        <v>72</v>
      </c>
      <c r="AU303" s="148" t="s">
        <v>81</v>
      </c>
      <c r="AY303" s="141" t="s">
        <v>445</v>
      </c>
      <c r="BK303" s="149">
        <f>SUM(BK304:BK527)</f>
        <v>0</v>
      </c>
    </row>
    <row r="304" spans="1:65" s="2" customFormat="1" ht="33" customHeight="1">
      <c r="A304" s="30"/>
      <c r="B304" s="152"/>
      <c r="C304" s="153" t="s">
        <v>408</v>
      </c>
      <c r="D304" s="153" t="s">
        <v>447</v>
      </c>
      <c r="E304" s="154" t="s">
        <v>626</v>
      </c>
      <c r="F304" s="155" t="s">
        <v>627</v>
      </c>
      <c r="G304" s="156" t="s">
        <v>542</v>
      </c>
      <c r="H304" s="157">
        <v>155.6</v>
      </c>
      <c r="I304" s="158"/>
      <c r="J304" s="158">
        <f>ROUND(I304*H304,2)</f>
        <v>0</v>
      </c>
      <c r="K304" s="159"/>
      <c r="L304" s="31"/>
      <c r="M304" s="160" t="s">
        <v>1</v>
      </c>
      <c r="N304" s="161" t="s">
        <v>39</v>
      </c>
      <c r="O304" s="162">
        <v>1.081545</v>
      </c>
      <c r="P304" s="162">
        <f>O304*H304</f>
        <v>168.28840199999999</v>
      </c>
      <c r="Q304" s="162">
        <v>7.5519999999999997E-3</v>
      </c>
      <c r="R304" s="162">
        <f>Q304*H304</f>
        <v>1.1750912</v>
      </c>
      <c r="S304" s="162">
        <v>0</v>
      </c>
      <c r="T304" s="163">
        <f>S304*H304</f>
        <v>0</v>
      </c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R304" s="164" t="s">
        <v>451</v>
      </c>
      <c r="AT304" s="164" t="s">
        <v>447</v>
      </c>
      <c r="AU304" s="164" t="s">
        <v>129</v>
      </c>
      <c r="AY304" s="18" t="s">
        <v>445</v>
      </c>
      <c r="BE304" s="165">
        <f>IF(N304="základná",J304,0)</f>
        <v>0</v>
      </c>
      <c r="BF304" s="165">
        <f>IF(N304="znížená",J304,0)</f>
        <v>0</v>
      </c>
      <c r="BG304" s="165">
        <f>IF(N304="zákl. prenesená",J304,0)</f>
        <v>0</v>
      </c>
      <c r="BH304" s="165">
        <f>IF(N304="zníž. prenesená",J304,0)</f>
        <v>0</v>
      </c>
      <c r="BI304" s="165">
        <f>IF(N304="nulová",J304,0)</f>
        <v>0</v>
      </c>
      <c r="BJ304" s="18" t="s">
        <v>129</v>
      </c>
      <c r="BK304" s="165">
        <f>ROUND(I304*H304,2)</f>
        <v>0</v>
      </c>
      <c r="BL304" s="18" t="s">
        <v>451</v>
      </c>
      <c r="BM304" s="164" t="s">
        <v>628</v>
      </c>
    </row>
    <row r="305" spans="1:65" s="13" customFormat="1">
      <c r="B305" s="166"/>
      <c r="D305" s="167" t="s">
        <v>453</v>
      </c>
      <c r="E305" s="168" t="s">
        <v>1</v>
      </c>
      <c r="F305" s="169" t="s">
        <v>629</v>
      </c>
      <c r="H305" s="168" t="s">
        <v>1</v>
      </c>
      <c r="L305" s="166"/>
      <c r="M305" s="170"/>
      <c r="N305" s="171"/>
      <c r="O305" s="171"/>
      <c r="P305" s="171"/>
      <c r="Q305" s="171"/>
      <c r="R305" s="171"/>
      <c r="S305" s="171"/>
      <c r="T305" s="172"/>
      <c r="AT305" s="168" t="s">
        <v>453</v>
      </c>
      <c r="AU305" s="168" t="s">
        <v>129</v>
      </c>
      <c r="AV305" s="13" t="s">
        <v>81</v>
      </c>
      <c r="AW305" s="13" t="s">
        <v>29</v>
      </c>
      <c r="AX305" s="13" t="s">
        <v>73</v>
      </c>
      <c r="AY305" s="168" t="s">
        <v>445</v>
      </c>
    </row>
    <row r="306" spans="1:65" s="13" customFormat="1">
      <c r="B306" s="166"/>
      <c r="D306" s="167" t="s">
        <v>453</v>
      </c>
      <c r="E306" s="168" t="s">
        <v>1</v>
      </c>
      <c r="F306" s="169" t="s">
        <v>630</v>
      </c>
      <c r="H306" s="168" t="s">
        <v>1</v>
      </c>
      <c r="L306" s="166"/>
      <c r="M306" s="170"/>
      <c r="N306" s="171"/>
      <c r="O306" s="171"/>
      <c r="P306" s="171"/>
      <c r="Q306" s="171"/>
      <c r="R306" s="171"/>
      <c r="S306" s="171"/>
      <c r="T306" s="172"/>
      <c r="AT306" s="168" t="s">
        <v>453</v>
      </c>
      <c r="AU306" s="168" t="s">
        <v>129</v>
      </c>
      <c r="AV306" s="13" t="s">
        <v>81</v>
      </c>
      <c r="AW306" s="13" t="s">
        <v>29</v>
      </c>
      <c r="AX306" s="13" t="s">
        <v>73</v>
      </c>
      <c r="AY306" s="168" t="s">
        <v>445</v>
      </c>
    </row>
    <row r="307" spans="1:65" s="14" customFormat="1">
      <c r="B307" s="173"/>
      <c r="D307" s="167" t="s">
        <v>453</v>
      </c>
      <c r="E307" s="174" t="s">
        <v>1</v>
      </c>
      <c r="F307" s="175" t="s">
        <v>631</v>
      </c>
      <c r="H307" s="176">
        <v>18.5</v>
      </c>
      <c r="L307" s="173"/>
      <c r="M307" s="177"/>
      <c r="N307" s="178"/>
      <c r="O307" s="178"/>
      <c r="P307" s="178"/>
      <c r="Q307" s="178"/>
      <c r="R307" s="178"/>
      <c r="S307" s="178"/>
      <c r="T307" s="179"/>
      <c r="AT307" s="174" t="s">
        <v>453</v>
      </c>
      <c r="AU307" s="174" t="s">
        <v>129</v>
      </c>
      <c r="AV307" s="14" t="s">
        <v>129</v>
      </c>
      <c r="AW307" s="14" t="s">
        <v>29</v>
      </c>
      <c r="AX307" s="14" t="s">
        <v>73</v>
      </c>
      <c r="AY307" s="174" t="s">
        <v>445</v>
      </c>
    </row>
    <row r="308" spans="1:65" s="13" customFormat="1">
      <c r="B308" s="166"/>
      <c r="D308" s="167" t="s">
        <v>453</v>
      </c>
      <c r="E308" s="168" t="s">
        <v>1</v>
      </c>
      <c r="F308" s="169" t="s">
        <v>632</v>
      </c>
      <c r="H308" s="168" t="s">
        <v>1</v>
      </c>
      <c r="L308" s="166"/>
      <c r="M308" s="170"/>
      <c r="N308" s="171"/>
      <c r="O308" s="171"/>
      <c r="P308" s="171"/>
      <c r="Q308" s="171"/>
      <c r="R308" s="171"/>
      <c r="S308" s="171"/>
      <c r="T308" s="172"/>
      <c r="AT308" s="168" t="s">
        <v>453</v>
      </c>
      <c r="AU308" s="168" t="s">
        <v>129</v>
      </c>
      <c r="AV308" s="13" t="s">
        <v>81</v>
      </c>
      <c r="AW308" s="13" t="s">
        <v>29</v>
      </c>
      <c r="AX308" s="13" t="s">
        <v>73</v>
      </c>
      <c r="AY308" s="168" t="s">
        <v>445</v>
      </c>
    </row>
    <row r="309" spans="1:65" s="14" customFormat="1">
      <c r="B309" s="173"/>
      <c r="D309" s="167" t="s">
        <v>453</v>
      </c>
      <c r="E309" s="174" t="s">
        <v>1</v>
      </c>
      <c r="F309" s="175" t="s">
        <v>633</v>
      </c>
      <c r="H309" s="176">
        <v>137.1</v>
      </c>
      <c r="L309" s="173"/>
      <c r="M309" s="177"/>
      <c r="N309" s="178"/>
      <c r="O309" s="178"/>
      <c r="P309" s="178"/>
      <c r="Q309" s="178"/>
      <c r="R309" s="178"/>
      <c r="S309" s="178"/>
      <c r="T309" s="179"/>
      <c r="AT309" s="174" t="s">
        <v>453</v>
      </c>
      <c r="AU309" s="174" t="s">
        <v>129</v>
      </c>
      <c r="AV309" s="14" t="s">
        <v>129</v>
      </c>
      <c r="AW309" s="14" t="s">
        <v>29</v>
      </c>
      <c r="AX309" s="14" t="s">
        <v>73</v>
      </c>
      <c r="AY309" s="174" t="s">
        <v>445</v>
      </c>
    </row>
    <row r="310" spans="1:65" s="16" customFormat="1">
      <c r="B310" s="187"/>
      <c r="D310" s="167" t="s">
        <v>453</v>
      </c>
      <c r="E310" s="188" t="s">
        <v>1</v>
      </c>
      <c r="F310" s="189" t="s">
        <v>470</v>
      </c>
      <c r="H310" s="190">
        <v>155.6</v>
      </c>
      <c r="L310" s="187"/>
      <c r="M310" s="191"/>
      <c r="N310" s="192"/>
      <c r="O310" s="192"/>
      <c r="P310" s="192"/>
      <c r="Q310" s="192"/>
      <c r="R310" s="192"/>
      <c r="S310" s="192"/>
      <c r="T310" s="193"/>
      <c r="AT310" s="188" t="s">
        <v>453</v>
      </c>
      <c r="AU310" s="188" t="s">
        <v>129</v>
      </c>
      <c r="AV310" s="16" t="s">
        <v>451</v>
      </c>
      <c r="AW310" s="16" t="s">
        <v>29</v>
      </c>
      <c r="AX310" s="16" t="s">
        <v>81</v>
      </c>
      <c r="AY310" s="188" t="s">
        <v>445</v>
      </c>
    </row>
    <row r="311" spans="1:65" s="2" customFormat="1" ht="33" customHeight="1">
      <c r="A311" s="30"/>
      <c r="B311" s="152"/>
      <c r="C311" s="153" t="s">
        <v>634</v>
      </c>
      <c r="D311" s="153" t="s">
        <v>447</v>
      </c>
      <c r="E311" s="154" t="s">
        <v>635</v>
      </c>
      <c r="F311" s="155" t="s">
        <v>636</v>
      </c>
      <c r="G311" s="156" t="s">
        <v>542</v>
      </c>
      <c r="H311" s="157">
        <v>268.89999999999998</v>
      </c>
      <c r="I311" s="158"/>
      <c r="J311" s="158">
        <f>ROUND(I311*H311,2)</f>
        <v>0</v>
      </c>
      <c r="K311" s="159"/>
      <c r="L311" s="31"/>
      <c r="M311" s="160" t="s">
        <v>1</v>
      </c>
      <c r="N311" s="161" t="s">
        <v>39</v>
      </c>
      <c r="O311" s="162">
        <v>1.28081</v>
      </c>
      <c r="P311" s="162">
        <f>O311*H311</f>
        <v>344.409809</v>
      </c>
      <c r="Q311" s="162">
        <v>9.0624E-3</v>
      </c>
      <c r="R311" s="162">
        <f>Q311*H311</f>
        <v>2.4368793599999998</v>
      </c>
      <c r="S311" s="162">
        <v>0</v>
      </c>
      <c r="T311" s="163">
        <f>S311*H311</f>
        <v>0</v>
      </c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R311" s="164" t="s">
        <v>451</v>
      </c>
      <c r="AT311" s="164" t="s">
        <v>447</v>
      </c>
      <c r="AU311" s="164" t="s">
        <v>129</v>
      </c>
      <c r="AY311" s="18" t="s">
        <v>445</v>
      </c>
      <c r="BE311" s="165">
        <f>IF(N311="základná",J311,0)</f>
        <v>0</v>
      </c>
      <c r="BF311" s="165">
        <f>IF(N311="znížená",J311,0)</f>
        <v>0</v>
      </c>
      <c r="BG311" s="165">
        <f>IF(N311="zákl. prenesená",J311,0)</f>
        <v>0</v>
      </c>
      <c r="BH311" s="165">
        <f>IF(N311="zníž. prenesená",J311,0)</f>
        <v>0</v>
      </c>
      <c r="BI311" s="165">
        <f>IF(N311="nulová",J311,0)</f>
        <v>0</v>
      </c>
      <c r="BJ311" s="18" t="s">
        <v>129</v>
      </c>
      <c r="BK311" s="165">
        <f>ROUND(I311*H311,2)</f>
        <v>0</v>
      </c>
      <c r="BL311" s="18" t="s">
        <v>451</v>
      </c>
      <c r="BM311" s="164" t="s">
        <v>637</v>
      </c>
    </row>
    <row r="312" spans="1:65" s="13" customFormat="1">
      <c r="B312" s="166"/>
      <c r="D312" s="167" t="s">
        <v>453</v>
      </c>
      <c r="E312" s="168" t="s">
        <v>1</v>
      </c>
      <c r="F312" s="169" t="s">
        <v>629</v>
      </c>
      <c r="H312" s="168" t="s">
        <v>1</v>
      </c>
      <c r="L312" s="166"/>
      <c r="M312" s="170"/>
      <c r="N312" s="171"/>
      <c r="O312" s="171"/>
      <c r="P312" s="171"/>
      <c r="Q312" s="171"/>
      <c r="R312" s="171"/>
      <c r="S312" s="171"/>
      <c r="T312" s="172"/>
      <c r="AT312" s="168" t="s">
        <v>453</v>
      </c>
      <c r="AU312" s="168" t="s">
        <v>129</v>
      </c>
      <c r="AV312" s="13" t="s">
        <v>81</v>
      </c>
      <c r="AW312" s="13" t="s">
        <v>29</v>
      </c>
      <c r="AX312" s="13" t="s">
        <v>73</v>
      </c>
      <c r="AY312" s="168" t="s">
        <v>445</v>
      </c>
    </row>
    <row r="313" spans="1:65" s="13" customFormat="1">
      <c r="B313" s="166"/>
      <c r="D313" s="167" t="s">
        <v>453</v>
      </c>
      <c r="E313" s="168" t="s">
        <v>1</v>
      </c>
      <c r="F313" s="169" t="s">
        <v>638</v>
      </c>
      <c r="H313" s="168" t="s">
        <v>1</v>
      </c>
      <c r="L313" s="166"/>
      <c r="M313" s="170"/>
      <c r="N313" s="171"/>
      <c r="O313" s="171"/>
      <c r="P313" s="171"/>
      <c r="Q313" s="171"/>
      <c r="R313" s="171"/>
      <c r="S313" s="171"/>
      <c r="T313" s="172"/>
      <c r="AT313" s="168" t="s">
        <v>453</v>
      </c>
      <c r="AU313" s="168" t="s">
        <v>129</v>
      </c>
      <c r="AV313" s="13" t="s">
        <v>81</v>
      </c>
      <c r="AW313" s="13" t="s">
        <v>29</v>
      </c>
      <c r="AX313" s="13" t="s">
        <v>73</v>
      </c>
      <c r="AY313" s="168" t="s">
        <v>445</v>
      </c>
    </row>
    <row r="314" spans="1:65" s="13" customFormat="1">
      <c r="B314" s="166"/>
      <c r="D314" s="167" t="s">
        <v>453</v>
      </c>
      <c r="E314" s="168" t="s">
        <v>1</v>
      </c>
      <c r="F314" s="169" t="s">
        <v>639</v>
      </c>
      <c r="H314" s="168" t="s">
        <v>1</v>
      </c>
      <c r="L314" s="166"/>
      <c r="M314" s="170"/>
      <c r="N314" s="171"/>
      <c r="O314" s="171"/>
      <c r="P314" s="171"/>
      <c r="Q314" s="171"/>
      <c r="R314" s="171"/>
      <c r="S314" s="171"/>
      <c r="T314" s="172"/>
      <c r="AT314" s="168" t="s">
        <v>453</v>
      </c>
      <c r="AU314" s="168" t="s">
        <v>129</v>
      </c>
      <c r="AV314" s="13" t="s">
        <v>81</v>
      </c>
      <c r="AW314" s="13" t="s">
        <v>29</v>
      </c>
      <c r="AX314" s="13" t="s">
        <v>73</v>
      </c>
      <c r="AY314" s="168" t="s">
        <v>445</v>
      </c>
    </row>
    <row r="315" spans="1:65" s="14" customFormat="1">
      <c r="B315" s="173"/>
      <c r="D315" s="167" t="s">
        <v>453</v>
      </c>
      <c r="E315" s="174" t="s">
        <v>1</v>
      </c>
      <c r="F315" s="175" t="s">
        <v>640</v>
      </c>
      <c r="H315" s="176">
        <v>162.9</v>
      </c>
      <c r="L315" s="173"/>
      <c r="M315" s="177"/>
      <c r="N315" s="178"/>
      <c r="O315" s="178"/>
      <c r="P315" s="178"/>
      <c r="Q315" s="178"/>
      <c r="R315" s="178"/>
      <c r="S315" s="178"/>
      <c r="T315" s="179"/>
      <c r="AT315" s="174" t="s">
        <v>453</v>
      </c>
      <c r="AU315" s="174" t="s">
        <v>129</v>
      </c>
      <c r="AV315" s="14" t="s">
        <v>129</v>
      </c>
      <c r="AW315" s="14" t="s">
        <v>29</v>
      </c>
      <c r="AX315" s="14" t="s">
        <v>73</v>
      </c>
      <c r="AY315" s="174" t="s">
        <v>445</v>
      </c>
    </row>
    <row r="316" spans="1:65" s="13" customFormat="1">
      <c r="B316" s="166"/>
      <c r="D316" s="167" t="s">
        <v>453</v>
      </c>
      <c r="E316" s="168" t="s">
        <v>1</v>
      </c>
      <c r="F316" s="169" t="s">
        <v>641</v>
      </c>
      <c r="H316" s="168" t="s">
        <v>1</v>
      </c>
      <c r="L316" s="166"/>
      <c r="M316" s="170"/>
      <c r="N316" s="171"/>
      <c r="O316" s="171"/>
      <c r="P316" s="171"/>
      <c r="Q316" s="171"/>
      <c r="R316" s="171"/>
      <c r="S316" s="171"/>
      <c r="T316" s="172"/>
      <c r="AT316" s="168" t="s">
        <v>453</v>
      </c>
      <c r="AU316" s="168" t="s">
        <v>129</v>
      </c>
      <c r="AV316" s="13" t="s">
        <v>81</v>
      </c>
      <c r="AW316" s="13" t="s">
        <v>29</v>
      </c>
      <c r="AX316" s="13" t="s">
        <v>73</v>
      </c>
      <c r="AY316" s="168" t="s">
        <v>445</v>
      </c>
    </row>
    <row r="317" spans="1:65" s="14" customFormat="1">
      <c r="B317" s="173"/>
      <c r="D317" s="167" t="s">
        <v>453</v>
      </c>
      <c r="E317" s="174" t="s">
        <v>1</v>
      </c>
      <c r="F317" s="175" t="s">
        <v>642</v>
      </c>
      <c r="H317" s="176">
        <v>106</v>
      </c>
      <c r="L317" s="173"/>
      <c r="M317" s="177"/>
      <c r="N317" s="178"/>
      <c r="O317" s="178"/>
      <c r="P317" s="178"/>
      <c r="Q317" s="178"/>
      <c r="R317" s="178"/>
      <c r="S317" s="178"/>
      <c r="T317" s="179"/>
      <c r="AT317" s="174" t="s">
        <v>453</v>
      </c>
      <c r="AU317" s="174" t="s">
        <v>129</v>
      </c>
      <c r="AV317" s="14" t="s">
        <v>129</v>
      </c>
      <c r="AW317" s="14" t="s">
        <v>29</v>
      </c>
      <c r="AX317" s="14" t="s">
        <v>73</v>
      </c>
      <c r="AY317" s="174" t="s">
        <v>445</v>
      </c>
    </row>
    <row r="318" spans="1:65" s="16" customFormat="1">
      <c r="B318" s="187"/>
      <c r="D318" s="167" t="s">
        <v>453</v>
      </c>
      <c r="E318" s="188" t="s">
        <v>1</v>
      </c>
      <c r="F318" s="189" t="s">
        <v>470</v>
      </c>
      <c r="H318" s="190">
        <v>268.89999999999998</v>
      </c>
      <c r="L318" s="187"/>
      <c r="M318" s="191"/>
      <c r="N318" s="192"/>
      <c r="O318" s="192"/>
      <c r="P318" s="192"/>
      <c r="Q318" s="192"/>
      <c r="R318" s="192"/>
      <c r="S318" s="192"/>
      <c r="T318" s="193"/>
      <c r="AT318" s="188" t="s">
        <v>453</v>
      </c>
      <c r="AU318" s="188" t="s">
        <v>129</v>
      </c>
      <c r="AV318" s="16" t="s">
        <v>451</v>
      </c>
      <c r="AW318" s="16" t="s">
        <v>29</v>
      </c>
      <c r="AX318" s="16" t="s">
        <v>81</v>
      </c>
      <c r="AY318" s="188" t="s">
        <v>445</v>
      </c>
    </row>
    <row r="319" spans="1:65" s="2" customFormat="1" ht="24.2" customHeight="1">
      <c r="A319" s="30"/>
      <c r="B319" s="152"/>
      <c r="C319" s="153" t="s">
        <v>643</v>
      </c>
      <c r="D319" s="153" t="s">
        <v>447</v>
      </c>
      <c r="E319" s="154" t="s">
        <v>644</v>
      </c>
      <c r="F319" s="155" t="s">
        <v>645</v>
      </c>
      <c r="G319" s="156" t="s">
        <v>646</v>
      </c>
      <c r="H319" s="157">
        <v>2</v>
      </c>
      <c r="I319" s="158"/>
      <c r="J319" s="158">
        <f>ROUND(I319*H319,2)</f>
        <v>0</v>
      </c>
      <c r="K319" s="159"/>
      <c r="L319" s="31"/>
      <c r="M319" s="160" t="s">
        <v>1</v>
      </c>
      <c r="N319" s="161" t="s">
        <v>39</v>
      </c>
      <c r="O319" s="162">
        <v>30.25027</v>
      </c>
      <c r="P319" s="162">
        <f>O319*H319</f>
        <v>60.500540000000001</v>
      </c>
      <c r="Q319" s="162">
        <v>2E-3</v>
      </c>
      <c r="R319" s="162">
        <f>Q319*H319</f>
        <v>4.0000000000000001E-3</v>
      </c>
      <c r="S319" s="162">
        <v>0</v>
      </c>
      <c r="T319" s="163">
        <f>S319*H319</f>
        <v>0</v>
      </c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R319" s="164" t="s">
        <v>451</v>
      </c>
      <c r="AT319" s="164" t="s">
        <v>447</v>
      </c>
      <c r="AU319" s="164" t="s">
        <v>129</v>
      </c>
      <c r="AY319" s="18" t="s">
        <v>445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8" t="s">
        <v>129</v>
      </c>
      <c r="BK319" s="165">
        <f>ROUND(I319*H319,2)</f>
        <v>0</v>
      </c>
      <c r="BL319" s="18" t="s">
        <v>451</v>
      </c>
      <c r="BM319" s="164" t="s">
        <v>647</v>
      </c>
    </row>
    <row r="320" spans="1:65" s="14" customFormat="1">
      <c r="B320" s="173"/>
      <c r="D320" s="167" t="s">
        <v>453</v>
      </c>
      <c r="E320" s="174" t="s">
        <v>1</v>
      </c>
      <c r="F320" s="175" t="s">
        <v>129</v>
      </c>
      <c r="H320" s="176">
        <v>2</v>
      </c>
      <c r="L320" s="173"/>
      <c r="M320" s="177"/>
      <c r="N320" s="178"/>
      <c r="O320" s="178"/>
      <c r="P320" s="178"/>
      <c r="Q320" s="178"/>
      <c r="R320" s="178"/>
      <c r="S320" s="178"/>
      <c r="T320" s="179"/>
      <c r="AT320" s="174" t="s">
        <v>453</v>
      </c>
      <c r="AU320" s="174" t="s">
        <v>129</v>
      </c>
      <c r="AV320" s="14" t="s">
        <v>129</v>
      </c>
      <c r="AW320" s="14" t="s">
        <v>29</v>
      </c>
      <c r="AX320" s="14" t="s">
        <v>73</v>
      </c>
      <c r="AY320" s="174" t="s">
        <v>445</v>
      </c>
    </row>
    <row r="321" spans="1:65" s="16" customFormat="1">
      <c r="B321" s="187"/>
      <c r="D321" s="167" t="s">
        <v>453</v>
      </c>
      <c r="E321" s="188" t="s">
        <v>1</v>
      </c>
      <c r="F321" s="189" t="s">
        <v>470</v>
      </c>
      <c r="H321" s="190">
        <v>2</v>
      </c>
      <c r="L321" s="187"/>
      <c r="M321" s="191"/>
      <c r="N321" s="192"/>
      <c r="O321" s="192"/>
      <c r="P321" s="192"/>
      <c r="Q321" s="192"/>
      <c r="R321" s="192"/>
      <c r="S321" s="192"/>
      <c r="T321" s="193"/>
      <c r="AT321" s="188" t="s">
        <v>453</v>
      </c>
      <c r="AU321" s="188" t="s">
        <v>129</v>
      </c>
      <c r="AV321" s="16" t="s">
        <v>451</v>
      </c>
      <c r="AW321" s="16" t="s">
        <v>29</v>
      </c>
      <c r="AX321" s="16" t="s">
        <v>81</v>
      </c>
      <c r="AY321" s="188" t="s">
        <v>445</v>
      </c>
    </row>
    <row r="322" spans="1:65" s="2" customFormat="1" ht="24.2" customHeight="1">
      <c r="A322" s="30"/>
      <c r="B322" s="152"/>
      <c r="C322" s="153" t="s">
        <v>648</v>
      </c>
      <c r="D322" s="153" t="s">
        <v>447</v>
      </c>
      <c r="E322" s="154" t="s">
        <v>649</v>
      </c>
      <c r="F322" s="155" t="s">
        <v>650</v>
      </c>
      <c r="G322" s="156" t="s">
        <v>651</v>
      </c>
      <c r="H322" s="157">
        <v>35</v>
      </c>
      <c r="I322" s="158"/>
      <c r="J322" s="158">
        <f>ROUND(I322*H322,2)</f>
        <v>0</v>
      </c>
      <c r="K322" s="159"/>
      <c r="L322" s="31"/>
      <c r="M322" s="160" t="s">
        <v>1</v>
      </c>
      <c r="N322" s="161" t="s">
        <v>39</v>
      </c>
      <c r="O322" s="162">
        <v>0.17466000000000001</v>
      </c>
      <c r="P322" s="162">
        <f>O322*H322</f>
        <v>6.1131000000000002</v>
      </c>
      <c r="Q322" s="162">
        <v>2.0049999999999998E-2</v>
      </c>
      <c r="R322" s="162">
        <f>Q322*H322</f>
        <v>0.70174999999999998</v>
      </c>
      <c r="S322" s="162">
        <v>0</v>
      </c>
      <c r="T322" s="163">
        <f>S322*H322</f>
        <v>0</v>
      </c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R322" s="164" t="s">
        <v>451</v>
      </c>
      <c r="AT322" s="164" t="s">
        <v>447</v>
      </c>
      <c r="AU322" s="164" t="s">
        <v>129</v>
      </c>
      <c r="AY322" s="18" t="s">
        <v>445</v>
      </c>
      <c r="BE322" s="165">
        <f>IF(N322="základná",J322,0)</f>
        <v>0</v>
      </c>
      <c r="BF322" s="165">
        <f>IF(N322="znížená",J322,0)</f>
        <v>0</v>
      </c>
      <c r="BG322" s="165">
        <f>IF(N322="zákl. prenesená",J322,0)</f>
        <v>0</v>
      </c>
      <c r="BH322" s="165">
        <f>IF(N322="zníž. prenesená",J322,0)</f>
        <v>0</v>
      </c>
      <c r="BI322" s="165">
        <f>IF(N322="nulová",J322,0)</f>
        <v>0</v>
      </c>
      <c r="BJ322" s="18" t="s">
        <v>129</v>
      </c>
      <c r="BK322" s="165">
        <f>ROUND(I322*H322,2)</f>
        <v>0</v>
      </c>
      <c r="BL322" s="18" t="s">
        <v>451</v>
      </c>
      <c r="BM322" s="164" t="s">
        <v>652</v>
      </c>
    </row>
    <row r="323" spans="1:65" s="13" customFormat="1">
      <c r="B323" s="166"/>
      <c r="D323" s="167" t="s">
        <v>453</v>
      </c>
      <c r="E323" s="168" t="s">
        <v>1</v>
      </c>
      <c r="F323" s="169" t="s">
        <v>639</v>
      </c>
      <c r="H323" s="168" t="s">
        <v>1</v>
      </c>
      <c r="L323" s="166"/>
      <c r="M323" s="170"/>
      <c r="N323" s="171"/>
      <c r="O323" s="171"/>
      <c r="P323" s="171"/>
      <c r="Q323" s="171"/>
      <c r="R323" s="171"/>
      <c r="S323" s="171"/>
      <c r="T323" s="172"/>
      <c r="AT323" s="168" t="s">
        <v>453</v>
      </c>
      <c r="AU323" s="168" t="s">
        <v>129</v>
      </c>
      <c r="AV323" s="13" t="s">
        <v>81</v>
      </c>
      <c r="AW323" s="13" t="s">
        <v>29</v>
      </c>
      <c r="AX323" s="13" t="s">
        <v>73</v>
      </c>
      <c r="AY323" s="168" t="s">
        <v>445</v>
      </c>
    </row>
    <row r="324" spans="1:65" s="14" customFormat="1">
      <c r="B324" s="173"/>
      <c r="D324" s="167" t="s">
        <v>453</v>
      </c>
      <c r="E324" s="174" t="s">
        <v>1</v>
      </c>
      <c r="F324" s="175" t="s">
        <v>390</v>
      </c>
      <c r="H324" s="176">
        <v>17</v>
      </c>
      <c r="L324" s="173"/>
      <c r="M324" s="177"/>
      <c r="N324" s="178"/>
      <c r="O324" s="178"/>
      <c r="P324" s="178"/>
      <c r="Q324" s="178"/>
      <c r="R324" s="178"/>
      <c r="S324" s="178"/>
      <c r="T324" s="179"/>
      <c r="AT324" s="174" t="s">
        <v>453</v>
      </c>
      <c r="AU324" s="174" t="s">
        <v>129</v>
      </c>
      <c r="AV324" s="14" t="s">
        <v>129</v>
      </c>
      <c r="AW324" s="14" t="s">
        <v>29</v>
      </c>
      <c r="AX324" s="14" t="s">
        <v>73</v>
      </c>
      <c r="AY324" s="174" t="s">
        <v>445</v>
      </c>
    </row>
    <row r="325" spans="1:65" s="13" customFormat="1">
      <c r="B325" s="166"/>
      <c r="D325" s="167" t="s">
        <v>453</v>
      </c>
      <c r="E325" s="168" t="s">
        <v>1</v>
      </c>
      <c r="F325" s="169" t="s">
        <v>653</v>
      </c>
      <c r="H325" s="168" t="s">
        <v>1</v>
      </c>
      <c r="L325" s="166"/>
      <c r="M325" s="170"/>
      <c r="N325" s="171"/>
      <c r="O325" s="171"/>
      <c r="P325" s="171"/>
      <c r="Q325" s="171"/>
      <c r="R325" s="171"/>
      <c r="S325" s="171"/>
      <c r="T325" s="172"/>
      <c r="AT325" s="168" t="s">
        <v>453</v>
      </c>
      <c r="AU325" s="168" t="s">
        <v>129</v>
      </c>
      <c r="AV325" s="13" t="s">
        <v>81</v>
      </c>
      <c r="AW325" s="13" t="s">
        <v>29</v>
      </c>
      <c r="AX325" s="13" t="s">
        <v>73</v>
      </c>
      <c r="AY325" s="168" t="s">
        <v>445</v>
      </c>
    </row>
    <row r="326" spans="1:65" s="14" customFormat="1">
      <c r="B326" s="173"/>
      <c r="D326" s="167" t="s">
        <v>453</v>
      </c>
      <c r="E326" s="174" t="s">
        <v>1</v>
      </c>
      <c r="F326" s="175" t="s">
        <v>494</v>
      </c>
      <c r="H326" s="176">
        <v>6</v>
      </c>
      <c r="L326" s="173"/>
      <c r="M326" s="177"/>
      <c r="N326" s="178"/>
      <c r="O326" s="178"/>
      <c r="P326" s="178"/>
      <c r="Q326" s="178"/>
      <c r="R326" s="178"/>
      <c r="S326" s="178"/>
      <c r="T326" s="179"/>
      <c r="AT326" s="174" t="s">
        <v>453</v>
      </c>
      <c r="AU326" s="174" t="s">
        <v>129</v>
      </c>
      <c r="AV326" s="14" t="s">
        <v>129</v>
      </c>
      <c r="AW326" s="14" t="s">
        <v>29</v>
      </c>
      <c r="AX326" s="14" t="s">
        <v>73</v>
      </c>
      <c r="AY326" s="174" t="s">
        <v>445</v>
      </c>
    </row>
    <row r="327" spans="1:65" s="13" customFormat="1">
      <c r="B327" s="166"/>
      <c r="D327" s="167" t="s">
        <v>453</v>
      </c>
      <c r="E327" s="168" t="s">
        <v>1</v>
      </c>
      <c r="F327" s="169" t="s">
        <v>654</v>
      </c>
      <c r="H327" s="168" t="s">
        <v>1</v>
      </c>
      <c r="L327" s="166"/>
      <c r="M327" s="170"/>
      <c r="N327" s="171"/>
      <c r="O327" s="171"/>
      <c r="P327" s="171"/>
      <c r="Q327" s="171"/>
      <c r="R327" s="171"/>
      <c r="S327" s="171"/>
      <c r="T327" s="172"/>
      <c r="AT327" s="168" t="s">
        <v>453</v>
      </c>
      <c r="AU327" s="168" t="s">
        <v>129</v>
      </c>
      <c r="AV327" s="13" t="s">
        <v>81</v>
      </c>
      <c r="AW327" s="13" t="s">
        <v>29</v>
      </c>
      <c r="AX327" s="13" t="s">
        <v>73</v>
      </c>
      <c r="AY327" s="168" t="s">
        <v>445</v>
      </c>
    </row>
    <row r="328" spans="1:65" s="14" customFormat="1">
      <c r="B328" s="173"/>
      <c r="D328" s="167" t="s">
        <v>453</v>
      </c>
      <c r="E328" s="174" t="s">
        <v>1</v>
      </c>
      <c r="F328" s="175" t="s">
        <v>533</v>
      </c>
      <c r="H328" s="176">
        <v>12</v>
      </c>
      <c r="L328" s="173"/>
      <c r="M328" s="177"/>
      <c r="N328" s="178"/>
      <c r="O328" s="178"/>
      <c r="P328" s="178"/>
      <c r="Q328" s="178"/>
      <c r="R328" s="178"/>
      <c r="S328" s="178"/>
      <c r="T328" s="179"/>
      <c r="AT328" s="174" t="s">
        <v>453</v>
      </c>
      <c r="AU328" s="174" t="s">
        <v>129</v>
      </c>
      <c r="AV328" s="14" t="s">
        <v>129</v>
      </c>
      <c r="AW328" s="14" t="s">
        <v>29</v>
      </c>
      <c r="AX328" s="14" t="s">
        <v>73</v>
      </c>
      <c r="AY328" s="174" t="s">
        <v>445</v>
      </c>
    </row>
    <row r="329" spans="1:65" s="16" customFormat="1">
      <c r="B329" s="187"/>
      <c r="D329" s="167" t="s">
        <v>453</v>
      </c>
      <c r="E329" s="188" t="s">
        <v>1</v>
      </c>
      <c r="F329" s="189" t="s">
        <v>470</v>
      </c>
      <c r="H329" s="190">
        <v>35</v>
      </c>
      <c r="L329" s="187"/>
      <c r="M329" s="191"/>
      <c r="N329" s="192"/>
      <c r="O329" s="192"/>
      <c r="P329" s="192"/>
      <c r="Q329" s="192"/>
      <c r="R329" s="192"/>
      <c r="S329" s="192"/>
      <c r="T329" s="193"/>
      <c r="AT329" s="188" t="s">
        <v>453</v>
      </c>
      <c r="AU329" s="188" t="s">
        <v>129</v>
      </c>
      <c r="AV329" s="16" t="s">
        <v>451</v>
      </c>
      <c r="AW329" s="16" t="s">
        <v>29</v>
      </c>
      <c r="AX329" s="16" t="s">
        <v>81</v>
      </c>
      <c r="AY329" s="188" t="s">
        <v>445</v>
      </c>
    </row>
    <row r="330" spans="1:65" s="2" customFormat="1" ht="24.2" customHeight="1">
      <c r="A330" s="30"/>
      <c r="B330" s="152"/>
      <c r="C330" s="153" t="s">
        <v>655</v>
      </c>
      <c r="D330" s="153" t="s">
        <v>447</v>
      </c>
      <c r="E330" s="154" t="s">
        <v>656</v>
      </c>
      <c r="F330" s="155" t="s">
        <v>657</v>
      </c>
      <c r="G330" s="156" t="s">
        <v>651</v>
      </c>
      <c r="H330" s="157">
        <v>32</v>
      </c>
      <c r="I330" s="158"/>
      <c r="J330" s="158">
        <f>ROUND(I330*H330,2)</f>
        <v>0</v>
      </c>
      <c r="K330" s="159"/>
      <c r="L330" s="31"/>
      <c r="M330" s="160" t="s">
        <v>1</v>
      </c>
      <c r="N330" s="161" t="s">
        <v>39</v>
      </c>
      <c r="O330" s="162">
        <v>0.19420999999999999</v>
      </c>
      <c r="P330" s="162">
        <f>O330*H330</f>
        <v>6.2147199999999998</v>
      </c>
      <c r="Q330" s="162">
        <v>2.4209999999999999E-2</v>
      </c>
      <c r="R330" s="162">
        <f>Q330*H330</f>
        <v>0.77471999999999996</v>
      </c>
      <c r="S330" s="162">
        <v>0</v>
      </c>
      <c r="T330" s="163">
        <f>S330*H330</f>
        <v>0</v>
      </c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R330" s="164" t="s">
        <v>451</v>
      </c>
      <c r="AT330" s="164" t="s">
        <v>447</v>
      </c>
      <c r="AU330" s="164" t="s">
        <v>129</v>
      </c>
      <c r="AY330" s="18" t="s">
        <v>445</v>
      </c>
      <c r="BE330" s="165">
        <f>IF(N330="základná",J330,0)</f>
        <v>0</v>
      </c>
      <c r="BF330" s="165">
        <f>IF(N330="znížená",J330,0)</f>
        <v>0</v>
      </c>
      <c r="BG330" s="165">
        <f>IF(N330="zákl. prenesená",J330,0)</f>
        <v>0</v>
      </c>
      <c r="BH330" s="165">
        <f>IF(N330="zníž. prenesená",J330,0)</f>
        <v>0</v>
      </c>
      <c r="BI330" s="165">
        <f>IF(N330="nulová",J330,0)</f>
        <v>0</v>
      </c>
      <c r="BJ330" s="18" t="s">
        <v>129</v>
      </c>
      <c r="BK330" s="165">
        <f>ROUND(I330*H330,2)</f>
        <v>0</v>
      </c>
      <c r="BL330" s="18" t="s">
        <v>451</v>
      </c>
      <c r="BM330" s="164" t="s">
        <v>658</v>
      </c>
    </row>
    <row r="331" spans="1:65" s="13" customFormat="1">
      <c r="B331" s="166"/>
      <c r="D331" s="167" t="s">
        <v>453</v>
      </c>
      <c r="E331" s="168" t="s">
        <v>1</v>
      </c>
      <c r="F331" s="169" t="s">
        <v>639</v>
      </c>
      <c r="H331" s="168" t="s">
        <v>1</v>
      </c>
      <c r="L331" s="166"/>
      <c r="M331" s="170"/>
      <c r="N331" s="171"/>
      <c r="O331" s="171"/>
      <c r="P331" s="171"/>
      <c r="Q331" s="171"/>
      <c r="R331" s="171"/>
      <c r="S331" s="171"/>
      <c r="T331" s="172"/>
      <c r="AT331" s="168" t="s">
        <v>453</v>
      </c>
      <c r="AU331" s="168" t="s">
        <v>129</v>
      </c>
      <c r="AV331" s="13" t="s">
        <v>81</v>
      </c>
      <c r="AW331" s="13" t="s">
        <v>29</v>
      </c>
      <c r="AX331" s="13" t="s">
        <v>73</v>
      </c>
      <c r="AY331" s="168" t="s">
        <v>445</v>
      </c>
    </row>
    <row r="332" spans="1:65" s="14" customFormat="1">
      <c r="B332" s="173"/>
      <c r="D332" s="167" t="s">
        <v>453</v>
      </c>
      <c r="E332" s="174" t="s">
        <v>1</v>
      </c>
      <c r="F332" s="175" t="s">
        <v>518</v>
      </c>
      <c r="H332" s="176">
        <v>10</v>
      </c>
      <c r="L332" s="173"/>
      <c r="M332" s="177"/>
      <c r="N332" s="178"/>
      <c r="O332" s="178"/>
      <c r="P332" s="178"/>
      <c r="Q332" s="178"/>
      <c r="R332" s="178"/>
      <c r="S332" s="178"/>
      <c r="T332" s="179"/>
      <c r="AT332" s="174" t="s">
        <v>453</v>
      </c>
      <c r="AU332" s="174" t="s">
        <v>129</v>
      </c>
      <c r="AV332" s="14" t="s">
        <v>129</v>
      </c>
      <c r="AW332" s="14" t="s">
        <v>29</v>
      </c>
      <c r="AX332" s="14" t="s">
        <v>73</v>
      </c>
      <c r="AY332" s="174" t="s">
        <v>445</v>
      </c>
    </row>
    <row r="333" spans="1:65" s="13" customFormat="1">
      <c r="B333" s="166"/>
      <c r="D333" s="167" t="s">
        <v>453</v>
      </c>
      <c r="E333" s="168" t="s">
        <v>1</v>
      </c>
      <c r="F333" s="169" t="s">
        <v>653</v>
      </c>
      <c r="H333" s="168" t="s">
        <v>1</v>
      </c>
      <c r="L333" s="166"/>
      <c r="M333" s="170"/>
      <c r="N333" s="171"/>
      <c r="O333" s="171"/>
      <c r="P333" s="171"/>
      <c r="Q333" s="171"/>
      <c r="R333" s="171"/>
      <c r="S333" s="171"/>
      <c r="T333" s="172"/>
      <c r="AT333" s="168" t="s">
        <v>453</v>
      </c>
      <c r="AU333" s="168" t="s">
        <v>129</v>
      </c>
      <c r="AV333" s="13" t="s">
        <v>81</v>
      </c>
      <c r="AW333" s="13" t="s">
        <v>29</v>
      </c>
      <c r="AX333" s="13" t="s">
        <v>73</v>
      </c>
      <c r="AY333" s="168" t="s">
        <v>445</v>
      </c>
    </row>
    <row r="334" spans="1:65" s="14" customFormat="1">
      <c r="B334" s="173"/>
      <c r="D334" s="167" t="s">
        <v>453</v>
      </c>
      <c r="E334" s="174" t="s">
        <v>1</v>
      </c>
      <c r="F334" s="175" t="s">
        <v>539</v>
      </c>
      <c r="H334" s="176">
        <v>13</v>
      </c>
      <c r="L334" s="173"/>
      <c r="M334" s="177"/>
      <c r="N334" s="178"/>
      <c r="O334" s="178"/>
      <c r="P334" s="178"/>
      <c r="Q334" s="178"/>
      <c r="R334" s="178"/>
      <c r="S334" s="178"/>
      <c r="T334" s="179"/>
      <c r="AT334" s="174" t="s">
        <v>453</v>
      </c>
      <c r="AU334" s="174" t="s">
        <v>129</v>
      </c>
      <c r="AV334" s="14" t="s">
        <v>129</v>
      </c>
      <c r="AW334" s="14" t="s">
        <v>29</v>
      </c>
      <c r="AX334" s="14" t="s">
        <v>73</v>
      </c>
      <c r="AY334" s="174" t="s">
        <v>445</v>
      </c>
    </row>
    <row r="335" spans="1:65" s="13" customFormat="1">
      <c r="B335" s="166"/>
      <c r="D335" s="167" t="s">
        <v>453</v>
      </c>
      <c r="E335" s="168" t="s">
        <v>1</v>
      </c>
      <c r="F335" s="169" t="s">
        <v>654</v>
      </c>
      <c r="H335" s="168" t="s">
        <v>1</v>
      </c>
      <c r="L335" s="166"/>
      <c r="M335" s="170"/>
      <c r="N335" s="171"/>
      <c r="O335" s="171"/>
      <c r="P335" s="171"/>
      <c r="Q335" s="171"/>
      <c r="R335" s="171"/>
      <c r="S335" s="171"/>
      <c r="T335" s="172"/>
      <c r="AT335" s="168" t="s">
        <v>453</v>
      </c>
      <c r="AU335" s="168" t="s">
        <v>129</v>
      </c>
      <c r="AV335" s="13" t="s">
        <v>81</v>
      </c>
      <c r="AW335" s="13" t="s">
        <v>29</v>
      </c>
      <c r="AX335" s="13" t="s">
        <v>73</v>
      </c>
      <c r="AY335" s="168" t="s">
        <v>445</v>
      </c>
    </row>
    <row r="336" spans="1:65" s="14" customFormat="1">
      <c r="B336" s="173"/>
      <c r="D336" s="167" t="s">
        <v>453</v>
      </c>
      <c r="E336" s="174" t="s">
        <v>1</v>
      </c>
      <c r="F336" s="175" t="s">
        <v>510</v>
      </c>
      <c r="H336" s="176">
        <v>9</v>
      </c>
      <c r="L336" s="173"/>
      <c r="M336" s="177"/>
      <c r="N336" s="178"/>
      <c r="O336" s="178"/>
      <c r="P336" s="178"/>
      <c r="Q336" s="178"/>
      <c r="R336" s="178"/>
      <c r="S336" s="178"/>
      <c r="T336" s="179"/>
      <c r="AT336" s="174" t="s">
        <v>453</v>
      </c>
      <c r="AU336" s="174" t="s">
        <v>129</v>
      </c>
      <c r="AV336" s="14" t="s">
        <v>129</v>
      </c>
      <c r="AW336" s="14" t="s">
        <v>29</v>
      </c>
      <c r="AX336" s="14" t="s">
        <v>73</v>
      </c>
      <c r="AY336" s="174" t="s">
        <v>445</v>
      </c>
    </row>
    <row r="337" spans="1:65" s="16" customFormat="1">
      <c r="B337" s="187"/>
      <c r="D337" s="167" t="s">
        <v>453</v>
      </c>
      <c r="E337" s="188" t="s">
        <v>1</v>
      </c>
      <c r="F337" s="189" t="s">
        <v>470</v>
      </c>
      <c r="H337" s="190">
        <v>32</v>
      </c>
      <c r="L337" s="187"/>
      <c r="M337" s="191"/>
      <c r="N337" s="192"/>
      <c r="O337" s="192"/>
      <c r="P337" s="192"/>
      <c r="Q337" s="192"/>
      <c r="R337" s="192"/>
      <c r="S337" s="192"/>
      <c r="T337" s="193"/>
      <c r="AT337" s="188" t="s">
        <v>453</v>
      </c>
      <c r="AU337" s="188" t="s">
        <v>129</v>
      </c>
      <c r="AV337" s="16" t="s">
        <v>451</v>
      </c>
      <c r="AW337" s="16" t="s">
        <v>29</v>
      </c>
      <c r="AX337" s="16" t="s">
        <v>81</v>
      </c>
      <c r="AY337" s="188" t="s">
        <v>445</v>
      </c>
    </row>
    <row r="338" spans="1:65" s="2" customFormat="1" ht="33" customHeight="1">
      <c r="A338" s="30"/>
      <c r="B338" s="152"/>
      <c r="C338" s="153" t="s">
        <v>659</v>
      </c>
      <c r="D338" s="153" t="s">
        <v>447</v>
      </c>
      <c r="E338" s="154" t="s">
        <v>660</v>
      </c>
      <c r="F338" s="155" t="s">
        <v>661</v>
      </c>
      <c r="G338" s="156" t="s">
        <v>507</v>
      </c>
      <c r="H338" s="157">
        <v>2.012</v>
      </c>
      <c r="I338" s="158"/>
      <c r="J338" s="158">
        <f>ROUND(I338*H338,2)</f>
        <v>0</v>
      </c>
      <c r="K338" s="159"/>
      <c r="L338" s="31"/>
      <c r="M338" s="160" t="s">
        <v>1</v>
      </c>
      <c r="N338" s="161" t="s">
        <v>39</v>
      </c>
      <c r="O338" s="162">
        <v>13.479520000000001</v>
      </c>
      <c r="P338" s="162">
        <f>O338*H338</f>
        <v>27.120794240000002</v>
      </c>
      <c r="Q338" s="162">
        <v>1.0900000000000001</v>
      </c>
      <c r="R338" s="162">
        <f>Q338*H338</f>
        <v>2.1930800000000001</v>
      </c>
      <c r="S338" s="162">
        <v>0</v>
      </c>
      <c r="T338" s="163">
        <f>S338*H338</f>
        <v>0</v>
      </c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R338" s="164" t="s">
        <v>451</v>
      </c>
      <c r="AT338" s="164" t="s">
        <v>447</v>
      </c>
      <c r="AU338" s="164" t="s">
        <v>129</v>
      </c>
      <c r="AY338" s="18" t="s">
        <v>445</v>
      </c>
      <c r="BE338" s="165">
        <f>IF(N338="základná",J338,0)</f>
        <v>0</v>
      </c>
      <c r="BF338" s="165">
        <f>IF(N338="znížená",J338,0)</f>
        <v>0</v>
      </c>
      <c r="BG338" s="165">
        <f>IF(N338="zákl. prenesená",J338,0)</f>
        <v>0</v>
      </c>
      <c r="BH338" s="165">
        <f>IF(N338="zníž. prenesená",J338,0)</f>
        <v>0</v>
      </c>
      <c r="BI338" s="165">
        <f>IF(N338="nulová",J338,0)</f>
        <v>0</v>
      </c>
      <c r="BJ338" s="18" t="s">
        <v>129</v>
      </c>
      <c r="BK338" s="165">
        <f>ROUND(I338*H338,2)</f>
        <v>0</v>
      </c>
      <c r="BL338" s="18" t="s">
        <v>451</v>
      </c>
      <c r="BM338" s="164" t="s">
        <v>662</v>
      </c>
    </row>
    <row r="339" spans="1:65" s="13" customFormat="1">
      <c r="B339" s="166"/>
      <c r="D339" s="167" t="s">
        <v>453</v>
      </c>
      <c r="E339" s="168" t="s">
        <v>1</v>
      </c>
      <c r="F339" s="169" t="s">
        <v>639</v>
      </c>
      <c r="H339" s="168" t="s">
        <v>1</v>
      </c>
      <c r="L339" s="166"/>
      <c r="M339" s="170"/>
      <c r="N339" s="171"/>
      <c r="O339" s="171"/>
      <c r="P339" s="171"/>
      <c r="Q339" s="171"/>
      <c r="R339" s="171"/>
      <c r="S339" s="171"/>
      <c r="T339" s="172"/>
      <c r="AT339" s="168" t="s">
        <v>453</v>
      </c>
      <c r="AU339" s="168" t="s">
        <v>129</v>
      </c>
      <c r="AV339" s="13" t="s">
        <v>81</v>
      </c>
      <c r="AW339" s="13" t="s">
        <v>29</v>
      </c>
      <c r="AX339" s="13" t="s">
        <v>73</v>
      </c>
      <c r="AY339" s="168" t="s">
        <v>445</v>
      </c>
    </row>
    <row r="340" spans="1:65" s="13" customFormat="1">
      <c r="B340" s="166"/>
      <c r="D340" s="167" t="s">
        <v>453</v>
      </c>
      <c r="E340" s="168" t="s">
        <v>1</v>
      </c>
      <c r="F340" s="169" t="s">
        <v>663</v>
      </c>
      <c r="H340" s="168" t="s">
        <v>1</v>
      </c>
      <c r="L340" s="166"/>
      <c r="M340" s="170"/>
      <c r="N340" s="171"/>
      <c r="O340" s="171"/>
      <c r="P340" s="171"/>
      <c r="Q340" s="171"/>
      <c r="R340" s="171"/>
      <c r="S340" s="171"/>
      <c r="T340" s="172"/>
      <c r="AT340" s="168" t="s">
        <v>453</v>
      </c>
      <c r="AU340" s="168" t="s">
        <v>129</v>
      </c>
      <c r="AV340" s="13" t="s">
        <v>81</v>
      </c>
      <c r="AW340" s="13" t="s">
        <v>29</v>
      </c>
      <c r="AX340" s="13" t="s">
        <v>73</v>
      </c>
      <c r="AY340" s="168" t="s">
        <v>445</v>
      </c>
    </row>
    <row r="341" spans="1:65" s="14" customFormat="1">
      <c r="B341" s="173"/>
      <c r="D341" s="167" t="s">
        <v>453</v>
      </c>
      <c r="E341" s="174" t="s">
        <v>1</v>
      </c>
      <c r="F341" s="175" t="s">
        <v>664</v>
      </c>
      <c r="H341" s="176">
        <v>0.23799999999999999</v>
      </c>
      <c r="L341" s="173"/>
      <c r="M341" s="177"/>
      <c r="N341" s="178"/>
      <c r="O341" s="178"/>
      <c r="P341" s="178"/>
      <c r="Q341" s="178"/>
      <c r="R341" s="178"/>
      <c r="S341" s="178"/>
      <c r="T341" s="179"/>
      <c r="AT341" s="174" t="s">
        <v>453</v>
      </c>
      <c r="AU341" s="174" t="s">
        <v>129</v>
      </c>
      <c r="AV341" s="14" t="s">
        <v>129</v>
      </c>
      <c r="AW341" s="14" t="s">
        <v>29</v>
      </c>
      <c r="AX341" s="14" t="s">
        <v>73</v>
      </c>
      <c r="AY341" s="174" t="s">
        <v>445</v>
      </c>
    </row>
    <row r="342" spans="1:65" s="15" customFormat="1">
      <c r="B342" s="180"/>
      <c r="D342" s="167" t="s">
        <v>453</v>
      </c>
      <c r="E342" s="181" t="s">
        <v>1</v>
      </c>
      <c r="F342" s="182" t="s">
        <v>468</v>
      </c>
      <c r="H342" s="183">
        <v>0.23799999999999999</v>
      </c>
      <c r="L342" s="180"/>
      <c r="M342" s="184"/>
      <c r="N342" s="185"/>
      <c r="O342" s="185"/>
      <c r="P342" s="185"/>
      <c r="Q342" s="185"/>
      <c r="R342" s="185"/>
      <c r="S342" s="185"/>
      <c r="T342" s="186"/>
      <c r="AT342" s="181" t="s">
        <v>453</v>
      </c>
      <c r="AU342" s="181" t="s">
        <v>129</v>
      </c>
      <c r="AV342" s="15" t="s">
        <v>469</v>
      </c>
      <c r="AW342" s="15" t="s">
        <v>29</v>
      </c>
      <c r="AX342" s="15" t="s">
        <v>73</v>
      </c>
      <c r="AY342" s="181" t="s">
        <v>445</v>
      </c>
    </row>
    <row r="343" spans="1:65" s="13" customFormat="1">
      <c r="B343" s="166"/>
      <c r="D343" s="167" t="s">
        <v>453</v>
      </c>
      <c r="E343" s="168" t="s">
        <v>1</v>
      </c>
      <c r="F343" s="169" t="s">
        <v>653</v>
      </c>
      <c r="H343" s="168" t="s">
        <v>1</v>
      </c>
      <c r="L343" s="166"/>
      <c r="M343" s="170"/>
      <c r="N343" s="171"/>
      <c r="O343" s="171"/>
      <c r="P343" s="171"/>
      <c r="Q343" s="171"/>
      <c r="R343" s="171"/>
      <c r="S343" s="171"/>
      <c r="T343" s="172"/>
      <c r="AT343" s="168" t="s">
        <v>453</v>
      </c>
      <c r="AU343" s="168" t="s">
        <v>129</v>
      </c>
      <c r="AV343" s="13" t="s">
        <v>81</v>
      </c>
      <c r="AW343" s="13" t="s">
        <v>29</v>
      </c>
      <c r="AX343" s="13" t="s">
        <v>73</v>
      </c>
      <c r="AY343" s="168" t="s">
        <v>445</v>
      </c>
    </row>
    <row r="344" spans="1:65" s="13" customFormat="1">
      <c r="B344" s="166"/>
      <c r="D344" s="167" t="s">
        <v>453</v>
      </c>
      <c r="E344" s="168" t="s">
        <v>1</v>
      </c>
      <c r="F344" s="169" t="s">
        <v>663</v>
      </c>
      <c r="H344" s="168" t="s">
        <v>1</v>
      </c>
      <c r="L344" s="166"/>
      <c r="M344" s="170"/>
      <c r="N344" s="171"/>
      <c r="O344" s="171"/>
      <c r="P344" s="171"/>
      <c r="Q344" s="171"/>
      <c r="R344" s="171"/>
      <c r="S344" s="171"/>
      <c r="T344" s="172"/>
      <c r="AT344" s="168" t="s">
        <v>453</v>
      </c>
      <c r="AU344" s="168" t="s">
        <v>129</v>
      </c>
      <c r="AV344" s="13" t="s">
        <v>81</v>
      </c>
      <c r="AW344" s="13" t="s">
        <v>29</v>
      </c>
      <c r="AX344" s="13" t="s">
        <v>73</v>
      </c>
      <c r="AY344" s="168" t="s">
        <v>445</v>
      </c>
    </row>
    <row r="345" spans="1:65" s="14" customFormat="1">
      <c r="B345" s="173"/>
      <c r="D345" s="167" t="s">
        <v>453</v>
      </c>
      <c r="E345" s="174" t="s">
        <v>1</v>
      </c>
      <c r="F345" s="175" t="s">
        <v>665</v>
      </c>
      <c r="H345" s="176">
        <v>0.17299999999999999</v>
      </c>
      <c r="L345" s="173"/>
      <c r="M345" s="177"/>
      <c r="N345" s="178"/>
      <c r="O345" s="178"/>
      <c r="P345" s="178"/>
      <c r="Q345" s="178"/>
      <c r="R345" s="178"/>
      <c r="S345" s="178"/>
      <c r="T345" s="179"/>
      <c r="AT345" s="174" t="s">
        <v>453</v>
      </c>
      <c r="AU345" s="174" t="s">
        <v>129</v>
      </c>
      <c r="AV345" s="14" t="s">
        <v>129</v>
      </c>
      <c r="AW345" s="14" t="s">
        <v>29</v>
      </c>
      <c r="AX345" s="14" t="s">
        <v>73</v>
      </c>
      <c r="AY345" s="174" t="s">
        <v>445</v>
      </c>
    </row>
    <row r="346" spans="1:65" s="14" customFormat="1">
      <c r="B346" s="173"/>
      <c r="D346" s="167" t="s">
        <v>453</v>
      </c>
      <c r="E346" s="174" t="s">
        <v>1</v>
      </c>
      <c r="F346" s="175" t="s">
        <v>666</v>
      </c>
      <c r="H346" s="176">
        <v>0.25800000000000001</v>
      </c>
      <c r="L346" s="173"/>
      <c r="M346" s="177"/>
      <c r="N346" s="178"/>
      <c r="O346" s="178"/>
      <c r="P346" s="178"/>
      <c r="Q346" s="178"/>
      <c r="R346" s="178"/>
      <c r="S346" s="178"/>
      <c r="T346" s="179"/>
      <c r="AT346" s="174" t="s">
        <v>453</v>
      </c>
      <c r="AU346" s="174" t="s">
        <v>129</v>
      </c>
      <c r="AV346" s="14" t="s">
        <v>129</v>
      </c>
      <c r="AW346" s="14" t="s">
        <v>29</v>
      </c>
      <c r="AX346" s="14" t="s">
        <v>73</v>
      </c>
      <c r="AY346" s="174" t="s">
        <v>445</v>
      </c>
    </row>
    <row r="347" spans="1:65" s="14" customFormat="1">
      <c r="B347" s="173"/>
      <c r="D347" s="167" t="s">
        <v>453</v>
      </c>
      <c r="E347" s="174" t="s">
        <v>1</v>
      </c>
      <c r="F347" s="175" t="s">
        <v>667</v>
      </c>
      <c r="H347" s="176">
        <v>4.3999999999999997E-2</v>
      </c>
      <c r="L347" s="173"/>
      <c r="M347" s="177"/>
      <c r="N347" s="178"/>
      <c r="O347" s="178"/>
      <c r="P347" s="178"/>
      <c r="Q347" s="178"/>
      <c r="R347" s="178"/>
      <c r="S347" s="178"/>
      <c r="T347" s="179"/>
      <c r="AT347" s="174" t="s">
        <v>453</v>
      </c>
      <c r="AU347" s="174" t="s">
        <v>129</v>
      </c>
      <c r="AV347" s="14" t="s">
        <v>129</v>
      </c>
      <c r="AW347" s="14" t="s">
        <v>29</v>
      </c>
      <c r="AX347" s="14" t="s">
        <v>73</v>
      </c>
      <c r="AY347" s="174" t="s">
        <v>445</v>
      </c>
    </row>
    <row r="348" spans="1:65" s="13" customFormat="1">
      <c r="B348" s="166"/>
      <c r="D348" s="167" t="s">
        <v>453</v>
      </c>
      <c r="E348" s="168" t="s">
        <v>1</v>
      </c>
      <c r="F348" s="169" t="s">
        <v>668</v>
      </c>
      <c r="H348" s="168" t="s">
        <v>1</v>
      </c>
      <c r="L348" s="166"/>
      <c r="M348" s="170"/>
      <c r="N348" s="171"/>
      <c r="O348" s="171"/>
      <c r="P348" s="171"/>
      <c r="Q348" s="171"/>
      <c r="R348" s="171"/>
      <c r="S348" s="171"/>
      <c r="T348" s="172"/>
      <c r="AT348" s="168" t="s">
        <v>453</v>
      </c>
      <c r="AU348" s="168" t="s">
        <v>129</v>
      </c>
      <c r="AV348" s="13" t="s">
        <v>81</v>
      </c>
      <c r="AW348" s="13" t="s">
        <v>29</v>
      </c>
      <c r="AX348" s="13" t="s">
        <v>73</v>
      </c>
      <c r="AY348" s="168" t="s">
        <v>445</v>
      </c>
    </row>
    <row r="349" spans="1:65" s="14" customFormat="1">
      <c r="B349" s="173"/>
      <c r="D349" s="167" t="s">
        <v>453</v>
      </c>
      <c r="E349" s="174" t="s">
        <v>1</v>
      </c>
      <c r="F349" s="175" t="s">
        <v>669</v>
      </c>
      <c r="H349" s="176">
        <v>0.35099999999999998</v>
      </c>
      <c r="L349" s="173"/>
      <c r="M349" s="177"/>
      <c r="N349" s="178"/>
      <c r="O349" s="178"/>
      <c r="P349" s="178"/>
      <c r="Q349" s="178"/>
      <c r="R349" s="178"/>
      <c r="S349" s="178"/>
      <c r="T349" s="179"/>
      <c r="AT349" s="174" t="s">
        <v>453</v>
      </c>
      <c r="AU349" s="174" t="s">
        <v>129</v>
      </c>
      <c r="AV349" s="14" t="s">
        <v>129</v>
      </c>
      <c r="AW349" s="14" t="s">
        <v>29</v>
      </c>
      <c r="AX349" s="14" t="s">
        <v>73</v>
      </c>
      <c r="AY349" s="174" t="s">
        <v>445</v>
      </c>
    </row>
    <row r="350" spans="1:65" s="14" customFormat="1">
      <c r="B350" s="173"/>
      <c r="D350" s="167" t="s">
        <v>453</v>
      </c>
      <c r="E350" s="174" t="s">
        <v>1</v>
      </c>
      <c r="F350" s="175" t="s">
        <v>670</v>
      </c>
      <c r="H350" s="176">
        <v>0.12</v>
      </c>
      <c r="L350" s="173"/>
      <c r="M350" s="177"/>
      <c r="N350" s="178"/>
      <c r="O350" s="178"/>
      <c r="P350" s="178"/>
      <c r="Q350" s="178"/>
      <c r="R350" s="178"/>
      <c r="S350" s="178"/>
      <c r="T350" s="179"/>
      <c r="AT350" s="174" t="s">
        <v>453</v>
      </c>
      <c r="AU350" s="174" t="s">
        <v>129</v>
      </c>
      <c r="AV350" s="14" t="s">
        <v>129</v>
      </c>
      <c r="AW350" s="14" t="s">
        <v>29</v>
      </c>
      <c r="AX350" s="14" t="s">
        <v>73</v>
      </c>
      <c r="AY350" s="174" t="s">
        <v>445</v>
      </c>
    </row>
    <row r="351" spans="1:65" s="15" customFormat="1">
      <c r="B351" s="180"/>
      <c r="D351" s="167" t="s">
        <v>453</v>
      </c>
      <c r="E351" s="181" t="s">
        <v>1</v>
      </c>
      <c r="F351" s="182" t="s">
        <v>468</v>
      </c>
      <c r="H351" s="183">
        <v>0.94599999999999995</v>
      </c>
      <c r="L351" s="180"/>
      <c r="M351" s="184"/>
      <c r="N351" s="185"/>
      <c r="O351" s="185"/>
      <c r="P351" s="185"/>
      <c r="Q351" s="185"/>
      <c r="R351" s="185"/>
      <c r="S351" s="185"/>
      <c r="T351" s="186"/>
      <c r="AT351" s="181" t="s">
        <v>453</v>
      </c>
      <c r="AU351" s="181" t="s">
        <v>129</v>
      </c>
      <c r="AV351" s="15" t="s">
        <v>469</v>
      </c>
      <c r="AW351" s="15" t="s">
        <v>29</v>
      </c>
      <c r="AX351" s="15" t="s">
        <v>73</v>
      </c>
      <c r="AY351" s="181" t="s">
        <v>445</v>
      </c>
    </row>
    <row r="352" spans="1:65" s="13" customFormat="1">
      <c r="B352" s="166"/>
      <c r="D352" s="167" t="s">
        <v>453</v>
      </c>
      <c r="E352" s="168" t="s">
        <v>1</v>
      </c>
      <c r="F352" s="169" t="s">
        <v>654</v>
      </c>
      <c r="H352" s="168" t="s">
        <v>1</v>
      </c>
      <c r="L352" s="166"/>
      <c r="M352" s="170"/>
      <c r="N352" s="171"/>
      <c r="O352" s="171"/>
      <c r="P352" s="171"/>
      <c r="Q352" s="171"/>
      <c r="R352" s="171"/>
      <c r="S352" s="171"/>
      <c r="T352" s="172"/>
      <c r="AT352" s="168" t="s">
        <v>453</v>
      </c>
      <c r="AU352" s="168" t="s">
        <v>129</v>
      </c>
      <c r="AV352" s="13" t="s">
        <v>81</v>
      </c>
      <c r="AW352" s="13" t="s">
        <v>29</v>
      </c>
      <c r="AX352" s="13" t="s">
        <v>73</v>
      </c>
      <c r="AY352" s="168" t="s">
        <v>445</v>
      </c>
    </row>
    <row r="353" spans="1:65" s="13" customFormat="1">
      <c r="B353" s="166"/>
      <c r="D353" s="167" t="s">
        <v>453</v>
      </c>
      <c r="E353" s="168" t="s">
        <v>1</v>
      </c>
      <c r="F353" s="169" t="s">
        <v>663</v>
      </c>
      <c r="H353" s="168" t="s">
        <v>1</v>
      </c>
      <c r="L353" s="166"/>
      <c r="M353" s="170"/>
      <c r="N353" s="171"/>
      <c r="O353" s="171"/>
      <c r="P353" s="171"/>
      <c r="Q353" s="171"/>
      <c r="R353" s="171"/>
      <c r="S353" s="171"/>
      <c r="T353" s="172"/>
      <c r="AT353" s="168" t="s">
        <v>453</v>
      </c>
      <c r="AU353" s="168" t="s">
        <v>129</v>
      </c>
      <c r="AV353" s="13" t="s">
        <v>81</v>
      </c>
      <c r="AW353" s="13" t="s">
        <v>29</v>
      </c>
      <c r="AX353" s="13" t="s">
        <v>73</v>
      </c>
      <c r="AY353" s="168" t="s">
        <v>445</v>
      </c>
    </row>
    <row r="354" spans="1:65" s="14" customFormat="1">
      <c r="B354" s="173"/>
      <c r="D354" s="167" t="s">
        <v>453</v>
      </c>
      <c r="E354" s="174" t="s">
        <v>1</v>
      </c>
      <c r="F354" s="175" t="s">
        <v>671</v>
      </c>
      <c r="H354" s="176">
        <v>0.24299999999999999</v>
      </c>
      <c r="L354" s="173"/>
      <c r="M354" s="177"/>
      <c r="N354" s="178"/>
      <c r="O354" s="178"/>
      <c r="P354" s="178"/>
      <c r="Q354" s="178"/>
      <c r="R354" s="178"/>
      <c r="S354" s="178"/>
      <c r="T354" s="179"/>
      <c r="AT354" s="174" t="s">
        <v>453</v>
      </c>
      <c r="AU354" s="174" t="s">
        <v>129</v>
      </c>
      <c r="AV354" s="14" t="s">
        <v>129</v>
      </c>
      <c r="AW354" s="14" t="s">
        <v>29</v>
      </c>
      <c r="AX354" s="14" t="s">
        <v>73</v>
      </c>
      <c r="AY354" s="174" t="s">
        <v>445</v>
      </c>
    </row>
    <row r="355" spans="1:65" s="14" customFormat="1">
      <c r="B355" s="173"/>
      <c r="D355" s="167" t="s">
        <v>453</v>
      </c>
      <c r="E355" s="174" t="s">
        <v>1</v>
      </c>
      <c r="F355" s="175" t="s">
        <v>666</v>
      </c>
      <c r="H355" s="176">
        <v>0.25800000000000001</v>
      </c>
      <c r="L355" s="173"/>
      <c r="M355" s="177"/>
      <c r="N355" s="178"/>
      <c r="O355" s="178"/>
      <c r="P355" s="178"/>
      <c r="Q355" s="178"/>
      <c r="R355" s="178"/>
      <c r="S355" s="178"/>
      <c r="T355" s="179"/>
      <c r="AT355" s="174" t="s">
        <v>453</v>
      </c>
      <c r="AU355" s="174" t="s">
        <v>129</v>
      </c>
      <c r="AV355" s="14" t="s">
        <v>129</v>
      </c>
      <c r="AW355" s="14" t="s">
        <v>29</v>
      </c>
      <c r="AX355" s="14" t="s">
        <v>73</v>
      </c>
      <c r="AY355" s="174" t="s">
        <v>445</v>
      </c>
    </row>
    <row r="356" spans="1:65" s="14" customFormat="1">
      <c r="B356" s="173"/>
      <c r="D356" s="167" t="s">
        <v>453</v>
      </c>
      <c r="E356" s="174" t="s">
        <v>1</v>
      </c>
      <c r="F356" s="175" t="s">
        <v>672</v>
      </c>
      <c r="H356" s="176">
        <v>8.4000000000000005E-2</v>
      </c>
      <c r="L356" s="173"/>
      <c r="M356" s="177"/>
      <c r="N356" s="178"/>
      <c r="O356" s="178"/>
      <c r="P356" s="178"/>
      <c r="Q356" s="178"/>
      <c r="R356" s="178"/>
      <c r="S356" s="178"/>
      <c r="T356" s="179"/>
      <c r="AT356" s="174" t="s">
        <v>453</v>
      </c>
      <c r="AU356" s="174" t="s">
        <v>129</v>
      </c>
      <c r="AV356" s="14" t="s">
        <v>129</v>
      </c>
      <c r="AW356" s="14" t="s">
        <v>29</v>
      </c>
      <c r="AX356" s="14" t="s">
        <v>73</v>
      </c>
      <c r="AY356" s="174" t="s">
        <v>445</v>
      </c>
    </row>
    <row r="357" spans="1:65" s="14" customFormat="1">
      <c r="B357" s="173"/>
      <c r="D357" s="167" t="s">
        <v>453</v>
      </c>
      <c r="E357" s="174" t="s">
        <v>1</v>
      </c>
      <c r="F357" s="175" t="s">
        <v>673</v>
      </c>
      <c r="H357" s="176">
        <v>9.2999999999999999E-2</v>
      </c>
      <c r="L357" s="173"/>
      <c r="M357" s="177"/>
      <c r="N357" s="178"/>
      <c r="O357" s="178"/>
      <c r="P357" s="178"/>
      <c r="Q357" s="178"/>
      <c r="R357" s="178"/>
      <c r="S357" s="178"/>
      <c r="T357" s="179"/>
      <c r="AT357" s="174" t="s">
        <v>453</v>
      </c>
      <c r="AU357" s="174" t="s">
        <v>129</v>
      </c>
      <c r="AV357" s="14" t="s">
        <v>129</v>
      </c>
      <c r="AW357" s="14" t="s">
        <v>29</v>
      </c>
      <c r="AX357" s="14" t="s">
        <v>73</v>
      </c>
      <c r="AY357" s="174" t="s">
        <v>445</v>
      </c>
    </row>
    <row r="358" spans="1:65" s="13" customFormat="1">
      <c r="B358" s="166"/>
      <c r="D358" s="167" t="s">
        <v>453</v>
      </c>
      <c r="E358" s="168" t="s">
        <v>1</v>
      </c>
      <c r="F358" s="169" t="s">
        <v>668</v>
      </c>
      <c r="H358" s="168" t="s">
        <v>1</v>
      </c>
      <c r="L358" s="166"/>
      <c r="M358" s="170"/>
      <c r="N358" s="171"/>
      <c r="O358" s="171"/>
      <c r="P358" s="171"/>
      <c r="Q358" s="171"/>
      <c r="R358" s="171"/>
      <c r="S358" s="171"/>
      <c r="T358" s="172"/>
      <c r="AT358" s="168" t="s">
        <v>453</v>
      </c>
      <c r="AU358" s="168" t="s">
        <v>129</v>
      </c>
      <c r="AV358" s="13" t="s">
        <v>81</v>
      </c>
      <c r="AW358" s="13" t="s">
        <v>29</v>
      </c>
      <c r="AX358" s="13" t="s">
        <v>73</v>
      </c>
      <c r="AY358" s="168" t="s">
        <v>445</v>
      </c>
    </row>
    <row r="359" spans="1:65" s="14" customFormat="1">
      <c r="B359" s="173"/>
      <c r="D359" s="167" t="s">
        <v>453</v>
      </c>
      <c r="E359" s="174" t="s">
        <v>1</v>
      </c>
      <c r="F359" s="175" t="s">
        <v>674</v>
      </c>
      <c r="H359" s="176">
        <v>0.15</v>
      </c>
      <c r="L359" s="173"/>
      <c r="M359" s="177"/>
      <c r="N359" s="178"/>
      <c r="O359" s="178"/>
      <c r="P359" s="178"/>
      <c r="Q359" s="178"/>
      <c r="R359" s="178"/>
      <c r="S359" s="178"/>
      <c r="T359" s="179"/>
      <c r="AT359" s="174" t="s">
        <v>453</v>
      </c>
      <c r="AU359" s="174" t="s">
        <v>129</v>
      </c>
      <c r="AV359" s="14" t="s">
        <v>129</v>
      </c>
      <c r="AW359" s="14" t="s">
        <v>29</v>
      </c>
      <c r="AX359" s="14" t="s">
        <v>73</v>
      </c>
      <c r="AY359" s="174" t="s">
        <v>445</v>
      </c>
    </row>
    <row r="360" spans="1:65" s="15" customFormat="1">
      <c r="B360" s="180"/>
      <c r="D360" s="167" t="s">
        <v>453</v>
      </c>
      <c r="E360" s="181" t="s">
        <v>1</v>
      </c>
      <c r="F360" s="182" t="s">
        <v>468</v>
      </c>
      <c r="H360" s="183">
        <v>0.82799999999999996</v>
      </c>
      <c r="L360" s="180"/>
      <c r="M360" s="184"/>
      <c r="N360" s="185"/>
      <c r="O360" s="185"/>
      <c r="P360" s="185"/>
      <c r="Q360" s="185"/>
      <c r="R360" s="185"/>
      <c r="S360" s="185"/>
      <c r="T360" s="186"/>
      <c r="AT360" s="181" t="s">
        <v>453</v>
      </c>
      <c r="AU360" s="181" t="s">
        <v>129</v>
      </c>
      <c r="AV360" s="15" t="s">
        <v>469</v>
      </c>
      <c r="AW360" s="15" t="s">
        <v>29</v>
      </c>
      <c r="AX360" s="15" t="s">
        <v>73</v>
      </c>
      <c r="AY360" s="181" t="s">
        <v>445</v>
      </c>
    </row>
    <row r="361" spans="1:65" s="16" customFormat="1">
      <c r="B361" s="187"/>
      <c r="D361" s="167" t="s">
        <v>453</v>
      </c>
      <c r="E361" s="188" t="s">
        <v>246</v>
      </c>
      <c r="F361" s="189" t="s">
        <v>470</v>
      </c>
      <c r="H361" s="190">
        <v>2.012</v>
      </c>
      <c r="L361" s="187"/>
      <c r="M361" s="191"/>
      <c r="N361" s="192"/>
      <c r="O361" s="192"/>
      <c r="P361" s="192"/>
      <c r="Q361" s="192"/>
      <c r="R361" s="192"/>
      <c r="S361" s="192"/>
      <c r="T361" s="193"/>
      <c r="AT361" s="188" t="s">
        <v>453</v>
      </c>
      <c r="AU361" s="188" t="s">
        <v>129</v>
      </c>
      <c r="AV361" s="16" t="s">
        <v>451</v>
      </c>
      <c r="AW361" s="16" t="s">
        <v>29</v>
      </c>
      <c r="AX361" s="16" t="s">
        <v>81</v>
      </c>
      <c r="AY361" s="188" t="s">
        <v>445</v>
      </c>
    </row>
    <row r="362" spans="1:65" s="2" customFormat="1" ht="33" customHeight="1">
      <c r="A362" s="30"/>
      <c r="B362" s="152"/>
      <c r="C362" s="153" t="s">
        <v>675</v>
      </c>
      <c r="D362" s="153" t="s">
        <v>447</v>
      </c>
      <c r="E362" s="154" t="s">
        <v>676</v>
      </c>
      <c r="F362" s="155" t="s">
        <v>677</v>
      </c>
      <c r="G362" s="156" t="s">
        <v>507</v>
      </c>
      <c r="H362" s="157">
        <v>2.3639999999999999</v>
      </c>
      <c r="I362" s="158"/>
      <c r="J362" s="158">
        <f>ROUND(I362*H362,2)</f>
        <v>0</v>
      </c>
      <c r="K362" s="159"/>
      <c r="L362" s="31"/>
      <c r="M362" s="160" t="s">
        <v>1</v>
      </c>
      <c r="N362" s="161" t="s">
        <v>39</v>
      </c>
      <c r="O362" s="162">
        <v>11.777520000000001</v>
      </c>
      <c r="P362" s="162">
        <f>O362*H362</f>
        <v>27.842057280000002</v>
      </c>
      <c r="Q362" s="162">
        <v>1.0900000000000001</v>
      </c>
      <c r="R362" s="162">
        <f>Q362*H362</f>
        <v>2.5767600000000002</v>
      </c>
      <c r="S362" s="162">
        <v>0</v>
      </c>
      <c r="T362" s="163">
        <f>S362*H362</f>
        <v>0</v>
      </c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R362" s="164" t="s">
        <v>451</v>
      </c>
      <c r="AT362" s="164" t="s">
        <v>447</v>
      </c>
      <c r="AU362" s="164" t="s">
        <v>129</v>
      </c>
      <c r="AY362" s="18" t="s">
        <v>445</v>
      </c>
      <c r="BE362" s="165">
        <f>IF(N362="základná",J362,0)</f>
        <v>0</v>
      </c>
      <c r="BF362" s="165">
        <f>IF(N362="znížená",J362,0)</f>
        <v>0</v>
      </c>
      <c r="BG362" s="165">
        <f>IF(N362="zákl. prenesená",J362,0)</f>
        <v>0</v>
      </c>
      <c r="BH362" s="165">
        <f>IF(N362="zníž. prenesená",J362,0)</f>
        <v>0</v>
      </c>
      <c r="BI362" s="165">
        <f>IF(N362="nulová",J362,0)</f>
        <v>0</v>
      </c>
      <c r="BJ362" s="18" t="s">
        <v>129</v>
      </c>
      <c r="BK362" s="165">
        <f>ROUND(I362*H362,2)</f>
        <v>0</v>
      </c>
      <c r="BL362" s="18" t="s">
        <v>451</v>
      </c>
      <c r="BM362" s="164" t="s">
        <v>678</v>
      </c>
    </row>
    <row r="363" spans="1:65" s="13" customFormat="1">
      <c r="B363" s="166"/>
      <c r="D363" s="167" t="s">
        <v>453</v>
      </c>
      <c r="E363" s="168" t="s">
        <v>1</v>
      </c>
      <c r="F363" s="169" t="s">
        <v>679</v>
      </c>
      <c r="H363" s="168" t="s">
        <v>1</v>
      </c>
      <c r="L363" s="166"/>
      <c r="M363" s="170"/>
      <c r="N363" s="171"/>
      <c r="O363" s="171"/>
      <c r="P363" s="171"/>
      <c r="Q363" s="171"/>
      <c r="R363" s="171"/>
      <c r="S363" s="171"/>
      <c r="T363" s="172"/>
      <c r="AT363" s="168" t="s">
        <v>453</v>
      </c>
      <c r="AU363" s="168" t="s">
        <v>129</v>
      </c>
      <c r="AV363" s="13" t="s">
        <v>81</v>
      </c>
      <c r="AW363" s="13" t="s">
        <v>29</v>
      </c>
      <c r="AX363" s="13" t="s">
        <v>73</v>
      </c>
      <c r="AY363" s="168" t="s">
        <v>445</v>
      </c>
    </row>
    <row r="364" spans="1:65" s="13" customFormat="1">
      <c r="B364" s="166"/>
      <c r="D364" s="167" t="s">
        <v>453</v>
      </c>
      <c r="E364" s="168" t="s">
        <v>1</v>
      </c>
      <c r="F364" s="169" t="s">
        <v>653</v>
      </c>
      <c r="H364" s="168" t="s">
        <v>1</v>
      </c>
      <c r="L364" s="166"/>
      <c r="M364" s="170"/>
      <c r="N364" s="171"/>
      <c r="O364" s="171"/>
      <c r="P364" s="171"/>
      <c r="Q364" s="171"/>
      <c r="R364" s="171"/>
      <c r="S364" s="171"/>
      <c r="T364" s="172"/>
      <c r="AT364" s="168" t="s">
        <v>453</v>
      </c>
      <c r="AU364" s="168" t="s">
        <v>129</v>
      </c>
      <c r="AV364" s="13" t="s">
        <v>81</v>
      </c>
      <c r="AW364" s="13" t="s">
        <v>29</v>
      </c>
      <c r="AX364" s="13" t="s">
        <v>73</v>
      </c>
      <c r="AY364" s="168" t="s">
        <v>445</v>
      </c>
    </row>
    <row r="365" spans="1:65" s="13" customFormat="1">
      <c r="B365" s="166"/>
      <c r="D365" s="167" t="s">
        <v>453</v>
      </c>
      <c r="E365" s="168" t="s">
        <v>1</v>
      </c>
      <c r="F365" s="169" t="s">
        <v>680</v>
      </c>
      <c r="H365" s="168" t="s">
        <v>1</v>
      </c>
      <c r="L365" s="166"/>
      <c r="M365" s="170"/>
      <c r="N365" s="171"/>
      <c r="O365" s="171"/>
      <c r="P365" s="171"/>
      <c r="Q365" s="171"/>
      <c r="R365" s="171"/>
      <c r="S365" s="171"/>
      <c r="T365" s="172"/>
      <c r="AT365" s="168" t="s">
        <v>453</v>
      </c>
      <c r="AU365" s="168" t="s">
        <v>129</v>
      </c>
      <c r="AV365" s="13" t="s">
        <v>81</v>
      </c>
      <c r="AW365" s="13" t="s">
        <v>29</v>
      </c>
      <c r="AX365" s="13" t="s">
        <v>73</v>
      </c>
      <c r="AY365" s="168" t="s">
        <v>445</v>
      </c>
    </row>
    <row r="366" spans="1:65" s="14" customFormat="1" ht="22.5">
      <c r="B366" s="173"/>
      <c r="D366" s="167" t="s">
        <v>453</v>
      </c>
      <c r="E366" s="174" t="s">
        <v>1</v>
      </c>
      <c r="F366" s="175" t="s">
        <v>681</v>
      </c>
      <c r="H366" s="176">
        <v>1.8169999999999999</v>
      </c>
      <c r="L366" s="173"/>
      <c r="M366" s="177"/>
      <c r="N366" s="178"/>
      <c r="O366" s="178"/>
      <c r="P366" s="178"/>
      <c r="Q366" s="178"/>
      <c r="R366" s="178"/>
      <c r="S366" s="178"/>
      <c r="T366" s="179"/>
      <c r="AT366" s="174" t="s">
        <v>453</v>
      </c>
      <c r="AU366" s="174" t="s">
        <v>129</v>
      </c>
      <c r="AV366" s="14" t="s">
        <v>129</v>
      </c>
      <c r="AW366" s="14" t="s">
        <v>29</v>
      </c>
      <c r="AX366" s="14" t="s">
        <v>73</v>
      </c>
      <c r="AY366" s="174" t="s">
        <v>445</v>
      </c>
    </row>
    <row r="367" spans="1:65" s="15" customFormat="1">
      <c r="B367" s="180"/>
      <c r="D367" s="167" t="s">
        <v>453</v>
      </c>
      <c r="E367" s="181" t="s">
        <v>1</v>
      </c>
      <c r="F367" s="182" t="s">
        <v>468</v>
      </c>
      <c r="H367" s="183">
        <v>1.8169999999999999</v>
      </c>
      <c r="L367" s="180"/>
      <c r="M367" s="184"/>
      <c r="N367" s="185"/>
      <c r="O367" s="185"/>
      <c r="P367" s="185"/>
      <c r="Q367" s="185"/>
      <c r="R367" s="185"/>
      <c r="S367" s="185"/>
      <c r="T367" s="186"/>
      <c r="AT367" s="181" t="s">
        <v>453</v>
      </c>
      <c r="AU367" s="181" t="s">
        <v>129</v>
      </c>
      <c r="AV367" s="15" t="s">
        <v>469</v>
      </c>
      <c r="AW367" s="15" t="s">
        <v>29</v>
      </c>
      <c r="AX367" s="15" t="s">
        <v>73</v>
      </c>
      <c r="AY367" s="181" t="s">
        <v>445</v>
      </c>
    </row>
    <row r="368" spans="1:65" s="13" customFormat="1">
      <c r="B368" s="166"/>
      <c r="D368" s="167" t="s">
        <v>453</v>
      </c>
      <c r="E368" s="168" t="s">
        <v>1</v>
      </c>
      <c r="F368" s="169" t="s">
        <v>682</v>
      </c>
      <c r="H368" s="168" t="s">
        <v>1</v>
      </c>
      <c r="L368" s="166"/>
      <c r="M368" s="170"/>
      <c r="N368" s="171"/>
      <c r="O368" s="171"/>
      <c r="P368" s="171"/>
      <c r="Q368" s="171"/>
      <c r="R368" s="171"/>
      <c r="S368" s="171"/>
      <c r="T368" s="172"/>
      <c r="AT368" s="168" t="s">
        <v>453</v>
      </c>
      <c r="AU368" s="168" t="s">
        <v>129</v>
      </c>
      <c r="AV368" s="13" t="s">
        <v>81</v>
      </c>
      <c r="AW368" s="13" t="s">
        <v>29</v>
      </c>
      <c r="AX368" s="13" t="s">
        <v>73</v>
      </c>
      <c r="AY368" s="168" t="s">
        <v>445</v>
      </c>
    </row>
    <row r="369" spans="1:65" s="14" customFormat="1">
      <c r="B369" s="173"/>
      <c r="D369" s="167" t="s">
        <v>453</v>
      </c>
      <c r="E369" s="174" t="s">
        <v>1</v>
      </c>
      <c r="F369" s="175" t="s">
        <v>683</v>
      </c>
      <c r="H369" s="176">
        <v>0.54700000000000004</v>
      </c>
      <c r="L369" s="173"/>
      <c r="M369" s="177"/>
      <c r="N369" s="178"/>
      <c r="O369" s="178"/>
      <c r="P369" s="178"/>
      <c r="Q369" s="178"/>
      <c r="R369" s="178"/>
      <c r="S369" s="178"/>
      <c r="T369" s="179"/>
      <c r="AT369" s="174" t="s">
        <v>453</v>
      </c>
      <c r="AU369" s="174" t="s">
        <v>129</v>
      </c>
      <c r="AV369" s="14" t="s">
        <v>129</v>
      </c>
      <c r="AW369" s="14" t="s">
        <v>29</v>
      </c>
      <c r="AX369" s="14" t="s">
        <v>73</v>
      </c>
      <c r="AY369" s="174" t="s">
        <v>445</v>
      </c>
    </row>
    <row r="370" spans="1:65" s="15" customFormat="1">
      <c r="B370" s="180"/>
      <c r="D370" s="167" t="s">
        <v>453</v>
      </c>
      <c r="E370" s="181" t="s">
        <v>1</v>
      </c>
      <c r="F370" s="182" t="s">
        <v>468</v>
      </c>
      <c r="H370" s="183">
        <v>0.54700000000000004</v>
      </c>
      <c r="L370" s="180"/>
      <c r="M370" s="184"/>
      <c r="N370" s="185"/>
      <c r="O370" s="185"/>
      <c r="P370" s="185"/>
      <c r="Q370" s="185"/>
      <c r="R370" s="185"/>
      <c r="S370" s="185"/>
      <c r="T370" s="186"/>
      <c r="AT370" s="181" t="s">
        <v>453</v>
      </c>
      <c r="AU370" s="181" t="s">
        <v>129</v>
      </c>
      <c r="AV370" s="15" t="s">
        <v>469</v>
      </c>
      <c r="AW370" s="15" t="s">
        <v>29</v>
      </c>
      <c r="AX370" s="15" t="s">
        <v>73</v>
      </c>
      <c r="AY370" s="181" t="s">
        <v>445</v>
      </c>
    </row>
    <row r="371" spans="1:65" s="16" customFormat="1">
      <c r="B371" s="187"/>
      <c r="D371" s="167" t="s">
        <v>453</v>
      </c>
      <c r="E371" s="188" t="s">
        <v>248</v>
      </c>
      <c r="F371" s="189" t="s">
        <v>470</v>
      </c>
      <c r="H371" s="190">
        <v>2.3639999999999999</v>
      </c>
      <c r="L371" s="187"/>
      <c r="M371" s="191"/>
      <c r="N371" s="192"/>
      <c r="O371" s="192"/>
      <c r="P371" s="192"/>
      <c r="Q371" s="192"/>
      <c r="R371" s="192"/>
      <c r="S371" s="192"/>
      <c r="T371" s="193"/>
      <c r="AT371" s="188" t="s">
        <v>453</v>
      </c>
      <c r="AU371" s="188" t="s">
        <v>129</v>
      </c>
      <c r="AV371" s="16" t="s">
        <v>451</v>
      </c>
      <c r="AW371" s="16" t="s">
        <v>29</v>
      </c>
      <c r="AX371" s="16" t="s">
        <v>81</v>
      </c>
      <c r="AY371" s="188" t="s">
        <v>445</v>
      </c>
    </row>
    <row r="372" spans="1:65" s="2" customFormat="1" ht="24.2" customHeight="1">
      <c r="A372" s="30"/>
      <c r="B372" s="152"/>
      <c r="C372" s="153" t="s">
        <v>684</v>
      </c>
      <c r="D372" s="153" t="s">
        <v>447</v>
      </c>
      <c r="E372" s="154" t="s">
        <v>685</v>
      </c>
      <c r="F372" s="155" t="s">
        <v>686</v>
      </c>
      <c r="G372" s="156" t="s">
        <v>529</v>
      </c>
      <c r="H372" s="157">
        <v>18.850000000000001</v>
      </c>
      <c r="I372" s="158"/>
      <c r="J372" s="158">
        <f>ROUND(I372*H372,2)</f>
        <v>0</v>
      </c>
      <c r="K372" s="159"/>
      <c r="L372" s="31"/>
      <c r="M372" s="160" t="s">
        <v>1</v>
      </c>
      <c r="N372" s="161" t="s">
        <v>39</v>
      </c>
      <c r="O372" s="162">
        <v>0.39284999999999998</v>
      </c>
      <c r="P372" s="162">
        <f>O372*H372</f>
        <v>7.4052224999999998</v>
      </c>
      <c r="Q372" s="162">
        <v>2.9055000000000001E-2</v>
      </c>
      <c r="R372" s="162">
        <f>Q372*H372</f>
        <v>0.54768675000000011</v>
      </c>
      <c r="S372" s="162">
        <v>0</v>
      </c>
      <c r="T372" s="163">
        <f>S372*H372</f>
        <v>0</v>
      </c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R372" s="164" t="s">
        <v>451</v>
      </c>
      <c r="AT372" s="164" t="s">
        <v>447</v>
      </c>
      <c r="AU372" s="164" t="s">
        <v>129</v>
      </c>
      <c r="AY372" s="18" t="s">
        <v>445</v>
      </c>
      <c r="BE372" s="165">
        <f>IF(N372="základná",J372,0)</f>
        <v>0</v>
      </c>
      <c r="BF372" s="165">
        <f>IF(N372="znížená",J372,0)</f>
        <v>0</v>
      </c>
      <c r="BG372" s="165">
        <f>IF(N372="zákl. prenesená",J372,0)</f>
        <v>0</v>
      </c>
      <c r="BH372" s="165">
        <f>IF(N372="zníž. prenesená",J372,0)</f>
        <v>0</v>
      </c>
      <c r="BI372" s="165">
        <f>IF(N372="nulová",J372,0)</f>
        <v>0</v>
      </c>
      <c r="BJ372" s="18" t="s">
        <v>129</v>
      </c>
      <c r="BK372" s="165">
        <f>ROUND(I372*H372,2)</f>
        <v>0</v>
      </c>
      <c r="BL372" s="18" t="s">
        <v>451</v>
      </c>
      <c r="BM372" s="164" t="s">
        <v>687</v>
      </c>
    </row>
    <row r="373" spans="1:65" s="13" customFormat="1">
      <c r="B373" s="166"/>
      <c r="D373" s="167" t="s">
        <v>453</v>
      </c>
      <c r="E373" s="168" t="s">
        <v>1</v>
      </c>
      <c r="F373" s="169" t="s">
        <v>688</v>
      </c>
      <c r="H373" s="168" t="s">
        <v>1</v>
      </c>
      <c r="L373" s="166"/>
      <c r="M373" s="170"/>
      <c r="N373" s="171"/>
      <c r="O373" s="171"/>
      <c r="P373" s="171"/>
      <c r="Q373" s="171"/>
      <c r="R373" s="171"/>
      <c r="S373" s="171"/>
      <c r="T373" s="172"/>
      <c r="AT373" s="168" t="s">
        <v>453</v>
      </c>
      <c r="AU373" s="168" t="s">
        <v>129</v>
      </c>
      <c r="AV373" s="13" t="s">
        <v>81</v>
      </c>
      <c r="AW373" s="13" t="s">
        <v>29</v>
      </c>
      <c r="AX373" s="13" t="s">
        <v>73</v>
      </c>
      <c r="AY373" s="168" t="s">
        <v>445</v>
      </c>
    </row>
    <row r="374" spans="1:65" s="14" customFormat="1">
      <c r="B374" s="173"/>
      <c r="D374" s="167" t="s">
        <v>453</v>
      </c>
      <c r="E374" s="174" t="s">
        <v>1</v>
      </c>
      <c r="F374" s="175" t="s">
        <v>689</v>
      </c>
      <c r="H374" s="176">
        <v>18.850000000000001</v>
      </c>
      <c r="L374" s="173"/>
      <c r="M374" s="177"/>
      <c r="N374" s="178"/>
      <c r="O374" s="178"/>
      <c r="P374" s="178"/>
      <c r="Q374" s="178"/>
      <c r="R374" s="178"/>
      <c r="S374" s="178"/>
      <c r="T374" s="179"/>
      <c r="AT374" s="174" t="s">
        <v>453</v>
      </c>
      <c r="AU374" s="174" t="s">
        <v>129</v>
      </c>
      <c r="AV374" s="14" t="s">
        <v>129</v>
      </c>
      <c r="AW374" s="14" t="s">
        <v>29</v>
      </c>
      <c r="AX374" s="14" t="s">
        <v>73</v>
      </c>
      <c r="AY374" s="174" t="s">
        <v>445</v>
      </c>
    </row>
    <row r="375" spans="1:65" s="16" customFormat="1">
      <c r="B375" s="187"/>
      <c r="D375" s="167" t="s">
        <v>453</v>
      </c>
      <c r="E375" s="188" t="s">
        <v>1</v>
      </c>
      <c r="F375" s="189" t="s">
        <v>470</v>
      </c>
      <c r="H375" s="190">
        <v>18.850000000000001</v>
      </c>
      <c r="L375" s="187"/>
      <c r="M375" s="191"/>
      <c r="N375" s="192"/>
      <c r="O375" s="192"/>
      <c r="P375" s="192"/>
      <c r="Q375" s="192"/>
      <c r="R375" s="192"/>
      <c r="S375" s="192"/>
      <c r="T375" s="193"/>
      <c r="AT375" s="188" t="s">
        <v>453</v>
      </c>
      <c r="AU375" s="188" t="s">
        <v>129</v>
      </c>
      <c r="AV375" s="16" t="s">
        <v>451</v>
      </c>
      <c r="AW375" s="16" t="s">
        <v>29</v>
      </c>
      <c r="AX375" s="16" t="s">
        <v>81</v>
      </c>
      <c r="AY375" s="188" t="s">
        <v>445</v>
      </c>
    </row>
    <row r="376" spans="1:65" s="2" customFormat="1" ht="21.75" customHeight="1">
      <c r="A376" s="30"/>
      <c r="B376" s="152"/>
      <c r="C376" s="153" t="s">
        <v>690</v>
      </c>
      <c r="D376" s="153" t="s">
        <v>447</v>
      </c>
      <c r="E376" s="154" t="s">
        <v>691</v>
      </c>
      <c r="F376" s="155" t="s">
        <v>692</v>
      </c>
      <c r="G376" s="156" t="s">
        <v>542</v>
      </c>
      <c r="H376" s="157">
        <v>635.45399999999995</v>
      </c>
      <c r="I376" s="158"/>
      <c r="J376" s="158">
        <f>ROUND(I376*H376,2)</f>
        <v>0</v>
      </c>
      <c r="K376" s="159"/>
      <c r="L376" s="31"/>
      <c r="M376" s="160" t="s">
        <v>1</v>
      </c>
      <c r="N376" s="161" t="s">
        <v>39</v>
      </c>
      <c r="O376" s="162">
        <v>0.38300000000000001</v>
      </c>
      <c r="P376" s="162">
        <f>O376*H376</f>
        <v>243.37888199999998</v>
      </c>
      <c r="Q376" s="162">
        <v>0</v>
      </c>
      <c r="R376" s="162">
        <f>Q376*H376</f>
        <v>0</v>
      </c>
      <c r="S376" s="162">
        <v>0</v>
      </c>
      <c r="T376" s="163">
        <f>S376*H376</f>
        <v>0</v>
      </c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R376" s="164" t="s">
        <v>451</v>
      </c>
      <c r="AT376" s="164" t="s">
        <v>447</v>
      </c>
      <c r="AU376" s="164" t="s">
        <v>129</v>
      </c>
      <c r="AY376" s="18" t="s">
        <v>445</v>
      </c>
      <c r="BE376" s="165">
        <f>IF(N376="základná",J376,0)</f>
        <v>0</v>
      </c>
      <c r="BF376" s="165">
        <f>IF(N376="znížená",J376,0)</f>
        <v>0</v>
      </c>
      <c r="BG376" s="165">
        <f>IF(N376="zákl. prenesená",J376,0)</f>
        <v>0</v>
      </c>
      <c r="BH376" s="165">
        <f>IF(N376="zníž. prenesená",J376,0)</f>
        <v>0</v>
      </c>
      <c r="BI376" s="165">
        <f>IF(N376="nulová",J376,0)</f>
        <v>0</v>
      </c>
      <c r="BJ376" s="18" t="s">
        <v>129</v>
      </c>
      <c r="BK376" s="165">
        <f>ROUND(I376*H376,2)</f>
        <v>0</v>
      </c>
      <c r="BL376" s="18" t="s">
        <v>451</v>
      </c>
      <c r="BM376" s="164" t="s">
        <v>693</v>
      </c>
    </row>
    <row r="377" spans="1:65" s="13" customFormat="1">
      <c r="B377" s="166"/>
      <c r="D377" s="167" t="s">
        <v>453</v>
      </c>
      <c r="E377" s="168" t="s">
        <v>1</v>
      </c>
      <c r="F377" s="169" t="s">
        <v>639</v>
      </c>
      <c r="H377" s="168" t="s">
        <v>1</v>
      </c>
      <c r="L377" s="166"/>
      <c r="M377" s="170"/>
      <c r="N377" s="171"/>
      <c r="O377" s="171"/>
      <c r="P377" s="171"/>
      <c r="Q377" s="171"/>
      <c r="R377" s="171"/>
      <c r="S377" s="171"/>
      <c r="T377" s="172"/>
      <c r="AT377" s="168" t="s">
        <v>453</v>
      </c>
      <c r="AU377" s="168" t="s">
        <v>129</v>
      </c>
      <c r="AV377" s="13" t="s">
        <v>81</v>
      </c>
      <c r="AW377" s="13" t="s">
        <v>29</v>
      </c>
      <c r="AX377" s="13" t="s">
        <v>73</v>
      </c>
      <c r="AY377" s="168" t="s">
        <v>445</v>
      </c>
    </row>
    <row r="378" spans="1:65" s="14" customFormat="1">
      <c r="B378" s="173"/>
      <c r="D378" s="167" t="s">
        <v>453</v>
      </c>
      <c r="E378" s="174" t="s">
        <v>1</v>
      </c>
      <c r="F378" s="175" t="s">
        <v>694</v>
      </c>
      <c r="H378" s="176">
        <v>2.19</v>
      </c>
      <c r="L378" s="173"/>
      <c r="M378" s="177"/>
      <c r="N378" s="178"/>
      <c r="O378" s="178"/>
      <c r="P378" s="178"/>
      <c r="Q378" s="178"/>
      <c r="R378" s="178"/>
      <c r="S378" s="178"/>
      <c r="T378" s="179"/>
      <c r="AT378" s="174" t="s">
        <v>453</v>
      </c>
      <c r="AU378" s="174" t="s">
        <v>129</v>
      </c>
      <c r="AV378" s="14" t="s">
        <v>129</v>
      </c>
      <c r="AW378" s="14" t="s">
        <v>29</v>
      </c>
      <c r="AX378" s="14" t="s">
        <v>73</v>
      </c>
      <c r="AY378" s="174" t="s">
        <v>445</v>
      </c>
    </row>
    <row r="379" spans="1:65" s="14" customFormat="1">
      <c r="B379" s="173"/>
      <c r="D379" s="167" t="s">
        <v>453</v>
      </c>
      <c r="E379" s="174" t="s">
        <v>1</v>
      </c>
      <c r="F379" s="175" t="s">
        <v>695</v>
      </c>
      <c r="H379" s="176">
        <v>5.4880000000000004</v>
      </c>
      <c r="L379" s="173"/>
      <c r="M379" s="177"/>
      <c r="N379" s="178"/>
      <c r="O379" s="178"/>
      <c r="P379" s="178"/>
      <c r="Q379" s="178"/>
      <c r="R379" s="178"/>
      <c r="S379" s="178"/>
      <c r="T379" s="179"/>
      <c r="AT379" s="174" t="s">
        <v>453</v>
      </c>
      <c r="AU379" s="174" t="s">
        <v>129</v>
      </c>
      <c r="AV379" s="14" t="s">
        <v>129</v>
      </c>
      <c r="AW379" s="14" t="s">
        <v>29</v>
      </c>
      <c r="AX379" s="14" t="s">
        <v>73</v>
      </c>
      <c r="AY379" s="174" t="s">
        <v>445</v>
      </c>
    </row>
    <row r="380" spans="1:65" s="14" customFormat="1">
      <c r="B380" s="173"/>
      <c r="D380" s="167" t="s">
        <v>453</v>
      </c>
      <c r="E380" s="174" t="s">
        <v>1</v>
      </c>
      <c r="F380" s="175" t="s">
        <v>696</v>
      </c>
      <c r="H380" s="176">
        <v>6.24</v>
      </c>
      <c r="L380" s="173"/>
      <c r="M380" s="177"/>
      <c r="N380" s="178"/>
      <c r="O380" s="178"/>
      <c r="P380" s="178"/>
      <c r="Q380" s="178"/>
      <c r="R380" s="178"/>
      <c r="S380" s="178"/>
      <c r="T380" s="179"/>
      <c r="AT380" s="174" t="s">
        <v>453</v>
      </c>
      <c r="AU380" s="174" t="s">
        <v>129</v>
      </c>
      <c r="AV380" s="14" t="s">
        <v>129</v>
      </c>
      <c r="AW380" s="14" t="s">
        <v>29</v>
      </c>
      <c r="AX380" s="14" t="s">
        <v>73</v>
      </c>
      <c r="AY380" s="174" t="s">
        <v>445</v>
      </c>
    </row>
    <row r="381" spans="1:65" s="15" customFormat="1">
      <c r="B381" s="180"/>
      <c r="D381" s="167" t="s">
        <v>453</v>
      </c>
      <c r="E381" s="181" t="s">
        <v>1</v>
      </c>
      <c r="F381" s="182" t="s">
        <v>468</v>
      </c>
      <c r="H381" s="183">
        <v>13.917999999999999</v>
      </c>
      <c r="L381" s="180"/>
      <c r="M381" s="184"/>
      <c r="N381" s="185"/>
      <c r="O381" s="185"/>
      <c r="P381" s="185"/>
      <c r="Q381" s="185"/>
      <c r="R381" s="185"/>
      <c r="S381" s="185"/>
      <c r="T381" s="186"/>
      <c r="AT381" s="181" t="s">
        <v>453</v>
      </c>
      <c r="AU381" s="181" t="s">
        <v>129</v>
      </c>
      <c r="AV381" s="15" t="s">
        <v>469</v>
      </c>
      <c r="AW381" s="15" t="s">
        <v>29</v>
      </c>
      <c r="AX381" s="15" t="s">
        <v>73</v>
      </c>
      <c r="AY381" s="181" t="s">
        <v>445</v>
      </c>
    </row>
    <row r="382" spans="1:65" s="13" customFormat="1">
      <c r="B382" s="166"/>
      <c r="D382" s="167" t="s">
        <v>453</v>
      </c>
      <c r="E382" s="168" t="s">
        <v>1</v>
      </c>
      <c r="F382" s="169" t="s">
        <v>697</v>
      </c>
      <c r="H382" s="168" t="s">
        <v>1</v>
      </c>
      <c r="L382" s="166"/>
      <c r="M382" s="170"/>
      <c r="N382" s="171"/>
      <c r="O382" s="171"/>
      <c r="P382" s="171"/>
      <c r="Q382" s="171"/>
      <c r="R382" s="171"/>
      <c r="S382" s="171"/>
      <c r="T382" s="172"/>
      <c r="AT382" s="168" t="s">
        <v>453</v>
      </c>
      <c r="AU382" s="168" t="s">
        <v>129</v>
      </c>
      <c r="AV382" s="13" t="s">
        <v>81</v>
      </c>
      <c r="AW382" s="13" t="s">
        <v>29</v>
      </c>
      <c r="AX382" s="13" t="s">
        <v>73</v>
      </c>
      <c r="AY382" s="168" t="s">
        <v>445</v>
      </c>
    </row>
    <row r="383" spans="1:65" s="13" customFormat="1">
      <c r="B383" s="166"/>
      <c r="D383" s="167" t="s">
        <v>453</v>
      </c>
      <c r="E383" s="168" t="s">
        <v>1</v>
      </c>
      <c r="F383" s="169" t="s">
        <v>653</v>
      </c>
      <c r="H383" s="168" t="s">
        <v>1</v>
      </c>
      <c r="L383" s="166"/>
      <c r="M383" s="170"/>
      <c r="N383" s="171"/>
      <c r="O383" s="171"/>
      <c r="P383" s="171"/>
      <c r="Q383" s="171"/>
      <c r="R383" s="171"/>
      <c r="S383" s="171"/>
      <c r="T383" s="172"/>
      <c r="AT383" s="168" t="s">
        <v>453</v>
      </c>
      <c r="AU383" s="168" t="s">
        <v>129</v>
      </c>
      <c r="AV383" s="13" t="s">
        <v>81</v>
      </c>
      <c r="AW383" s="13" t="s">
        <v>29</v>
      </c>
      <c r="AX383" s="13" t="s">
        <v>73</v>
      </c>
      <c r="AY383" s="168" t="s">
        <v>445</v>
      </c>
    </row>
    <row r="384" spans="1:65" s="14" customFormat="1">
      <c r="B384" s="173"/>
      <c r="D384" s="167" t="s">
        <v>453</v>
      </c>
      <c r="E384" s="174" t="s">
        <v>1</v>
      </c>
      <c r="F384" s="175" t="s">
        <v>698</v>
      </c>
      <c r="H384" s="176">
        <v>8.6999999999999993</v>
      </c>
      <c r="L384" s="173"/>
      <c r="M384" s="177"/>
      <c r="N384" s="178"/>
      <c r="O384" s="178"/>
      <c r="P384" s="178"/>
      <c r="Q384" s="178"/>
      <c r="R384" s="178"/>
      <c r="S384" s="178"/>
      <c r="T384" s="179"/>
      <c r="AT384" s="174" t="s">
        <v>453</v>
      </c>
      <c r="AU384" s="174" t="s">
        <v>129</v>
      </c>
      <c r="AV384" s="14" t="s">
        <v>129</v>
      </c>
      <c r="AW384" s="14" t="s">
        <v>29</v>
      </c>
      <c r="AX384" s="14" t="s">
        <v>73</v>
      </c>
      <c r="AY384" s="174" t="s">
        <v>445</v>
      </c>
    </row>
    <row r="385" spans="2:51" s="14" customFormat="1">
      <c r="B385" s="173"/>
      <c r="D385" s="167" t="s">
        <v>453</v>
      </c>
      <c r="E385" s="174" t="s">
        <v>1</v>
      </c>
      <c r="F385" s="175" t="s">
        <v>699</v>
      </c>
      <c r="H385" s="176">
        <v>14.6</v>
      </c>
      <c r="L385" s="173"/>
      <c r="M385" s="177"/>
      <c r="N385" s="178"/>
      <c r="O385" s="178"/>
      <c r="P385" s="178"/>
      <c r="Q385" s="178"/>
      <c r="R385" s="178"/>
      <c r="S385" s="178"/>
      <c r="T385" s="179"/>
      <c r="AT385" s="174" t="s">
        <v>453</v>
      </c>
      <c r="AU385" s="174" t="s">
        <v>129</v>
      </c>
      <c r="AV385" s="14" t="s">
        <v>129</v>
      </c>
      <c r="AW385" s="14" t="s">
        <v>29</v>
      </c>
      <c r="AX385" s="14" t="s">
        <v>73</v>
      </c>
      <c r="AY385" s="174" t="s">
        <v>445</v>
      </c>
    </row>
    <row r="386" spans="2:51" s="14" customFormat="1">
      <c r="B386" s="173"/>
      <c r="D386" s="167" t="s">
        <v>453</v>
      </c>
      <c r="E386" s="174" t="s">
        <v>1</v>
      </c>
      <c r="F386" s="175" t="s">
        <v>700</v>
      </c>
      <c r="H386" s="176">
        <v>8.1</v>
      </c>
      <c r="L386" s="173"/>
      <c r="M386" s="177"/>
      <c r="N386" s="178"/>
      <c r="O386" s="178"/>
      <c r="P386" s="178"/>
      <c r="Q386" s="178"/>
      <c r="R386" s="178"/>
      <c r="S386" s="178"/>
      <c r="T386" s="179"/>
      <c r="AT386" s="174" t="s">
        <v>453</v>
      </c>
      <c r="AU386" s="174" t="s">
        <v>129</v>
      </c>
      <c r="AV386" s="14" t="s">
        <v>129</v>
      </c>
      <c r="AW386" s="14" t="s">
        <v>29</v>
      </c>
      <c r="AX386" s="14" t="s">
        <v>73</v>
      </c>
      <c r="AY386" s="174" t="s">
        <v>445</v>
      </c>
    </row>
    <row r="387" spans="2:51" s="14" customFormat="1">
      <c r="B387" s="173"/>
      <c r="D387" s="167" t="s">
        <v>453</v>
      </c>
      <c r="E387" s="174" t="s">
        <v>1</v>
      </c>
      <c r="F387" s="175" t="s">
        <v>701</v>
      </c>
      <c r="H387" s="176">
        <v>8.8000000000000007</v>
      </c>
      <c r="L387" s="173"/>
      <c r="M387" s="177"/>
      <c r="N387" s="178"/>
      <c r="O387" s="178"/>
      <c r="P387" s="178"/>
      <c r="Q387" s="178"/>
      <c r="R387" s="178"/>
      <c r="S387" s="178"/>
      <c r="T387" s="179"/>
      <c r="AT387" s="174" t="s">
        <v>453</v>
      </c>
      <c r="AU387" s="174" t="s">
        <v>129</v>
      </c>
      <c r="AV387" s="14" t="s">
        <v>129</v>
      </c>
      <c r="AW387" s="14" t="s">
        <v>29</v>
      </c>
      <c r="AX387" s="14" t="s">
        <v>73</v>
      </c>
      <c r="AY387" s="174" t="s">
        <v>445</v>
      </c>
    </row>
    <row r="388" spans="2:51" s="14" customFormat="1">
      <c r="B388" s="173"/>
      <c r="D388" s="167" t="s">
        <v>453</v>
      </c>
      <c r="E388" s="174" t="s">
        <v>1</v>
      </c>
      <c r="F388" s="175" t="s">
        <v>702</v>
      </c>
      <c r="H388" s="176">
        <v>8.9</v>
      </c>
      <c r="L388" s="173"/>
      <c r="M388" s="177"/>
      <c r="N388" s="178"/>
      <c r="O388" s="178"/>
      <c r="P388" s="178"/>
      <c r="Q388" s="178"/>
      <c r="R388" s="178"/>
      <c r="S388" s="178"/>
      <c r="T388" s="179"/>
      <c r="AT388" s="174" t="s">
        <v>453</v>
      </c>
      <c r="AU388" s="174" t="s">
        <v>129</v>
      </c>
      <c r="AV388" s="14" t="s">
        <v>129</v>
      </c>
      <c r="AW388" s="14" t="s">
        <v>29</v>
      </c>
      <c r="AX388" s="14" t="s">
        <v>73</v>
      </c>
      <c r="AY388" s="174" t="s">
        <v>445</v>
      </c>
    </row>
    <row r="389" spans="2:51" s="14" customFormat="1">
      <c r="B389" s="173"/>
      <c r="D389" s="167" t="s">
        <v>453</v>
      </c>
      <c r="E389" s="174" t="s">
        <v>1</v>
      </c>
      <c r="F389" s="175" t="s">
        <v>703</v>
      </c>
      <c r="H389" s="176">
        <v>7.1</v>
      </c>
      <c r="L389" s="173"/>
      <c r="M389" s="177"/>
      <c r="N389" s="178"/>
      <c r="O389" s="178"/>
      <c r="P389" s="178"/>
      <c r="Q389" s="178"/>
      <c r="R389" s="178"/>
      <c r="S389" s="178"/>
      <c r="T389" s="179"/>
      <c r="AT389" s="174" t="s">
        <v>453</v>
      </c>
      <c r="AU389" s="174" t="s">
        <v>129</v>
      </c>
      <c r="AV389" s="14" t="s">
        <v>129</v>
      </c>
      <c r="AW389" s="14" t="s">
        <v>29</v>
      </c>
      <c r="AX389" s="14" t="s">
        <v>73</v>
      </c>
      <c r="AY389" s="174" t="s">
        <v>445</v>
      </c>
    </row>
    <row r="390" spans="2:51" s="14" customFormat="1">
      <c r="B390" s="173"/>
      <c r="D390" s="167" t="s">
        <v>453</v>
      </c>
      <c r="E390" s="174" t="s">
        <v>1</v>
      </c>
      <c r="F390" s="175" t="s">
        <v>704</v>
      </c>
      <c r="H390" s="176">
        <v>7.2</v>
      </c>
      <c r="L390" s="173"/>
      <c r="M390" s="177"/>
      <c r="N390" s="178"/>
      <c r="O390" s="178"/>
      <c r="P390" s="178"/>
      <c r="Q390" s="178"/>
      <c r="R390" s="178"/>
      <c r="S390" s="178"/>
      <c r="T390" s="179"/>
      <c r="AT390" s="174" t="s">
        <v>453</v>
      </c>
      <c r="AU390" s="174" t="s">
        <v>129</v>
      </c>
      <c r="AV390" s="14" t="s">
        <v>129</v>
      </c>
      <c r="AW390" s="14" t="s">
        <v>29</v>
      </c>
      <c r="AX390" s="14" t="s">
        <v>73</v>
      </c>
      <c r="AY390" s="174" t="s">
        <v>445</v>
      </c>
    </row>
    <row r="391" spans="2:51" s="14" customFormat="1">
      <c r="B391" s="173"/>
      <c r="D391" s="167" t="s">
        <v>453</v>
      </c>
      <c r="E391" s="174" t="s">
        <v>1</v>
      </c>
      <c r="F391" s="175" t="s">
        <v>705</v>
      </c>
      <c r="H391" s="176">
        <v>24</v>
      </c>
      <c r="L391" s="173"/>
      <c r="M391" s="177"/>
      <c r="N391" s="178"/>
      <c r="O391" s="178"/>
      <c r="P391" s="178"/>
      <c r="Q391" s="178"/>
      <c r="R391" s="178"/>
      <c r="S391" s="178"/>
      <c r="T391" s="179"/>
      <c r="AT391" s="174" t="s">
        <v>453</v>
      </c>
      <c r="AU391" s="174" t="s">
        <v>129</v>
      </c>
      <c r="AV391" s="14" t="s">
        <v>129</v>
      </c>
      <c r="AW391" s="14" t="s">
        <v>29</v>
      </c>
      <c r="AX391" s="14" t="s">
        <v>73</v>
      </c>
      <c r="AY391" s="174" t="s">
        <v>445</v>
      </c>
    </row>
    <row r="392" spans="2:51" s="14" customFormat="1">
      <c r="B392" s="173"/>
      <c r="D392" s="167" t="s">
        <v>453</v>
      </c>
      <c r="E392" s="174" t="s">
        <v>1</v>
      </c>
      <c r="F392" s="175" t="s">
        <v>706</v>
      </c>
      <c r="H392" s="176">
        <v>7.7</v>
      </c>
      <c r="L392" s="173"/>
      <c r="M392" s="177"/>
      <c r="N392" s="178"/>
      <c r="O392" s="178"/>
      <c r="P392" s="178"/>
      <c r="Q392" s="178"/>
      <c r="R392" s="178"/>
      <c r="S392" s="178"/>
      <c r="T392" s="179"/>
      <c r="AT392" s="174" t="s">
        <v>453</v>
      </c>
      <c r="AU392" s="174" t="s">
        <v>129</v>
      </c>
      <c r="AV392" s="14" t="s">
        <v>129</v>
      </c>
      <c r="AW392" s="14" t="s">
        <v>29</v>
      </c>
      <c r="AX392" s="14" t="s">
        <v>73</v>
      </c>
      <c r="AY392" s="174" t="s">
        <v>445</v>
      </c>
    </row>
    <row r="393" spans="2:51" s="14" customFormat="1">
      <c r="B393" s="173"/>
      <c r="D393" s="167" t="s">
        <v>453</v>
      </c>
      <c r="E393" s="174" t="s">
        <v>1</v>
      </c>
      <c r="F393" s="175" t="s">
        <v>707</v>
      </c>
      <c r="H393" s="176">
        <v>9.1999999999999993</v>
      </c>
      <c r="L393" s="173"/>
      <c r="M393" s="177"/>
      <c r="N393" s="178"/>
      <c r="O393" s="178"/>
      <c r="P393" s="178"/>
      <c r="Q393" s="178"/>
      <c r="R393" s="178"/>
      <c r="S393" s="178"/>
      <c r="T393" s="179"/>
      <c r="AT393" s="174" t="s">
        <v>453</v>
      </c>
      <c r="AU393" s="174" t="s">
        <v>129</v>
      </c>
      <c r="AV393" s="14" t="s">
        <v>129</v>
      </c>
      <c r="AW393" s="14" t="s">
        <v>29</v>
      </c>
      <c r="AX393" s="14" t="s">
        <v>73</v>
      </c>
      <c r="AY393" s="174" t="s">
        <v>445</v>
      </c>
    </row>
    <row r="394" spans="2:51" s="14" customFormat="1">
      <c r="B394" s="173"/>
      <c r="D394" s="167" t="s">
        <v>453</v>
      </c>
      <c r="E394" s="174" t="s">
        <v>1</v>
      </c>
      <c r="F394" s="175" t="s">
        <v>708</v>
      </c>
      <c r="H394" s="176">
        <v>10.6</v>
      </c>
      <c r="L394" s="173"/>
      <c r="M394" s="177"/>
      <c r="N394" s="178"/>
      <c r="O394" s="178"/>
      <c r="P394" s="178"/>
      <c r="Q394" s="178"/>
      <c r="R394" s="178"/>
      <c r="S394" s="178"/>
      <c r="T394" s="179"/>
      <c r="AT394" s="174" t="s">
        <v>453</v>
      </c>
      <c r="AU394" s="174" t="s">
        <v>129</v>
      </c>
      <c r="AV394" s="14" t="s">
        <v>129</v>
      </c>
      <c r="AW394" s="14" t="s">
        <v>29</v>
      </c>
      <c r="AX394" s="14" t="s">
        <v>73</v>
      </c>
      <c r="AY394" s="174" t="s">
        <v>445</v>
      </c>
    </row>
    <row r="395" spans="2:51" s="14" customFormat="1">
      <c r="B395" s="173"/>
      <c r="D395" s="167" t="s">
        <v>453</v>
      </c>
      <c r="E395" s="174" t="s">
        <v>1</v>
      </c>
      <c r="F395" s="175" t="s">
        <v>707</v>
      </c>
      <c r="H395" s="176">
        <v>9.1999999999999993</v>
      </c>
      <c r="L395" s="173"/>
      <c r="M395" s="177"/>
      <c r="N395" s="178"/>
      <c r="O395" s="178"/>
      <c r="P395" s="178"/>
      <c r="Q395" s="178"/>
      <c r="R395" s="178"/>
      <c r="S395" s="178"/>
      <c r="T395" s="179"/>
      <c r="AT395" s="174" t="s">
        <v>453</v>
      </c>
      <c r="AU395" s="174" t="s">
        <v>129</v>
      </c>
      <c r="AV395" s="14" t="s">
        <v>129</v>
      </c>
      <c r="AW395" s="14" t="s">
        <v>29</v>
      </c>
      <c r="AX395" s="14" t="s">
        <v>73</v>
      </c>
      <c r="AY395" s="174" t="s">
        <v>445</v>
      </c>
    </row>
    <row r="396" spans="2:51" s="14" customFormat="1">
      <c r="B396" s="173"/>
      <c r="D396" s="167" t="s">
        <v>453</v>
      </c>
      <c r="E396" s="174" t="s">
        <v>1</v>
      </c>
      <c r="F396" s="175" t="s">
        <v>707</v>
      </c>
      <c r="H396" s="176">
        <v>9.1999999999999993</v>
      </c>
      <c r="L396" s="173"/>
      <c r="M396" s="177"/>
      <c r="N396" s="178"/>
      <c r="O396" s="178"/>
      <c r="P396" s="178"/>
      <c r="Q396" s="178"/>
      <c r="R396" s="178"/>
      <c r="S396" s="178"/>
      <c r="T396" s="179"/>
      <c r="AT396" s="174" t="s">
        <v>453</v>
      </c>
      <c r="AU396" s="174" t="s">
        <v>129</v>
      </c>
      <c r="AV396" s="14" t="s">
        <v>129</v>
      </c>
      <c r="AW396" s="14" t="s">
        <v>29</v>
      </c>
      <c r="AX396" s="14" t="s">
        <v>73</v>
      </c>
      <c r="AY396" s="174" t="s">
        <v>445</v>
      </c>
    </row>
    <row r="397" spans="2:51" s="14" customFormat="1">
      <c r="B397" s="173"/>
      <c r="D397" s="167" t="s">
        <v>453</v>
      </c>
      <c r="E397" s="174" t="s">
        <v>1</v>
      </c>
      <c r="F397" s="175" t="s">
        <v>709</v>
      </c>
      <c r="H397" s="176">
        <v>7.93</v>
      </c>
      <c r="L397" s="173"/>
      <c r="M397" s="177"/>
      <c r="N397" s="178"/>
      <c r="O397" s="178"/>
      <c r="P397" s="178"/>
      <c r="Q397" s="178"/>
      <c r="R397" s="178"/>
      <c r="S397" s="178"/>
      <c r="T397" s="179"/>
      <c r="AT397" s="174" t="s">
        <v>453</v>
      </c>
      <c r="AU397" s="174" t="s">
        <v>129</v>
      </c>
      <c r="AV397" s="14" t="s">
        <v>129</v>
      </c>
      <c r="AW397" s="14" t="s">
        <v>29</v>
      </c>
      <c r="AX397" s="14" t="s">
        <v>73</v>
      </c>
      <c r="AY397" s="174" t="s">
        <v>445</v>
      </c>
    </row>
    <row r="398" spans="2:51" s="14" customFormat="1">
      <c r="B398" s="173"/>
      <c r="D398" s="167" t="s">
        <v>453</v>
      </c>
      <c r="E398" s="174" t="s">
        <v>1</v>
      </c>
      <c r="F398" s="175" t="s">
        <v>703</v>
      </c>
      <c r="H398" s="176">
        <v>7.1</v>
      </c>
      <c r="L398" s="173"/>
      <c r="M398" s="177"/>
      <c r="N398" s="178"/>
      <c r="O398" s="178"/>
      <c r="P398" s="178"/>
      <c r="Q398" s="178"/>
      <c r="R398" s="178"/>
      <c r="S398" s="178"/>
      <c r="T398" s="179"/>
      <c r="AT398" s="174" t="s">
        <v>453</v>
      </c>
      <c r="AU398" s="174" t="s">
        <v>129</v>
      </c>
      <c r="AV398" s="14" t="s">
        <v>129</v>
      </c>
      <c r="AW398" s="14" t="s">
        <v>29</v>
      </c>
      <c r="AX398" s="14" t="s">
        <v>73</v>
      </c>
      <c r="AY398" s="174" t="s">
        <v>445</v>
      </c>
    </row>
    <row r="399" spans="2:51" s="14" customFormat="1">
      <c r="B399" s="173"/>
      <c r="D399" s="167" t="s">
        <v>453</v>
      </c>
      <c r="E399" s="174" t="s">
        <v>1</v>
      </c>
      <c r="F399" s="175" t="s">
        <v>710</v>
      </c>
      <c r="H399" s="176">
        <v>22.3</v>
      </c>
      <c r="L399" s="173"/>
      <c r="M399" s="177"/>
      <c r="N399" s="178"/>
      <c r="O399" s="178"/>
      <c r="P399" s="178"/>
      <c r="Q399" s="178"/>
      <c r="R399" s="178"/>
      <c r="S399" s="178"/>
      <c r="T399" s="179"/>
      <c r="AT399" s="174" t="s">
        <v>453</v>
      </c>
      <c r="AU399" s="174" t="s">
        <v>129</v>
      </c>
      <c r="AV399" s="14" t="s">
        <v>129</v>
      </c>
      <c r="AW399" s="14" t="s">
        <v>29</v>
      </c>
      <c r="AX399" s="14" t="s">
        <v>73</v>
      </c>
      <c r="AY399" s="174" t="s">
        <v>445</v>
      </c>
    </row>
    <row r="400" spans="2:51" s="14" customFormat="1">
      <c r="B400" s="173"/>
      <c r="D400" s="167" t="s">
        <v>453</v>
      </c>
      <c r="E400" s="174" t="s">
        <v>1</v>
      </c>
      <c r="F400" s="175" t="s">
        <v>711</v>
      </c>
      <c r="H400" s="176">
        <v>39.073999999999998</v>
      </c>
      <c r="L400" s="173"/>
      <c r="M400" s="177"/>
      <c r="N400" s="178"/>
      <c r="O400" s="178"/>
      <c r="P400" s="178"/>
      <c r="Q400" s="178"/>
      <c r="R400" s="178"/>
      <c r="S400" s="178"/>
      <c r="T400" s="179"/>
      <c r="AT400" s="174" t="s">
        <v>453</v>
      </c>
      <c r="AU400" s="174" t="s">
        <v>129</v>
      </c>
      <c r="AV400" s="14" t="s">
        <v>129</v>
      </c>
      <c r="AW400" s="14" t="s">
        <v>29</v>
      </c>
      <c r="AX400" s="14" t="s">
        <v>73</v>
      </c>
      <c r="AY400" s="174" t="s">
        <v>445</v>
      </c>
    </row>
    <row r="401" spans="2:51" s="14" customFormat="1">
      <c r="B401" s="173"/>
      <c r="D401" s="167" t="s">
        <v>453</v>
      </c>
      <c r="E401" s="174" t="s">
        <v>1</v>
      </c>
      <c r="F401" s="175" t="s">
        <v>703</v>
      </c>
      <c r="H401" s="176">
        <v>7.1</v>
      </c>
      <c r="L401" s="173"/>
      <c r="M401" s="177"/>
      <c r="N401" s="178"/>
      <c r="O401" s="178"/>
      <c r="P401" s="178"/>
      <c r="Q401" s="178"/>
      <c r="R401" s="178"/>
      <c r="S401" s="178"/>
      <c r="T401" s="179"/>
      <c r="AT401" s="174" t="s">
        <v>453</v>
      </c>
      <c r="AU401" s="174" t="s">
        <v>129</v>
      </c>
      <c r="AV401" s="14" t="s">
        <v>129</v>
      </c>
      <c r="AW401" s="14" t="s">
        <v>29</v>
      </c>
      <c r="AX401" s="14" t="s">
        <v>73</v>
      </c>
      <c r="AY401" s="174" t="s">
        <v>445</v>
      </c>
    </row>
    <row r="402" spans="2:51" s="14" customFormat="1">
      <c r="B402" s="173"/>
      <c r="D402" s="167" t="s">
        <v>453</v>
      </c>
      <c r="E402" s="174" t="s">
        <v>1</v>
      </c>
      <c r="F402" s="175" t="s">
        <v>712</v>
      </c>
      <c r="H402" s="176">
        <v>10.752000000000001</v>
      </c>
      <c r="L402" s="173"/>
      <c r="M402" s="177"/>
      <c r="N402" s="178"/>
      <c r="O402" s="178"/>
      <c r="P402" s="178"/>
      <c r="Q402" s="178"/>
      <c r="R402" s="178"/>
      <c r="S402" s="178"/>
      <c r="T402" s="179"/>
      <c r="AT402" s="174" t="s">
        <v>453</v>
      </c>
      <c r="AU402" s="174" t="s">
        <v>129</v>
      </c>
      <c r="AV402" s="14" t="s">
        <v>129</v>
      </c>
      <c r="AW402" s="14" t="s">
        <v>29</v>
      </c>
      <c r="AX402" s="14" t="s">
        <v>73</v>
      </c>
      <c r="AY402" s="174" t="s">
        <v>445</v>
      </c>
    </row>
    <row r="403" spans="2:51" s="14" customFormat="1">
      <c r="B403" s="173"/>
      <c r="D403" s="167" t="s">
        <v>453</v>
      </c>
      <c r="E403" s="174" t="s">
        <v>1</v>
      </c>
      <c r="F403" s="175" t="s">
        <v>713</v>
      </c>
      <c r="H403" s="176">
        <v>36.72</v>
      </c>
      <c r="L403" s="173"/>
      <c r="M403" s="177"/>
      <c r="N403" s="178"/>
      <c r="O403" s="178"/>
      <c r="P403" s="178"/>
      <c r="Q403" s="178"/>
      <c r="R403" s="178"/>
      <c r="S403" s="178"/>
      <c r="T403" s="179"/>
      <c r="AT403" s="174" t="s">
        <v>453</v>
      </c>
      <c r="AU403" s="174" t="s">
        <v>129</v>
      </c>
      <c r="AV403" s="14" t="s">
        <v>129</v>
      </c>
      <c r="AW403" s="14" t="s">
        <v>29</v>
      </c>
      <c r="AX403" s="14" t="s">
        <v>73</v>
      </c>
      <c r="AY403" s="174" t="s">
        <v>445</v>
      </c>
    </row>
    <row r="404" spans="2:51" s="14" customFormat="1">
      <c r="B404" s="173"/>
      <c r="D404" s="167" t="s">
        <v>453</v>
      </c>
      <c r="E404" s="174" t="s">
        <v>1</v>
      </c>
      <c r="F404" s="175" t="s">
        <v>714</v>
      </c>
      <c r="H404" s="176">
        <v>30.8</v>
      </c>
      <c r="L404" s="173"/>
      <c r="M404" s="177"/>
      <c r="N404" s="178"/>
      <c r="O404" s="178"/>
      <c r="P404" s="178"/>
      <c r="Q404" s="178"/>
      <c r="R404" s="178"/>
      <c r="S404" s="178"/>
      <c r="T404" s="179"/>
      <c r="AT404" s="174" t="s">
        <v>453</v>
      </c>
      <c r="AU404" s="174" t="s">
        <v>129</v>
      </c>
      <c r="AV404" s="14" t="s">
        <v>129</v>
      </c>
      <c r="AW404" s="14" t="s">
        <v>29</v>
      </c>
      <c r="AX404" s="14" t="s">
        <v>73</v>
      </c>
      <c r="AY404" s="174" t="s">
        <v>445</v>
      </c>
    </row>
    <row r="405" spans="2:51" s="14" customFormat="1">
      <c r="B405" s="173"/>
      <c r="D405" s="167" t="s">
        <v>453</v>
      </c>
      <c r="E405" s="174" t="s">
        <v>1</v>
      </c>
      <c r="F405" s="175" t="s">
        <v>715</v>
      </c>
      <c r="H405" s="176">
        <v>9.6999999999999993</v>
      </c>
      <c r="L405" s="173"/>
      <c r="M405" s="177"/>
      <c r="N405" s="178"/>
      <c r="O405" s="178"/>
      <c r="P405" s="178"/>
      <c r="Q405" s="178"/>
      <c r="R405" s="178"/>
      <c r="S405" s="178"/>
      <c r="T405" s="179"/>
      <c r="AT405" s="174" t="s">
        <v>453</v>
      </c>
      <c r="AU405" s="174" t="s">
        <v>129</v>
      </c>
      <c r="AV405" s="14" t="s">
        <v>129</v>
      </c>
      <c r="AW405" s="14" t="s">
        <v>29</v>
      </c>
      <c r="AX405" s="14" t="s">
        <v>73</v>
      </c>
      <c r="AY405" s="174" t="s">
        <v>445</v>
      </c>
    </row>
    <row r="406" spans="2:51" s="14" customFormat="1">
      <c r="B406" s="173"/>
      <c r="D406" s="167" t="s">
        <v>453</v>
      </c>
      <c r="E406" s="174" t="s">
        <v>1</v>
      </c>
      <c r="F406" s="175" t="s">
        <v>716</v>
      </c>
      <c r="H406" s="176">
        <v>7.2</v>
      </c>
      <c r="L406" s="173"/>
      <c r="M406" s="177"/>
      <c r="N406" s="178"/>
      <c r="O406" s="178"/>
      <c r="P406" s="178"/>
      <c r="Q406" s="178"/>
      <c r="R406" s="178"/>
      <c r="S406" s="178"/>
      <c r="T406" s="179"/>
      <c r="AT406" s="174" t="s">
        <v>453</v>
      </c>
      <c r="AU406" s="174" t="s">
        <v>129</v>
      </c>
      <c r="AV406" s="14" t="s">
        <v>129</v>
      </c>
      <c r="AW406" s="14" t="s">
        <v>29</v>
      </c>
      <c r="AX406" s="14" t="s">
        <v>73</v>
      </c>
      <c r="AY406" s="174" t="s">
        <v>445</v>
      </c>
    </row>
    <row r="407" spans="2:51" s="14" customFormat="1">
      <c r="B407" s="173"/>
      <c r="D407" s="167" t="s">
        <v>453</v>
      </c>
      <c r="E407" s="174" t="s">
        <v>1</v>
      </c>
      <c r="F407" s="175" t="s">
        <v>717</v>
      </c>
      <c r="H407" s="176">
        <v>9.1</v>
      </c>
      <c r="L407" s="173"/>
      <c r="M407" s="177"/>
      <c r="N407" s="178"/>
      <c r="O407" s="178"/>
      <c r="P407" s="178"/>
      <c r="Q407" s="178"/>
      <c r="R407" s="178"/>
      <c r="S407" s="178"/>
      <c r="T407" s="179"/>
      <c r="AT407" s="174" t="s">
        <v>453</v>
      </c>
      <c r="AU407" s="174" t="s">
        <v>129</v>
      </c>
      <c r="AV407" s="14" t="s">
        <v>129</v>
      </c>
      <c r="AW407" s="14" t="s">
        <v>29</v>
      </c>
      <c r="AX407" s="14" t="s">
        <v>73</v>
      </c>
      <c r="AY407" s="174" t="s">
        <v>445</v>
      </c>
    </row>
    <row r="408" spans="2:51" s="15" customFormat="1">
      <c r="B408" s="180"/>
      <c r="D408" s="167" t="s">
        <v>453</v>
      </c>
      <c r="E408" s="181" t="s">
        <v>1</v>
      </c>
      <c r="F408" s="182" t="s">
        <v>468</v>
      </c>
      <c r="H408" s="183">
        <v>321.07600000000002</v>
      </c>
      <c r="L408" s="180"/>
      <c r="M408" s="184"/>
      <c r="N408" s="185"/>
      <c r="O408" s="185"/>
      <c r="P408" s="185"/>
      <c r="Q408" s="185"/>
      <c r="R408" s="185"/>
      <c r="S408" s="185"/>
      <c r="T408" s="186"/>
      <c r="AT408" s="181" t="s">
        <v>453</v>
      </c>
      <c r="AU408" s="181" t="s">
        <v>129</v>
      </c>
      <c r="AV408" s="15" t="s">
        <v>469</v>
      </c>
      <c r="AW408" s="15" t="s">
        <v>29</v>
      </c>
      <c r="AX408" s="15" t="s">
        <v>73</v>
      </c>
      <c r="AY408" s="181" t="s">
        <v>445</v>
      </c>
    </row>
    <row r="409" spans="2:51" s="13" customFormat="1">
      <c r="B409" s="166"/>
      <c r="D409" s="167" t="s">
        <v>453</v>
      </c>
      <c r="E409" s="168" t="s">
        <v>1</v>
      </c>
      <c r="F409" s="169" t="s">
        <v>654</v>
      </c>
      <c r="H409" s="168" t="s">
        <v>1</v>
      </c>
      <c r="L409" s="166"/>
      <c r="M409" s="170"/>
      <c r="N409" s="171"/>
      <c r="O409" s="171"/>
      <c r="P409" s="171"/>
      <c r="Q409" s="171"/>
      <c r="R409" s="171"/>
      <c r="S409" s="171"/>
      <c r="T409" s="172"/>
      <c r="AT409" s="168" t="s">
        <v>453</v>
      </c>
      <c r="AU409" s="168" t="s">
        <v>129</v>
      </c>
      <c r="AV409" s="13" t="s">
        <v>81</v>
      </c>
      <c r="AW409" s="13" t="s">
        <v>29</v>
      </c>
      <c r="AX409" s="13" t="s">
        <v>73</v>
      </c>
      <c r="AY409" s="168" t="s">
        <v>445</v>
      </c>
    </row>
    <row r="410" spans="2:51" s="14" customFormat="1">
      <c r="B410" s="173"/>
      <c r="D410" s="167" t="s">
        <v>453</v>
      </c>
      <c r="E410" s="174" t="s">
        <v>1</v>
      </c>
      <c r="F410" s="175" t="s">
        <v>718</v>
      </c>
      <c r="H410" s="176">
        <v>15.3</v>
      </c>
      <c r="L410" s="173"/>
      <c r="M410" s="177"/>
      <c r="N410" s="178"/>
      <c r="O410" s="178"/>
      <c r="P410" s="178"/>
      <c r="Q410" s="178"/>
      <c r="R410" s="178"/>
      <c r="S410" s="178"/>
      <c r="T410" s="179"/>
      <c r="AT410" s="174" t="s">
        <v>453</v>
      </c>
      <c r="AU410" s="174" t="s">
        <v>129</v>
      </c>
      <c r="AV410" s="14" t="s">
        <v>129</v>
      </c>
      <c r="AW410" s="14" t="s">
        <v>29</v>
      </c>
      <c r="AX410" s="14" t="s">
        <v>73</v>
      </c>
      <c r="AY410" s="174" t="s">
        <v>445</v>
      </c>
    </row>
    <row r="411" spans="2:51" s="14" customFormat="1">
      <c r="B411" s="173"/>
      <c r="D411" s="167" t="s">
        <v>453</v>
      </c>
      <c r="E411" s="174" t="s">
        <v>1</v>
      </c>
      <c r="F411" s="175" t="s">
        <v>719</v>
      </c>
      <c r="H411" s="176">
        <v>29.2</v>
      </c>
      <c r="L411" s="173"/>
      <c r="M411" s="177"/>
      <c r="N411" s="178"/>
      <c r="O411" s="178"/>
      <c r="P411" s="178"/>
      <c r="Q411" s="178"/>
      <c r="R411" s="178"/>
      <c r="S411" s="178"/>
      <c r="T411" s="179"/>
      <c r="AT411" s="174" t="s">
        <v>453</v>
      </c>
      <c r="AU411" s="174" t="s">
        <v>129</v>
      </c>
      <c r="AV411" s="14" t="s">
        <v>129</v>
      </c>
      <c r="AW411" s="14" t="s">
        <v>29</v>
      </c>
      <c r="AX411" s="14" t="s">
        <v>73</v>
      </c>
      <c r="AY411" s="174" t="s">
        <v>445</v>
      </c>
    </row>
    <row r="412" spans="2:51" s="14" customFormat="1">
      <c r="B412" s="173"/>
      <c r="D412" s="167" t="s">
        <v>453</v>
      </c>
      <c r="E412" s="174" t="s">
        <v>1</v>
      </c>
      <c r="F412" s="175" t="s">
        <v>720</v>
      </c>
      <c r="H412" s="176">
        <v>10.34</v>
      </c>
      <c r="L412" s="173"/>
      <c r="M412" s="177"/>
      <c r="N412" s="178"/>
      <c r="O412" s="178"/>
      <c r="P412" s="178"/>
      <c r="Q412" s="178"/>
      <c r="R412" s="178"/>
      <c r="S412" s="178"/>
      <c r="T412" s="179"/>
      <c r="AT412" s="174" t="s">
        <v>453</v>
      </c>
      <c r="AU412" s="174" t="s">
        <v>129</v>
      </c>
      <c r="AV412" s="14" t="s">
        <v>129</v>
      </c>
      <c r="AW412" s="14" t="s">
        <v>29</v>
      </c>
      <c r="AX412" s="14" t="s">
        <v>73</v>
      </c>
      <c r="AY412" s="174" t="s">
        <v>445</v>
      </c>
    </row>
    <row r="413" spans="2:51" s="14" customFormat="1">
      <c r="B413" s="173"/>
      <c r="D413" s="167" t="s">
        <v>453</v>
      </c>
      <c r="E413" s="174" t="s">
        <v>1</v>
      </c>
      <c r="F413" s="175" t="s">
        <v>721</v>
      </c>
      <c r="H413" s="176">
        <v>6.7</v>
      </c>
      <c r="L413" s="173"/>
      <c r="M413" s="177"/>
      <c r="N413" s="178"/>
      <c r="O413" s="178"/>
      <c r="P413" s="178"/>
      <c r="Q413" s="178"/>
      <c r="R413" s="178"/>
      <c r="S413" s="178"/>
      <c r="T413" s="179"/>
      <c r="AT413" s="174" t="s">
        <v>453</v>
      </c>
      <c r="AU413" s="174" t="s">
        <v>129</v>
      </c>
      <c r="AV413" s="14" t="s">
        <v>129</v>
      </c>
      <c r="AW413" s="14" t="s">
        <v>29</v>
      </c>
      <c r="AX413" s="14" t="s">
        <v>73</v>
      </c>
      <c r="AY413" s="174" t="s">
        <v>445</v>
      </c>
    </row>
    <row r="414" spans="2:51" s="14" customFormat="1">
      <c r="B414" s="173"/>
      <c r="D414" s="167" t="s">
        <v>453</v>
      </c>
      <c r="E414" s="174" t="s">
        <v>1</v>
      </c>
      <c r="F414" s="175" t="s">
        <v>722</v>
      </c>
      <c r="H414" s="176">
        <v>6.9</v>
      </c>
      <c r="L414" s="173"/>
      <c r="M414" s="177"/>
      <c r="N414" s="178"/>
      <c r="O414" s="178"/>
      <c r="P414" s="178"/>
      <c r="Q414" s="178"/>
      <c r="R414" s="178"/>
      <c r="S414" s="178"/>
      <c r="T414" s="179"/>
      <c r="AT414" s="174" t="s">
        <v>453</v>
      </c>
      <c r="AU414" s="174" t="s">
        <v>129</v>
      </c>
      <c r="AV414" s="14" t="s">
        <v>129</v>
      </c>
      <c r="AW414" s="14" t="s">
        <v>29</v>
      </c>
      <c r="AX414" s="14" t="s">
        <v>73</v>
      </c>
      <c r="AY414" s="174" t="s">
        <v>445</v>
      </c>
    </row>
    <row r="415" spans="2:51" s="14" customFormat="1">
      <c r="B415" s="173"/>
      <c r="D415" s="167" t="s">
        <v>453</v>
      </c>
      <c r="E415" s="174" t="s">
        <v>1</v>
      </c>
      <c r="F415" s="175" t="s">
        <v>723</v>
      </c>
      <c r="H415" s="176">
        <v>36.5</v>
      </c>
      <c r="L415" s="173"/>
      <c r="M415" s="177"/>
      <c r="N415" s="178"/>
      <c r="O415" s="178"/>
      <c r="P415" s="178"/>
      <c r="Q415" s="178"/>
      <c r="R415" s="178"/>
      <c r="S415" s="178"/>
      <c r="T415" s="179"/>
      <c r="AT415" s="174" t="s">
        <v>453</v>
      </c>
      <c r="AU415" s="174" t="s">
        <v>129</v>
      </c>
      <c r="AV415" s="14" t="s">
        <v>129</v>
      </c>
      <c r="AW415" s="14" t="s">
        <v>29</v>
      </c>
      <c r="AX415" s="14" t="s">
        <v>73</v>
      </c>
      <c r="AY415" s="174" t="s">
        <v>445</v>
      </c>
    </row>
    <row r="416" spans="2:51" s="14" customFormat="1">
      <c r="B416" s="173"/>
      <c r="D416" s="167" t="s">
        <v>453</v>
      </c>
      <c r="E416" s="174" t="s">
        <v>1</v>
      </c>
      <c r="F416" s="175" t="s">
        <v>724</v>
      </c>
      <c r="H416" s="176">
        <v>6.92</v>
      </c>
      <c r="L416" s="173"/>
      <c r="M416" s="177"/>
      <c r="N416" s="178"/>
      <c r="O416" s="178"/>
      <c r="P416" s="178"/>
      <c r="Q416" s="178"/>
      <c r="R416" s="178"/>
      <c r="S416" s="178"/>
      <c r="T416" s="179"/>
      <c r="AT416" s="174" t="s">
        <v>453</v>
      </c>
      <c r="AU416" s="174" t="s">
        <v>129</v>
      </c>
      <c r="AV416" s="14" t="s">
        <v>129</v>
      </c>
      <c r="AW416" s="14" t="s">
        <v>29</v>
      </c>
      <c r="AX416" s="14" t="s">
        <v>73</v>
      </c>
      <c r="AY416" s="174" t="s">
        <v>445</v>
      </c>
    </row>
    <row r="417" spans="2:51" s="14" customFormat="1">
      <c r="B417" s="173"/>
      <c r="D417" s="167" t="s">
        <v>453</v>
      </c>
      <c r="E417" s="174" t="s">
        <v>1</v>
      </c>
      <c r="F417" s="175" t="s">
        <v>725</v>
      </c>
      <c r="H417" s="176">
        <v>9.8000000000000007</v>
      </c>
      <c r="L417" s="173"/>
      <c r="M417" s="177"/>
      <c r="N417" s="178"/>
      <c r="O417" s="178"/>
      <c r="P417" s="178"/>
      <c r="Q417" s="178"/>
      <c r="R417" s="178"/>
      <c r="S417" s="178"/>
      <c r="T417" s="179"/>
      <c r="AT417" s="174" t="s">
        <v>453</v>
      </c>
      <c r="AU417" s="174" t="s">
        <v>129</v>
      </c>
      <c r="AV417" s="14" t="s">
        <v>129</v>
      </c>
      <c r="AW417" s="14" t="s">
        <v>29</v>
      </c>
      <c r="AX417" s="14" t="s">
        <v>73</v>
      </c>
      <c r="AY417" s="174" t="s">
        <v>445</v>
      </c>
    </row>
    <row r="418" spans="2:51" s="14" customFormat="1">
      <c r="B418" s="173"/>
      <c r="D418" s="167" t="s">
        <v>453</v>
      </c>
      <c r="E418" s="174" t="s">
        <v>1</v>
      </c>
      <c r="F418" s="175" t="s">
        <v>726</v>
      </c>
      <c r="H418" s="176">
        <v>7.9</v>
      </c>
      <c r="L418" s="173"/>
      <c r="M418" s="177"/>
      <c r="N418" s="178"/>
      <c r="O418" s="178"/>
      <c r="P418" s="178"/>
      <c r="Q418" s="178"/>
      <c r="R418" s="178"/>
      <c r="S418" s="178"/>
      <c r="T418" s="179"/>
      <c r="AT418" s="174" t="s">
        <v>453</v>
      </c>
      <c r="AU418" s="174" t="s">
        <v>129</v>
      </c>
      <c r="AV418" s="14" t="s">
        <v>129</v>
      </c>
      <c r="AW418" s="14" t="s">
        <v>29</v>
      </c>
      <c r="AX418" s="14" t="s">
        <v>73</v>
      </c>
      <c r="AY418" s="174" t="s">
        <v>445</v>
      </c>
    </row>
    <row r="419" spans="2:51" s="14" customFormat="1">
      <c r="B419" s="173"/>
      <c r="D419" s="167" t="s">
        <v>453</v>
      </c>
      <c r="E419" s="174" t="s">
        <v>1</v>
      </c>
      <c r="F419" s="175" t="s">
        <v>727</v>
      </c>
      <c r="H419" s="176">
        <v>7.3</v>
      </c>
      <c r="L419" s="173"/>
      <c r="M419" s="177"/>
      <c r="N419" s="178"/>
      <c r="O419" s="178"/>
      <c r="P419" s="178"/>
      <c r="Q419" s="178"/>
      <c r="R419" s="178"/>
      <c r="S419" s="178"/>
      <c r="T419" s="179"/>
      <c r="AT419" s="174" t="s">
        <v>453</v>
      </c>
      <c r="AU419" s="174" t="s">
        <v>129</v>
      </c>
      <c r="AV419" s="14" t="s">
        <v>129</v>
      </c>
      <c r="AW419" s="14" t="s">
        <v>29</v>
      </c>
      <c r="AX419" s="14" t="s">
        <v>73</v>
      </c>
      <c r="AY419" s="174" t="s">
        <v>445</v>
      </c>
    </row>
    <row r="420" spans="2:51" s="14" customFormat="1">
      <c r="B420" s="173"/>
      <c r="D420" s="167" t="s">
        <v>453</v>
      </c>
      <c r="E420" s="174" t="s">
        <v>1</v>
      </c>
      <c r="F420" s="175" t="s">
        <v>728</v>
      </c>
      <c r="H420" s="176">
        <v>14.6</v>
      </c>
      <c r="L420" s="173"/>
      <c r="M420" s="177"/>
      <c r="N420" s="178"/>
      <c r="O420" s="178"/>
      <c r="P420" s="178"/>
      <c r="Q420" s="178"/>
      <c r="R420" s="178"/>
      <c r="S420" s="178"/>
      <c r="T420" s="179"/>
      <c r="AT420" s="174" t="s">
        <v>453</v>
      </c>
      <c r="AU420" s="174" t="s">
        <v>129</v>
      </c>
      <c r="AV420" s="14" t="s">
        <v>129</v>
      </c>
      <c r="AW420" s="14" t="s">
        <v>29</v>
      </c>
      <c r="AX420" s="14" t="s">
        <v>73</v>
      </c>
      <c r="AY420" s="174" t="s">
        <v>445</v>
      </c>
    </row>
    <row r="421" spans="2:51" s="14" customFormat="1">
      <c r="B421" s="173"/>
      <c r="D421" s="167" t="s">
        <v>453</v>
      </c>
      <c r="E421" s="174" t="s">
        <v>1</v>
      </c>
      <c r="F421" s="175" t="s">
        <v>729</v>
      </c>
      <c r="H421" s="176">
        <v>8.9</v>
      </c>
      <c r="L421" s="173"/>
      <c r="M421" s="177"/>
      <c r="N421" s="178"/>
      <c r="O421" s="178"/>
      <c r="P421" s="178"/>
      <c r="Q421" s="178"/>
      <c r="R421" s="178"/>
      <c r="S421" s="178"/>
      <c r="T421" s="179"/>
      <c r="AT421" s="174" t="s">
        <v>453</v>
      </c>
      <c r="AU421" s="174" t="s">
        <v>129</v>
      </c>
      <c r="AV421" s="14" t="s">
        <v>129</v>
      </c>
      <c r="AW421" s="14" t="s">
        <v>29</v>
      </c>
      <c r="AX421" s="14" t="s">
        <v>73</v>
      </c>
      <c r="AY421" s="174" t="s">
        <v>445</v>
      </c>
    </row>
    <row r="422" spans="2:51" s="14" customFormat="1">
      <c r="B422" s="173"/>
      <c r="D422" s="167" t="s">
        <v>453</v>
      </c>
      <c r="E422" s="174" t="s">
        <v>1</v>
      </c>
      <c r="F422" s="175" t="s">
        <v>730</v>
      </c>
      <c r="H422" s="176">
        <v>7.8</v>
      </c>
      <c r="L422" s="173"/>
      <c r="M422" s="177"/>
      <c r="N422" s="178"/>
      <c r="O422" s="178"/>
      <c r="P422" s="178"/>
      <c r="Q422" s="178"/>
      <c r="R422" s="178"/>
      <c r="S422" s="178"/>
      <c r="T422" s="179"/>
      <c r="AT422" s="174" t="s">
        <v>453</v>
      </c>
      <c r="AU422" s="174" t="s">
        <v>129</v>
      </c>
      <c r="AV422" s="14" t="s">
        <v>129</v>
      </c>
      <c r="AW422" s="14" t="s">
        <v>29</v>
      </c>
      <c r="AX422" s="14" t="s">
        <v>73</v>
      </c>
      <c r="AY422" s="174" t="s">
        <v>445</v>
      </c>
    </row>
    <row r="423" spans="2:51" s="14" customFormat="1">
      <c r="B423" s="173"/>
      <c r="D423" s="167" t="s">
        <v>453</v>
      </c>
      <c r="E423" s="174" t="s">
        <v>1</v>
      </c>
      <c r="F423" s="175" t="s">
        <v>727</v>
      </c>
      <c r="H423" s="176">
        <v>7.3</v>
      </c>
      <c r="L423" s="173"/>
      <c r="M423" s="177"/>
      <c r="N423" s="178"/>
      <c r="O423" s="178"/>
      <c r="P423" s="178"/>
      <c r="Q423" s="178"/>
      <c r="R423" s="178"/>
      <c r="S423" s="178"/>
      <c r="T423" s="179"/>
      <c r="AT423" s="174" t="s">
        <v>453</v>
      </c>
      <c r="AU423" s="174" t="s">
        <v>129</v>
      </c>
      <c r="AV423" s="14" t="s">
        <v>129</v>
      </c>
      <c r="AW423" s="14" t="s">
        <v>29</v>
      </c>
      <c r="AX423" s="14" t="s">
        <v>73</v>
      </c>
      <c r="AY423" s="174" t="s">
        <v>445</v>
      </c>
    </row>
    <row r="424" spans="2:51" s="14" customFormat="1">
      <c r="B424" s="173"/>
      <c r="D424" s="167" t="s">
        <v>453</v>
      </c>
      <c r="E424" s="174" t="s">
        <v>1</v>
      </c>
      <c r="F424" s="175" t="s">
        <v>731</v>
      </c>
      <c r="H424" s="176">
        <v>7.2</v>
      </c>
      <c r="L424" s="173"/>
      <c r="M424" s="177"/>
      <c r="N424" s="178"/>
      <c r="O424" s="178"/>
      <c r="P424" s="178"/>
      <c r="Q424" s="178"/>
      <c r="R424" s="178"/>
      <c r="S424" s="178"/>
      <c r="T424" s="179"/>
      <c r="AT424" s="174" t="s">
        <v>453</v>
      </c>
      <c r="AU424" s="174" t="s">
        <v>129</v>
      </c>
      <c r="AV424" s="14" t="s">
        <v>129</v>
      </c>
      <c r="AW424" s="14" t="s">
        <v>29</v>
      </c>
      <c r="AX424" s="14" t="s">
        <v>73</v>
      </c>
      <c r="AY424" s="174" t="s">
        <v>445</v>
      </c>
    </row>
    <row r="425" spans="2:51" s="14" customFormat="1">
      <c r="B425" s="173"/>
      <c r="D425" s="167" t="s">
        <v>453</v>
      </c>
      <c r="E425" s="174" t="s">
        <v>1</v>
      </c>
      <c r="F425" s="175" t="s">
        <v>732</v>
      </c>
      <c r="H425" s="176">
        <v>5.8</v>
      </c>
      <c r="L425" s="173"/>
      <c r="M425" s="177"/>
      <c r="N425" s="178"/>
      <c r="O425" s="178"/>
      <c r="P425" s="178"/>
      <c r="Q425" s="178"/>
      <c r="R425" s="178"/>
      <c r="S425" s="178"/>
      <c r="T425" s="179"/>
      <c r="AT425" s="174" t="s">
        <v>453</v>
      </c>
      <c r="AU425" s="174" t="s">
        <v>129</v>
      </c>
      <c r="AV425" s="14" t="s">
        <v>129</v>
      </c>
      <c r="AW425" s="14" t="s">
        <v>29</v>
      </c>
      <c r="AX425" s="14" t="s">
        <v>73</v>
      </c>
      <c r="AY425" s="174" t="s">
        <v>445</v>
      </c>
    </row>
    <row r="426" spans="2:51" s="14" customFormat="1">
      <c r="B426" s="173"/>
      <c r="D426" s="167" t="s">
        <v>453</v>
      </c>
      <c r="E426" s="174" t="s">
        <v>1</v>
      </c>
      <c r="F426" s="175" t="s">
        <v>733</v>
      </c>
      <c r="H426" s="176">
        <v>36.5</v>
      </c>
      <c r="L426" s="173"/>
      <c r="M426" s="177"/>
      <c r="N426" s="178"/>
      <c r="O426" s="178"/>
      <c r="P426" s="178"/>
      <c r="Q426" s="178"/>
      <c r="R426" s="178"/>
      <c r="S426" s="178"/>
      <c r="T426" s="179"/>
      <c r="AT426" s="174" t="s">
        <v>453</v>
      </c>
      <c r="AU426" s="174" t="s">
        <v>129</v>
      </c>
      <c r="AV426" s="14" t="s">
        <v>129</v>
      </c>
      <c r="AW426" s="14" t="s">
        <v>29</v>
      </c>
      <c r="AX426" s="14" t="s">
        <v>73</v>
      </c>
      <c r="AY426" s="174" t="s">
        <v>445</v>
      </c>
    </row>
    <row r="427" spans="2:51" s="14" customFormat="1">
      <c r="B427" s="173"/>
      <c r="D427" s="167" t="s">
        <v>453</v>
      </c>
      <c r="E427" s="174" t="s">
        <v>1</v>
      </c>
      <c r="F427" s="175" t="s">
        <v>722</v>
      </c>
      <c r="H427" s="176">
        <v>6.9</v>
      </c>
      <c r="L427" s="173"/>
      <c r="M427" s="177"/>
      <c r="N427" s="178"/>
      <c r="O427" s="178"/>
      <c r="P427" s="178"/>
      <c r="Q427" s="178"/>
      <c r="R427" s="178"/>
      <c r="S427" s="178"/>
      <c r="T427" s="179"/>
      <c r="AT427" s="174" t="s">
        <v>453</v>
      </c>
      <c r="AU427" s="174" t="s">
        <v>129</v>
      </c>
      <c r="AV427" s="14" t="s">
        <v>129</v>
      </c>
      <c r="AW427" s="14" t="s">
        <v>29</v>
      </c>
      <c r="AX427" s="14" t="s">
        <v>73</v>
      </c>
      <c r="AY427" s="174" t="s">
        <v>445</v>
      </c>
    </row>
    <row r="428" spans="2:51" s="14" customFormat="1">
      <c r="B428" s="173"/>
      <c r="D428" s="167" t="s">
        <v>453</v>
      </c>
      <c r="E428" s="174" t="s">
        <v>1</v>
      </c>
      <c r="F428" s="175" t="s">
        <v>734</v>
      </c>
      <c r="H428" s="176">
        <v>15.1</v>
      </c>
      <c r="L428" s="173"/>
      <c r="M428" s="177"/>
      <c r="N428" s="178"/>
      <c r="O428" s="178"/>
      <c r="P428" s="178"/>
      <c r="Q428" s="178"/>
      <c r="R428" s="178"/>
      <c r="S428" s="178"/>
      <c r="T428" s="179"/>
      <c r="AT428" s="174" t="s">
        <v>453</v>
      </c>
      <c r="AU428" s="174" t="s">
        <v>129</v>
      </c>
      <c r="AV428" s="14" t="s">
        <v>129</v>
      </c>
      <c r="AW428" s="14" t="s">
        <v>29</v>
      </c>
      <c r="AX428" s="14" t="s">
        <v>73</v>
      </c>
      <c r="AY428" s="174" t="s">
        <v>445</v>
      </c>
    </row>
    <row r="429" spans="2:51" s="14" customFormat="1">
      <c r="B429" s="173"/>
      <c r="D429" s="167" t="s">
        <v>453</v>
      </c>
      <c r="E429" s="174" t="s">
        <v>1</v>
      </c>
      <c r="F429" s="175" t="s">
        <v>735</v>
      </c>
      <c r="H429" s="176">
        <v>43.8</v>
      </c>
      <c r="L429" s="173"/>
      <c r="M429" s="177"/>
      <c r="N429" s="178"/>
      <c r="O429" s="178"/>
      <c r="P429" s="178"/>
      <c r="Q429" s="178"/>
      <c r="R429" s="178"/>
      <c r="S429" s="178"/>
      <c r="T429" s="179"/>
      <c r="AT429" s="174" t="s">
        <v>453</v>
      </c>
      <c r="AU429" s="174" t="s">
        <v>129</v>
      </c>
      <c r="AV429" s="14" t="s">
        <v>129</v>
      </c>
      <c r="AW429" s="14" t="s">
        <v>29</v>
      </c>
      <c r="AX429" s="14" t="s">
        <v>73</v>
      </c>
      <c r="AY429" s="174" t="s">
        <v>445</v>
      </c>
    </row>
    <row r="430" spans="2:51" s="14" customFormat="1">
      <c r="B430" s="173"/>
      <c r="D430" s="167" t="s">
        <v>453</v>
      </c>
      <c r="E430" s="174" t="s">
        <v>1</v>
      </c>
      <c r="F430" s="175" t="s">
        <v>715</v>
      </c>
      <c r="H430" s="176">
        <v>9.6999999999999993</v>
      </c>
      <c r="L430" s="173"/>
      <c r="M430" s="177"/>
      <c r="N430" s="178"/>
      <c r="O430" s="178"/>
      <c r="P430" s="178"/>
      <c r="Q430" s="178"/>
      <c r="R430" s="178"/>
      <c r="S430" s="178"/>
      <c r="T430" s="179"/>
      <c r="AT430" s="174" t="s">
        <v>453</v>
      </c>
      <c r="AU430" s="174" t="s">
        <v>129</v>
      </c>
      <c r="AV430" s="14" t="s">
        <v>129</v>
      </c>
      <c r="AW430" s="14" t="s">
        <v>29</v>
      </c>
      <c r="AX430" s="14" t="s">
        <v>73</v>
      </c>
      <c r="AY430" s="174" t="s">
        <v>445</v>
      </c>
    </row>
    <row r="431" spans="2:51" s="15" customFormat="1">
      <c r="B431" s="180"/>
      <c r="D431" s="167" t="s">
        <v>453</v>
      </c>
      <c r="E431" s="181" t="s">
        <v>1</v>
      </c>
      <c r="F431" s="182" t="s">
        <v>468</v>
      </c>
      <c r="H431" s="183">
        <v>300.45999999999998</v>
      </c>
      <c r="L431" s="180"/>
      <c r="M431" s="184"/>
      <c r="N431" s="185"/>
      <c r="O431" s="185"/>
      <c r="P431" s="185"/>
      <c r="Q431" s="185"/>
      <c r="R431" s="185"/>
      <c r="S431" s="185"/>
      <c r="T431" s="186"/>
      <c r="AT431" s="181" t="s">
        <v>453</v>
      </c>
      <c r="AU431" s="181" t="s">
        <v>129</v>
      </c>
      <c r="AV431" s="15" t="s">
        <v>469</v>
      </c>
      <c r="AW431" s="15" t="s">
        <v>29</v>
      </c>
      <c r="AX431" s="15" t="s">
        <v>73</v>
      </c>
      <c r="AY431" s="181" t="s">
        <v>445</v>
      </c>
    </row>
    <row r="432" spans="2:51" s="16" customFormat="1">
      <c r="B432" s="187"/>
      <c r="D432" s="167" t="s">
        <v>453</v>
      </c>
      <c r="E432" s="188" t="s">
        <v>1</v>
      </c>
      <c r="F432" s="189" t="s">
        <v>470</v>
      </c>
      <c r="H432" s="190">
        <v>635.45399999999995</v>
      </c>
      <c r="L432" s="187"/>
      <c r="M432" s="191"/>
      <c r="N432" s="192"/>
      <c r="O432" s="192"/>
      <c r="P432" s="192"/>
      <c r="Q432" s="192"/>
      <c r="R432" s="192"/>
      <c r="S432" s="192"/>
      <c r="T432" s="193"/>
      <c r="AT432" s="188" t="s">
        <v>453</v>
      </c>
      <c r="AU432" s="188" t="s">
        <v>129</v>
      </c>
      <c r="AV432" s="16" t="s">
        <v>451</v>
      </c>
      <c r="AW432" s="16" t="s">
        <v>29</v>
      </c>
      <c r="AX432" s="16" t="s">
        <v>81</v>
      </c>
      <c r="AY432" s="188" t="s">
        <v>445</v>
      </c>
    </row>
    <row r="433" spans="1:65" s="2" customFormat="1" ht="24.2" customHeight="1">
      <c r="A433" s="30"/>
      <c r="B433" s="152"/>
      <c r="C433" s="153" t="s">
        <v>736</v>
      </c>
      <c r="D433" s="153" t="s">
        <v>447</v>
      </c>
      <c r="E433" s="154" t="s">
        <v>737</v>
      </c>
      <c r="F433" s="155" t="s">
        <v>738</v>
      </c>
      <c r="G433" s="156" t="s">
        <v>529</v>
      </c>
      <c r="H433" s="157">
        <v>6.16</v>
      </c>
      <c r="I433" s="158"/>
      <c r="J433" s="158">
        <f>ROUND(I433*H433,2)</f>
        <v>0</v>
      </c>
      <c r="K433" s="159"/>
      <c r="L433" s="31"/>
      <c r="M433" s="160" t="s">
        <v>1</v>
      </c>
      <c r="N433" s="161" t="s">
        <v>39</v>
      </c>
      <c r="O433" s="162">
        <v>0.63543000000000005</v>
      </c>
      <c r="P433" s="162">
        <f>O433*H433</f>
        <v>3.9142488000000002</v>
      </c>
      <c r="Q433" s="162">
        <v>0.2332582</v>
      </c>
      <c r="R433" s="162">
        <f>Q433*H433</f>
        <v>1.436870512</v>
      </c>
      <c r="S433" s="162">
        <v>0</v>
      </c>
      <c r="T433" s="163">
        <f>S433*H433</f>
        <v>0</v>
      </c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R433" s="164" t="s">
        <v>451</v>
      </c>
      <c r="AT433" s="164" t="s">
        <v>447</v>
      </c>
      <c r="AU433" s="164" t="s">
        <v>129</v>
      </c>
      <c r="AY433" s="18" t="s">
        <v>445</v>
      </c>
      <c r="BE433" s="165">
        <f>IF(N433="základná",J433,0)</f>
        <v>0</v>
      </c>
      <c r="BF433" s="165">
        <f>IF(N433="znížená",J433,0)</f>
        <v>0</v>
      </c>
      <c r="BG433" s="165">
        <f>IF(N433="zákl. prenesená",J433,0)</f>
        <v>0</v>
      </c>
      <c r="BH433" s="165">
        <f>IF(N433="zníž. prenesená",J433,0)</f>
        <v>0</v>
      </c>
      <c r="BI433" s="165">
        <f>IF(N433="nulová",J433,0)</f>
        <v>0</v>
      </c>
      <c r="BJ433" s="18" t="s">
        <v>129</v>
      </c>
      <c r="BK433" s="165">
        <f>ROUND(I433*H433,2)</f>
        <v>0</v>
      </c>
      <c r="BL433" s="18" t="s">
        <v>451</v>
      </c>
      <c r="BM433" s="164" t="s">
        <v>739</v>
      </c>
    </row>
    <row r="434" spans="1:65" s="13" customFormat="1">
      <c r="B434" s="166"/>
      <c r="D434" s="167" t="s">
        <v>453</v>
      </c>
      <c r="E434" s="168" t="s">
        <v>1</v>
      </c>
      <c r="F434" s="169" t="s">
        <v>653</v>
      </c>
      <c r="H434" s="168" t="s">
        <v>1</v>
      </c>
      <c r="L434" s="166"/>
      <c r="M434" s="170"/>
      <c r="N434" s="171"/>
      <c r="O434" s="171"/>
      <c r="P434" s="171"/>
      <c r="Q434" s="171"/>
      <c r="R434" s="171"/>
      <c r="S434" s="171"/>
      <c r="T434" s="172"/>
      <c r="AT434" s="168" t="s">
        <v>453</v>
      </c>
      <c r="AU434" s="168" t="s">
        <v>129</v>
      </c>
      <c r="AV434" s="13" t="s">
        <v>81</v>
      </c>
      <c r="AW434" s="13" t="s">
        <v>29</v>
      </c>
      <c r="AX434" s="13" t="s">
        <v>73</v>
      </c>
      <c r="AY434" s="168" t="s">
        <v>445</v>
      </c>
    </row>
    <row r="435" spans="1:65" s="14" customFormat="1">
      <c r="B435" s="173"/>
      <c r="D435" s="167" t="s">
        <v>453</v>
      </c>
      <c r="E435" s="174" t="s">
        <v>1</v>
      </c>
      <c r="F435" s="175" t="s">
        <v>740</v>
      </c>
      <c r="H435" s="176">
        <v>6.16</v>
      </c>
      <c r="L435" s="173"/>
      <c r="M435" s="177"/>
      <c r="N435" s="178"/>
      <c r="O435" s="178"/>
      <c r="P435" s="178"/>
      <c r="Q435" s="178"/>
      <c r="R435" s="178"/>
      <c r="S435" s="178"/>
      <c r="T435" s="179"/>
      <c r="AT435" s="174" t="s">
        <v>453</v>
      </c>
      <c r="AU435" s="174" t="s">
        <v>129</v>
      </c>
      <c r="AV435" s="14" t="s">
        <v>129</v>
      </c>
      <c r="AW435" s="14" t="s">
        <v>29</v>
      </c>
      <c r="AX435" s="14" t="s">
        <v>73</v>
      </c>
      <c r="AY435" s="174" t="s">
        <v>445</v>
      </c>
    </row>
    <row r="436" spans="1:65" s="15" customFormat="1">
      <c r="B436" s="180"/>
      <c r="D436" s="167" t="s">
        <v>453</v>
      </c>
      <c r="E436" s="181" t="s">
        <v>1</v>
      </c>
      <c r="F436" s="182" t="s">
        <v>468</v>
      </c>
      <c r="H436" s="183">
        <v>6.16</v>
      </c>
      <c r="L436" s="180"/>
      <c r="M436" s="184"/>
      <c r="N436" s="185"/>
      <c r="O436" s="185"/>
      <c r="P436" s="185"/>
      <c r="Q436" s="185"/>
      <c r="R436" s="185"/>
      <c r="S436" s="185"/>
      <c r="T436" s="186"/>
      <c r="AT436" s="181" t="s">
        <v>453</v>
      </c>
      <c r="AU436" s="181" t="s">
        <v>129</v>
      </c>
      <c r="AV436" s="15" t="s">
        <v>469</v>
      </c>
      <c r="AW436" s="15" t="s">
        <v>29</v>
      </c>
      <c r="AX436" s="15" t="s">
        <v>73</v>
      </c>
      <c r="AY436" s="181" t="s">
        <v>445</v>
      </c>
    </row>
    <row r="437" spans="1:65" s="16" customFormat="1">
      <c r="B437" s="187"/>
      <c r="D437" s="167" t="s">
        <v>453</v>
      </c>
      <c r="E437" s="188" t="s">
        <v>244</v>
      </c>
      <c r="F437" s="189" t="s">
        <v>470</v>
      </c>
      <c r="H437" s="190">
        <v>6.16</v>
      </c>
      <c r="L437" s="187"/>
      <c r="M437" s="191"/>
      <c r="N437" s="192"/>
      <c r="O437" s="192"/>
      <c r="P437" s="192"/>
      <c r="Q437" s="192"/>
      <c r="R437" s="192"/>
      <c r="S437" s="192"/>
      <c r="T437" s="193"/>
      <c r="AT437" s="188" t="s">
        <v>453</v>
      </c>
      <c r="AU437" s="188" t="s">
        <v>129</v>
      </c>
      <c r="AV437" s="16" t="s">
        <v>451</v>
      </c>
      <c r="AW437" s="16" t="s">
        <v>29</v>
      </c>
      <c r="AX437" s="16" t="s">
        <v>81</v>
      </c>
      <c r="AY437" s="188" t="s">
        <v>445</v>
      </c>
    </row>
    <row r="438" spans="1:65" s="2" customFormat="1" ht="24.2" customHeight="1">
      <c r="A438" s="30"/>
      <c r="B438" s="152"/>
      <c r="C438" s="153" t="s">
        <v>741</v>
      </c>
      <c r="D438" s="153" t="s">
        <v>447</v>
      </c>
      <c r="E438" s="154" t="s">
        <v>742</v>
      </c>
      <c r="F438" s="155" t="s">
        <v>743</v>
      </c>
      <c r="G438" s="156" t="s">
        <v>529</v>
      </c>
      <c r="H438" s="157">
        <v>29.48</v>
      </c>
      <c r="I438" s="158"/>
      <c r="J438" s="158">
        <f>ROUND(I438*H438,2)</f>
        <v>0</v>
      </c>
      <c r="K438" s="159"/>
      <c r="L438" s="31"/>
      <c r="M438" s="160" t="s">
        <v>1</v>
      </c>
      <c r="N438" s="161" t="s">
        <v>39</v>
      </c>
      <c r="O438" s="162">
        <v>0.66330999999999996</v>
      </c>
      <c r="P438" s="162">
        <f>O438*H438</f>
        <v>19.554378799999999</v>
      </c>
      <c r="Q438" s="162">
        <v>0.27987719999999999</v>
      </c>
      <c r="R438" s="162">
        <f>Q438*H438</f>
        <v>8.2507798559999994</v>
      </c>
      <c r="S438" s="162">
        <v>0</v>
      </c>
      <c r="T438" s="163">
        <f>S438*H438</f>
        <v>0</v>
      </c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R438" s="164" t="s">
        <v>451</v>
      </c>
      <c r="AT438" s="164" t="s">
        <v>447</v>
      </c>
      <c r="AU438" s="164" t="s">
        <v>129</v>
      </c>
      <c r="AY438" s="18" t="s">
        <v>445</v>
      </c>
      <c r="BE438" s="165">
        <f>IF(N438="základná",J438,0)</f>
        <v>0</v>
      </c>
      <c r="BF438" s="165">
        <f>IF(N438="znížená",J438,0)</f>
        <v>0</v>
      </c>
      <c r="BG438" s="165">
        <f>IF(N438="zákl. prenesená",J438,0)</f>
        <v>0</v>
      </c>
      <c r="BH438" s="165">
        <f>IF(N438="zníž. prenesená",J438,0)</f>
        <v>0</v>
      </c>
      <c r="BI438" s="165">
        <f>IF(N438="nulová",J438,0)</f>
        <v>0</v>
      </c>
      <c r="BJ438" s="18" t="s">
        <v>129</v>
      </c>
      <c r="BK438" s="165">
        <f>ROUND(I438*H438,2)</f>
        <v>0</v>
      </c>
      <c r="BL438" s="18" t="s">
        <v>451</v>
      </c>
      <c r="BM438" s="164" t="s">
        <v>744</v>
      </c>
    </row>
    <row r="439" spans="1:65" s="13" customFormat="1">
      <c r="B439" s="166"/>
      <c r="D439" s="167" t="s">
        <v>453</v>
      </c>
      <c r="E439" s="168" t="s">
        <v>1</v>
      </c>
      <c r="F439" s="169" t="s">
        <v>653</v>
      </c>
      <c r="H439" s="168" t="s">
        <v>1</v>
      </c>
      <c r="L439" s="166"/>
      <c r="M439" s="170"/>
      <c r="N439" s="171"/>
      <c r="O439" s="171"/>
      <c r="P439" s="171"/>
      <c r="Q439" s="171"/>
      <c r="R439" s="171"/>
      <c r="S439" s="171"/>
      <c r="T439" s="172"/>
      <c r="AT439" s="168" t="s">
        <v>453</v>
      </c>
      <c r="AU439" s="168" t="s">
        <v>129</v>
      </c>
      <c r="AV439" s="13" t="s">
        <v>81</v>
      </c>
      <c r="AW439" s="13" t="s">
        <v>29</v>
      </c>
      <c r="AX439" s="13" t="s">
        <v>73</v>
      </c>
      <c r="AY439" s="168" t="s">
        <v>445</v>
      </c>
    </row>
    <row r="440" spans="1:65" s="14" customFormat="1">
      <c r="B440" s="173"/>
      <c r="D440" s="167" t="s">
        <v>453</v>
      </c>
      <c r="E440" s="174" t="s">
        <v>1</v>
      </c>
      <c r="F440" s="175" t="s">
        <v>745</v>
      </c>
      <c r="H440" s="176">
        <v>22.44</v>
      </c>
      <c r="L440" s="173"/>
      <c r="M440" s="177"/>
      <c r="N440" s="178"/>
      <c r="O440" s="178"/>
      <c r="P440" s="178"/>
      <c r="Q440" s="178"/>
      <c r="R440" s="178"/>
      <c r="S440" s="178"/>
      <c r="T440" s="179"/>
      <c r="AT440" s="174" t="s">
        <v>453</v>
      </c>
      <c r="AU440" s="174" t="s">
        <v>129</v>
      </c>
      <c r="AV440" s="14" t="s">
        <v>129</v>
      </c>
      <c r="AW440" s="14" t="s">
        <v>29</v>
      </c>
      <c r="AX440" s="14" t="s">
        <v>73</v>
      </c>
      <c r="AY440" s="174" t="s">
        <v>445</v>
      </c>
    </row>
    <row r="441" spans="1:65" s="15" customFormat="1">
      <c r="B441" s="180"/>
      <c r="D441" s="167" t="s">
        <v>453</v>
      </c>
      <c r="E441" s="181" t="s">
        <v>1</v>
      </c>
      <c r="F441" s="182" t="s">
        <v>468</v>
      </c>
      <c r="H441" s="183">
        <v>22.44</v>
      </c>
      <c r="L441" s="180"/>
      <c r="M441" s="184"/>
      <c r="N441" s="185"/>
      <c r="O441" s="185"/>
      <c r="P441" s="185"/>
      <c r="Q441" s="185"/>
      <c r="R441" s="185"/>
      <c r="S441" s="185"/>
      <c r="T441" s="186"/>
      <c r="AT441" s="181" t="s">
        <v>453</v>
      </c>
      <c r="AU441" s="181" t="s">
        <v>129</v>
      </c>
      <c r="AV441" s="15" t="s">
        <v>469</v>
      </c>
      <c r="AW441" s="15" t="s">
        <v>29</v>
      </c>
      <c r="AX441" s="15" t="s">
        <v>73</v>
      </c>
      <c r="AY441" s="181" t="s">
        <v>445</v>
      </c>
    </row>
    <row r="442" spans="1:65" s="13" customFormat="1">
      <c r="B442" s="166"/>
      <c r="D442" s="167" t="s">
        <v>453</v>
      </c>
      <c r="E442" s="168" t="s">
        <v>1</v>
      </c>
      <c r="F442" s="169" t="s">
        <v>654</v>
      </c>
      <c r="H442" s="168" t="s">
        <v>1</v>
      </c>
      <c r="L442" s="166"/>
      <c r="M442" s="170"/>
      <c r="N442" s="171"/>
      <c r="O442" s="171"/>
      <c r="P442" s="171"/>
      <c r="Q442" s="171"/>
      <c r="R442" s="171"/>
      <c r="S442" s="171"/>
      <c r="T442" s="172"/>
      <c r="AT442" s="168" t="s">
        <v>453</v>
      </c>
      <c r="AU442" s="168" t="s">
        <v>129</v>
      </c>
      <c r="AV442" s="13" t="s">
        <v>81</v>
      </c>
      <c r="AW442" s="13" t="s">
        <v>29</v>
      </c>
      <c r="AX442" s="13" t="s">
        <v>73</v>
      </c>
      <c r="AY442" s="168" t="s">
        <v>445</v>
      </c>
    </row>
    <row r="443" spans="1:65" s="14" customFormat="1">
      <c r="B443" s="173"/>
      <c r="D443" s="167" t="s">
        <v>453</v>
      </c>
      <c r="E443" s="174" t="s">
        <v>1</v>
      </c>
      <c r="F443" s="175" t="s">
        <v>746</v>
      </c>
      <c r="H443" s="176">
        <v>7.04</v>
      </c>
      <c r="L443" s="173"/>
      <c r="M443" s="177"/>
      <c r="N443" s="178"/>
      <c r="O443" s="178"/>
      <c r="P443" s="178"/>
      <c r="Q443" s="178"/>
      <c r="R443" s="178"/>
      <c r="S443" s="178"/>
      <c r="T443" s="179"/>
      <c r="AT443" s="174" t="s">
        <v>453</v>
      </c>
      <c r="AU443" s="174" t="s">
        <v>129</v>
      </c>
      <c r="AV443" s="14" t="s">
        <v>129</v>
      </c>
      <c r="AW443" s="14" t="s">
        <v>29</v>
      </c>
      <c r="AX443" s="14" t="s">
        <v>73</v>
      </c>
      <c r="AY443" s="174" t="s">
        <v>445</v>
      </c>
    </row>
    <row r="444" spans="1:65" s="15" customFormat="1">
      <c r="B444" s="180"/>
      <c r="D444" s="167" t="s">
        <v>453</v>
      </c>
      <c r="E444" s="181" t="s">
        <v>1</v>
      </c>
      <c r="F444" s="182" t="s">
        <v>468</v>
      </c>
      <c r="H444" s="183">
        <v>7.04</v>
      </c>
      <c r="L444" s="180"/>
      <c r="M444" s="184"/>
      <c r="N444" s="185"/>
      <c r="O444" s="185"/>
      <c r="P444" s="185"/>
      <c r="Q444" s="185"/>
      <c r="R444" s="185"/>
      <c r="S444" s="185"/>
      <c r="T444" s="186"/>
      <c r="AT444" s="181" t="s">
        <v>453</v>
      </c>
      <c r="AU444" s="181" t="s">
        <v>129</v>
      </c>
      <c r="AV444" s="15" t="s">
        <v>469</v>
      </c>
      <c r="AW444" s="15" t="s">
        <v>29</v>
      </c>
      <c r="AX444" s="15" t="s">
        <v>73</v>
      </c>
      <c r="AY444" s="181" t="s">
        <v>445</v>
      </c>
    </row>
    <row r="445" spans="1:65" s="16" customFormat="1">
      <c r="B445" s="187"/>
      <c r="D445" s="167" t="s">
        <v>453</v>
      </c>
      <c r="E445" s="188" t="s">
        <v>242</v>
      </c>
      <c r="F445" s="189" t="s">
        <v>470</v>
      </c>
      <c r="H445" s="190">
        <v>29.48</v>
      </c>
      <c r="L445" s="187"/>
      <c r="M445" s="191"/>
      <c r="N445" s="192"/>
      <c r="O445" s="192"/>
      <c r="P445" s="192"/>
      <c r="Q445" s="192"/>
      <c r="R445" s="192"/>
      <c r="S445" s="192"/>
      <c r="T445" s="193"/>
      <c r="AT445" s="188" t="s">
        <v>453</v>
      </c>
      <c r="AU445" s="188" t="s">
        <v>129</v>
      </c>
      <c r="AV445" s="16" t="s">
        <v>451</v>
      </c>
      <c r="AW445" s="16" t="s">
        <v>29</v>
      </c>
      <c r="AX445" s="16" t="s">
        <v>81</v>
      </c>
      <c r="AY445" s="188" t="s">
        <v>445</v>
      </c>
    </row>
    <row r="446" spans="1:65" s="2" customFormat="1" ht="21.75" customHeight="1">
      <c r="A446" s="30"/>
      <c r="B446" s="152"/>
      <c r="C446" s="153" t="s">
        <v>747</v>
      </c>
      <c r="D446" s="153" t="s">
        <v>447</v>
      </c>
      <c r="E446" s="154" t="s">
        <v>748</v>
      </c>
      <c r="F446" s="155" t="s">
        <v>749</v>
      </c>
      <c r="G446" s="156" t="s">
        <v>450</v>
      </c>
      <c r="H446" s="157">
        <v>5.94</v>
      </c>
      <c r="I446" s="158"/>
      <c r="J446" s="158">
        <f>ROUND(I446*H446,2)</f>
        <v>0</v>
      </c>
      <c r="K446" s="159"/>
      <c r="L446" s="31"/>
      <c r="M446" s="160" t="s">
        <v>1</v>
      </c>
      <c r="N446" s="161" t="s">
        <v>39</v>
      </c>
      <c r="O446" s="162">
        <v>1.2273400000000001</v>
      </c>
      <c r="P446" s="162">
        <f>O446*H446</f>
        <v>7.2903996000000006</v>
      </c>
      <c r="Q446" s="162">
        <v>2.4017667899999999</v>
      </c>
      <c r="R446" s="162">
        <f>Q446*H446</f>
        <v>14.2664947326</v>
      </c>
      <c r="S446" s="162">
        <v>0</v>
      </c>
      <c r="T446" s="163">
        <f>S446*H446</f>
        <v>0</v>
      </c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R446" s="164" t="s">
        <v>451</v>
      </c>
      <c r="AT446" s="164" t="s">
        <v>447</v>
      </c>
      <c r="AU446" s="164" t="s">
        <v>129</v>
      </c>
      <c r="AY446" s="18" t="s">
        <v>445</v>
      </c>
      <c r="BE446" s="165">
        <f>IF(N446="základná",J446,0)</f>
        <v>0</v>
      </c>
      <c r="BF446" s="165">
        <f>IF(N446="znížená",J446,0)</f>
        <v>0</v>
      </c>
      <c r="BG446" s="165">
        <f>IF(N446="zákl. prenesená",J446,0)</f>
        <v>0</v>
      </c>
      <c r="BH446" s="165">
        <f>IF(N446="zníž. prenesená",J446,0)</f>
        <v>0</v>
      </c>
      <c r="BI446" s="165">
        <f>IF(N446="nulová",J446,0)</f>
        <v>0</v>
      </c>
      <c r="BJ446" s="18" t="s">
        <v>129</v>
      </c>
      <c r="BK446" s="165">
        <f>ROUND(I446*H446,2)</f>
        <v>0</v>
      </c>
      <c r="BL446" s="18" t="s">
        <v>451</v>
      </c>
      <c r="BM446" s="164" t="s">
        <v>750</v>
      </c>
    </row>
    <row r="447" spans="1:65" s="13" customFormat="1">
      <c r="B447" s="166"/>
      <c r="D447" s="167" t="s">
        <v>453</v>
      </c>
      <c r="E447" s="168" t="s">
        <v>1</v>
      </c>
      <c r="F447" s="169" t="s">
        <v>751</v>
      </c>
      <c r="H447" s="168" t="s">
        <v>1</v>
      </c>
      <c r="L447" s="166"/>
      <c r="M447" s="170"/>
      <c r="N447" s="171"/>
      <c r="O447" s="171"/>
      <c r="P447" s="171"/>
      <c r="Q447" s="171"/>
      <c r="R447" s="171"/>
      <c r="S447" s="171"/>
      <c r="T447" s="172"/>
      <c r="AT447" s="168" t="s">
        <v>453</v>
      </c>
      <c r="AU447" s="168" t="s">
        <v>129</v>
      </c>
      <c r="AV447" s="13" t="s">
        <v>81</v>
      </c>
      <c r="AW447" s="13" t="s">
        <v>29</v>
      </c>
      <c r="AX447" s="13" t="s">
        <v>73</v>
      </c>
      <c r="AY447" s="168" t="s">
        <v>445</v>
      </c>
    </row>
    <row r="448" spans="1:65" s="14" customFormat="1">
      <c r="B448" s="173"/>
      <c r="D448" s="167" t="s">
        <v>453</v>
      </c>
      <c r="E448" s="174" t="s">
        <v>1</v>
      </c>
      <c r="F448" s="175" t="s">
        <v>752</v>
      </c>
      <c r="H448" s="176">
        <v>5.94</v>
      </c>
      <c r="L448" s="173"/>
      <c r="M448" s="177"/>
      <c r="N448" s="178"/>
      <c r="O448" s="178"/>
      <c r="P448" s="178"/>
      <c r="Q448" s="178"/>
      <c r="R448" s="178"/>
      <c r="S448" s="178"/>
      <c r="T448" s="179"/>
      <c r="AT448" s="174" t="s">
        <v>453</v>
      </c>
      <c r="AU448" s="174" t="s">
        <v>129</v>
      </c>
      <c r="AV448" s="14" t="s">
        <v>129</v>
      </c>
      <c r="AW448" s="14" t="s">
        <v>29</v>
      </c>
      <c r="AX448" s="14" t="s">
        <v>73</v>
      </c>
      <c r="AY448" s="174" t="s">
        <v>445</v>
      </c>
    </row>
    <row r="449" spans="1:65" s="16" customFormat="1">
      <c r="B449" s="187"/>
      <c r="D449" s="167" t="s">
        <v>453</v>
      </c>
      <c r="E449" s="188" t="s">
        <v>321</v>
      </c>
      <c r="F449" s="189" t="s">
        <v>470</v>
      </c>
      <c r="H449" s="190">
        <v>5.94</v>
      </c>
      <c r="L449" s="187"/>
      <c r="M449" s="191"/>
      <c r="N449" s="192"/>
      <c r="O449" s="192"/>
      <c r="P449" s="192"/>
      <c r="Q449" s="192"/>
      <c r="R449" s="192"/>
      <c r="S449" s="192"/>
      <c r="T449" s="193"/>
      <c r="AT449" s="188" t="s">
        <v>453</v>
      </c>
      <c r="AU449" s="188" t="s">
        <v>129</v>
      </c>
      <c r="AV449" s="16" t="s">
        <v>451</v>
      </c>
      <c r="AW449" s="16" t="s">
        <v>29</v>
      </c>
      <c r="AX449" s="16" t="s">
        <v>81</v>
      </c>
      <c r="AY449" s="188" t="s">
        <v>445</v>
      </c>
    </row>
    <row r="450" spans="1:65" s="2" customFormat="1" ht="21.75" customHeight="1">
      <c r="A450" s="30"/>
      <c r="B450" s="152"/>
      <c r="C450" s="153" t="s">
        <v>753</v>
      </c>
      <c r="D450" s="153" t="s">
        <v>447</v>
      </c>
      <c r="E450" s="154" t="s">
        <v>754</v>
      </c>
      <c r="F450" s="155" t="s">
        <v>755</v>
      </c>
      <c r="G450" s="156" t="s">
        <v>450</v>
      </c>
      <c r="H450" s="157">
        <v>6.8819999999999997</v>
      </c>
      <c r="I450" s="158"/>
      <c r="J450" s="158">
        <f>ROUND(I450*H450,2)</f>
        <v>0</v>
      </c>
      <c r="K450" s="159"/>
      <c r="L450" s="31"/>
      <c r="M450" s="160" t="s">
        <v>1</v>
      </c>
      <c r="N450" s="161" t="s">
        <v>39</v>
      </c>
      <c r="O450" s="162">
        <v>1.2196899999999999</v>
      </c>
      <c r="P450" s="162">
        <f>O450*H450</f>
        <v>8.3939065799999995</v>
      </c>
      <c r="Q450" s="162">
        <v>2.3140381900000002</v>
      </c>
      <c r="R450" s="162">
        <f>Q450*H450</f>
        <v>15.925210823580001</v>
      </c>
      <c r="S450" s="162">
        <v>0</v>
      </c>
      <c r="T450" s="163">
        <f>S450*H450</f>
        <v>0</v>
      </c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R450" s="164" t="s">
        <v>451</v>
      </c>
      <c r="AT450" s="164" t="s">
        <v>447</v>
      </c>
      <c r="AU450" s="164" t="s">
        <v>129</v>
      </c>
      <c r="AY450" s="18" t="s">
        <v>445</v>
      </c>
      <c r="BE450" s="165">
        <f>IF(N450="základná",J450,0)</f>
        <v>0</v>
      </c>
      <c r="BF450" s="165">
        <f>IF(N450="znížená",J450,0)</f>
        <v>0</v>
      </c>
      <c r="BG450" s="165">
        <f>IF(N450="zákl. prenesená",J450,0)</f>
        <v>0</v>
      </c>
      <c r="BH450" s="165">
        <f>IF(N450="zníž. prenesená",J450,0)</f>
        <v>0</v>
      </c>
      <c r="BI450" s="165">
        <f>IF(N450="nulová",J450,0)</f>
        <v>0</v>
      </c>
      <c r="BJ450" s="18" t="s">
        <v>129</v>
      </c>
      <c r="BK450" s="165">
        <f>ROUND(I450*H450,2)</f>
        <v>0</v>
      </c>
      <c r="BL450" s="18" t="s">
        <v>451</v>
      </c>
      <c r="BM450" s="164" t="s">
        <v>756</v>
      </c>
    </row>
    <row r="451" spans="1:65" s="13" customFormat="1">
      <c r="B451" s="166"/>
      <c r="D451" s="167" t="s">
        <v>453</v>
      </c>
      <c r="E451" s="168" t="s">
        <v>1</v>
      </c>
      <c r="F451" s="169" t="s">
        <v>757</v>
      </c>
      <c r="H451" s="168" t="s">
        <v>1</v>
      </c>
      <c r="L451" s="166"/>
      <c r="M451" s="170"/>
      <c r="N451" s="171"/>
      <c r="O451" s="171"/>
      <c r="P451" s="171"/>
      <c r="Q451" s="171"/>
      <c r="R451" s="171"/>
      <c r="S451" s="171"/>
      <c r="T451" s="172"/>
      <c r="AT451" s="168" t="s">
        <v>453</v>
      </c>
      <c r="AU451" s="168" t="s">
        <v>129</v>
      </c>
      <c r="AV451" s="13" t="s">
        <v>81</v>
      </c>
      <c r="AW451" s="13" t="s">
        <v>29</v>
      </c>
      <c r="AX451" s="13" t="s">
        <v>73</v>
      </c>
      <c r="AY451" s="168" t="s">
        <v>445</v>
      </c>
    </row>
    <row r="452" spans="1:65" s="14" customFormat="1">
      <c r="B452" s="173"/>
      <c r="D452" s="167" t="s">
        <v>453</v>
      </c>
      <c r="E452" s="174" t="s">
        <v>1</v>
      </c>
      <c r="F452" s="175" t="s">
        <v>758</v>
      </c>
      <c r="H452" s="176">
        <v>7.4710000000000001</v>
      </c>
      <c r="L452" s="173"/>
      <c r="M452" s="177"/>
      <c r="N452" s="178"/>
      <c r="O452" s="178"/>
      <c r="P452" s="178"/>
      <c r="Q452" s="178"/>
      <c r="R452" s="178"/>
      <c r="S452" s="178"/>
      <c r="T452" s="179"/>
      <c r="AT452" s="174" t="s">
        <v>453</v>
      </c>
      <c r="AU452" s="174" t="s">
        <v>129</v>
      </c>
      <c r="AV452" s="14" t="s">
        <v>129</v>
      </c>
      <c r="AW452" s="14" t="s">
        <v>29</v>
      </c>
      <c r="AX452" s="14" t="s">
        <v>73</v>
      </c>
      <c r="AY452" s="174" t="s">
        <v>445</v>
      </c>
    </row>
    <row r="453" spans="1:65" s="14" customFormat="1">
      <c r="B453" s="173"/>
      <c r="D453" s="167" t="s">
        <v>453</v>
      </c>
      <c r="E453" s="174" t="s">
        <v>1</v>
      </c>
      <c r="F453" s="175" t="s">
        <v>759</v>
      </c>
      <c r="H453" s="176">
        <v>-0.58899999999999997</v>
      </c>
      <c r="L453" s="173"/>
      <c r="M453" s="177"/>
      <c r="N453" s="178"/>
      <c r="O453" s="178"/>
      <c r="P453" s="178"/>
      <c r="Q453" s="178"/>
      <c r="R453" s="178"/>
      <c r="S453" s="178"/>
      <c r="T453" s="179"/>
      <c r="AT453" s="174" t="s">
        <v>453</v>
      </c>
      <c r="AU453" s="174" t="s">
        <v>129</v>
      </c>
      <c r="AV453" s="14" t="s">
        <v>129</v>
      </c>
      <c r="AW453" s="14" t="s">
        <v>29</v>
      </c>
      <c r="AX453" s="14" t="s">
        <v>73</v>
      </c>
      <c r="AY453" s="174" t="s">
        <v>445</v>
      </c>
    </row>
    <row r="454" spans="1:65" s="15" customFormat="1">
      <c r="B454" s="180"/>
      <c r="D454" s="167" t="s">
        <v>453</v>
      </c>
      <c r="E454" s="181" t="s">
        <v>222</v>
      </c>
      <c r="F454" s="182" t="s">
        <v>468</v>
      </c>
      <c r="H454" s="183">
        <v>6.8819999999999997</v>
      </c>
      <c r="L454" s="180"/>
      <c r="M454" s="184"/>
      <c r="N454" s="185"/>
      <c r="O454" s="185"/>
      <c r="P454" s="185"/>
      <c r="Q454" s="185"/>
      <c r="R454" s="185"/>
      <c r="S454" s="185"/>
      <c r="T454" s="186"/>
      <c r="AT454" s="181" t="s">
        <v>453</v>
      </c>
      <c r="AU454" s="181" t="s">
        <v>129</v>
      </c>
      <c r="AV454" s="15" t="s">
        <v>469</v>
      </c>
      <c r="AW454" s="15" t="s">
        <v>29</v>
      </c>
      <c r="AX454" s="15" t="s">
        <v>73</v>
      </c>
      <c r="AY454" s="181" t="s">
        <v>445</v>
      </c>
    </row>
    <row r="455" spans="1:65" s="16" customFormat="1">
      <c r="B455" s="187"/>
      <c r="D455" s="167" t="s">
        <v>453</v>
      </c>
      <c r="E455" s="188" t="s">
        <v>1</v>
      </c>
      <c r="F455" s="189" t="s">
        <v>470</v>
      </c>
      <c r="H455" s="190">
        <v>6.8819999999999997</v>
      </c>
      <c r="L455" s="187"/>
      <c r="M455" s="191"/>
      <c r="N455" s="192"/>
      <c r="O455" s="192"/>
      <c r="P455" s="192"/>
      <c r="Q455" s="192"/>
      <c r="R455" s="192"/>
      <c r="S455" s="192"/>
      <c r="T455" s="193"/>
      <c r="AT455" s="188" t="s">
        <v>453</v>
      </c>
      <c r="AU455" s="188" t="s">
        <v>129</v>
      </c>
      <c r="AV455" s="16" t="s">
        <v>451</v>
      </c>
      <c r="AW455" s="16" t="s">
        <v>29</v>
      </c>
      <c r="AX455" s="16" t="s">
        <v>81</v>
      </c>
      <c r="AY455" s="188" t="s">
        <v>445</v>
      </c>
    </row>
    <row r="456" spans="1:65" s="2" customFormat="1" ht="24.2" customHeight="1">
      <c r="A456" s="30"/>
      <c r="B456" s="152"/>
      <c r="C456" s="153" t="s">
        <v>760</v>
      </c>
      <c r="D456" s="153" t="s">
        <v>447</v>
      </c>
      <c r="E456" s="154" t="s">
        <v>761</v>
      </c>
      <c r="F456" s="155" t="s">
        <v>762</v>
      </c>
      <c r="G456" s="156" t="s">
        <v>529</v>
      </c>
      <c r="H456" s="157">
        <v>100.265</v>
      </c>
      <c r="I456" s="158"/>
      <c r="J456" s="158">
        <f>ROUND(I456*H456,2)</f>
        <v>0</v>
      </c>
      <c r="K456" s="159"/>
      <c r="L456" s="31"/>
      <c r="M456" s="160" t="s">
        <v>1</v>
      </c>
      <c r="N456" s="161" t="s">
        <v>39</v>
      </c>
      <c r="O456" s="162">
        <v>0.44335999999999998</v>
      </c>
      <c r="P456" s="162">
        <f>O456*H456</f>
        <v>44.4534904</v>
      </c>
      <c r="Q456" s="162">
        <v>2.2956999999999999E-3</v>
      </c>
      <c r="R456" s="162">
        <f>Q456*H456</f>
        <v>0.23017836049999998</v>
      </c>
      <c r="S456" s="162">
        <v>0</v>
      </c>
      <c r="T456" s="163">
        <f>S456*H456</f>
        <v>0</v>
      </c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R456" s="164" t="s">
        <v>451</v>
      </c>
      <c r="AT456" s="164" t="s">
        <v>447</v>
      </c>
      <c r="AU456" s="164" t="s">
        <v>129</v>
      </c>
      <c r="AY456" s="18" t="s">
        <v>445</v>
      </c>
      <c r="BE456" s="165">
        <f>IF(N456="základná",J456,0)</f>
        <v>0</v>
      </c>
      <c r="BF456" s="165">
        <f>IF(N456="znížená",J456,0)</f>
        <v>0</v>
      </c>
      <c r="BG456" s="165">
        <f>IF(N456="zákl. prenesená",J456,0)</f>
        <v>0</v>
      </c>
      <c r="BH456" s="165">
        <f>IF(N456="zníž. prenesená",J456,0)</f>
        <v>0</v>
      </c>
      <c r="BI456" s="165">
        <f>IF(N456="nulová",J456,0)</f>
        <v>0</v>
      </c>
      <c r="BJ456" s="18" t="s">
        <v>129</v>
      </c>
      <c r="BK456" s="165">
        <f>ROUND(I456*H456,2)</f>
        <v>0</v>
      </c>
      <c r="BL456" s="18" t="s">
        <v>451</v>
      </c>
      <c r="BM456" s="164" t="s">
        <v>763</v>
      </c>
    </row>
    <row r="457" spans="1:65" s="13" customFormat="1">
      <c r="B457" s="166"/>
      <c r="D457" s="167" t="s">
        <v>453</v>
      </c>
      <c r="E457" s="168" t="s">
        <v>1</v>
      </c>
      <c r="F457" s="169" t="s">
        <v>757</v>
      </c>
      <c r="H457" s="168" t="s">
        <v>1</v>
      </c>
      <c r="L457" s="166"/>
      <c r="M457" s="170"/>
      <c r="N457" s="171"/>
      <c r="O457" s="171"/>
      <c r="P457" s="171"/>
      <c r="Q457" s="171"/>
      <c r="R457" s="171"/>
      <c r="S457" s="171"/>
      <c r="T457" s="172"/>
      <c r="AT457" s="168" t="s">
        <v>453</v>
      </c>
      <c r="AU457" s="168" t="s">
        <v>129</v>
      </c>
      <c r="AV457" s="13" t="s">
        <v>81</v>
      </c>
      <c r="AW457" s="13" t="s">
        <v>29</v>
      </c>
      <c r="AX457" s="13" t="s">
        <v>73</v>
      </c>
      <c r="AY457" s="168" t="s">
        <v>445</v>
      </c>
    </row>
    <row r="458" spans="1:65" s="14" customFormat="1">
      <c r="B458" s="173"/>
      <c r="D458" s="167" t="s">
        <v>453</v>
      </c>
      <c r="E458" s="174" t="s">
        <v>1</v>
      </c>
      <c r="F458" s="175" t="s">
        <v>764</v>
      </c>
      <c r="H458" s="176">
        <v>59.765000000000001</v>
      </c>
      <c r="L458" s="173"/>
      <c r="M458" s="177"/>
      <c r="N458" s="178"/>
      <c r="O458" s="178"/>
      <c r="P458" s="178"/>
      <c r="Q458" s="178"/>
      <c r="R458" s="178"/>
      <c r="S458" s="178"/>
      <c r="T458" s="179"/>
      <c r="AT458" s="174" t="s">
        <v>453</v>
      </c>
      <c r="AU458" s="174" t="s">
        <v>129</v>
      </c>
      <c r="AV458" s="14" t="s">
        <v>129</v>
      </c>
      <c r="AW458" s="14" t="s">
        <v>29</v>
      </c>
      <c r="AX458" s="14" t="s">
        <v>73</v>
      </c>
      <c r="AY458" s="174" t="s">
        <v>445</v>
      </c>
    </row>
    <row r="459" spans="1:65" s="15" customFormat="1">
      <c r="B459" s="180"/>
      <c r="D459" s="167" t="s">
        <v>453</v>
      </c>
      <c r="E459" s="181" t="s">
        <v>224</v>
      </c>
      <c r="F459" s="182" t="s">
        <v>468</v>
      </c>
      <c r="H459" s="183">
        <v>59.765000000000001</v>
      </c>
      <c r="L459" s="180"/>
      <c r="M459" s="184"/>
      <c r="N459" s="185"/>
      <c r="O459" s="185"/>
      <c r="P459" s="185"/>
      <c r="Q459" s="185"/>
      <c r="R459" s="185"/>
      <c r="S459" s="185"/>
      <c r="T459" s="186"/>
      <c r="AT459" s="181" t="s">
        <v>453</v>
      </c>
      <c r="AU459" s="181" t="s">
        <v>129</v>
      </c>
      <c r="AV459" s="15" t="s">
        <v>469</v>
      </c>
      <c r="AW459" s="15" t="s">
        <v>29</v>
      </c>
      <c r="AX459" s="15" t="s">
        <v>73</v>
      </c>
      <c r="AY459" s="181" t="s">
        <v>445</v>
      </c>
    </row>
    <row r="460" spans="1:65" s="13" customFormat="1">
      <c r="B460" s="166"/>
      <c r="D460" s="167" t="s">
        <v>453</v>
      </c>
      <c r="E460" s="168" t="s">
        <v>1</v>
      </c>
      <c r="F460" s="169" t="s">
        <v>751</v>
      </c>
      <c r="H460" s="168" t="s">
        <v>1</v>
      </c>
      <c r="L460" s="166"/>
      <c r="M460" s="170"/>
      <c r="N460" s="171"/>
      <c r="O460" s="171"/>
      <c r="P460" s="171"/>
      <c r="Q460" s="171"/>
      <c r="R460" s="171"/>
      <c r="S460" s="171"/>
      <c r="T460" s="172"/>
      <c r="AT460" s="168" t="s">
        <v>453</v>
      </c>
      <c r="AU460" s="168" t="s">
        <v>129</v>
      </c>
      <c r="AV460" s="13" t="s">
        <v>81</v>
      </c>
      <c r="AW460" s="13" t="s">
        <v>29</v>
      </c>
      <c r="AX460" s="13" t="s">
        <v>73</v>
      </c>
      <c r="AY460" s="168" t="s">
        <v>445</v>
      </c>
    </row>
    <row r="461" spans="1:65" s="14" customFormat="1">
      <c r="B461" s="173"/>
      <c r="D461" s="167" t="s">
        <v>453</v>
      </c>
      <c r="E461" s="174" t="s">
        <v>1</v>
      </c>
      <c r="F461" s="175" t="s">
        <v>765</v>
      </c>
      <c r="H461" s="176">
        <v>39.6</v>
      </c>
      <c r="L461" s="173"/>
      <c r="M461" s="177"/>
      <c r="N461" s="178"/>
      <c r="O461" s="178"/>
      <c r="P461" s="178"/>
      <c r="Q461" s="178"/>
      <c r="R461" s="178"/>
      <c r="S461" s="178"/>
      <c r="T461" s="179"/>
      <c r="AT461" s="174" t="s">
        <v>453</v>
      </c>
      <c r="AU461" s="174" t="s">
        <v>129</v>
      </c>
      <c r="AV461" s="14" t="s">
        <v>129</v>
      </c>
      <c r="AW461" s="14" t="s">
        <v>29</v>
      </c>
      <c r="AX461" s="14" t="s">
        <v>73</v>
      </c>
      <c r="AY461" s="174" t="s">
        <v>445</v>
      </c>
    </row>
    <row r="462" spans="1:65" s="14" customFormat="1">
      <c r="B462" s="173"/>
      <c r="D462" s="167" t="s">
        <v>453</v>
      </c>
      <c r="E462" s="174" t="s">
        <v>1</v>
      </c>
      <c r="F462" s="175" t="s">
        <v>766</v>
      </c>
      <c r="H462" s="176">
        <v>0.9</v>
      </c>
      <c r="L462" s="173"/>
      <c r="M462" s="177"/>
      <c r="N462" s="178"/>
      <c r="O462" s="178"/>
      <c r="P462" s="178"/>
      <c r="Q462" s="178"/>
      <c r="R462" s="178"/>
      <c r="S462" s="178"/>
      <c r="T462" s="179"/>
      <c r="AT462" s="174" t="s">
        <v>453</v>
      </c>
      <c r="AU462" s="174" t="s">
        <v>129</v>
      </c>
      <c r="AV462" s="14" t="s">
        <v>129</v>
      </c>
      <c r="AW462" s="14" t="s">
        <v>29</v>
      </c>
      <c r="AX462" s="14" t="s">
        <v>73</v>
      </c>
      <c r="AY462" s="174" t="s">
        <v>445</v>
      </c>
    </row>
    <row r="463" spans="1:65" s="15" customFormat="1">
      <c r="B463" s="180"/>
      <c r="D463" s="167" t="s">
        <v>453</v>
      </c>
      <c r="E463" s="181" t="s">
        <v>325</v>
      </c>
      <c r="F463" s="182" t="s">
        <v>468</v>
      </c>
      <c r="H463" s="183">
        <v>40.5</v>
      </c>
      <c r="L463" s="180"/>
      <c r="M463" s="184"/>
      <c r="N463" s="185"/>
      <c r="O463" s="185"/>
      <c r="P463" s="185"/>
      <c r="Q463" s="185"/>
      <c r="R463" s="185"/>
      <c r="S463" s="185"/>
      <c r="T463" s="186"/>
      <c r="AT463" s="181" t="s">
        <v>453</v>
      </c>
      <c r="AU463" s="181" t="s">
        <v>129</v>
      </c>
      <c r="AV463" s="15" t="s">
        <v>469</v>
      </c>
      <c r="AW463" s="15" t="s">
        <v>29</v>
      </c>
      <c r="AX463" s="15" t="s">
        <v>73</v>
      </c>
      <c r="AY463" s="181" t="s">
        <v>445</v>
      </c>
    </row>
    <row r="464" spans="1:65" s="16" customFormat="1">
      <c r="B464" s="187"/>
      <c r="D464" s="167" t="s">
        <v>453</v>
      </c>
      <c r="E464" s="188" t="s">
        <v>1</v>
      </c>
      <c r="F464" s="189" t="s">
        <v>470</v>
      </c>
      <c r="H464" s="190">
        <v>100.265</v>
      </c>
      <c r="L464" s="187"/>
      <c r="M464" s="191"/>
      <c r="N464" s="192"/>
      <c r="O464" s="192"/>
      <c r="P464" s="192"/>
      <c r="Q464" s="192"/>
      <c r="R464" s="192"/>
      <c r="S464" s="192"/>
      <c r="T464" s="193"/>
      <c r="AT464" s="188" t="s">
        <v>453</v>
      </c>
      <c r="AU464" s="188" t="s">
        <v>129</v>
      </c>
      <c r="AV464" s="16" t="s">
        <v>451</v>
      </c>
      <c r="AW464" s="16" t="s">
        <v>29</v>
      </c>
      <c r="AX464" s="16" t="s">
        <v>81</v>
      </c>
      <c r="AY464" s="188" t="s">
        <v>445</v>
      </c>
    </row>
    <row r="465" spans="1:65" s="2" customFormat="1" ht="24.2" customHeight="1">
      <c r="A465" s="30"/>
      <c r="B465" s="152"/>
      <c r="C465" s="153" t="s">
        <v>767</v>
      </c>
      <c r="D465" s="153" t="s">
        <v>447</v>
      </c>
      <c r="E465" s="154" t="s">
        <v>768</v>
      </c>
      <c r="F465" s="155" t="s">
        <v>769</v>
      </c>
      <c r="G465" s="156" t="s">
        <v>529</v>
      </c>
      <c r="H465" s="157">
        <v>100.265</v>
      </c>
      <c r="I465" s="158"/>
      <c r="J465" s="158">
        <f>ROUND(I465*H465,2)</f>
        <v>0</v>
      </c>
      <c r="K465" s="159"/>
      <c r="L465" s="31"/>
      <c r="M465" s="160" t="s">
        <v>1</v>
      </c>
      <c r="N465" s="161" t="s">
        <v>39</v>
      </c>
      <c r="O465" s="162">
        <v>0.314</v>
      </c>
      <c r="P465" s="162">
        <f>O465*H465</f>
        <v>31.48321</v>
      </c>
      <c r="Q465" s="162">
        <v>0</v>
      </c>
      <c r="R465" s="162">
        <f>Q465*H465</f>
        <v>0</v>
      </c>
      <c r="S465" s="162">
        <v>0</v>
      </c>
      <c r="T465" s="163">
        <f>S465*H465</f>
        <v>0</v>
      </c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R465" s="164" t="s">
        <v>451</v>
      </c>
      <c r="AT465" s="164" t="s">
        <v>447</v>
      </c>
      <c r="AU465" s="164" t="s">
        <v>129</v>
      </c>
      <c r="AY465" s="18" t="s">
        <v>445</v>
      </c>
      <c r="BE465" s="165">
        <f>IF(N465="základná",J465,0)</f>
        <v>0</v>
      </c>
      <c r="BF465" s="165">
        <f>IF(N465="znížená",J465,0)</f>
        <v>0</v>
      </c>
      <c r="BG465" s="165">
        <f>IF(N465="zákl. prenesená",J465,0)</f>
        <v>0</v>
      </c>
      <c r="BH465" s="165">
        <f>IF(N465="zníž. prenesená",J465,0)</f>
        <v>0</v>
      </c>
      <c r="BI465" s="165">
        <f>IF(N465="nulová",J465,0)</f>
        <v>0</v>
      </c>
      <c r="BJ465" s="18" t="s">
        <v>129</v>
      </c>
      <c r="BK465" s="165">
        <f>ROUND(I465*H465,2)</f>
        <v>0</v>
      </c>
      <c r="BL465" s="18" t="s">
        <v>451</v>
      </c>
      <c r="BM465" s="164" t="s">
        <v>770</v>
      </c>
    </row>
    <row r="466" spans="1:65" s="14" customFormat="1">
      <c r="B466" s="173"/>
      <c r="D466" s="167" t="s">
        <v>453</v>
      </c>
      <c r="E466" s="174" t="s">
        <v>1</v>
      </c>
      <c r="F466" s="175" t="s">
        <v>224</v>
      </c>
      <c r="H466" s="176">
        <v>59.765000000000001</v>
      </c>
      <c r="L466" s="173"/>
      <c r="M466" s="177"/>
      <c r="N466" s="178"/>
      <c r="O466" s="178"/>
      <c r="P466" s="178"/>
      <c r="Q466" s="178"/>
      <c r="R466" s="178"/>
      <c r="S466" s="178"/>
      <c r="T466" s="179"/>
      <c r="AT466" s="174" t="s">
        <v>453</v>
      </c>
      <c r="AU466" s="174" t="s">
        <v>129</v>
      </c>
      <c r="AV466" s="14" t="s">
        <v>129</v>
      </c>
      <c r="AW466" s="14" t="s">
        <v>29</v>
      </c>
      <c r="AX466" s="14" t="s">
        <v>73</v>
      </c>
      <c r="AY466" s="174" t="s">
        <v>445</v>
      </c>
    </row>
    <row r="467" spans="1:65" s="14" customFormat="1">
      <c r="B467" s="173"/>
      <c r="D467" s="167" t="s">
        <v>453</v>
      </c>
      <c r="E467" s="174" t="s">
        <v>1</v>
      </c>
      <c r="F467" s="175" t="s">
        <v>325</v>
      </c>
      <c r="H467" s="176">
        <v>40.5</v>
      </c>
      <c r="L467" s="173"/>
      <c r="M467" s="177"/>
      <c r="N467" s="178"/>
      <c r="O467" s="178"/>
      <c r="P467" s="178"/>
      <c r="Q467" s="178"/>
      <c r="R467" s="178"/>
      <c r="S467" s="178"/>
      <c r="T467" s="179"/>
      <c r="AT467" s="174" t="s">
        <v>453</v>
      </c>
      <c r="AU467" s="174" t="s">
        <v>129</v>
      </c>
      <c r="AV467" s="14" t="s">
        <v>129</v>
      </c>
      <c r="AW467" s="14" t="s">
        <v>29</v>
      </c>
      <c r="AX467" s="14" t="s">
        <v>73</v>
      </c>
      <c r="AY467" s="174" t="s">
        <v>445</v>
      </c>
    </row>
    <row r="468" spans="1:65" s="16" customFormat="1">
      <c r="B468" s="187"/>
      <c r="D468" s="167" t="s">
        <v>453</v>
      </c>
      <c r="E468" s="188" t="s">
        <v>1</v>
      </c>
      <c r="F468" s="189" t="s">
        <v>470</v>
      </c>
      <c r="H468" s="190">
        <v>100.265</v>
      </c>
      <c r="L468" s="187"/>
      <c r="M468" s="191"/>
      <c r="N468" s="192"/>
      <c r="O468" s="192"/>
      <c r="P468" s="192"/>
      <c r="Q468" s="192"/>
      <c r="R468" s="192"/>
      <c r="S468" s="192"/>
      <c r="T468" s="193"/>
      <c r="AT468" s="188" t="s">
        <v>453</v>
      </c>
      <c r="AU468" s="188" t="s">
        <v>129</v>
      </c>
      <c r="AV468" s="16" t="s">
        <v>451</v>
      </c>
      <c r="AW468" s="16" t="s">
        <v>29</v>
      </c>
      <c r="AX468" s="16" t="s">
        <v>81</v>
      </c>
      <c r="AY468" s="188" t="s">
        <v>445</v>
      </c>
    </row>
    <row r="469" spans="1:65" s="2" customFormat="1" ht="16.5" customHeight="1">
      <c r="A469" s="30"/>
      <c r="B469" s="152"/>
      <c r="C469" s="153" t="s">
        <v>771</v>
      </c>
      <c r="D469" s="153" t="s">
        <v>447</v>
      </c>
      <c r="E469" s="154" t="s">
        <v>772</v>
      </c>
      <c r="F469" s="155" t="s">
        <v>773</v>
      </c>
      <c r="G469" s="156" t="s">
        <v>507</v>
      </c>
      <c r="H469" s="157">
        <v>1.8640000000000001</v>
      </c>
      <c r="I469" s="158"/>
      <c r="J469" s="158">
        <f>ROUND(I469*H469,2)</f>
        <v>0</v>
      </c>
      <c r="K469" s="159"/>
      <c r="L469" s="31"/>
      <c r="M469" s="160" t="s">
        <v>1</v>
      </c>
      <c r="N469" s="161" t="s">
        <v>39</v>
      </c>
      <c r="O469" s="162">
        <v>35.799520000000001</v>
      </c>
      <c r="P469" s="162">
        <f>O469*H469</f>
        <v>66.73030528000001</v>
      </c>
      <c r="Q469" s="162">
        <v>1.0155523399999999</v>
      </c>
      <c r="R469" s="162">
        <f>Q469*H469</f>
        <v>1.8929895617600001</v>
      </c>
      <c r="S469" s="162">
        <v>0</v>
      </c>
      <c r="T469" s="163">
        <f>S469*H469</f>
        <v>0</v>
      </c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R469" s="164" t="s">
        <v>451</v>
      </c>
      <c r="AT469" s="164" t="s">
        <v>447</v>
      </c>
      <c r="AU469" s="164" t="s">
        <v>129</v>
      </c>
      <c r="AY469" s="18" t="s">
        <v>445</v>
      </c>
      <c r="BE469" s="165">
        <f>IF(N469="základná",J469,0)</f>
        <v>0</v>
      </c>
      <c r="BF469" s="165">
        <f>IF(N469="znížená",J469,0)</f>
        <v>0</v>
      </c>
      <c r="BG469" s="165">
        <f>IF(N469="zákl. prenesená",J469,0)</f>
        <v>0</v>
      </c>
      <c r="BH469" s="165">
        <f>IF(N469="zníž. prenesená",J469,0)</f>
        <v>0</v>
      </c>
      <c r="BI469" s="165">
        <f>IF(N469="nulová",J469,0)</f>
        <v>0</v>
      </c>
      <c r="BJ469" s="18" t="s">
        <v>129</v>
      </c>
      <c r="BK469" s="165">
        <f>ROUND(I469*H469,2)</f>
        <v>0</v>
      </c>
      <c r="BL469" s="18" t="s">
        <v>451</v>
      </c>
      <c r="BM469" s="164" t="s">
        <v>774</v>
      </c>
    </row>
    <row r="470" spans="1:65" s="14" customFormat="1">
      <c r="B470" s="173"/>
      <c r="D470" s="167" t="s">
        <v>453</v>
      </c>
      <c r="E470" s="174" t="s">
        <v>1</v>
      </c>
      <c r="F470" s="175" t="s">
        <v>775</v>
      </c>
      <c r="H470" s="176">
        <v>0.83199999999999996</v>
      </c>
      <c r="L470" s="173"/>
      <c r="M470" s="177"/>
      <c r="N470" s="178"/>
      <c r="O470" s="178"/>
      <c r="P470" s="178"/>
      <c r="Q470" s="178"/>
      <c r="R470" s="178"/>
      <c r="S470" s="178"/>
      <c r="T470" s="179"/>
      <c r="AT470" s="174" t="s">
        <v>453</v>
      </c>
      <c r="AU470" s="174" t="s">
        <v>129</v>
      </c>
      <c r="AV470" s="14" t="s">
        <v>129</v>
      </c>
      <c r="AW470" s="14" t="s">
        <v>29</v>
      </c>
      <c r="AX470" s="14" t="s">
        <v>73</v>
      </c>
      <c r="AY470" s="174" t="s">
        <v>445</v>
      </c>
    </row>
    <row r="471" spans="1:65" s="14" customFormat="1">
      <c r="B471" s="173"/>
      <c r="D471" s="167" t="s">
        <v>453</v>
      </c>
      <c r="E471" s="174" t="s">
        <v>1</v>
      </c>
      <c r="F471" s="175" t="s">
        <v>776</v>
      </c>
      <c r="H471" s="176">
        <v>1.032</v>
      </c>
      <c r="L471" s="173"/>
      <c r="M471" s="177"/>
      <c r="N471" s="178"/>
      <c r="O471" s="178"/>
      <c r="P471" s="178"/>
      <c r="Q471" s="178"/>
      <c r="R471" s="178"/>
      <c r="S471" s="178"/>
      <c r="T471" s="179"/>
      <c r="AT471" s="174" t="s">
        <v>453</v>
      </c>
      <c r="AU471" s="174" t="s">
        <v>129</v>
      </c>
      <c r="AV471" s="14" t="s">
        <v>129</v>
      </c>
      <c r="AW471" s="14" t="s">
        <v>29</v>
      </c>
      <c r="AX471" s="14" t="s">
        <v>73</v>
      </c>
      <c r="AY471" s="174" t="s">
        <v>445</v>
      </c>
    </row>
    <row r="472" spans="1:65" s="16" customFormat="1">
      <c r="B472" s="187"/>
      <c r="D472" s="167" t="s">
        <v>453</v>
      </c>
      <c r="E472" s="188" t="s">
        <v>1</v>
      </c>
      <c r="F472" s="189" t="s">
        <v>470</v>
      </c>
      <c r="H472" s="190">
        <v>1.8640000000000001</v>
      </c>
      <c r="L472" s="187"/>
      <c r="M472" s="191"/>
      <c r="N472" s="192"/>
      <c r="O472" s="192"/>
      <c r="P472" s="192"/>
      <c r="Q472" s="192"/>
      <c r="R472" s="192"/>
      <c r="S472" s="192"/>
      <c r="T472" s="193"/>
      <c r="AT472" s="188" t="s">
        <v>453</v>
      </c>
      <c r="AU472" s="188" t="s">
        <v>129</v>
      </c>
      <c r="AV472" s="16" t="s">
        <v>451</v>
      </c>
      <c r="AW472" s="16" t="s">
        <v>29</v>
      </c>
      <c r="AX472" s="16" t="s">
        <v>81</v>
      </c>
      <c r="AY472" s="188" t="s">
        <v>445</v>
      </c>
    </row>
    <row r="473" spans="1:65" s="2" customFormat="1" ht="37.9" customHeight="1">
      <c r="A473" s="30"/>
      <c r="B473" s="152"/>
      <c r="C473" s="153" t="s">
        <v>777</v>
      </c>
      <c r="D473" s="153" t="s">
        <v>447</v>
      </c>
      <c r="E473" s="154" t="s">
        <v>778</v>
      </c>
      <c r="F473" s="155" t="s">
        <v>779</v>
      </c>
      <c r="G473" s="156" t="s">
        <v>542</v>
      </c>
      <c r="H473" s="157">
        <v>189.25</v>
      </c>
      <c r="I473" s="158"/>
      <c r="J473" s="158">
        <f>ROUND(I473*H473,2)</f>
        <v>0</v>
      </c>
      <c r="K473" s="159"/>
      <c r="L473" s="31"/>
      <c r="M473" s="160" t="s">
        <v>1</v>
      </c>
      <c r="N473" s="161" t="s">
        <v>39</v>
      </c>
      <c r="O473" s="162">
        <v>0.746</v>
      </c>
      <c r="P473" s="162">
        <f>O473*H473</f>
        <v>141.18049999999999</v>
      </c>
      <c r="Q473" s="162">
        <v>4.3267000000000002E-4</v>
      </c>
      <c r="R473" s="162">
        <f>Q473*H473</f>
        <v>8.1882797500000007E-2</v>
      </c>
      <c r="S473" s="162">
        <v>0</v>
      </c>
      <c r="T473" s="163">
        <f>S473*H473</f>
        <v>0</v>
      </c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R473" s="164" t="s">
        <v>451</v>
      </c>
      <c r="AT473" s="164" t="s">
        <v>447</v>
      </c>
      <c r="AU473" s="164" t="s">
        <v>129</v>
      </c>
      <c r="AY473" s="18" t="s">
        <v>445</v>
      </c>
      <c r="BE473" s="165">
        <f>IF(N473="základná",J473,0)</f>
        <v>0</v>
      </c>
      <c r="BF473" s="165">
        <f>IF(N473="znížená",J473,0)</f>
        <v>0</v>
      </c>
      <c r="BG473" s="165">
        <f>IF(N473="zákl. prenesená",J473,0)</f>
        <v>0</v>
      </c>
      <c r="BH473" s="165">
        <f>IF(N473="zníž. prenesená",J473,0)</f>
        <v>0</v>
      </c>
      <c r="BI473" s="165">
        <f>IF(N473="nulová",J473,0)</f>
        <v>0</v>
      </c>
      <c r="BJ473" s="18" t="s">
        <v>129</v>
      </c>
      <c r="BK473" s="165">
        <f>ROUND(I473*H473,2)</f>
        <v>0</v>
      </c>
      <c r="BL473" s="18" t="s">
        <v>451</v>
      </c>
      <c r="BM473" s="164" t="s">
        <v>780</v>
      </c>
    </row>
    <row r="474" spans="1:65" s="13" customFormat="1">
      <c r="B474" s="166"/>
      <c r="D474" s="167" t="s">
        <v>453</v>
      </c>
      <c r="E474" s="168" t="s">
        <v>1</v>
      </c>
      <c r="F474" s="169" t="s">
        <v>781</v>
      </c>
      <c r="H474" s="168" t="s">
        <v>1</v>
      </c>
      <c r="L474" s="166"/>
      <c r="M474" s="170"/>
      <c r="N474" s="171"/>
      <c r="O474" s="171"/>
      <c r="P474" s="171"/>
      <c r="Q474" s="171"/>
      <c r="R474" s="171"/>
      <c r="S474" s="171"/>
      <c r="T474" s="172"/>
      <c r="AT474" s="168" t="s">
        <v>453</v>
      </c>
      <c r="AU474" s="168" t="s">
        <v>129</v>
      </c>
      <c r="AV474" s="13" t="s">
        <v>81</v>
      </c>
      <c r="AW474" s="13" t="s">
        <v>29</v>
      </c>
      <c r="AX474" s="13" t="s">
        <v>73</v>
      </c>
      <c r="AY474" s="168" t="s">
        <v>445</v>
      </c>
    </row>
    <row r="475" spans="1:65" s="14" customFormat="1">
      <c r="B475" s="173"/>
      <c r="D475" s="167" t="s">
        <v>453</v>
      </c>
      <c r="E475" s="174" t="s">
        <v>1</v>
      </c>
      <c r="F475" s="175" t="s">
        <v>782</v>
      </c>
      <c r="H475" s="176">
        <v>100.6</v>
      </c>
      <c r="L475" s="173"/>
      <c r="M475" s="177"/>
      <c r="N475" s="178"/>
      <c r="O475" s="178"/>
      <c r="P475" s="178"/>
      <c r="Q475" s="178"/>
      <c r="R475" s="178"/>
      <c r="S475" s="178"/>
      <c r="T475" s="179"/>
      <c r="AT475" s="174" t="s">
        <v>453</v>
      </c>
      <c r="AU475" s="174" t="s">
        <v>129</v>
      </c>
      <c r="AV475" s="14" t="s">
        <v>129</v>
      </c>
      <c r="AW475" s="14" t="s">
        <v>29</v>
      </c>
      <c r="AX475" s="14" t="s">
        <v>73</v>
      </c>
      <c r="AY475" s="174" t="s">
        <v>445</v>
      </c>
    </row>
    <row r="476" spans="1:65" s="14" customFormat="1">
      <c r="B476" s="173"/>
      <c r="D476" s="167" t="s">
        <v>453</v>
      </c>
      <c r="E476" s="174" t="s">
        <v>1</v>
      </c>
      <c r="F476" s="175" t="s">
        <v>783</v>
      </c>
      <c r="H476" s="176">
        <v>88.65</v>
      </c>
      <c r="L476" s="173"/>
      <c r="M476" s="177"/>
      <c r="N476" s="178"/>
      <c r="O476" s="178"/>
      <c r="P476" s="178"/>
      <c r="Q476" s="178"/>
      <c r="R476" s="178"/>
      <c r="S476" s="178"/>
      <c r="T476" s="179"/>
      <c r="AT476" s="174" t="s">
        <v>453</v>
      </c>
      <c r="AU476" s="174" t="s">
        <v>129</v>
      </c>
      <c r="AV476" s="14" t="s">
        <v>129</v>
      </c>
      <c r="AW476" s="14" t="s">
        <v>29</v>
      </c>
      <c r="AX476" s="14" t="s">
        <v>73</v>
      </c>
      <c r="AY476" s="174" t="s">
        <v>445</v>
      </c>
    </row>
    <row r="477" spans="1:65" s="16" customFormat="1">
      <c r="B477" s="187"/>
      <c r="D477" s="167" t="s">
        <v>453</v>
      </c>
      <c r="E477" s="188" t="s">
        <v>1</v>
      </c>
      <c r="F477" s="189" t="s">
        <v>470</v>
      </c>
      <c r="H477" s="190">
        <v>189.25</v>
      </c>
      <c r="L477" s="187"/>
      <c r="M477" s="191"/>
      <c r="N477" s="192"/>
      <c r="O477" s="192"/>
      <c r="P477" s="192"/>
      <c r="Q477" s="192"/>
      <c r="R477" s="192"/>
      <c r="S477" s="192"/>
      <c r="T477" s="193"/>
      <c r="AT477" s="188" t="s">
        <v>453</v>
      </c>
      <c r="AU477" s="188" t="s">
        <v>129</v>
      </c>
      <c r="AV477" s="16" t="s">
        <v>451</v>
      </c>
      <c r="AW477" s="16" t="s">
        <v>29</v>
      </c>
      <c r="AX477" s="16" t="s">
        <v>81</v>
      </c>
      <c r="AY477" s="188" t="s">
        <v>445</v>
      </c>
    </row>
    <row r="478" spans="1:65" s="2" customFormat="1" ht="33" customHeight="1">
      <c r="A478" s="30"/>
      <c r="B478" s="152"/>
      <c r="C478" s="153" t="s">
        <v>784</v>
      </c>
      <c r="D478" s="153" t="s">
        <v>447</v>
      </c>
      <c r="E478" s="154" t="s">
        <v>785</v>
      </c>
      <c r="F478" s="155" t="s">
        <v>786</v>
      </c>
      <c r="G478" s="156" t="s">
        <v>529</v>
      </c>
      <c r="H478" s="157">
        <v>311.69400000000002</v>
      </c>
      <c r="I478" s="158"/>
      <c r="J478" s="158">
        <f>ROUND(I478*H478,2)</f>
        <v>0</v>
      </c>
      <c r="K478" s="159"/>
      <c r="L478" s="31"/>
      <c r="M478" s="160" t="s">
        <v>1</v>
      </c>
      <c r="N478" s="161" t="s">
        <v>39</v>
      </c>
      <c r="O478" s="162">
        <v>0.44168000000000002</v>
      </c>
      <c r="P478" s="162">
        <f>O478*H478</f>
        <v>137.66900592000002</v>
      </c>
      <c r="Q478" s="162">
        <v>0.1106857</v>
      </c>
      <c r="R478" s="162">
        <f>Q478*H478</f>
        <v>34.5000685758</v>
      </c>
      <c r="S478" s="162">
        <v>0</v>
      </c>
      <c r="T478" s="163">
        <f>S478*H478</f>
        <v>0</v>
      </c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R478" s="164" t="s">
        <v>451</v>
      </c>
      <c r="AT478" s="164" t="s">
        <v>447</v>
      </c>
      <c r="AU478" s="164" t="s">
        <v>129</v>
      </c>
      <c r="AY478" s="18" t="s">
        <v>445</v>
      </c>
      <c r="BE478" s="165">
        <f>IF(N478="základná",J478,0)</f>
        <v>0</v>
      </c>
      <c r="BF478" s="165">
        <f>IF(N478="znížená",J478,0)</f>
        <v>0</v>
      </c>
      <c r="BG478" s="165">
        <f>IF(N478="zákl. prenesená",J478,0)</f>
        <v>0</v>
      </c>
      <c r="BH478" s="165">
        <f>IF(N478="zníž. prenesená",J478,0)</f>
        <v>0</v>
      </c>
      <c r="BI478" s="165">
        <f>IF(N478="nulová",J478,0)</f>
        <v>0</v>
      </c>
      <c r="BJ478" s="18" t="s">
        <v>129</v>
      </c>
      <c r="BK478" s="165">
        <f>ROUND(I478*H478,2)</f>
        <v>0</v>
      </c>
      <c r="BL478" s="18" t="s">
        <v>451</v>
      </c>
      <c r="BM478" s="164" t="s">
        <v>787</v>
      </c>
    </row>
    <row r="479" spans="1:65" s="13" customFormat="1">
      <c r="B479" s="166"/>
      <c r="D479" s="167" t="s">
        <v>453</v>
      </c>
      <c r="E479" s="168" t="s">
        <v>1</v>
      </c>
      <c r="F479" s="169" t="s">
        <v>639</v>
      </c>
      <c r="H479" s="168" t="s">
        <v>1</v>
      </c>
      <c r="L479" s="166"/>
      <c r="M479" s="170"/>
      <c r="N479" s="171"/>
      <c r="O479" s="171"/>
      <c r="P479" s="171"/>
      <c r="Q479" s="171"/>
      <c r="R479" s="171"/>
      <c r="S479" s="171"/>
      <c r="T479" s="172"/>
      <c r="AT479" s="168" t="s">
        <v>453</v>
      </c>
      <c r="AU479" s="168" t="s">
        <v>129</v>
      </c>
      <c r="AV479" s="13" t="s">
        <v>81</v>
      </c>
      <c r="AW479" s="13" t="s">
        <v>29</v>
      </c>
      <c r="AX479" s="13" t="s">
        <v>73</v>
      </c>
      <c r="AY479" s="168" t="s">
        <v>445</v>
      </c>
    </row>
    <row r="480" spans="1:65" s="14" customFormat="1" ht="22.5">
      <c r="B480" s="173"/>
      <c r="D480" s="167" t="s">
        <v>453</v>
      </c>
      <c r="E480" s="174" t="s">
        <v>1</v>
      </c>
      <c r="F480" s="175" t="s">
        <v>788</v>
      </c>
      <c r="H480" s="176">
        <v>150.01</v>
      </c>
      <c r="L480" s="173"/>
      <c r="M480" s="177"/>
      <c r="N480" s="178"/>
      <c r="O480" s="178"/>
      <c r="P480" s="178"/>
      <c r="Q480" s="178"/>
      <c r="R480" s="178"/>
      <c r="S480" s="178"/>
      <c r="T480" s="179"/>
      <c r="AT480" s="174" t="s">
        <v>453</v>
      </c>
      <c r="AU480" s="174" t="s">
        <v>129</v>
      </c>
      <c r="AV480" s="14" t="s">
        <v>129</v>
      </c>
      <c r="AW480" s="14" t="s">
        <v>29</v>
      </c>
      <c r="AX480" s="14" t="s">
        <v>73</v>
      </c>
      <c r="AY480" s="174" t="s">
        <v>445</v>
      </c>
    </row>
    <row r="481" spans="2:51" s="14" customFormat="1">
      <c r="B481" s="173"/>
      <c r="D481" s="167" t="s">
        <v>453</v>
      </c>
      <c r="E481" s="174" t="s">
        <v>1</v>
      </c>
      <c r="F481" s="175" t="s">
        <v>789</v>
      </c>
      <c r="H481" s="176">
        <v>25.83</v>
      </c>
      <c r="L481" s="173"/>
      <c r="M481" s="177"/>
      <c r="N481" s="178"/>
      <c r="O481" s="178"/>
      <c r="P481" s="178"/>
      <c r="Q481" s="178"/>
      <c r="R481" s="178"/>
      <c r="S481" s="178"/>
      <c r="T481" s="179"/>
      <c r="AT481" s="174" t="s">
        <v>453</v>
      </c>
      <c r="AU481" s="174" t="s">
        <v>129</v>
      </c>
      <c r="AV481" s="14" t="s">
        <v>129</v>
      </c>
      <c r="AW481" s="14" t="s">
        <v>29</v>
      </c>
      <c r="AX481" s="14" t="s">
        <v>73</v>
      </c>
      <c r="AY481" s="174" t="s">
        <v>445</v>
      </c>
    </row>
    <row r="482" spans="2:51" s="14" customFormat="1">
      <c r="B482" s="173"/>
      <c r="D482" s="167" t="s">
        <v>453</v>
      </c>
      <c r="E482" s="174" t="s">
        <v>1</v>
      </c>
      <c r="F482" s="175" t="s">
        <v>790</v>
      </c>
      <c r="H482" s="176">
        <v>91.224000000000004</v>
      </c>
      <c r="L482" s="173"/>
      <c r="M482" s="177"/>
      <c r="N482" s="178"/>
      <c r="O482" s="178"/>
      <c r="P482" s="178"/>
      <c r="Q482" s="178"/>
      <c r="R482" s="178"/>
      <c r="S482" s="178"/>
      <c r="T482" s="179"/>
      <c r="AT482" s="174" t="s">
        <v>453</v>
      </c>
      <c r="AU482" s="174" t="s">
        <v>129</v>
      </c>
      <c r="AV482" s="14" t="s">
        <v>129</v>
      </c>
      <c r="AW482" s="14" t="s">
        <v>29</v>
      </c>
      <c r="AX482" s="14" t="s">
        <v>73</v>
      </c>
      <c r="AY482" s="174" t="s">
        <v>445</v>
      </c>
    </row>
    <row r="483" spans="2:51" s="14" customFormat="1">
      <c r="B483" s="173"/>
      <c r="D483" s="167" t="s">
        <v>453</v>
      </c>
      <c r="E483" s="174" t="s">
        <v>1</v>
      </c>
      <c r="F483" s="175" t="s">
        <v>791</v>
      </c>
      <c r="H483" s="176">
        <v>-46.2</v>
      </c>
      <c r="L483" s="173"/>
      <c r="M483" s="177"/>
      <c r="N483" s="178"/>
      <c r="O483" s="178"/>
      <c r="P483" s="178"/>
      <c r="Q483" s="178"/>
      <c r="R483" s="178"/>
      <c r="S483" s="178"/>
      <c r="T483" s="179"/>
      <c r="AT483" s="174" t="s">
        <v>453</v>
      </c>
      <c r="AU483" s="174" t="s">
        <v>129</v>
      </c>
      <c r="AV483" s="14" t="s">
        <v>129</v>
      </c>
      <c r="AW483" s="14" t="s">
        <v>29</v>
      </c>
      <c r="AX483" s="14" t="s">
        <v>73</v>
      </c>
      <c r="AY483" s="174" t="s">
        <v>445</v>
      </c>
    </row>
    <row r="484" spans="2:51" s="15" customFormat="1">
      <c r="B484" s="180"/>
      <c r="D484" s="167" t="s">
        <v>453</v>
      </c>
      <c r="E484" s="181" t="s">
        <v>1</v>
      </c>
      <c r="F484" s="182" t="s">
        <v>468</v>
      </c>
      <c r="H484" s="183">
        <v>220.864</v>
      </c>
      <c r="L484" s="180"/>
      <c r="M484" s="184"/>
      <c r="N484" s="185"/>
      <c r="O484" s="185"/>
      <c r="P484" s="185"/>
      <c r="Q484" s="185"/>
      <c r="R484" s="185"/>
      <c r="S484" s="185"/>
      <c r="T484" s="186"/>
      <c r="AT484" s="181" t="s">
        <v>453</v>
      </c>
      <c r="AU484" s="181" t="s">
        <v>129</v>
      </c>
      <c r="AV484" s="15" t="s">
        <v>469</v>
      </c>
      <c r="AW484" s="15" t="s">
        <v>29</v>
      </c>
      <c r="AX484" s="15" t="s">
        <v>73</v>
      </c>
      <c r="AY484" s="181" t="s">
        <v>445</v>
      </c>
    </row>
    <row r="485" spans="2:51" s="13" customFormat="1">
      <c r="B485" s="166"/>
      <c r="D485" s="167" t="s">
        <v>453</v>
      </c>
      <c r="E485" s="168" t="s">
        <v>1</v>
      </c>
      <c r="F485" s="169" t="s">
        <v>653</v>
      </c>
      <c r="H485" s="168" t="s">
        <v>1</v>
      </c>
      <c r="L485" s="166"/>
      <c r="M485" s="170"/>
      <c r="N485" s="171"/>
      <c r="O485" s="171"/>
      <c r="P485" s="171"/>
      <c r="Q485" s="171"/>
      <c r="R485" s="171"/>
      <c r="S485" s="171"/>
      <c r="T485" s="172"/>
      <c r="AT485" s="168" t="s">
        <v>453</v>
      </c>
      <c r="AU485" s="168" t="s">
        <v>129</v>
      </c>
      <c r="AV485" s="13" t="s">
        <v>81</v>
      </c>
      <c r="AW485" s="13" t="s">
        <v>29</v>
      </c>
      <c r="AX485" s="13" t="s">
        <v>73</v>
      </c>
      <c r="AY485" s="168" t="s">
        <v>445</v>
      </c>
    </row>
    <row r="486" spans="2:51" s="14" customFormat="1">
      <c r="B486" s="173"/>
      <c r="D486" s="167" t="s">
        <v>453</v>
      </c>
      <c r="E486" s="174" t="s">
        <v>1</v>
      </c>
      <c r="F486" s="175" t="s">
        <v>792</v>
      </c>
      <c r="H486" s="176">
        <v>68.31</v>
      </c>
      <c r="L486" s="173"/>
      <c r="M486" s="177"/>
      <c r="N486" s="178"/>
      <c r="O486" s="178"/>
      <c r="P486" s="178"/>
      <c r="Q486" s="178"/>
      <c r="R486" s="178"/>
      <c r="S486" s="178"/>
      <c r="T486" s="179"/>
      <c r="AT486" s="174" t="s">
        <v>453</v>
      </c>
      <c r="AU486" s="174" t="s">
        <v>129</v>
      </c>
      <c r="AV486" s="14" t="s">
        <v>129</v>
      </c>
      <c r="AW486" s="14" t="s">
        <v>29</v>
      </c>
      <c r="AX486" s="14" t="s">
        <v>73</v>
      </c>
      <c r="AY486" s="174" t="s">
        <v>445</v>
      </c>
    </row>
    <row r="487" spans="2:51" s="14" customFormat="1">
      <c r="B487" s="173"/>
      <c r="D487" s="167" t="s">
        <v>453</v>
      </c>
      <c r="E487" s="174" t="s">
        <v>1</v>
      </c>
      <c r="F487" s="175" t="s">
        <v>793</v>
      </c>
      <c r="H487" s="176">
        <v>10.612</v>
      </c>
      <c r="L487" s="173"/>
      <c r="M487" s="177"/>
      <c r="N487" s="178"/>
      <c r="O487" s="178"/>
      <c r="P487" s="178"/>
      <c r="Q487" s="178"/>
      <c r="R487" s="178"/>
      <c r="S487" s="178"/>
      <c r="T487" s="179"/>
      <c r="AT487" s="174" t="s">
        <v>453</v>
      </c>
      <c r="AU487" s="174" t="s">
        <v>129</v>
      </c>
      <c r="AV487" s="14" t="s">
        <v>129</v>
      </c>
      <c r="AW487" s="14" t="s">
        <v>29</v>
      </c>
      <c r="AX487" s="14" t="s">
        <v>73</v>
      </c>
      <c r="AY487" s="174" t="s">
        <v>445</v>
      </c>
    </row>
    <row r="488" spans="2:51" s="14" customFormat="1">
      <c r="B488" s="173"/>
      <c r="D488" s="167" t="s">
        <v>453</v>
      </c>
      <c r="E488" s="174" t="s">
        <v>1</v>
      </c>
      <c r="F488" s="175" t="s">
        <v>794</v>
      </c>
      <c r="H488" s="176">
        <v>-38.6</v>
      </c>
      <c r="L488" s="173"/>
      <c r="M488" s="177"/>
      <c r="N488" s="178"/>
      <c r="O488" s="178"/>
      <c r="P488" s="178"/>
      <c r="Q488" s="178"/>
      <c r="R488" s="178"/>
      <c r="S488" s="178"/>
      <c r="T488" s="179"/>
      <c r="AT488" s="174" t="s">
        <v>453</v>
      </c>
      <c r="AU488" s="174" t="s">
        <v>129</v>
      </c>
      <c r="AV488" s="14" t="s">
        <v>129</v>
      </c>
      <c r="AW488" s="14" t="s">
        <v>29</v>
      </c>
      <c r="AX488" s="14" t="s">
        <v>73</v>
      </c>
      <c r="AY488" s="174" t="s">
        <v>445</v>
      </c>
    </row>
    <row r="489" spans="2:51" s="15" customFormat="1">
      <c r="B489" s="180"/>
      <c r="D489" s="167" t="s">
        <v>453</v>
      </c>
      <c r="E489" s="181" t="s">
        <v>1</v>
      </c>
      <c r="F489" s="182" t="s">
        <v>468</v>
      </c>
      <c r="H489" s="183">
        <v>40.322000000000003</v>
      </c>
      <c r="L489" s="180"/>
      <c r="M489" s="184"/>
      <c r="N489" s="185"/>
      <c r="O489" s="185"/>
      <c r="P489" s="185"/>
      <c r="Q489" s="185"/>
      <c r="R489" s="185"/>
      <c r="S489" s="185"/>
      <c r="T489" s="186"/>
      <c r="AT489" s="181" t="s">
        <v>453</v>
      </c>
      <c r="AU489" s="181" t="s">
        <v>129</v>
      </c>
      <c r="AV489" s="15" t="s">
        <v>469</v>
      </c>
      <c r="AW489" s="15" t="s">
        <v>29</v>
      </c>
      <c r="AX489" s="15" t="s">
        <v>73</v>
      </c>
      <c r="AY489" s="181" t="s">
        <v>445</v>
      </c>
    </row>
    <row r="490" spans="2:51" s="13" customFormat="1">
      <c r="B490" s="166"/>
      <c r="D490" s="167" t="s">
        <v>453</v>
      </c>
      <c r="E490" s="168" t="s">
        <v>1</v>
      </c>
      <c r="F490" s="169" t="s">
        <v>654</v>
      </c>
      <c r="H490" s="168" t="s">
        <v>1</v>
      </c>
      <c r="L490" s="166"/>
      <c r="M490" s="170"/>
      <c r="N490" s="171"/>
      <c r="O490" s="171"/>
      <c r="P490" s="171"/>
      <c r="Q490" s="171"/>
      <c r="R490" s="171"/>
      <c r="S490" s="171"/>
      <c r="T490" s="172"/>
      <c r="AT490" s="168" t="s">
        <v>453</v>
      </c>
      <c r="AU490" s="168" t="s">
        <v>129</v>
      </c>
      <c r="AV490" s="13" t="s">
        <v>81</v>
      </c>
      <c r="AW490" s="13" t="s">
        <v>29</v>
      </c>
      <c r="AX490" s="13" t="s">
        <v>73</v>
      </c>
      <c r="AY490" s="168" t="s">
        <v>445</v>
      </c>
    </row>
    <row r="491" spans="2:51" s="14" customFormat="1">
      <c r="B491" s="173"/>
      <c r="D491" s="167" t="s">
        <v>453</v>
      </c>
      <c r="E491" s="174" t="s">
        <v>1</v>
      </c>
      <c r="F491" s="175" t="s">
        <v>795</v>
      </c>
      <c r="H491" s="176">
        <v>63.712000000000003</v>
      </c>
      <c r="L491" s="173"/>
      <c r="M491" s="177"/>
      <c r="N491" s="178"/>
      <c r="O491" s="178"/>
      <c r="P491" s="178"/>
      <c r="Q491" s="178"/>
      <c r="R491" s="178"/>
      <c r="S491" s="178"/>
      <c r="T491" s="179"/>
      <c r="AT491" s="174" t="s">
        <v>453</v>
      </c>
      <c r="AU491" s="174" t="s">
        <v>129</v>
      </c>
      <c r="AV491" s="14" t="s">
        <v>129</v>
      </c>
      <c r="AW491" s="14" t="s">
        <v>29</v>
      </c>
      <c r="AX491" s="14" t="s">
        <v>73</v>
      </c>
      <c r="AY491" s="174" t="s">
        <v>445</v>
      </c>
    </row>
    <row r="492" spans="2:51" s="14" customFormat="1">
      <c r="B492" s="173"/>
      <c r="D492" s="167" t="s">
        <v>453</v>
      </c>
      <c r="E492" s="174" t="s">
        <v>1</v>
      </c>
      <c r="F492" s="175" t="s">
        <v>796</v>
      </c>
      <c r="H492" s="176">
        <v>15.375999999999999</v>
      </c>
      <c r="L492" s="173"/>
      <c r="M492" s="177"/>
      <c r="N492" s="178"/>
      <c r="O492" s="178"/>
      <c r="P492" s="178"/>
      <c r="Q492" s="178"/>
      <c r="R492" s="178"/>
      <c r="S492" s="178"/>
      <c r="T492" s="179"/>
      <c r="AT492" s="174" t="s">
        <v>453</v>
      </c>
      <c r="AU492" s="174" t="s">
        <v>129</v>
      </c>
      <c r="AV492" s="14" t="s">
        <v>129</v>
      </c>
      <c r="AW492" s="14" t="s">
        <v>29</v>
      </c>
      <c r="AX492" s="14" t="s">
        <v>73</v>
      </c>
      <c r="AY492" s="174" t="s">
        <v>445</v>
      </c>
    </row>
    <row r="493" spans="2:51" s="14" customFormat="1">
      <c r="B493" s="173"/>
      <c r="D493" s="167" t="s">
        <v>453</v>
      </c>
      <c r="E493" s="174" t="s">
        <v>1</v>
      </c>
      <c r="F493" s="175" t="s">
        <v>797</v>
      </c>
      <c r="H493" s="176">
        <v>17.02</v>
      </c>
      <c r="L493" s="173"/>
      <c r="M493" s="177"/>
      <c r="N493" s="178"/>
      <c r="O493" s="178"/>
      <c r="P493" s="178"/>
      <c r="Q493" s="178"/>
      <c r="R493" s="178"/>
      <c r="S493" s="178"/>
      <c r="T493" s="179"/>
      <c r="AT493" s="174" t="s">
        <v>453</v>
      </c>
      <c r="AU493" s="174" t="s">
        <v>129</v>
      </c>
      <c r="AV493" s="14" t="s">
        <v>129</v>
      </c>
      <c r="AW493" s="14" t="s">
        <v>29</v>
      </c>
      <c r="AX493" s="14" t="s">
        <v>73</v>
      </c>
      <c r="AY493" s="174" t="s">
        <v>445</v>
      </c>
    </row>
    <row r="494" spans="2:51" s="14" customFormat="1">
      <c r="B494" s="173"/>
      <c r="D494" s="167" t="s">
        <v>453</v>
      </c>
      <c r="E494" s="174" t="s">
        <v>1</v>
      </c>
      <c r="F494" s="175" t="s">
        <v>798</v>
      </c>
      <c r="H494" s="176">
        <v>-45.6</v>
      </c>
      <c r="L494" s="173"/>
      <c r="M494" s="177"/>
      <c r="N494" s="178"/>
      <c r="O494" s="178"/>
      <c r="P494" s="178"/>
      <c r="Q494" s="178"/>
      <c r="R494" s="178"/>
      <c r="S494" s="178"/>
      <c r="T494" s="179"/>
      <c r="AT494" s="174" t="s">
        <v>453</v>
      </c>
      <c r="AU494" s="174" t="s">
        <v>129</v>
      </c>
      <c r="AV494" s="14" t="s">
        <v>129</v>
      </c>
      <c r="AW494" s="14" t="s">
        <v>29</v>
      </c>
      <c r="AX494" s="14" t="s">
        <v>73</v>
      </c>
      <c r="AY494" s="174" t="s">
        <v>445</v>
      </c>
    </row>
    <row r="495" spans="2:51" s="15" customFormat="1">
      <c r="B495" s="180"/>
      <c r="D495" s="167" t="s">
        <v>453</v>
      </c>
      <c r="E495" s="181" t="s">
        <v>1</v>
      </c>
      <c r="F495" s="182" t="s">
        <v>468</v>
      </c>
      <c r="H495" s="183">
        <v>50.508000000000003</v>
      </c>
      <c r="L495" s="180"/>
      <c r="M495" s="184"/>
      <c r="N495" s="185"/>
      <c r="O495" s="185"/>
      <c r="P495" s="185"/>
      <c r="Q495" s="185"/>
      <c r="R495" s="185"/>
      <c r="S495" s="185"/>
      <c r="T495" s="186"/>
      <c r="AT495" s="181" t="s">
        <v>453</v>
      </c>
      <c r="AU495" s="181" t="s">
        <v>129</v>
      </c>
      <c r="AV495" s="15" t="s">
        <v>469</v>
      </c>
      <c r="AW495" s="15" t="s">
        <v>29</v>
      </c>
      <c r="AX495" s="15" t="s">
        <v>73</v>
      </c>
      <c r="AY495" s="181" t="s">
        <v>445</v>
      </c>
    </row>
    <row r="496" spans="2:51" s="16" customFormat="1">
      <c r="B496" s="187"/>
      <c r="D496" s="167" t="s">
        <v>453</v>
      </c>
      <c r="E496" s="188" t="s">
        <v>240</v>
      </c>
      <c r="F496" s="189" t="s">
        <v>470</v>
      </c>
      <c r="H496" s="190">
        <v>311.69400000000002</v>
      </c>
      <c r="L496" s="187"/>
      <c r="M496" s="191"/>
      <c r="N496" s="192"/>
      <c r="O496" s="192"/>
      <c r="P496" s="192"/>
      <c r="Q496" s="192"/>
      <c r="R496" s="192"/>
      <c r="S496" s="192"/>
      <c r="T496" s="193"/>
      <c r="AT496" s="188" t="s">
        <v>453</v>
      </c>
      <c r="AU496" s="188" t="s">
        <v>129</v>
      </c>
      <c r="AV496" s="16" t="s">
        <v>451</v>
      </c>
      <c r="AW496" s="16" t="s">
        <v>29</v>
      </c>
      <c r="AX496" s="16" t="s">
        <v>81</v>
      </c>
      <c r="AY496" s="188" t="s">
        <v>445</v>
      </c>
    </row>
    <row r="497" spans="1:65" s="2" customFormat="1" ht="33" customHeight="1">
      <c r="A497" s="30"/>
      <c r="B497" s="152"/>
      <c r="C497" s="153" t="s">
        <v>799</v>
      </c>
      <c r="D497" s="153" t="s">
        <v>447</v>
      </c>
      <c r="E497" s="154" t="s">
        <v>800</v>
      </c>
      <c r="F497" s="155" t="s">
        <v>801</v>
      </c>
      <c r="G497" s="156" t="s">
        <v>542</v>
      </c>
      <c r="H497" s="157">
        <v>381.3</v>
      </c>
      <c r="I497" s="158"/>
      <c r="J497" s="158">
        <f>ROUND(I497*H497,2)</f>
        <v>0</v>
      </c>
      <c r="K497" s="159"/>
      <c r="L497" s="31"/>
      <c r="M497" s="160" t="s">
        <v>1</v>
      </c>
      <c r="N497" s="161" t="s">
        <v>39</v>
      </c>
      <c r="O497" s="162">
        <v>6.0049999999999999E-2</v>
      </c>
      <c r="P497" s="162">
        <f>O497*H497</f>
        <v>22.897065000000001</v>
      </c>
      <c r="Q497" s="162">
        <v>4.0640000000000001E-4</v>
      </c>
      <c r="R497" s="162">
        <f>Q497*H497</f>
        <v>0.15496032000000001</v>
      </c>
      <c r="S497" s="162">
        <v>0</v>
      </c>
      <c r="T497" s="163">
        <f>S497*H497</f>
        <v>0</v>
      </c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R497" s="164" t="s">
        <v>451</v>
      </c>
      <c r="AT497" s="164" t="s">
        <v>447</v>
      </c>
      <c r="AU497" s="164" t="s">
        <v>129</v>
      </c>
      <c r="AY497" s="18" t="s">
        <v>445</v>
      </c>
      <c r="BE497" s="165">
        <f>IF(N497="základná",J497,0)</f>
        <v>0</v>
      </c>
      <c r="BF497" s="165">
        <f>IF(N497="znížená",J497,0)</f>
        <v>0</v>
      </c>
      <c r="BG497" s="165">
        <f>IF(N497="zákl. prenesená",J497,0)</f>
        <v>0</v>
      </c>
      <c r="BH497" s="165">
        <f>IF(N497="zníž. prenesená",J497,0)</f>
        <v>0</v>
      </c>
      <c r="BI497" s="165">
        <f>IF(N497="nulová",J497,0)</f>
        <v>0</v>
      </c>
      <c r="BJ497" s="18" t="s">
        <v>129</v>
      </c>
      <c r="BK497" s="165">
        <f>ROUND(I497*H497,2)</f>
        <v>0</v>
      </c>
      <c r="BL497" s="18" t="s">
        <v>451</v>
      </c>
      <c r="BM497" s="164" t="s">
        <v>802</v>
      </c>
    </row>
    <row r="498" spans="1:65" s="13" customFormat="1">
      <c r="B498" s="166"/>
      <c r="D498" s="167" t="s">
        <v>453</v>
      </c>
      <c r="E498" s="168" t="s">
        <v>1</v>
      </c>
      <c r="F498" s="169" t="s">
        <v>639</v>
      </c>
      <c r="H498" s="168" t="s">
        <v>1</v>
      </c>
      <c r="L498" s="166"/>
      <c r="M498" s="170"/>
      <c r="N498" s="171"/>
      <c r="O498" s="171"/>
      <c r="P498" s="171"/>
      <c r="Q498" s="171"/>
      <c r="R498" s="171"/>
      <c r="S498" s="171"/>
      <c r="T498" s="172"/>
      <c r="AT498" s="168" t="s">
        <v>453</v>
      </c>
      <c r="AU498" s="168" t="s">
        <v>129</v>
      </c>
      <c r="AV498" s="13" t="s">
        <v>81</v>
      </c>
      <c r="AW498" s="13" t="s">
        <v>29</v>
      </c>
      <c r="AX498" s="13" t="s">
        <v>73</v>
      </c>
      <c r="AY498" s="168" t="s">
        <v>445</v>
      </c>
    </row>
    <row r="499" spans="1:65" s="14" customFormat="1">
      <c r="B499" s="173"/>
      <c r="D499" s="167" t="s">
        <v>453</v>
      </c>
      <c r="E499" s="174" t="s">
        <v>1</v>
      </c>
      <c r="F499" s="175" t="s">
        <v>803</v>
      </c>
      <c r="H499" s="176">
        <v>82.94</v>
      </c>
      <c r="L499" s="173"/>
      <c r="M499" s="177"/>
      <c r="N499" s="178"/>
      <c r="O499" s="178"/>
      <c r="P499" s="178"/>
      <c r="Q499" s="178"/>
      <c r="R499" s="178"/>
      <c r="S499" s="178"/>
      <c r="T499" s="179"/>
      <c r="AT499" s="174" t="s">
        <v>453</v>
      </c>
      <c r="AU499" s="174" t="s">
        <v>129</v>
      </c>
      <c r="AV499" s="14" t="s">
        <v>129</v>
      </c>
      <c r="AW499" s="14" t="s">
        <v>29</v>
      </c>
      <c r="AX499" s="14" t="s">
        <v>73</v>
      </c>
      <c r="AY499" s="174" t="s">
        <v>445</v>
      </c>
    </row>
    <row r="500" spans="1:65" s="14" customFormat="1">
      <c r="B500" s="173"/>
      <c r="D500" s="167" t="s">
        <v>453</v>
      </c>
      <c r="E500" s="174" t="s">
        <v>1</v>
      </c>
      <c r="F500" s="175" t="s">
        <v>804</v>
      </c>
      <c r="H500" s="176">
        <v>15</v>
      </c>
      <c r="L500" s="173"/>
      <c r="M500" s="177"/>
      <c r="N500" s="178"/>
      <c r="O500" s="178"/>
      <c r="P500" s="178"/>
      <c r="Q500" s="178"/>
      <c r="R500" s="178"/>
      <c r="S500" s="178"/>
      <c r="T500" s="179"/>
      <c r="AT500" s="174" t="s">
        <v>453</v>
      </c>
      <c r="AU500" s="174" t="s">
        <v>129</v>
      </c>
      <c r="AV500" s="14" t="s">
        <v>129</v>
      </c>
      <c r="AW500" s="14" t="s">
        <v>29</v>
      </c>
      <c r="AX500" s="14" t="s">
        <v>73</v>
      </c>
      <c r="AY500" s="174" t="s">
        <v>445</v>
      </c>
    </row>
    <row r="501" spans="1:65" s="14" customFormat="1">
      <c r="B501" s="173"/>
      <c r="D501" s="167" t="s">
        <v>453</v>
      </c>
      <c r="E501" s="174" t="s">
        <v>1</v>
      </c>
      <c r="F501" s="175" t="s">
        <v>805</v>
      </c>
      <c r="H501" s="176">
        <v>72.8</v>
      </c>
      <c r="L501" s="173"/>
      <c r="M501" s="177"/>
      <c r="N501" s="178"/>
      <c r="O501" s="178"/>
      <c r="P501" s="178"/>
      <c r="Q501" s="178"/>
      <c r="R501" s="178"/>
      <c r="S501" s="178"/>
      <c r="T501" s="179"/>
      <c r="AT501" s="174" t="s">
        <v>453</v>
      </c>
      <c r="AU501" s="174" t="s">
        <v>129</v>
      </c>
      <c r="AV501" s="14" t="s">
        <v>129</v>
      </c>
      <c r="AW501" s="14" t="s">
        <v>29</v>
      </c>
      <c r="AX501" s="14" t="s">
        <v>73</v>
      </c>
      <c r="AY501" s="174" t="s">
        <v>445</v>
      </c>
    </row>
    <row r="502" spans="1:65" s="15" customFormat="1">
      <c r="B502" s="180"/>
      <c r="D502" s="167" t="s">
        <v>453</v>
      </c>
      <c r="E502" s="181" t="s">
        <v>1</v>
      </c>
      <c r="F502" s="182" t="s">
        <v>468</v>
      </c>
      <c r="H502" s="183">
        <v>170.74</v>
      </c>
      <c r="L502" s="180"/>
      <c r="M502" s="184"/>
      <c r="N502" s="185"/>
      <c r="O502" s="185"/>
      <c r="P502" s="185"/>
      <c r="Q502" s="185"/>
      <c r="R502" s="185"/>
      <c r="S502" s="185"/>
      <c r="T502" s="186"/>
      <c r="AT502" s="181" t="s">
        <v>453</v>
      </c>
      <c r="AU502" s="181" t="s">
        <v>129</v>
      </c>
      <c r="AV502" s="15" t="s">
        <v>469</v>
      </c>
      <c r="AW502" s="15" t="s">
        <v>29</v>
      </c>
      <c r="AX502" s="15" t="s">
        <v>73</v>
      </c>
      <c r="AY502" s="181" t="s">
        <v>445</v>
      </c>
    </row>
    <row r="503" spans="1:65" s="13" customFormat="1">
      <c r="B503" s="166"/>
      <c r="D503" s="167" t="s">
        <v>453</v>
      </c>
      <c r="E503" s="168" t="s">
        <v>1</v>
      </c>
      <c r="F503" s="169" t="s">
        <v>653</v>
      </c>
      <c r="H503" s="168" t="s">
        <v>1</v>
      </c>
      <c r="L503" s="166"/>
      <c r="M503" s="170"/>
      <c r="N503" s="171"/>
      <c r="O503" s="171"/>
      <c r="P503" s="171"/>
      <c r="Q503" s="171"/>
      <c r="R503" s="171"/>
      <c r="S503" s="171"/>
      <c r="T503" s="172"/>
      <c r="AT503" s="168" t="s">
        <v>453</v>
      </c>
      <c r="AU503" s="168" t="s">
        <v>129</v>
      </c>
      <c r="AV503" s="13" t="s">
        <v>81</v>
      </c>
      <c r="AW503" s="13" t="s">
        <v>29</v>
      </c>
      <c r="AX503" s="13" t="s">
        <v>73</v>
      </c>
      <c r="AY503" s="168" t="s">
        <v>445</v>
      </c>
    </row>
    <row r="504" spans="1:65" s="14" customFormat="1">
      <c r="B504" s="173"/>
      <c r="D504" s="167" t="s">
        <v>453</v>
      </c>
      <c r="E504" s="174" t="s">
        <v>1</v>
      </c>
      <c r="F504" s="175" t="s">
        <v>806</v>
      </c>
      <c r="H504" s="176">
        <v>83.6</v>
      </c>
      <c r="L504" s="173"/>
      <c r="M504" s="177"/>
      <c r="N504" s="178"/>
      <c r="O504" s="178"/>
      <c r="P504" s="178"/>
      <c r="Q504" s="178"/>
      <c r="R504" s="178"/>
      <c r="S504" s="178"/>
      <c r="T504" s="179"/>
      <c r="AT504" s="174" t="s">
        <v>453</v>
      </c>
      <c r="AU504" s="174" t="s">
        <v>129</v>
      </c>
      <c r="AV504" s="14" t="s">
        <v>129</v>
      </c>
      <c r="AW504" s="14" t="s">
        <v>29</v>
      </c>
      <c r="AX504" s="14" t="s">
        <v>73</v>
      </c>
      <c r="AY504" s="174" t="s">
        <v>445</v>
      </c>
    </row>
    <row r="505" spans="1:65" s="14" customFormat="1">
      <c r="B505" s="173"/>
      <c r="D505" s="167" t="s">
        <v>453</v>
      </c>
      <c r="E505" s="174" t="s">
        <v>1</v>
      </c>
      <c r="F505" s="175" t="s">
        <v>807</v>
      </c>
      <c r="H505" s="176">
        <v>5.6</v>
      </c>
      <c r="L505" s="173"/>
      <c r="M505" s="177"/>
      <c r="N505" s="178"/>
      <c r="O505" s="178"/>
      <c r="P505" s="178"/>
      <c r="Q505" s="178"/>
      <c r="R505" s="178"/>
      <c r="S505" s="178"/>
      <c r="T505" s="179"/>
      <c r="AT505" s="174" t="s">
        <v>453</v>
      </c>
      <c r="AU505" s="174" t="s">
        <v>129</v>
      </c>
      <c r="AV505" s="14" t="s">
        <v>129</v>
      </c>
      <c r="AW505" s="14" t="s">
        <v>29</v>
      </c>
      <c r="AX505" s="14" t="s">
        <v>73</v>
      </c>
      <c r="AY505" s="174" t="s">
        <v>445</v>
      </c>
    </row>
    <row r="506" spans="1:65" s="15" customFormat="1">
      <c r="B506" s="180"/>
      <c r="D506" s="167" t="s">
        <v>453</v>
      </c>
      <c r="E506" s="181" t="s">
        <v>1</v>
      </c>
      <c r="F506" s="182" t="s">
        <v>468</v>
      </c>
      <c r="H506" s="183">
        <v>89.2</v>
      </c>
      <c r="L506" s="180"/>
      <c r="M506" s="184"/>
      <c r="N506" s="185"/>
      <c r="O506" s="185"/>
      <c r="P506" s="185"/>
      <c r="Q506" s="185"/>
      <c r="R506" s="185"/>
      <c r="S506" s="185"/>
      <c r="T506" s="186"/>
      <c r="AT506" s="181" t="s">
        <v>453</v>
      </c>
      <c r="AU506" s="181" t="s">
        <v>129</v>
      </c>
      <c r="AV506" s="15" t="s">
        <v>469</v>
      </c>
      <c r="AW506" s="15" t="s">
        <v>29</v>
      </c>
      <c r="AX506" s="15" t="s">
        <v>73</v>
      </c>
      <c r="AY506" s="181" t="s">
        <v>445</v>
      </c>
    </row>
    <row r="507" spans="1:65" s="13" customFormat="1">
      <c r="B507" s="166"/>
      <c r="D507" s="167" t="s">
        <v>453</v>
      </c>
      <c r="E507" s="168" t="s">
        <v>1</v>
      </c>
      <c r="F507" s="169" t="s">
        <v>654</v>
      </c>
      <c r="H507" s="168" t="s">
        <v>1</v>
      </c>
      <c r="L507" s="166"/>
      <c r="M507" s="170"/>
      <c r="N507" s="171"/>
      <c r="O507" s="171"/>
      <c r="P507" s="171"/>
      <c r="Q507" s="171"/>
      <c r="R507" s="171"/>
      <c r="S507" s="171"/>
      <c r="T507" s="172"/>
      <c r="AT507" s="168" t="s">
        <v>453</v>
      </c>
      <c r="AU507" s="168" t="s">
        <v>129</v>
      </c>
      <c r="AV507" s="13" t="s">
        <v>81</v>
      </c>
      <c r="AW507" s="13" t="s">
        <v>29</v>
      </c>
      <c r="AX507" s="13" t="s">
        <v>73</v>
      </c>
      <c r="AY507" s="168" t="s">
        <v>445</v>
      </c>
    </row>
    <row r="508" spans="1:65" s="14" customFormat="1">
      <c r="B508" s="173"/>
      <c r="D508" s="167" t="s">
        <v>453</v>
      </c>
      <c r="E508" s="174" t="s">
        <v>1</v>
      </c>
      <c r="F508" s="175" t="s">
        <v>808</v>
      </c>
      <c r="H508" s="176">
        <v>92.4</v>
      </c>
      <c r="L508" s="173"/>
      <c r="M508" s="177"/>
      <c r="N508" s="178"/>
      <c r="O508" s="178"/>
      <c r="P508" s="178"/>
      <c r="Q508" s="178"/>
      <c r="R508" s="178"/>
      <c r="S508" s="178"/>
      <c r="T508" s="179"/>
      <c r="AT508" s="174" t="s">
        <v>453</v>
      </c>
      <c r="AU508" s="174" t="s">
        <v>129</v>
      </c>
      <c r="AV508" s="14" t="s">
        <v>129</v>
      </c>
      <c r="AW508" s="14" t="s">
        <v>29</v>
      </c>
      <c r="AX508" s="14" t="s">
        <v>73</v>
      </c>
      <c r="AY508" s="174" t="s">
        <v>445</v>
      </c>
    </row>
    <row r="509" spans="1:65" s="14" customFormat="1">
      <c r="B509" s="173"/>
      <c r="D509" s="167" t="s">
        <v>453</v>
      </c>
      <c r="E509" s="174" t="s">
        <v>1</v>
      </c>
      <c r="F509" s="175" t="s">
        <v>809</v>
      </c>
      <c r="H509" s="176">
        <v>28.96</v>
      </c>
      <c r="L509" s="173"/>
      <c r="M509" s="177"/>
      <c r="N509" s="178"/>
      <c r="O509" s="178"/>
      <c r="P509" s="178"/>
      <c r="Q509" s="178"/>
      <c r="R509" s="178"/>
      <c r="S509" s="178"/>
      <c r="T509" s="179"/>
      <c r="AT509" s="174" t="s">
        <v>453</v>
      </c>
      <c r="AU509" s="174" t="s">
        <v>129</v>
      </c>
      <c r="AV509" s="14" t="s">
        <v>129</v>
      </c>
      <c r="AW509" s="14" t="s">
        <v>29</v>
      </c>
      <c r="AX509" s="14" t="s">
        <v>73</v>
      </c>
      <c r="AY509" s="174" t="s">
        <v>445</v>
      </c>
    </row>
    <row r="510" spans="1:65" s="15" customFormat="1">
      <c r="B510" s="180"/>
      <c r="D510" s="167" t="s">
        <v>453</v>
      </c>
      <c r="E510" s="181" t="s">
        <v>1</v>
      </c>
      <c r="F510" s="182" t="s">
        <v>468</v>
      </c>
      <c r="H510" s="183">
        <v>121.36</v>
      </c>
      <c r="L510" s="180"/>
      <c r="M510" s="184"/>
      <c r="N510" s="185"/>
      <c r="O510" s="185"/>
      <c r="P510" s="185"/>
      <c r="Q510" s="185"/>
      <c r="R510" s="185"/>
      <c r="S510" s="185"/>
      <c r="T510" s="186"/>
      <c r="AT510" s="181" t="s">
        <v>453</v>
      </c>
      <c r="AU510" s="181" t="s">
        <v>129</v>
      </c>
      <c r="AV510" s="15" t="s">
        <v>469</v>
      </c>
      <c r="AW510" s="15" t="s">
        <v>29</v>
      </c>
      <c r="AX510" s="15" t="s">
        <v>73</v>
      </c>
      <c r="AY510" s="181" t="s">
        <v>445</v>
      </c>
    </row>
    <row r="511" spans="1:65" s="16" customFormat="1">
      <c r="B511" s="187"/>
      <c r="D511" s="167" t="s">
        <v>453</v>
      </c>
      <c r="E511" s="188" t="s">
        <v>1</v>
      </c>
      <c r="F511" s="189" t="s">
        <v>470</v>
      </c>
      <c r="H511" s="190">
        <v>381.3</v>
      </c>
      <c r="L511" s="187"/>
      <c r="M511" s="191"/>
      <c r="N511" s="192"/>
      <c r="O511" s="192"/>
      <c r="P511" s="192"/>
      <c r="Q511" s="192"/>
      <c r="R511" s="192"/>
      <c r="S511" s="192"/>
      <c r="T511" s="193"/>
      <c r="AT511" s="188" t="s">
        <v>453</v>
      </c>
      <c r="AU511" s="188" t="s">
        <v>129</v>
      </c>
      <c r="AV511" s="16" t="s">
        <v>451</v>
      </c>
      <c r="AW511" s="16" t="s">
        <v>29</v>
      </c>
      <c r="AX511" s="16" t="s">
        <v>81</v>
      </c>
      <c r="AY511" s="188" t="s">
        <v>445</v>
      </c>
    </row>
    <row r="512" spans="1:65" s="2" customFormat="1" ht="24.2" customHeight="1">
      <c r="A512" s="30"/>
      <c r="B512" s="152"/>
      <c r="C512" s="153" t="s">
        <v>810</v>
      </c>
      <c r="D512" s="153" t="s">
        <v>447</v>
      </c>
      <c r="E512" s="154" t="s">
        <v>811</v>
      </c>
      <c r="F512" s="155" t="s">
        <v>812</v>
      </c>
      <c r="G512" s="156" t="s">
        <v>542</v>
      </c>
      <c r="H512" s="157">
        <v>163.172</v>
      </c>
      <c r="I512" s="158"/>
      <c r="J512" s="158">
        <f>ROUND(I512*H512,2)</f>
        <v>0</v>
      </c>
      <c r="K512" s="159"/>
      <c r="L512" s="31"/>
      <c r="M512" s="160" t="s">
        <v>1</v>
      </c>
      <c r="N512" s="161" t="s">
        <v>39</v>
      </c>
      <c r="O512" s="162">
        <v>0.12002</v>
      </c>
      <c r="P512" s="162">
        <f>O512*H512</f>
        <v>19.58390344</v>
      </c>
      <c r="Q512" s="162">
        <v>1.4999999999999999E-4</v>
      </c>
      <c r="R512" s="162">
        <f>Q512*H512</f>
        <v>2.4475799999999999E-2</v>
      </c>
      <c r="S512" s="162">
        <v>0</v>
      </c>
      <c r="T512" s="163">
        <f>S512*H512</f>
        <v>0</v>
      </c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R512" s="164" t="s">
        <v>451</v>
      </c>
      <c r="AT512" s="164" t="s">
        <v>447</v>
      </c>
      <c r="AU512" s="164" t="s">
        <v>129</v>
      </c>
      <c r="AY512" s="18" t="s">
        <v>445</v>
      </c>
      <c r="BE512" s="165">
        <f>IF(N512="základná",J512,0)</f>
        <v>0</v>
      </c>
      <c r="BF512" s="165">
        <f>IF(N512="znížená",J512,0)</f>
        <v>0</v>
      </c>
      <c r="BG512" s="165">
        <f>IF(N512="zákl. prenesená",J512,0)</f>
        <v>0</v>
      </c>
      <c r="BH512" s="165">
        <f>IF(N512="zníž. prenesená",J512,0)</f>
        <v>0</v>
      </c>
      <c r="BI512" s="165">
        <f>IF(N512="nulová",J512,0)</f>
        <v>0</v>
      </c>
      <c r="BJ512" s="18" t="s">
        <v>129</v>
      </c>
      <c r="BK512" s="165">
        <f>ROUND(I512*H512,2)</f>
        <v>0</v>
      </c>
      <c r="BL512" s="18" t="s">
        <v>451</v>
      </c>
      <c r="BM512" s="164" t="s">
        <v>813</v>
      </c>
    </row>
    <row r="513" spans="2:63" s="13" customFormat="1">
      <c r="B513" s="166"/>
      <c r="D513" s="167" t="s">
        <v>453</v>
      </c>
      <c r="E513" s="168" t="s">
        <v>1</v>
      </c>
      <c r="F513" s="169" t="s">
        <v>639</v>
      </c>
      <c r="H513" s="168" t="s">
        <v>1</v>
      </c>
      <c r="L513" s="166"/>
      <c r="M513" s="170"/>
      <c r="N513" s="171"/>
      <c r="O513" s="171"/>
      <c r="P513" s="171"/>
      <c r="Q513" s="171"/>
      <c r="R513" s="171"/>
      <c r="S513" s="171"/>
      <c r="T513" s="172"/>
      <c r="AT513" s="168" t="s">
        <v>453</v>
      </c>
      <c r="AU513" s="168" t="s">
        <v>129</v>
      </c>
      <c r="AV513" s="13" t="s">
        <v>81</v>
      </c>
      <c r="AW513" s="13" t="s">
        <v>29</v>
      </c>
      <c r="AX513" s="13" t="s">
        <v>73</v>
      </c>
      <c r="AY513" s="168" t="s">
        <v>445</v>
      </c>
    </row>
    <row r="514" spans="2:63" s="14" customFormat="1" ht="22.5">
      <c r="B514" s="173"/>
      <c r="D514" s="167" t="s">
        <v>453</v>
      </c>
      <c r="E514" s="174" t="s">
        <v>1</v>
      </c>
      <c r="F514" s="175" t="s">
        <v>814</v>
      </c>
      <c r="H514" s="176">
        <v>47.024999999999999</v>
      </c>
      <c r="L514" s="173"/>
      <c r="M514" s="177"/>
      <c r="N514" s="178"/>
      <c r="O514" s="178"/>
      <c r="P514" s="178"/>
      <c r="Q514" s="178"/>
      <c r="R514" s="178"/>
      <c r="S514" s="178"/>
      <c r="T514" s="179"/>
      <c r="AT514" s="174" t="s">
        <v>453</v>
      </c>
      <c r="AU514" s="174" t="s">
        <v>129</v>
      </c>
      <c r="AV514" s="14" t="s">
        <v>129</v>
      </c>
      <c r="AW514" s="14" t="s">
        <v>29</v>
      </c>
      <c r="AX514" s="14" t="s">
        <v>73</v>
      </c>
      <c r="AY514" s="174" t="s">
        <v>445</v>
      </c>
    </row>
    <row r="515" spans="2:63" s="14" customFormat="1">
      <c r="B515" s="173"/>
      <c r="D515" s="167" t="s">
        <v>453</v>
      </c>
      <c r="E515" s="174" t="s">
        <v>1</v>
      </c>
      <c r="F515" s="175" t="s">
        <v>815</v>
      </c>
      <c r="H515" s="176">
        <v>10.5</v>
      </c>
      <c r="L515" s="173"/>
      <c r="M515" s="177"/>
      <c r="N515" s="178"/>
      <c r="O515" s="178"/>
      <c r="P515" s="178"/>
      <c r="Q515" s="178"/>
      <c r="R515" s="178"/>
      <c r="S515" s="178"/>
      <c r="T515" s="179"/>
      <c r="AT515" s="174" t="s">
        <v>453</v>
      </c>
      <c r="AU515" s="174" t="s">
        <v>129</v>
      </c>
      <c r="AV515" s="14" t="s">
        <v>129</v>
      </c>
      <c r="AW515" s="14" t="s">
        <v>29</v>
      </c>
      <c r="AX515" s="14" t="s">
        <v>73</v>
      </c>
      <c r="AY515" s="174" t="s">
        <v>445</v>
      </c>
    </row>
    <row r="516" spans="2:63" s="14" customFormat="1">
      <c r="B516" s="173"/>
      <c r="D516" s="167" t="s">
        <v>453</v>
      </c>
      <c r="E516" s="174" t="s">
        <v>1</v>
      </c>
      <c r="F516" s="175" t="s">
        <v>816</v>
      </c>
      <c r="H516" s="176">
        <v>32.58</v>
      </c>
      <c r="L516" s="173"/>
      <c r="M516" s="177"/>
      <c r="N516" s="178"/>
      <c r="O516" s="178"/>
      <c r="P516" s="178"/>
      <c r="Q516" s="178"/>
      <c r="R516" s="178"/>
      <c r="S516" s="178"/>
      <c r="T516" s="179"/>
      <c r="AT516" s="174" t="s">
        <v>453</v>
      </c>
      <c r="AU516" s="174" t="s">
        <v>129</v>
      </c>
      <c r="AV516" s="14" t="s">
        <v>129</v>
      </c>
      <c r="AW516" s="14" t="s">
        <v>29</v>
      </c>
      <c r="AX516" s="14" t="s">
        <v>73</v>
      </c>
      <c r="AY516" s="174" t="s">
        <v>445</v>
      </c>
    </row>
    <row r="517" spans="2:63" s="15" customFormat="1">
      <c r="B517" s="180"/>
      <c r="D517" s="167" t="s">
        <v>453</v>
      </c>
      <c r="E517" s="181" t="s">
        <v>1</v>
      </c>
      <c r="F517" s="182" t="s">
        <v>468</v>
      </c>
      <c r="H517" s="183">
        <v>90.105000000000004</v>
      </c>
      <c r="L517" s="180"/>
      <c r="M517" s="184"/>
      <c r="N517" s="185"/>
      <c r="O517" s="185"/>
      <c r="P517" s="185"/>
      <c r="Q517" s="185"/>
      <c r="R517" s="185"/>
      <c r="S517" s="185"/>
      <c r="T517" s="186"/>
      <c r="AT517" s="181" t="s">
        <v>453</v>
      </c>
      <c r="AU517" s="181" t="s">
        <v>129</v>
      </c>
      <c r="AV517" s="15" t="s">
        <v>469</v>
      </c>
      <c r="AW517" s="15" t="s">
        <v>29</v>
      </c>
      <c r="AX517" s="15" t="s">
        <v>73</v>
      </c>
      <c r="AY517" s="181" t="s">
        <v>445</v>
      </c>
    </row>
    <row r="518" spans="2:63" s="13" customFormat="1">
      <c r="B518" s="166"/>
      <c r="D518" s="167" t="s">
        <v>453</v>
      </c>
      <c r="E518" s="168" t="s">
        <v>1</v>
      </c>
      <c r="F518" s="169" t="s">
        <v>653</v>
      </c>
      <c r="H518" s="168" t="s">
        <v>1</v>
      </c>
      <c r="L518" s="166"/>
      <c r="M518" s="170"/>
      <c r="N518" s="171"/>
      <c r="O518" s="171"/>
      <c r="P518" s="171"/>
      <c r="Q518" s="171"/>
      <c r="R518" s="171"/>
      <c r="S518" s="171"/>
      <c r="T518" s="172"/>
      <c r="AT518" s="168" t="s">
        <v>453</v>
      </c>
      <c r="AU518" s="168" t="s">
        <v>129</v>
      </c>
      <c r="AV518" s="13" t="s">
        <v>81</v>
      </c>
      <c r="AW518" s="13" t="s">
        <v>29</v>
      </c>
      <c r="AX518" s="13" t="s">
        <v>73</v>
      </c>
      <c r="AY518" s="168" t="s">
        <v>445</v>
      </c>
    </row>
    <row r="519" spans="2:63" s="14" customFormat="1">
      <c r="B519" s="173"/>
      <c r="D519" s="167" t="s">
        <v>453</v>
      </c>
      <c r="E519" s="174" t="s">
        <v>1</v>
      </c>
      <c r="F519" s="175" t="s">
        <v>817</v>
      </c>
      <c r="H519" s="176">
        <v>29.85</v>
      </c>
      <c r="L519" s="173"/>
      <c r="M519" s="177"/>
      <c r="N519" s="178"/>
      <c r="O519" s="178"/>
      <c r="P519" s="178"/>
      <c r="Q519" s="178"/>
      <c r="R519" s="178"/>
      <c r="S519" s="178"/>
      <c r="T519" s="179"/>
      <c r="AT519" s="174" t="s">
        <v>453</v>
      </c>
      <c r="AU519" s="174" t="s">
        <v>129</v>
      </c>
      <c r="AV519" s="14" t="s">
        <v>129</v>
      </c>
      <c r="AW519" s="14" t="s">
        <v>29</v>
      </c>
      <c r="AX519" s="14" t="s">
        <v>73</v>
      </c>
      <c r="AY519" s="174" t="s">
        <v>445</v>
      </c>
    </row>
    <row r="520" spans="2:63" s="14" customFormat="1">
      <c r="B520" s="173"/>
      <c r="D520" s="167" t="s">
        <v>453</v>
      </c>
      <c r="E520" s="174" t="s">
        <v>1</v>
      </c>
      <c r="F520" s="175" t="s">
        <v>818</v>
      </c>
      <c r="H520" s="176">
        <v>2.8</v>
      </c>
      <c r="L520" s="173"/>
      <c r="M520" s="177"/>
      <c r="N520" s="178"/>
      <c r="O520" s="178"/>
      <c r="P520" s="178"/>
      <c r="Q520" s="178"/>
      <c r="R520" s="178"/>
      <c r="S520" s="178"/>
      <c r="T520" s="179"/>
      <c r="AT520" s="174" t="s">
        <v>453</v>
      </c>
      <c r="AU520" s="174" t="s">
        <v>129</v>
      </c>
      <c r="AV520" s="14" t="s">
        <v>129</v>
      </c>
      <c r="AW520" s="14" t="s">
        <v>29</v>
      </c>
      <c r="AX520" s="14" t="s">
        <v>73</v>
      </c>
      <c r="AY520" s="174" t="s">
        <v>445</v>
      </c>
    </row>
    <row r="521" spans="2:63" s="15" customFormat="1">
      <c r="B521" s="180"/>
      <c r="D521" s="167" t="s">
        <v>453</v>
      </c>
      <c r="E521" s="181" t="s">
        <v>1</v>
      </c>
      <c r="F521" s="182" t="s">
        <v>468</v>
      </c>
      <c r="H521" s="183">
        <v>32.65</v>
      </c>
      <c r="L521" s="180"/>
      <c r="M521" s="184"/>
      <c r="N521" s="185"/>
      <c r="O521" s="185"/>
      <c r="P521" s="185"/>
      <c r="Q521" s="185"/>
      <c r="R521" s="185"/>
      <c r="S521" s="185"/>
      <c r="T521" s="186"/>
      <c r="AT521" s="181" t="s">
        <v>453</v>
      </c>
      <c r="AU521" s="181" t="s">
        <v>129</v>
      </c>
      <c r="AV521" s="15" t="s">
        <v>469</v>
      </c>
      <c r="AW521" s="15" t="s">
        <v>29</v>
      </c>
      <c r="AX521" s="15" t="s">
        <v>73</v>
      </c>
      <c r="AY521" s="181" t="s">
        <v>445</v>
      </c>
    </row>
    <row r="522" spans="2:63" s="13" customFormat="1">
      <c r="B522" s="166"/>
      <c r="D522" s="167" t="s">
        <v>453</v>
      </c>
      <c r="E522" s="168" t="s">
        <v>1</v>
      </c>
      <c r="F522" s="169" t="s">
        <v>654</v>
      </c>
      <c r="H522" s="168" t="s">
        <v>1</v>
      </c>
      <c r="L522" s="166"/>
      <c r="M522" s="170"/>
      <c r="N522" s="171"/>
      <c r="O522" s="171"/>
      <c r="P522" s="171"/>
      <c r="Q522" s="171"/>
      <c r="R522" s="171"/>
      <c r="S522" s="171"/>
      <c r="T522" s="172"/>
      <c r="AT522" s="168" t="s">
        <v>453</v>
      </c>
      <c r="AU522" s="168" t="s">
        <v>129</v>
      </c>
      <c r="AV522" s="13" t="s">
        <v>81</v>
      </c>
      <c r="AW522" s="13" t="s">
        <v>29</v>
      </c>
      <c r="AX522" s="13" t="s">
        <v>73</v>
      </c>
      <c r="AY522" s="168" t="s">
        <v>445</v>
      </c>
    </row>
    <row r="523" spans="2:63" s="14" customFormat="1">
      <c r="B523" s="173"/>
      <c r="D523" s="167" t="s">
        <v>453</v>
      </c>
      <c r="E523" s="174" t="s">
        <v>1</v>
      </c>
      <c r="F523" s="175" t="s">
        <v>819</v>
      </c>
      <c r="H523" s="176">
        <v>28.96</v>
      </c>
      <c r="L523" s="173"/>
      <c r="M523" s="177"/>
      <c r="N523" s="178"/>
      <c r="O523" s="178"/>
      <c r="P523" s="178"/>
      <c r="Q523" s="178"/>
      <c r="R523" s="178"/>
      <c r="S523" s="178"/>
      <c r="T523" s="179"/>
      <c r="AT523" s="174" t="s">
        <v>453</v>
      </c>
      <c r="AU523" s="174" t="s">
        <v>129</v>
      </c>
      <c r="AV523" s="14" t="s">
        <v>129</v>
      </c>
      <c r="AW523" s="14" t="s">
        <v>29</v>
      </c>
      <c r="AX523" s="14" t="s">
        <v>73</v>
      </c>
      <c r="AY523" s="174" t="s">
        <v>445</v>
      </c>
    </row>
    <row r="524" spans="2:63" s="14" customFormat="1">
      <c r="B524" s="173"/>
      <c r="D524" s="167" t="s">
        <v>453</v>
      </c>
      <c r="E524" s="174" t="s">
        <v>1</v>
      </c>
      <c r="F524" s="175" t="s">
        <v>820</v>
      </c>
      <c r="H524" s="176">
        <v>4.0570000000000004</v>
      </c>
      <c r="L524" s="173"/>
      <c r="M524" s="177"/>
      <c r="N524" s="178"/>
      <c r="O524" s="178"/>
      <c r="P524" s="178"/>
      <c r="Q524" s="178"/>
      <c r="R524" s="178"/>
      <c r="S524" s="178"/>
      <c r="T524" s="179"/>
      <c r="AT524" s="174" t="s">
        <v>453</v>
      </c>
      <c r="AU524" s="174" t="s">
        <v>129</v>
      </c>
      <c r="AV524" s="14" t="s">
        <v>129</v>
      </c>
      <c r="AW524" s="14" t="s">
        <v>29</v>
      </c>
      <c r="AX524" s="14" t="s">
        <v>73</v>
      </c>
      <c r="AY524" s="174" t="s">
        <v>445</v>
      </c>
    </row>
    <row r="525" spans="2:63" s="14" customFormat="1">
      <c r="B525" s="173"/>
      <c r="D525" s="167" t="s">
        <v>453</v>
      </c>
      <c r="E525" s="174" t="s">
        <v>1</v>
      </c>
      <c r="F525" s="175" t="s">
        <v>821</v>
      </c>
      <c r="H525" s="176">
        <v>7.4</v>
      </c>
      <c r="L525" s="173"/>
      <c r="M525" s="177"/>
      <c r="N525" s="178"/>
      <c r="O525" s="178"/>
      <c r="P525" s="178"/>
      <c r="Q525" s="178"/>
      <c r="R525" s="178"/>
      <c r="S525" s="178"/>
      <c r="T525" s="179"/>
      <c r="AT525" s="174" t="s">
        <v>453</v>
      </c>
      <c r="AU525" s="174" t="s">
        <v>129</v>
      </c>
      <c r="AV525" s="14" t="s">
        <v>129</v>
      </c>
      <c r="AW525" s="14" t="s">
        <v>29</v>
      </c>
      <c r="AX525" s="14" t="s">
        <v>73</v>
      </c>
      <c r="AY525" s="174" t="s">
        <v>445</v>
      </c>
    </row>
    <row r="526" spans="2:63" s="15" customFormat="1">
      <c r="B526" s="180"/>
      <c r="D526" s="167" t="s">
        <v>453</v>
      </c>
      <c r="E526" s="181" t="s">
        <v>1</v>
      </c>
      <c r="F526" s="182" t="s">
        <v>468</v>
      </c>
      <c r="H526" s="183">
        <v>40.417000000000002</v>
      </c>
      <c r="L526" s="180"/>
      <c r="M526" s="184"/>
      <c r="N526" s="185"/>
      <c r="O526" s="185"/>
      <c r="P526" s="185"/>
      <c r="Q526" s="185"/>
      <c r="R526" s="185"/>
      <c r="S526" s="185"/>
      <c r="T526" s="186"/>
      <c r="AT526" s="181" t="s">
        <v>453</v>
      </c>
      <c r="AU526" s="181" t="s">
        <v>129</v>
      </c>
      <c r="AV526" s="15" t="s">
        <v>469</v>
      </c>
      <c r="AW526" s="15" t="s">
        <v>29</v>
      </c>
      <c r="AX526" s="15" t="s">
        <v>73</v>
      </c>
      <c r="AY526" s="181" t="s">
        <v>445</v>
      </c>
    </row>
    <row r="527" spans="2:63" s="16" customFormat="1">
      <c r="B527" s="187"/>
      <c r="D527" s="167" t="s">
        <v>453</v>
      </c>
      <c r="E527" s="188" t="s">
        <v>1</v>
      </c>
      <c r="F527" s="189" t="s">
        <v>470</v>
      </c>
      <c r="H527" s="190">
        <v>163.172</v>
      </c>
      <c r="L527" s="187"/>
      <c r="M527" s="191"/>
      <c r="N527" s="192"/>
      <c r="O527" s="192"/>
      <c r="P527" s="192"/>
      <c r="Q527" s="192"/>
      <c r="R527" s="192"/>
      <c r="S527" s="192"/>
      <c r="T527" s="193"/>
      <c r="AT527" s="188" t="s">
        <v>453</v>
      </c>
      <c r="AU527" s="188" t="s">
        <v>129</v>
      </c>
      <c r="AV527" s="16" t="s">
        <v>451</v>
      </c>
      <c r="AW527" s="16" t="s">
        <v>29</v>
      </c>
      <c r="AX527" s="16" t="s">
        <v>81</v>
      </c>
      <c r="AY527" s="188" t="s">
        <v>445</v>
      </c>
    </row>
    <row r="528" spans="2:63" s="12" customFormat="1" ht="22.9" customHeight="1">
      <c r="B528" s="140"/>
      <c r="D528" s="141" t="s">
        <v>72</v>
      </c>
      <c r="E528" s="150" t="s">
        <v>451</v>
      </c>
      <c r="F528" s="150" t="s">
        <v>822</v>
      </c>
      <c r="J528" s="151">
        <f>BK528</f>
        <v>0</v>
      </c>
      <c r="L528" s="140"/>
      <c r="M528" s="144"/>
      <c r="N528" s="145"/>
      <c r="O528" s="145"/>
      <c r="P528" s="146">
        <f>SUM(P529:P658)</f>
        <v>3056.2955708000004</v>
      </c>
      <c r="Q528" s="145"/>
      <c r="R528" s="146">
        <f>SUM(R529:R658)</f>
        <v>295.06660949106009</v>
      </c>
      <c r="S528" s="145"/>
      <c r="T528" s="147">
        <f>SUM(T529:T658)</f>
        <v>0</v>
      </c>
      <c r="AR528" s="141" t="s">
        <v>81</v>
      </c>
      <c r="AT528" s="148" t="s">
        <v>72</v>
      </c>
      <c r="AU528" s="148" t="s">
        <v>81</v>
      </c>
      <c r="AY528" s="141" t="s">
        <v>445</v>
      </c>
      <c r="BK528" s="149">
        <f>SUM(BK529:BK658)</f>
        <v>0</v>
      </c>
    </row>
    <row r="529" spans="1:65" s="2" customFormat="1" ht="24.2" customHeight="1">
      <c r="A529" s="30"/>
      <c r="B529" s="152"/>
      <c r="C529" s="153" t="s">
        <v>823</v>
      </c>
      <c r="D529" s="153" t="s">
        <v>447</v>
      </c>
      <c r="E529" s="154" t="s">
        <v>824</v>
      </c>
      <c r="F529" s="155" t="s">
        <v>825</v>
      </c>
      <c r="G529" s="156" t="s">
        <v>450</v>
      </c>
      <c r="H529" s="157">
        <v>70.756</v>
      </c>
      <c r="I529" s="158"/>
      <c r="J529" s="158">
        <f>ROUND(I529*H529,2)</f>
        <v>0</v>
      </c>
      <c r="K529" s="159"/>
      <c r="L529" s="31"/>
      <c r="M529" s="160" t="s">
        <v>1</v>
      </c>
      <c r="N529" s="161" t="s">
        <v>39</v>
      </c>
      <c r="O529" s="162">
        <v>1.26135</v>
      </c>
      <c r="P529" s="162">
        <f>O529*H529</f>
        <v>89.248080599999994</v>
      </c>
      <c r="Q529" s="162">
        <v>2.4018963000000002</v>
      </c>
      <c r="R529" s="162">
        <f>Q529*H529</f>
        <v>169.94857460280002</v>
      </c>
      <c r="S529" s="162">
        <v>0</v>
      </c>
      <c r="T529" s="163">
        <f>S529*H529</f>
        <v>0</v>
      </c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R529" s="164" t="s">
        <v>451</v>
      </c>
      <c r="AT529" s="164" t="s">
        <v>447</v>
      </c>
      <c r="AU529" s="164" t="s">
        <v>129</v>
      </c>
      <c r="AY529" s="18" t="s">
        <v>445</v>
      </c>
      <c r="BE529" s="165">
        <f>IF(N529="základná",J529,0)</f>
        <v>0</v>
      </c>
      <c r="BF529" s="165">
        <f>IF(N529="znížená",J529,0)</f>
        <v>0</v>
      </c>
      <c r="BG529" s="165">
        <f>IF(N529="zákl. prenesená",J529,0)</f>
        <v>0</v>
      </c>
      <c r="BH529" s="165">
        <f>IF(N529="zníž. prenesená",J529,0)</f>
        <v>0</v>
      </c>
      <c r="BI529" s="165">
        <f>IF(N529="nulová",J529,0)</f>
        <v>0</v>
      </c>
      <c r="BJ529" s="18" t="s">
        <v>129</v>
      </c>
      <c r="BK529" s="165">
        <f>ROUND(I529*H529,2)</f>
        <v>0</v>
      </c>
      <c r="BL529" s="18" t="s">
        <v>451</v>
      </c>
      <c r="BM529" s="164" t="s">
        <v>826</v>
      </c>
    </row>
    <row r="530" spans="1:65" s="13" customFormat="1">
      <c r="B530" s="166"/>
      <c r="D530" s="167" t="s">
        <v>453</v>
      </c>
      <c r="E530" s="168" t="s">
        <v>1</v>
      </c>
      <c r="F530" s="169" t="s">
        <v>827</v>
      </c>
      <c r="H530" s="168" t="s">
        <v>1</v>
      </c>
      <c r="L530" s="166"/>
      <c r="M530" s="170"/>
      <c r="N530" s="171"/>
      <c r="O530" s="171"/>
      <c r="P530" s="171"/>
      <c r="Q530" s="171"/>
      <c r="R530" s="171"/>
      <c r="S530" s="171"/>
      <c r="T530" s="172"/>
      <c r="AT530" s="168" t="s">
        <v>453</v>
      </c>
      <c r="AU530" s="168" t="s">
        <v>129</v>
      </c>
      <c r="AV530" s="13" t="s">
        <v>81</v>
      </c>
      <c r="AW530" s="13" t="s">
        <v>29</v>
      </c>
      <c r="AX530" s="13" t="s">
        <v>73</v>
      </c>
      <c r="AY530" s="168" t="s">
        <v>445</v>
      </c>
    </row>
    <row r="531" spans="1:65" s="14" customFormat="1">
      <c r="B531" s="173"/>
      <c r="D531" s="167" t="s">
        <v>453</v>
      </c>
      <c r="E531" s="174" t="s">
        <v>1</v>
      </c>
      <c r="F531" s="175" t="s">
        <v>828</v>
      </c>
      <c r="H531" s="176">
        <v>42.216999999999999</v>
      </c>
      <c r="L531" s="173"/>
      <c r="M531" s="177"/>
      <c r="N531" s="178"/>
      <c r="O531" s="178"/>
      <c r="P531" s="178"/>
      <c r="Q531" s="178"/>
      <c r="R531" s="178"/>
      <c r="S531" s="178"/>
      <c r="T531" s="179"/>
      <c r="AT531" s="174" t="s">
        <v>453</v>
      </c>
      <c r="AU531" s="174" t="s">
        <v>129</v>
      </c>
      <c r="AV531" s="14" t="s">
        <v>129</v>
      </c>
      <c r="AW531" s="14" t="s">
        <v>29</v>
      </c>
      <c r="AX531" s="14" t="s">
        <v>73</v>
      </c>
      <c r="AY531" s="174" t="s">
        <v>445</v>
      </c>
    </row>
    <row r="532" spans="1:65" s="14" customFormat="1">
      <c r="B532" s="173"/>
      <c r="D532" s="167" t="s">
        <v>453</v>
      </c>
      <c r="E532" s="174" t="s">
        <v>1</v>
      </c>
      <c r="F532" s="175" t="s">
        <v>829</v>
      </c>
      <c r="H532" s="176">
        <v>26.385999999999999</v>
      </c>
      <c r="L532" s="173"/>
      <c r="M532" s="177"/>
      <c r="N532" s="178"/>
      <c r="O532" s="178"/>
      <c r="P532" s="178"/>
      <c r="Q532" s="178"/>
      <c r="R532" s="178"/>
      <c r="S532" s="178"/>
      <c r="T532" s="179"/>
      <c r="AT532" s="174" t="s">
        <v>453</v>
      </c>
      <c r="AU532" s="174" t="s">
        <v>129</v>
      </c>
      <c r="AV532" s="14" t="s">
        <v>129</v>
      </c>
      <c r="AW532" s="14" t="s">
        <v>29</v>
      </c>
      <c r="AX532" s="14" t="s">
        <v>73</v>
      </c>
      <c r="AY532" s="174" t="s">
        <v>445</v>
      </c>
    </row>
    <row r="533" spans="1:65" s="13" customFormat="1">
      <c r="B533" s="166"/>
      <c r="D533" s="167" t="s">
        <v>453</v>
      </c>
      <c r="E533" s="168" t="s">
        <v>1</v>
      </c>
      <c r="F533" s="169" t="s">
        <v>830</v>
      </c>
      <c r="H533" s="168" t="s">
        <v>1</v>
      </c>
      <c r="L533" s="166"/>
      <c r="M533" s="170"/>
      <c r="N533" s="171"/>
      <c r="O533" s="171"/>
      <c r="P533" s="171"/>
      <c r="Q533" s="171"/>
      <c r="R533" s="171"/>
      <c r="S533" s="171"/>
      <c r="T533" s="172"/>
      <c r="AT533" s="168" t="s">
        <v>453</v>
      </c>
      <c r="AU533" s="168" t="s">
        <v>129</v>
      </c>
      <c r="AV533" s="13" t="s">
        <v>81</v>
      </c>
      <c r="AW533" s="13" t="s">
        <v>29</v>
      </c>
      <c r="AX533" s="13" t="s">
        <v>73</v>
      </c>
      <c r="AY533" s="168" t="s">
        <v>445</v>
      </c>
    </row>
    <row r="534" spans="1:65" s="14" customFormat="1">
      <c r="B534" s="173"/>
      <c r="D534" s="167" t="s">
        <v>453</v>
      </c>
      <c r="E534" s="174" t="s">
        <v>1</v>
      </c>
      <c r="F534" s="175" t="s">
        <v>831</v>
      </c>
      <c r="H534" s="176">
        <v>0.78300000000000003</v>
      </c>
      <c r="L534" s="173"/>
      <c r="M534" s="177"/>
      <c r="N534" s="178"/>
      <c r="O534" s="178"/>
      <c r="P534" s="178"/>
      <c r="Q534" s="178"/>
      <c r="R534" s="178"/>
      <c r="S534" s="178"/>
      <c r="T534" s="179"/>
      <c r="AT534" s="174" t="s">
        <v>453</v>
      </c>
      <c r="AU534" s="174" t="s">
        <v>129</v>
      </c>
      <c r="AV534" s="14" t="s">
        <v>129</v>
      </c>
      <c r="AW534" s="14" t="s">
        <v>29</v>
      </c>
      <c r="AX534" s="14" t="s">
        <v>73</v>
      </c>
      <c r="AY534" s="174" t="s">
        <v>445</v>
      </c>
    </row>
    <row r="535" spans="1:65" s="14" customFormat="1">
      <c r="B535" s="173"/>
      <c r="D535" s="167" t="s">
        <v>453</v>
      </c>
      <c r="E535" s="174" t="s">
        <v>1</v>
      </c>
      <c r="F535" s="175" t="s">
        <v>832</v>
      </c>
      <c r="H535" s="176">
        <v>1.37</v>
      </c>
      <c r="L535" s="173"/>
      <c r="M535" s="177"/>
      <c r="N535" s="178"/>
      <c r="O535" s="178"/>
      <c r="P535" s="178"/>
      <c r="Q535" s="178"/>
      <c r="R535" s="178"/>
      <c r="S535" s="178"/>
      <c r="T535" s="179"/>
      <c r="AT535" s="174" t="s">
        <v>453</v>
      </c>
      <c r="AU535" s="174" t="s">
        <v>129</v>
      </c>
      <c r="AV535" s="14" t="s">
        <v>129</v>
      </c>
      <c r="AW535" s="14" t="s">
        <v>29</v>
      </c>
      <c r="AX535" s="14" t="s">
        <v>73</v>
      </c>
      <c r="AY535" s="174" t="s">
        <v>445</v>
      </c>
    </row>
    <row r="536" spans="1:65" s="16" customFormat="1">
      <c r="B536" s="187"/>
      <c r="D536" s="167" t="s">
        <v>453</v>
      </c>
      <c r="E536" s="188" t="s">
        <v>1</v>
      </c>
      <c r="F536" s="189" t="s">
        <v>470</v>
      </c>
      <c r="H536" s="190">
        <v>70.756</v>
      </c>
      <c r="L536" s="187"/>
      <c r="M536" s="191"/>
      <c r="N536" s="192"/>
      <c r="O536" s="192"/>
      <c r="P536" s="192"/>
      <c r="Q536" s="192"/>
      <c r="R536" s="192"/>
      <c r="S536" s="192"/>
      <c r="T536" s="193"/>
      <c r="AT536" s="188" t="s">
        <v>453</v>
      </c>
      <c r="AU536" s="188" t="s">
        <v>129</v>
      </c>
      <c r="AV536" s="16" t="s">
        <v>451</v>
      </c>
      <c r="AW536" s="16" t="s">
        <v>29</v>
      </c>
      <c r="AX536" s="16" t="s">
        <v>81</v>
      </c>
      <c r="AY536" s="188" t="s">
        <v>445</v>
      </c>
    </row>
    <row r="537" spans="1:65" s="2" customFormat="1" ht="16.5" customHeight="1">
      <c r="A537" s="30"/>
      <c r="B537" s="152"/>
      <c r="C537" s="153" t="s">
        <v>833</v>
      </c>
      <c r="D537" s="153" t="s">
        <v>447</v>
      </c>
      <c r="E537" s="154" t="s">
        <v>834</v>
      </c>
      <c r="F537" s="155" t="s">
        <v>835</v>
      </c>
      <c r="G537" s="156" t="s">
        <v>529</v>
      </c>
      <c r="H537" s="157">
        <v>4.4000000000000004</v>
      </c>
      <c r="I537" s="158"/>
      <c r="J537" s="158">
        <f>ROUND(I537*H537,2)</f>
        <v>0</v>
      </c>
      <c r="K537" s="159"/>
      <c r="L537" s="31"/>
      <c r="M537" s="160" t="s">
        <v>1</v>
      </c>
      <c r="N537" s="161" t="s">
        <v>39</v>
      </c>
      <c r="O537" s="162">
        <v>0.37747000000000003</v>
      </c>
      <c r="P537" s="162">
        <f>O537*H537</f>
        <v>1.6608680000000002</v>
      </c>
      <c r="Q537" s="162">
        <v>1.8643900000000001E-3</v>
      </c>
      <c r="R537" s="162">
        <f>Q537*H537</f>
        <v>8.2033160000000004E-3</v>
      </c>
      <c r="S537" s="162">
        <v>0</v>
      </c>
      <c r="T537" s="163">
        <f>S537*H537</f>
        <v>0</v>
      </c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R537" s="164" t="s">
        <v>451</v>
      </c>
      <c r="AT537" s="164" t="s">
        <v>447</v>
      </c>
      <c r="AU537" s="164" t="s">
        <v>129</v>
      </c>
      <c r="AY537" s="18" t="s">
        <v>445</v>
      </c>
      <c r="BE537" s="165">
        <f>IF(N537="základná",J537,0)</f>
        <v>0</v>
      </c>
      <c r="BF537" s="165">
        <f>IF(N537="znížená",J537,0)</f>
        <v>0</v>
      </c>
      <c r="BG537" s="165">
        <f>IF(N537="zákl. prenesená",J537,0)</f>
        <v>0</v>
      </c>
      <c r="BH537" s="165">
        <f>IF(N537="zníž. prenesená",J537,0)</f>
        <v>0</v>
      </c>
      <c r="BI537" s="165">
        <f>IF(N537="nulová",J537,0)</f>
        <v>0</v>
      </c>
      <c r="BJ537" s="18" t="s">
        <v>129</v>
      </c>
      <c r="BK537" s="165">
        <f>ROUND(I537*H537,2)</f>
        <v>0</v>
      </c>
      <c r="BL537" s="18" t="s">
        <v>451</v>
      </c>
      <c r="BM537" s="164" t="s">
        <v>836</v>
      </c>
    </row>
    <row r="538" spans="1:65" s="13" customFormat="1">
      <c r="B538" s="166"/>
      <c r="D538" s="167" t="s">
        <v>453</v>
      </c>
      <c r="E538" s="168" t="s">
        <v>1</v>
      </c>
      <c r="F538" s="169" t="s">
        <v>830</v>
      </c>
      <c r="H538" s="168" t="s">
        <v>1</v>
      </c>
      <c r="L538" s="166"/>
      <c r="M538" s="170"/>
      <c r="N538" s="171"/>
      <c r="O538" s="171"/>
      <c r="P538" s="171"/>
      <c r="Q538" s="171"/>
      <c r="R538" s="171"/>
      <c r="S538" s="171"/>
      <c r="T538" s="172"/>
      <c r="AT538" s="168" t="s">
        <v>453</v>
      </c>
      <c r="AU538" s="168" t="s">
        <v>129</v>
      </c>
      <c r="AV538" s="13" t="s">
        <v>81</v>
      </c>
      <c r="AW538" s="13" t="s">
        <v>29</v>
      </c>
      <c r="AX538" s="13" t="s">
        <v>73</v>
      </c>
      <c r="AY538" s="168" t="s">
        <v>445</v>
      </c>
    </row>
    <row r="539" spans="1:65" s="14" customFormat="1">
      <c r="B539" s="173"/>
      <c r="D539" s="167" t="s">
        <v>453</v>
      </c>
      <c r="E539" s="174" t="s">
        <v>1</v>
      </c>
      <c r="F539" s="175" t="s">
        <v>837</v>
      </c>
      <c r="H539" s="176">
        <v>4.4000000000000004</v>
      </c>
      <c r="L539" s="173"/>
      <c r="M539" s="177"/>
      <c r="N539" s="178"/>
      <c r="O539" s="178"/>
      <c r="P539" s="178"/>
      <c r="Q539" s="178"/>
      <c r="R539" s="178"/>
      <c r="S539" s="178"/>
      <c r="T539" s="179"/>
      <c r="AT539" s="174" t="s">
        <v>453</v>
      </c>
      <c r="AU539" s="174" t="s">
        <v>129</v>
      </c>
      <c r="AV539" s="14" t="s">
        <v>129</v>
      </c>
      <c r="AW539" s="14" t="s">
        <v>29</v>
      </c>
      <c r="AX539" s="14" t="s">
        <v>73</v>
      </c>
      <c r="AY539" s="174" t="s">
        <v>445</v>
      </c>
    </row>
    <row r="540" spans="1:65" s="15" customFormat="1">
      <c r="B540" s="180"/>
      <c r="D540" s="167" t="s">
        <v>453</v>
      </c>
      <c r="E540" s="181" t="s">
        <v>319</v>
      </c>
      <c r="F540" s="182" t="s">
        <v>468</v>
      </c>
      <c r="H540" s="183">
        <v>4.4000000000000004</v>
      </c>
      <c r="L540" s="180"/>
      <c r="M540" s="184"/>
      <c r="N540" s="185"/>
      <c r="O540" s="185"/>
      <c r="P540" s="185"/>
      <c r="Q540" s="185"/>
      <c r="R540" s="185"/>
      <c r="S540" s="185"/>
      <c r="T540" s="186"/>
      <c r="AT540" s="181" t="s">
        <v>453</v>
      </c>
      <c r="AU540" s="181" t="s">
        <v>129</v>
      </c>
      <c r="AV540" s="15" t="s">
        <v>469</v>
      </c>
      <c r="AW540" s="15" t="s">
        <v>29</v>
      </c>
      <c r="AX540" s="15" t="s">
        <v>73</v>
      </c>
      <c r="AY540" s="181" t="s">
        <v>445</v>
      </c>
    </row>
    <row r="541" spans="1:65" s="16" customFormat="1">
      <c r="B541" s="187"/>
      <c r="D541" s="167" t="s">
        <v>453</v>
      </c>
      <c r="E541" s="188" t="s">
        <v>1</v>
      </c>
      <c r="F541" s="189" t="s">
        <v>470</v>
      </c>
      <c r="H541" s="190">
        <v>4.4000000000000004</v>
      </c>
      <c r="L541" s="187"/>
      <c r="M541" s="191"/>
      <c r="N541" s="192"/>
      <c r="O541" s="192"/>
      <c r="P541" s="192"/>
      <c r="Q541" s="192"/>
      <c r="R541" s="192"/>
      <c r="S541" s="192"/>
      <c r="T541" s="193"/>
      <c r="AT541" s="188" t="s">
        <v>453</v>
      </c>
      <c r="AU541" s="188" t="s">
        <v>129</v>
      </c>
      <c r="AV541" s="16" t="s">
        <v>451</v>
      </c>
      <c r="AW541" s="16" t="s">
        <v>29</v>
      </c>
      <c r="AX541" s="16" t="s">
        <v>81</v>
      </c>
      <c r="AY541" s="188" t="s">
        <v>445</v>
      </c>
    </row>
    <row r="542" spans="1:65" s="2" customFormat="1" ht="16.5" customHeight="1">
      <c r="A542" s="30"/>
      <c r="B542" s="152"/>
      <c r="C542" s="153" t="s">
        <v>838</v>
      </c>
      <c r="D542" s="153" t="s">
        <v>447</v>
      </c>
      <c r="E542" s="154" t="s">
        <v>839</v>
      </c>
      <c r="F542" s="155" t="s">
        <v>840</v>
      </c>
      <c r="G542" s="156" t="s">
        <v>529</v>
      </c>
      <c r="H542" s="157">
        <v>4.4000000000000004</v>
      </c>
      <c r="I542" s="158"/>
      <c r="J542" s="158">
        <f>ROUND(I542*H542,2)</f>
        <v>0</v>
      </c>
      <c r="K542" s="159"/>
      <c r="L542" s="31"/>
      <c r="M542" s="160" t="s">
        <v>1</v>
      </c>
      <c r="N542" s="161" t="s">
        <v>39</v>
      </c>
      <c r="O542" s="162">
        <v>0.26600000000000001</v>
      </c>
      <c r="P542" s="162">
        <f>O542*H542</f>
        <v>1.1704000000000001</v>
      </c>
      <c r="Q542" s="162">
        <v>0</v>
      </c>
      <c r="R542" s="162">
        <f>Q542*H542</f>
        <v>0</v>
      </c>
      <c r="S542" s="162">
        <v>0</v>
      </c>
      <c r="T542" s="163">
        <f>S542*H542</f>
        <v>0</v>
      </c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R542" s="164" t="s">
        <v>451</v>
      </c>
      <c r="AT542" s="164" t="s">
        <v>447</v>
      </c>
      <c r="AU542" s="164" t="s">
        <v>129</v>
      </c>
      <c r="AY542" s="18" t="s">
        <v>445</v>
      </c>
      <c r="BE542" s="165">
        <f>IF(N542="základná",J542,0)</f>
        <v>0</v>
      </c>
      <c r="BF542" s="165">
        <f>IF(N542="znížená",J542,0)</f>
        <v>0</v>
      </c>
      <c r="BG542" s="165">
        <f>IF(N542="zákl. prenesená",J542,0)</f>
        <v>0</v>
      </c>
      <c r="BH542" s="165">
        <f>IF(N542="zníž. prenesená",J542,0)</f>
        <v>0</v>
      </c>
      <c r="BI542" s="165">
        <f>IF(N542="nulová",J542,0)</f>
        <v>0</v>
      </c>
      <c r="BJ542" s="18" t="s">
        <v>129</v>
      </c>
      <c r="BK542" s="165">
        <f>ROUND(I542*H542,2)</f>
        <v>0</v>
      </c>
      <c r="BL542" s="18" t="s">
        <v>451</v>
      </c>
      <c r="BM542" s="164" t="s">
        <v>841</v>
      </c>
    </row>
    <row r="543" spans="1:65" s="14" customFormat="1">
      <c r="B543" s="173"/>
      <c r="D543" s="167" t="s">
        <v>453</v>
      </c>
      <c r="E543" s="174" t="s">
        <v>1</v>
      </c>
      <c r="F543" s="175" t="s">
        <v>319</v>
      </c>
      <c r="H543" s="176">
        <v>4.4000000000000004</v>
      </c>
      <c r="L543" s="173"/>
      <c r="M543" s="177"/>
      <c r="N543" s="178"/>
      <c r="O543" s="178"/>
      <c r="P543" s="178"/>
      <c r="Q543" s="178"/>
      <c r="R543" s="178"/>
      <c r="S543" s="178"/>
      <c r="T543" s="179"/>
      <c r="AT543" s="174" t="s">
        <v>453</v>
      </c>
      <c r="AU543" s="174" t="s">
        <v>129</v>
      </c>
      <c r="AV543" s="14" t="s">
        <v>129</v>
      </c>
      <c r="AW543" s="14" t="s">
        <v>29</v>
      </c>
      <c r="AX543" s="14" t="s">
        <v>81</v>
      </c>
      <c r="AY543" s="174" t="s">
        <v>445</v>
      </c>
    </row>
    <row r="544" spans="1:65" s="2" customFormat="1" ht="33" customHeight="1">
      <c r="A544" s="30"/>
      <c r="B544" s="152"/>
      <c r="C544" s="153" t="s">
        <v>842</v>
      </c>
      <c r="D544" s="153" t="s">
        <v>447</v>
      </c>
      <c r="E544" s="154" t="s">
        <v>843</v>
      </c>
      <c r="F544" s="155" t="s">
        <v>844</v>
      </c>
      <c r="G544" s="156" t="s">
        <v>529</v>
      </c>
      <c r="H544" s="157">
        <v>1055.421</v>
      </c>
      <c r="I544" s="158"/>
      <c r="J544" s="158">
        <f>ROUND(I544*H544,2)</f>
        <v>0</v>
      </c>
      <c r="K544" s="159"/>
      <c r="L544" s="31"/>
      <c r="M544" s="160" t="s">
        <v>1</v>
      </c>
      <c r="N544" s="161" t="s">
        <v>39</v>
      </c>
      <c r="O544" s="162">
        <v>0.14013</v>
      </c>
      <c r="P544" s="162">
        <f>O544*H544</f>
        <v>147.89614473</v>
      </c>
      <c r="Q544" s="162">
        <v>1.291E-2</v>
      </c>
      <c r="R544" s="162">
        <f>Q544*H544</f>
        <v>13.62548511</v>
      </c>
      <c r="S544" s="162">
        <v>0</v>
      </c>
      <c r="T544" s="163">
        <f>S544*H544</f>
        <v>0</v>
      </c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R544" s="164" t="s">
        <v>451</v>
      </c>
      <c r="AT544" s="164" t="s">
        <v>447</v>
      </c>
      <c r="AU544" s="164" t="s">
        <v>129</v>
      </c>
      <c r="AY544" s="18" t="s">
        <v>445</v>
      </c>
      <c r="BE544" s="165">
        <f>IF(N544="základná",J544,0)</f>
        <v>0</v>
      </c>
      <c r="BF544" s="165">
        <f>IF(N544="znížená",J544,0)</f>
        <v>0</v>
      </c>
      <c r="BG544" s="165">
        <f>IF(N544="zákl. prenesená",J544,0)</f>
        <v>0</v>
      </c>
      <c r="BH544" s="165">
        <f>IF(N544="zníž. prenesená",J544,0)</f>
        <v>0</v>
      </c>
      <c r="BI544" s="165">
        <f>IF(N544="nulová",J544,0)</f>
        <v>0</v>
      </c>
      <c r="BJ544" s="18" t="s">
        <v>129</v>
      </c>
      <c r="BK544" s="165">
        <f>ROUND(I544*H544,2)</f>
        <v>0</v>
      </c>
      <c r="BL544" s="18" t="s">
        <v>451</v>
      </c>
      <c r="BM544" s="164" t="s">
        <v>845</v>
      </c>
    </row>
    <row r="545" spans="2:51" s="13" customFormat="1">
      <c r="B545" s="166"/>
      <c r="D545" s="167" t="s">
        <v>453</v>
      </c>
      <c r="E545" s="168" t="s">
        <v>1</v>
      </c>
      <c r="F545" s="169" t="s">
        <v>846</v>
      </c>
      <c r="H545" s="168" t="s">
        <v>1</v>
      </c>
      <c r="L545" s="166"/>
      <c r="M545" s="170"/>
      <c r="N545" s="171"/>
      <c r="O545" s="171"/>
      <c r="P545" s="171"/>
      <c r="Q545" s="171"/>
      <c r="R545" s="171"/>
      <c r="S545" s="171"/>
      <c r="T545" s="172"/>
      <c r="AT545" s="168" t="s">
        <v>453</v>
      </c>
      <c r="AU545" s="168" t="s">
        <v>129</v>
      </c>
      <c r="AV545" s="13" t="s">
        <v>81</v>
      </c>
      <c r="AW545" s="13" t="s">
        <v>29</v>
      </c>
      <c r="AX545" s="13" t="s">
        <v>73</v>
      </c>
      <c r="AY545" s="168" t="s">
        <v>445</v>
      </c>
    </row>
    <row r="546" spans="2:51" s="14" customFormat="1">
      <c r="B546" s="173"/>
      <c r="D546" s="167" t="s">
        <v>453</v>
      </c>
      <c r="E546" s="174" t="s">
        <v>1</v>
      </c>
      <c r="F546" s="175" t="s">
        <v>847</v>
      </c>
      <c r="H546" s="176">
        <v>275.72500000000002</v>
      </c>
      <c r="L546" s="173"/>
      <c r="M546" s="177"/>
      <c r="N546" s="178"/>
      <c r="O546" s="178"/>
      <c r="P546" s="178"/>
      <c r="Q546" s="178"/>
      <c r="R546" s="178"/>
      <c r="S546" s="178"/>
      <c r="T546" s="179"/>
      <c r="AT546" s="174" t="s">
        <v>453</v>
      </c>
      <c r="AU546" s="174" t="s">
        <v>129</v>
      </c>
      <c r="AV546" s="14" t="s">
        <v>129</v>
      </c>
      <c r="AW546" s="14" t="s">
        <v>29</v>
      </c>
      <c r="AX546" s="14" t="s">
        <v>73</v>
      </c>
      <c r="AY546" s="174" t="s">
        <v>445</v>
      </c>
    </row>
    <row r="547" spans="2:51" s="14" customFormat="1">
      <c r="B547" s="173"/>
      <c r="D547" s="167" t="s">
        <v>453</v>
      </c>
      <c r="E547" s="174" t="s">
        <v>1</v>
      </c>
      <c r="F547" s="175" t="s">
        <v>848</v>
      </c>
      <c r="H547" s="176">
        <v>369.60399999999998</v>
      </c>
      <c r="L547" s="173"/>
      <c r="M547" s="177"/>
      <c r="N547" s="178"/>
      <c r="O547" s="178"/>
      <c r="P547" s="178"/>
      <c r="Q547" s="178"/>
      <c r="R547" s="178"/>
      <c r="S547" s="178"/>
      <c r="T547" s="179"/>
      <c r="AT547" s="174" t="s">
        <v>453</v>
      </c>
      <c r="AU547" s="174" t="s">
        <v>129</v>
      </c>
      <c r="AV547" s="14" t="s">
        <v>129</v>
      </c>
      <c r="AW547" s="14" t="s">
        <v>29</v>
      </c>
      <c r="AX547" s="14" t="s">
        <v>73</v>
      </c>
      <c r="AY547" s="174" t="s">
        <v>445</v>
      </c>
    </row>
    <row r="548" spans="2:51" s="14" customFormat="1">
      <c r="B548" s="173"/>
      <c r="D548" s="167" t="s">
        <v>453</v>
      </c>
      <c r="E548" s="174" t="s">
        <v>1</v>
      </c>
      <c r="F548" s="175" t="s">
        <v>849</v>
      </c>
      <c r="H548" s="176">
        <v>100.797</v>
      </c>
      <c r="L548" s="173"/>
      <c r="M548" s="177"/>
      <c r="N548" s="178"/>
      <c r="O548" s="178"/>
      <c r="P548" s="178"/>
      <c r="Q548" s="178"/>
      <c r="R548" s="178"/>
      <c r="S548" s="178"/>
      <c r="T548" s="179"/>
      <c r="AT548" s="174" t="s">
        <v>453</v>
      </c>
      <c r="AU548" s="174" t="s">
        <v>129</v>
      </c>
      <c r="AV548" s="14" t="s">
        <v>129</v>
      </c>
      <c r="AW548" s="14" t="s">
        <v>29</v>
      </c>
      <c r="AX548" s="14" t="s">
        <v>73</v>
      </c>
      <c r="AY548" s="174" t="s">
        <v>445</v>
      </c>
    </row>
    <row r="549" spans="2:51" s="14" customFormat="1">
      <c r="B549" s="173"/>
      <c r="D549" s="167" t="s">
        <v>453</v>
      </c>
      <c r="E549" s="174" t="s">
        <v>1</v>
      </c>
      <c r="F549" s="175" t="s">
        <v>850</v>
      </c>
      <c r="H549" s="176">
        <v>252.97200000000001</v>
      </c>
      <c r="L549" s="173"/>
      <c r="M549" s="177"/>
      <c r="N549" s="178"/>
      <c r="O549" s="178"/>
      <c r="P549" s="178"/>
      <c r="Q549" s="178"/>
      <c r="R549" s="178"/>
      <c r="S549" s="178"/>
      <c r="T549" s="179"/>
      <c r="AT549" s="174" t="s">
        <v>453</v>
      </c>
      <c r="AU549" s="174" t="s">
        <v>129</v>
      </c>
      <c r="AV549" s="14" t="s">
        <v>129</v>
      </c>
      <c r="AW549" s="14" t="s">
        <v>29</v>
      </c>
      <c r="AX549" s="14" t="s">
        <v>73</v>
      </c>
      <c r="AY549" s="174" t="s">
        <v>445</v>
      </c>
    </row>
    <row r="550" spans="2:51" s="15" customFormat="1">
      <c r="B550" s="180"/>
      <c r="D550" s="167" t="s">
        <v>453</v>
      </c>
      <c r="E550" s="181" t="s">
        <v>1</v>
      </c>
      <c r="F550" s="182" t="s">
        <v>468</v>
      </c>
      <c r="H550" s="183">
        <v>999.09799999999996</v>
      </c>
      <c r="L550" s="180"/>
      <c r="M550" s="184"/>
      <c r="N550" s="185"/>
      <c r="O550" s="185"/>
      <c r="P550" s="185"/>
      <c r="Q550" s="185"/>
      <c r="R550" s="185"/>
      <c r="S550" s="185"/>
      <c r="T550" s="186"/>
      <c r="AT550" s="181" t="s">
        <v>453</v>
      </c>
      <c r="AU550" s="181" t="s">
        <v>129</v>
      </c>
      <c r="AV550" s="15" t="s">
        <v>469</v>
      </c>
      <c r="AW550" s="15" t="s">
        <v>29</v>
      </c>
      <c r="AX550" s="15" t="s">
        <v>73</v>
      </c>
      <c r="AY550" s="181" t="s">
        <v>445</v>
      </c>
    </row>
    <row r="551" spans="2:51" s="13" customFormat="1">
      <c r="B551" s="166"/>
      <c r="D551" s="167" t="s">
        <v>453</v>
      </c>
      <c r="E551" s="168" t="s">
        <v>1</v>
      </c>
      <c r="F551" s="169" t="s">
        <v>851</v>
      </c>
      <c r="H551" s="168" t="s">
        <v>1</v>
      </c>
      <c r="L551" s="166"/>
      <c r="M551" s="170"/>
      <c r="N551" s="171"/>
      <c r="O551" s="171"/>
      <c r="P551" s="171"/>
      <c r="Q551" s="171"/>
      <c r="R551" s="171"/>
      <c r="S551" s="171"/>
      <c r="T551" s="172"/>
      <c r="AT551" s="168" t="s">
        <v>453</v>
      </c>
      <c r="AU551" s="168" t="s">
        <v>129</v>
      </c>
      <c r="AV551" s="13" t="s">
        <v>81</v>
      </c>
      <c r="AW551" s="13" t="s">
        <v>29</v>
      </c>
      <c r="AX551" s="13" t="s">
        <v>73</v>
      </c>
      <c r="AY551" s="168" t="s">
        <v>445</v>
      </c>
    </row>
    <row r="552" spans="2:51" s="13" customFormat="1">
      <c r="B552" s="166"/>
      <c r="D552" s="167" t="s">
        <v>453</v>
      </c>
      <c r="E552" s="168" t="s">
        <v>1</v>
      </c>
      <c r="F552" s="169" t="s">
        <v>852</v>
      </c>
      <c r="H552" s="168" t="s">
        <v>1</v>
      </c>
      <c r="L552" s="166"/>
      <c r="M552" s="170"/>
      <c r="N552" s="171"/>
      <c r="O552" s="171"/>
      <c r="P552" s="171"/>
      <c r="Q552" s="171"/>
      <c r="R552" s="171"/>
      <c r="S552" s="171"/>
      <c r="T552" s="172"/>
      <c r="AT552" s="168" t="s">
        <v>453</v>
      </c>
      <c r="AU552" s="168" t="s">
        <v>129</v>
      </c>
      <c r="AV552" s="13" t="s">
        <v>81</v>
      </c>
      <c r="AW552" s="13" t="s">
        <v>29</v>
      </c>
      <c r="AX552" s="13" t="s">
        <v>73</v>
      </c>
      <c r="AY552" s="168" t="s">
        <v>445</v>
      </c>
    </row>
    <row r="553" spans="2:51" s="14" customFormat="1">
      <c r="B553" s="173"/>
      <c r="D553" s="167" t="s">
        <v>453</v>
      </c>
      <c r="E553" s="174" t="s">
        <v>1</v>
      </c>
      <c r="F553" s="175" t="s">
        <v>853</v>
      </c>
      <c r="H553" s="176">
        <v>6.8209999999999997</v>
      </c>
      <c r="L553" s="173"/>
      <c r="M553" s="177"/>
      <c r="N553" s="178"/>
      <c r="O553" s="178"/>
      <c r="P553" s="178"/>
      <c r="Q553" s="178"/>
      <c r="R553" s="178"/>
      <c r="S553" s="178"/>
      <c r="T553" s="179"/>
      <c r="AT553" s="174" t="s">
        <v>453</v>
      </c>
      <c r="AU553" s="174" t="s">
        <v>129</v>
      </c>
      <c r="AV553" s="14" t="s">
        <v>129</v>
      </c>
      <c r="AW553" s="14" t="s">
        <v>29</v>
      </c>
      <c r="AX553" s="14" t="s">
        <v>73</v>
      </c>
      <c r="AY553" s="174" t="s">
        <v>445</v>
      </c>
    </row>
    <row r="554" spans="2:51" s="13" customFormat="1">
      <c r="B554" s="166"/>
      <c r="D554" s="167" t="s">
        <v>453</v>
      </c>
      <c r="E554" s="168" t="s">
        <v>1</v>
      </c>
      <c r="F554" s="169" t="s">
        <v>854</v>
      </c>
      <c r="H554" s="168" t="s">
        <v>1</v>
      </c>
      <c r="L554" s="166"/>
      <c r="M554" s="170"/>
      <c r="N554" s="171"/>
      <c r="O554" s="171"/>
      <c r="P554" s="171"/>
      <c r="Q554" s="171"/>
      <c r="R554" s="171"/>
      <c r="S554" s="171"/>
      <c r="T554" s="172"/>
      <c r="AT554" s="168" t="s">
        <v>453</v>
      </c>
      <c r="AU554" s="168" t="s">
        <v>129</v>
      </c>
      <c r="AV554" s="13" t="s">
        <v>81</v>
      </c>
      <c r="AW554" s="13" t="s">
        <v>29</v>
      </c>
      <c r="AX554" s="13" t="s">
        <v>73</v>
      </c>
      <c r="AY554" s="168" t="s">
        <v>445</v>
      </c>
    </row>
    <row r="555" spans="2:51" s="14" customFormat="1">
      <c r="B555" s="173"/>
      <c r="D555" s="167" t="s">
        <v>453</v>
      </c>
      <c r="E555" s="174" t="s">
        <v>1</v>
      </c>
      <c r="F555" s="175" t="s">
        <v>855</v>
      </c>
      <c r="H555" s="176">
        <v>12.725</v>
      </c>
      <c r="L555" s="173"/>
      <c r="M555" s="177"/>
      <c r="N555" s="178"/>
      <c r="O555" s="178"/>
      <c r="P555" s="178"/>
      <c r="Q555" s="178"/>
      <c r="R555" s="178"/>
      <c r="S555" s="178"/>
      <c r="T555" s="179"/>
      <c r="AT555" s="174" t="s">
        <v>453</v>
      </c>
      <c r="AU555" s="174" t="s">
        <v>129</v>
      </c>
      <c r="AV555" s="14" t="s">
        <v>129</v>
      </c>
      <c r="AW555" s="14" t="s">
        <v>29</v>
      </c>
      <c r="AX555" s="14" t="s">
        <v>73</v>
      </c>
      <c r="AY555" s="174" t="s">
        <v>445</v>
      </c>
    </row>
    <row r="556" spans="2:51" s="13" customFormat="1">
      <c r="B556" s="166"/>
      <c r="D556" s="167" t="s">
        <v>453</v>
      </c>
      <c r="E556" s="168" t="s">
        <v>1</v>
      </c>
      <c r="F556" s="169" t="s">
        <v>856</v>
      </c>
      <c r="H556" s="168" t="s">
        <v>1</v>
      </c>
      <c r="L556" s="166"/>
      <c r="M556" s="170"/>
      <c r="N556" s="171"/>
      <c r="O556" s="171"/>
      <c r="P556" s="171"/>
      <c r="Q556" s="171"/>
      <c r="R556" s="171"/>
      <c r="S556" s="171"/>
      <c r="T556" s="172"/>
      <c r="AT556" s="168" t="s">
        <v>453</v>
      </c>
      <c r="AU556" s="168" t="s">
        <v>129</v>
      </c>
      <c r="AV556" s="13" t="s">
        <v>81</v>
      </c>
      <c r="AW556" s="13" t="s">
        <v>29</v>
      </c>
      <c r="AX556" s="13" t="s">
        <v>73</v>
      </c>
      <c r="AY556" s="168" t="s">
        <v>445</v>
      </c>
    </row>
    <row r="557" spans="2:51" s="14" customFormat="1">
      <c r="B557" s="173"/>
      <c r="D557" s="167" t="s">
        <v>453</v>
      </c>
      <c r="E557" s="174" t="s">
        <v>1</v>
      </c>
      <c r="F557" s="175" t="s">
        <v>857</v>
      </c>
      <c r="H557" s="176">
        <v>9.9260000000000002</v>
      </c>
      <c r="L557" s="173"/>
      <c r="M557" s="177"/>
      <c r="N557" s="178"/>
      <c r="O557" s="178"/>
      <c r="P557" s="178"/>
      <c r="Q557" s="178"/>
      <c r="R557" s="178"/>
      <c r="S557" s="178"/>
      <c r="T557" s="179"/>
      <c r="AT557" s="174" t="s">
        <v>453</v>
      </c>
      <c r="AU557" s="174" t="s">
        <v>129</v>
      </c>
      <c r="AV557" s="14" t="s">
        <v>129</v>
      </c>
      <c r="AW557" s="14" t="s">
        <v>29</v>
      </c>
      <c r="AX557" s="14" t="s">
        <v>73</v>
      </c>
      <c r="AY557" s="174" t="s">
        <v>445</v>
      </c>
    </row>
    <row r="558" spans="2:51" s="15" customFormat="1">
      <c r="B558" s="180"/>
      <c r="D558" s="167" t="s">
        <v>453</v>
      </c>
      <c r="E558" s="181" t="s">
        <v>1</v>
      </c>
      <c r="F558" s="182" t="s">
        <v>468</v>
      </c>
      <c r="H558" s="183">
        <v>29.472000000000001</v>
      </c>
      <c r="L558" s="180"/>
      <c r="M558" s="184"/>
      <c r="N558" s="185"/>
      <c r="O558" s="185"/>
      <c r="P558" s="185"/>
      <c r="Q558" s="185"/>
      <c r="R558" s="185"/>
      <c r="S558" s="185"/>
      <c r="T558" s="186"/>
      <c r="AT558" s="181" t="s">
        <v>453</v>
      </c>
      <c r="AU558" s="181" t="s">
        <v>129</v>
      </c>
      <c r="AV558" s="15" t="s">
        <v>469</v>
      </c>
      <c r="AW558" s="15" t="s">
        <v>29</v>
      </c>
      <c r="AX558" s="15" t="s">
        <v>73</v>
      </c>
      <c r="AY558" s="181" t="s">
        <v>445</v>
      </c>
    </row>
    <row r="559" spans="2:51" s="13" customFormat="1">
      <c r="B559" s="166"/>
      <c r="D559" s="167" t="s">
        <v>453</v>
      </c>
      <c r="E559" s="168" t="s">
        <v>1</v>
      </c>
      <c r="F559" s="169" t="s">
        <v>858</v>
      </c>
      <c r="H559" s="168" t="s">
        <v>1</v>
      </c>
      <c r="L559" s="166"/>
      <c r="M559" s="170"/>
      <c r="N559" s="171"/>
      <c r="O559" s="171"/>
      <c r="P559" s="171"/>
      <c r="Q559" s="171"/>
      <c r="R559" s="171"/>
      <c r="S559" s="171"/>
      <c r="T559" s="172"/>
      <c r="AT559" s="168" t="s">
        <v>453</v>
      </c>
      <c r="AU559" s="168" t="s">
        <v>129</v>
      </c>
      <c r="AV559" s="13" t="s">
        <v>81</v>
      </c>
      <c r="AW559" s="13" t="s">
        <v>29</v>
      </c>
      <c r="AX559" s="13" t="s">
        <v>73</v>
      </c>
      <c r="AY559" s="168" t="s">
        <v>445</v>
      </c>
    </row>
    <row r="560" spans="2:51" s="13" customFormat="1">
      <c r="B560" s="166"/>
      <c r="D560" s="167" t="s">
        <v>453</v>
      </c>
      <c r="E560" s="168" t="s">
        <v>1</v>
      </c>
      <c r="F560" s="169" t="s">
        <v>859</v>
      </c>
      <c r="H560" s="168" t="s">
        <v>1</v>
      </c>
      <c r="L560" s="166"/>
      <c r="M560" s="170"/>
      <c r="N560" s="171"/>
      <c r="O560" s="171"/>
      <c r="P560" s="171"/>
      <c r="Q560" s="171"/>
      <c r="R560" s="171"/>
      <c r="S560" s="171"/>
      <c r="T560" s="172"/>
      <c r="AT560" s="168" t="s">
        <v>453</v>
      </c>
      <c r="AU560" s="168" t="s">
        <v>129</v>
      </c>
      <c r="AV560" s="13" t="s">
        <v>81</v>
      </c>
      <c r="AW560" s="13" t="s">
        <v>29</v>
      </c>
      <c r="AX560" s="13" t="s">
        <v>73</v>
      </c>
      <c r="AY560" s="168" t="s">
        <v>445</v>
      </c>
    </row>
    <row r="561" spans="1:65" s="14" customFormat="1">
      <c r="B561" s="173"/>
      <c r="D561" s="167" t="s">
        <v>453</v>
      </c>
      <c r="E561" s="174" t="s">
        <v>1</v>
      </c>
      <c r="F561" s="175" t="s">
        <v>860</v>
      </c>
      <c r="H561" s="176">
        <v>5.6609999999999996</v>
      </c>
      <c r="L561" s="173"/>
      <c r="M561" s="177"/>
      <c r="N561" s="178"/>
      <c r="O561" s="178"/>
      <c r="P561" s="178"/>
      <c r="Q561" s="178"/>
      <c r="R561" s="178"/>
      <c r="S561" s="178"/>
      <c r="T561" s="179"/>
      <c r="AT561" s="174" t="s">
        <v>453</v>
      </c>
      <c r="AU561" s="174" t="s">
        <v>129</v>
      </c>
      <c r="AV561" s="14" t="s">
        <v>129</v>
      </c>
      <c r="AW561" s="14" t="s">
        <v>29</v>
      </c>
      <c r="AX561" s="14" t="s">
        <v>73</v>
      </c>
      <c r="AY561" s="174" t="s">
        <v>445</v>
      </c>
    </row>
    <row r="562" spans="1:65" s="13" customFormat="1">
      <c r="B562" s="166"/>
      <c r="D562" s="167" t="s">
        <v>453</v>
      </c>
      <c r="E562" s="168" t="s">
        <v>1</v>
      </c>
      <c r="F562" s="169" t="s">
        <v>861</v>
      </c>
      <c r="H562" s="168" t="s">
        <v>1</v>
      </c>
      <c r="L562" s="166"/>
      <c r="M562" s="170"/>
      <c r="N562" s="171"/>
      <c r="O562" s="171"/>
      <c r="P562" s="171"/>
      <c r="Q562" s="171"/>
      <c r="R562" s="171"/>
      <c r="S562" s="171"/>
      <c r="T562" s="172"/>
      <c r="AT562" s="168" t="s">
        <v>453</v>
      </c>
      <c r="AU562" s="168" t="s">
        <v>129</v>
      </c>
      <c r="AV562" s="13" t="s">
        <v>81</v>
      </c>
      <c r="AW562" s="13" t="s">
        <v>29</v>
      </c>
      <c r="AX562" s="13" t="s">
        <v>73</v>
      </c>
      <c r="AY562" s="168" t="s">
        <v>445</v>
      </c>
    </row>
    <row r="563" spans="1:65" s="14" customFormat="1">
      <c r="B563" s="173"/>
      <c r="D563" s="167" t="s">
        <v>453</v>
      </c>
      <c r="E563" s="174" t="s">
        <v>1</v>
      </c>
      <c r="F563" s="175" t="s">
        <v>862</v>
      </c>
      <c r="H563" s="176">
        <v>3.8149999999999999</v>
      </c>
      <c r="L563" s="173"/>
      <c r="M563" s="177"/>
      <c r="N563" s="178"/>
      <c r="O563" s="178"/>
      <c r="P563" s="178"/>
      <c r="Q563" s="178"/>
      <c r="R563" s="178"/>
      <c r="S563" s="178"/>
      <c r="T563" s="179"/>
      <c r="AT563" s="174" t="s">
        <v>453</v>
      </c>
      <c r="AU563" s="174" t="s">
        <v>129</v>
      </c>
      <c r="AV563" s="14" t="s">
        <v>129</v>
      </c>
      <c r="AW563" s="14" t="s">
        <v>29</v>
      </c>
      <c r="AX563" s="14" t="s">
        <v>73</v>
      </c>
      <c r="AY563" s="174" t="s">
        <v>445</v>
      </c>
    </row>
    <row r="564" spans="1:65" s="14" customFormat="1">
      <c r="B564" s="173"/>
      <c r="D564" s="167" t="s">
        <v>453</v>
      </c>
      <c r="E564" s="174" t="s">
        <v>1</v>
      </c>
      <c r="F564" s="175" t="s">
        <v>863</v>
      </c>
      <c r="H564" s="176">
        <v>1.925</v>
      </c>
      <c r="L564" s="173"/>
      <c r="M564" s="177"/>
      <c r="N564" s="178"/>
      <c r="O564" s="178"/>
      <c r="P564" s="178"/>
      <c r="Q564" s="178"/>
      <c r="R564" s="178"/>
      <c r="S564" s="178"/>
      <c r="T564" s="179"/>
      <c r="AT564" s="174" t="s">
        <v>453</v>
      </c>
      <c r="AU564" s="174" t="s">
        <v>129</v>
      </c>
      <c r="AV564" s="14" t="s">
        <v>129</v>
      </c>
      <c r="AW564" s="14" t="s">
        <v>29</v>
      </c>
      <c r="AX564" s="14" t="s">
        <v>73</v>
      </c>
      <c r="AY564" s="174" t="s">
        <v>445</v>
      </c>
    </row>
    <row r="565" spans="1:65" s="13" customFormat="1">
      <c r="B565" s="166"/>
      <c r="D565" s="167" t="s">
        <v>453</v>
      </c>
      <c r="E565" s="168" t="s">
        <v>1</v>
      </c>
      <c r="F565" s="169" t="s">
        <v>864</v>
      </c>
      <c r="H565" s="168" t="s">
        <v>1</v>
      </c>
      <c r="L565" s="166"/>
      <c r="M565" s="170"/>
      <c r="N565" s="171"/>
      <c r="O565" s="171"/>
      <c r="P565" s="171"/>
      <c r="Q565" s="171"/>
      <c r="R565" s="171"/>
      <c r="S565" s="171"/>
      <c r="T565" s="172"/>
      <c r="AT565" s="168" t="s">
        <v>453</v>
      </c>
      <c r="AU565" s="168" t="s">
        <v>129</v>
      </c>
      <c r="AV565" s="13" t="s">
        <v>81</v>
      </c>
      <c r="AW565" s="13" t="s">
        <v>29</v>
      </c>
      <c r="AX565" s="13" t="s">
        <v>73</v>
      </c>
      <c r="AY565" s="168" t="s">
        <v>445</v>
      </c>
    </row>
    <row r="566" spans="1:65" s="14" customFormat="1">
      <c r="B566" s="173"/>
      <c r="D566" s="167" t="s">
        <v>453</v>
      </c>
      <c r="E566" s="174" t="s">
        <v>1</v>
      </c>
      <c r="F566" s="175" t="s">
        <v>865</v>
      </c>
      <c r="H566" s="176">
        <v>5.37</v>
      </c>
      <c r="L566" s="173"/>
      <c r="M566" s="177"/>
      <c r="N566" s="178"/>
      <c r="O566" s="178"/>
      <c r="P566" s="178"/>
      <c r="Q566" s="178"/>
      <c r="R566" s="178"/>
      <c r="S566" s="178"/>
      <c r="T566" s="179"/>
      <c r="AT566" s="174" t="s">
        <v>453</v>
      </c>
      <c r="AU566" s="174" t="s">
        <v>129</v>
      </c>
      <c r="AV566" s="14" t="s">
        <v>129</v>
      </c>
      <c r="AW566" s="14" t="s">
        <v>29</v>
      </c>
      <c r="AX566" s="14" t="s">
        <v>73</v>
      </c>
      <c r="AY566" s="174" t="s">
        <v>445</v>
      </c>
    </row>
    <row r="567" spans="1:65" s="13" customFormat="1">
      <c r="B567" s="166"/>
      <c r="D567" s="167" t="s">
        <v>453</v>
      </c>
      <c r="E567" s="168" t="s">
        <v>1</v>
      </c>
      <c r="F567" s="169" t="s">
        <v>866</v>
      </c>
      <c r="H567" s="168" t="s">
        <v>1</v>
      </c>
      <c r="L567" s="166"/>
      <c r="M567" s="170"/>
      <c r="N567" s="171"/>
      <c r="O567" s="171"/>
      <c r="P567" s="171"/>
      <c r="Q567" s="171"/>
      <c r="R567" s="171"/>
      <c r="S567" s="171"/>
      <c r="T567" s="172"/>
      <c r="AT567" s="168" t="s">
        <v>453</v>
      </c>
      <c r="AU567" s="168" t="s">
        <v>129</v>
      </c>
      <c r="AV567" s="13" t="s">
        <v>81</v>
      </c>
      <c r="AW567" s="13" t="s">
        <v>29</v>
      </c>
      <c r="AX567" s="13" t="s">
        <v>73</v>
      </c>
      <c r="AY567" s="168" t="s">
        <v>445</v>
      </c>
    </row>
    <row r="568" spans="1:65" s="14" customFormat="1">
      <c r="B568" s="173"/>
      <c r="D568" s="167" t="s">
        <v>453</v>
      </c>
      <c r="E568" s="174" t="s">
        <v>1</v>
      </c>
      <c r="F568" s="175" t="s">
        <v>867</v>
      </c>
      <c r="H568" s="176">
        <v>4.71</v>
      </c>
      <c r="L568" s="173"/>
      <c r="M568" s="177"/>
      <c r="N568" s="178"/>
      <c r="O568" s="178"/>
      <c r="P568" s="178"/>
      <c r="Q568" s="178"/>
      <c r="R568" s="178"/>
      <c r="S568" s="178"/>
      <c r="T568" s="179"/>
      <c r="AT568" s="174" t="s">
        <v>453</v>
      </c>
      <c r="AU568" s="174" t="s">
        <v>129</v>
      </c>
      <c r="AV568" s="14" t="s">
        <v>129</v>
      </c>
      <c r="AW568" s="14" t="s">
        <v>29</v>
      </c>
      <c r="AX568" s="14" t="s">
        <v>73</v>
      </c>
      <c r="AY568" s="174" t="s">
        <v>445</v>
      </c>
    </row>
    <row r="569" spans="1:65" s="13" customFormat="1">
      <c r="B569" s="166"/>
      <c r="D569" s="167" t="s">
        <v>453</v>
      </c>
      <c r="E569" s="168" t="s">
        <v>1</v>
      </c>
      <c r="F569" s="169" t="s">
        <v>868</v>
      </c>
      <c r="H569" s="168" t="s">
        <v>1</v>
      </c>
      <c r="L569" s="166"/>
      <c r="M569" s="170"/>
      <c r="N569" s="171"/>
      <c r="O569" s="171"/>
      <c r="P569" s="171"/>
      <c r="Q569" s="171"/>
      <c r="R569" s="171"/>
      <c r="S569" s="171"/>
      <c r="T569" s="172"/>
      <c r="AT569" s="168" t="s">
        <v>453</v>
      </c>
      <c r="AU569" s="168" t="s">
        <v>129</v>
      </c>
      <c r="AV569" s="13" t="s">
        <v>81</v>
      </c>
      <c r="AW569" s="13" t="s">
        <v>29</v>
      </c>
      <c r="AX569" s="13" t="s">
        <v>73</v>
      </c>
      <c r="AY569" s="168" t="s">
        <v>445</v>
      </c>
    </row>
    <row r="570" spans="1:65" s="14" customFormat="1">
      <c r="B570" s="173"/>
      <c r="D570" s="167" t="s">
        <v>453</v>
      </c>
      <c r="E570" s="174" t="s">
        <v>1</v>
      </c>
      <c r="F570" s="175" t="s">
        <v>865</v>
      </c>
      <c r="H570" s="176">
        <v>5.37</v>
      </c>
      <c r="L570" s="173"/>
      <c r="M570" s="177"/>
      <c r="N570" s="178"/>
      <c r="O570" s="178"/>
      <c r="P570" s="178"/>
      <c r="Q570" s="178"/>
      <c r="R570" s="178"/>
      <c r="S570" s="178"/>
      <c r="T570" s="179"/>
      <c r="AT570" s="174" t="s">
        <v>453</v>
      </c>
      <c r="AU570" s="174" t="s">
        <v>129</v>
      </c>
      <c r="AV570" s="14" t="s">
        <v>129</v>
      </c>
      <c r="AW570" s="14" t="s">
        <v>29</v>
      </c>
      <c r="AX570" s="14" t="s">
        <v>73</v>
      </c>
      <c r="AY570" s="174" t="s">
        <v>445</v>
      </c>
    </row>
    <row r="571" spans="1:65" s="15" customFormat="1">
      <c r="B571" s="180"/>
      <c r="D571" s="167" t="s">
        <v>453</v>
      </c>
      <c r="E571" s="181" t="s">
        <v>1</v>
      </c>
      <c r="F571" s="182" t="s">
        <v>468</v>
      </c>
      <c r="H571" s="183">
        <v>26.850999999999999</v>
      </c>
      <c r="L571" s="180"/>
      <c r="M571" s="184"/>
      <c r="N571" s="185"/>
      <c r="O571" s="185"/>
      <c r="P571" s="185"/>
      <c r="Q571" s="185"/>
      <c r="R571" s="185"/>
      <c r="S571" s="185"/>
      <c r="T571" s="186"/>
      <c r="AT571" s="181" t="s">
        <v>453</v>
      </c>
      <c r="AU571" s="181" t="s">
        <v>129</v>
      </c>
      <c r="AV571" s="15" t="s">
        <v>469</v>
      </c>
      <c r="AW571" s="15" t="s">
        <v>29</v>
      </c>
      <c r="AX571" s="15" t="s">
        <v>73</v>
      </c>
      <c r="AY571" s="181" t="s">
        <v>445</v>
      </c>
    </row>
    <row r="572" spans="1:65" s="16" customFormat="1">
      <c r="B572" s="187"/>
      <c r="D572" s="167" t="s">
        <v>453</v>
      </c>
      <c r="E572" s="188" t="s">
        <v>171</v>
      </c>
      <c r="F572" s="189" t="s">
        <v>470</v>
      </c>
      <c r="H572" s="190">
        <v>1055.421</v>
      </c>
      <c r="L572" s="187"/>
      <c r="M572" s="191"/>
      <c r="N572" s="192"/>
      <c r="O572" s="192"/>
      <c r="P572" s="192"/>
      <c r="Q572" s="192"/>
      <c r="R572" s="192"/>
      <c r="S572" s="192"/>
      <c r="T572" s="193"/>
      <c r="AT572" s="188" t="s">
        <v>453</v>
      </c>
      <c r="AU572" s="188" t="s">
        <v>129</v>
      </c>
      <c r="AV572" s="16" t="s">
        <v>451</v>
      </c>
      <c r="AW572" s="16" t="s">
        <v>29</v>
      </c>
      <c r="AX572" s="16" t="s">
        <v>81</v>
      </c>
      <c r="AY572" s="188" t="s">
        <v>445</v>
      </c>
    </row>
    <row r="573" spans="1:65" s="2" customFormat="1" ht="33" customHeight="1">
      <c r="A573" s="30"/>
      <c r="B573" s="152"/>
      <c r="C573" s="153" t="s">
        <v>869</v>
      </c>
      <c r="D573" s="153" t="s">
        <v>447</v>
      </c>
      <c r="E573" s="154" t="s">
        <v>870</v>
      </c>
      <c r="F573" s="155" t="s">
        <v>871</v>
      </c>
      <c r="G573" s="156" t="s">
        <v>529</v>
      </c>
      <c r="H573" s="157">
        <v>19.565000000000001</v>
      </c>
      <c r="I573" s="158"/>
      <c r="J573" s="158">
        <f>ROUND(I573*H573,2)</f>
        <v>0</v>
      </c>
      <c r="K573" s="159"/>
      <c r="L573" s="31"/>
      <c r="M573" s="160" t="s">
        <v>1</v>
      </c>
      <c r="N573" s="161" t="s">
        <v>39</v>
      </c>
      <c r="O573" s="162">
        <v>0.22874</v>
      </c>
      <c r="P573" s="162">
        <f>O573*H573</f>
        <v>4.4752980999999998</v>
      </c>
      <c r="Q573" s="162">
        <v>1.9980000000000001E-2</v>
      </c>
      <c r="R573" s="162">
        <f>Q573*H573</f>
        <v>0.39090870000000005</v>
      </c>
      <c r="S573" s="162">
        <v>0</v>
      </c>
      <c r="T573" s="163">
        <f>S573*H573</f>
        <v>0</v>
      </c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R573" s="164" t="s">
        <v>451</v>
      </c>
      <c r="AT573" s="164" t="s">
        <v>447</v>
      </c>
      <c r="AU573" s="164" t="s">
        <v>129</v>
      </c>
      <c r="AY573" s="18" t="s">
        <v>445</v>
      </c>
      <c r="BE573" s="165">
        <f>IF(N573="základná",J573,0)</f>
        <v>0</v>
      </c>
      <c r="BF573" s="165">
        <f>IF(N573="znížená",J573,0)</f>
        <v>0</v>
      </c>
      <c r="BG573" s="165">
        <f>IF(N573="zákl. prenesená",J573,0)</f>
        <v>0</v>
      </c>
      <c r="BH573" s="165">
        <f>IF(N573="zníž. prenesená",J573,0)</f>
        <v>0</v>
      </c>
      <c r="BI573" s="165">
        <f>IF(N573="nulová",J573,0)</f>
        <v>0</v>
      </c>
      <c r="BJ573" s="18" t="s">
        <v>129</v>
      </c>
      <c r="BK573" s="165">
        <f>ROUND(I573*H573,2)</f>
        <v>0</v>
      </c>
      <c r="BL573" s="18" t="s">
        <v>451</v>
      </c>
      <c r="BM573" s="164" t="s">
        <v>872</v>
      </c>
    </row>
    <row r="574" spans="1:65" s="13" customFormat="1">
      <c r="B574" s="166"/>
      <c r="D574" s="167" t="s">
        <v>453</v>
      </c>
      <c r="E574" s="168" t="s">
        <v>1</v>
      </c>
      <c r="F574" s="169" t="s">
        <v>830</v>
      </c>
      <c r="H574" s="168" t="s">
        <v>1</v>
      </c>
      <c r="L574" s="166"/>
      <c r="M574" s="170"/>
      <c r="N574" s="171"/>
      <c r="O574" s="171"/>
      <c r="P574" s="171"/>
      <c r="Q574" s="171"/>
      <c r="R574" s="171"/>
      <c r="S574" s="171"/>
      <c r="T574" s="172"/>
      <c r="AT574" s="168" t="s">
        <v>453</v>
      </c>
      <c r="AU574" s="168" t="s">
        <v>129</v>
      </c>
      <c r="AV574" s="13" t="s">
        <v>81</v>
      </c>
      <c r="AW574" s="13" t="s">
        <v>29</v>
      </c>
      <c r="AX574" s="13" t="s">
        <v>73</v>
      </c>
      <c r="AY574" s="168" t="s">
        <v>445</v>
      </c>
    </row>
    <row r="575" spans="1:65" s="14" customFormat="1">
      <c r="B575" s="173"/>
      <c r="D575" s="167" t="s">
        <v>453</v>
      </c>
      <c r="E575" s="174" t="s">
        <v>1</v>
      </c>
      <c r="F575" s="175" t="s">
        <v>873</v>
      </c>
      <c r="H575" s="176">
        <v>18.012</v>
      </c>
      <c r="L575" s="173"/>
      <c r="M575" s="177"/>
      <c r="N575" s="178"/>
      <c r="O575" s="178"/>
      <c r="P575" s="178"/>
      <c r="Q575" s="178"/>
      <c r="R575" s="178"/>
      <c r="S575" s="178"/>
      <c r="T575" s="179"/>
      <c r="AT575" s="174" t="s">
        <v>453</v>
      </c>
      <c r="AU575" s="174" t="s">
        <v>129</v>
      </c>
      <c r="AV575" s="14" t="s">
        <v>129</v>
      </c>
      <c r="AW575" s="14" t="s">
        <v>29</v>
      </c>
      <c r="AX575" s="14" t="s">
        <v>73</v>
      </c>
      <c r="AY575" s="174" t="s">
        <v>445</v>
      </c>
    </row>
    <row r="576" spans="1:65" s="14" customFormat="1">
      <c r="B576" s="173"/>
      <c r="D576" s="167" t="s">
        <v>453</v>
      </c>
      <c r="E576" s="174" t="s">
        <v>1</v>
      </c>
      <c r="F576" s="175" t="s">
        <v>874</v>
      </c>
      <c r="H576" s="176">
        <v>1.5529999999999999</v>
      </c>
      <c r="L576" s="173"/>
      <c r="M576" s="177"/>
      <c r="N576" s="178"/>
      <c r="O576" s="178"/>
      <c r="P576" s="178"/>
      <c r="Q576" s="178"/>
      <c r="R576" s="178"/>
      <c r="S576" s="178"/>
      <c r="T576" s="179"/>
      <c r="AT576" s="174" t="s">
        <v>453</v>
      </c>
      <c r="AU576" s="174" t="s">
        <v>129</v>
      </c>
      <c r="AV576" s="14" t="s">
        <v>129</v>
      </c>
      <c r="AW576" s="14" t="s">
        <v>29</v>
      </c>
      <c r="AX576" s="14" t="s">
        <v>73</v>
      </c>
      <c r="AY576" s="174" t="s">
        <v>445</v>
      </c>
    </row>
    <row r="577" spans="1:65" s="15" customFormat="1">
      <c r="B577" s="180"/>
      <c r="D577" s="167" t="s">
        <v>453</v>
      </c>
      <c r="E577" s="181" t="s">
        <v>315</v>
      </c>
      <c r="F577" s="182" t="s">
        <v>468</v>
      </c>
      <c r="H577" s="183">
        <v>19.565000000000001</v>
      </c>
      <c r="L577" s="180"/>
      <c r="M577" s="184"/>
      <c r="N577" s="185"/>
      <c r="O577" s="185"/>
      <c r="P577" s="185"/>
      <c r="Q577" s="185"/>
      <c r="R577" s="185"/>
      <c r="S577" s="185"/>
      <c r="T577" s="186"/>
      <c r="AT577" s="181" t="s">
        <v>453</v>
      </c>
      <c r="AU577" s="181" t="s">
        <v>129</v>
      </c>
      <c r="AV577" s="15" t="s">
        <v>469</v>
      </c>
      <c r="AW577" s="15" t="s">
        <v>29</v>
      </c>
      <c r="AX577" s="15" t="s">
        <v>73</v>
      </c>
      <c r="AY577" s="181" t="s">
        <v>445</v>
      </c>
    </row>
    <row r="578" spans="1:65" s="16" customFormat="1">
      <c r="B578" s="187"/>
      <c r="D578" s="167" t="s">
        <v>453</v>
      </c>
      <c r="E578" s="188" t="s">
        <v>1</v>
      </c>
      <c r="F578" s="189" t="s">
        <v>470</v>
      </c>
      <c r="H578" s="190">
        <v>19.565000000000001</v>
      </c>
      <c r="L578" s="187"/>
      <c r="M578" s="191"/>
      <c r="N578" s="192"/>
      <c r="O578" s="192"/>
      <c r="P578" s="192"/>
      <c r="Q578" s="192"/>
      <c r="R578" s="192"/>
      <c r="S578" s="192"/>
      <c r="T578" s="193"/>
      <c r="AT578" s="188" t="s">
        <v>453</v>
      </c>
      <c r="AU578" s="188" t="s">
        <v>129</v>
      </c>
      <c r="AV578" s="16" t="s">
        <v>451</v>
      </c>
      <c r="AW578" s="16" t="s">
        <v>29</v>
      </c>
      <c r="AX578" s="16" t="s">
        <v>81</v>
      </c>
      <c r="AY578" s="188" t="s">
        <v>445</v>
      </c>
    </row>
    <row r="579" spans="1:65" s="2" customFormat="1" ht="37.9" customHeight="1">
      <c r="A579" s="30"/>
      <c r="B579" s="152"/>
      <c r="C579" s="153" t="s">
        <v>875</v>
      </c>
      <c r="D579" s="153" t="s">
        <v>447</v>
      </c>
      <c r="E579" s="154" t="s">
        <v>876</v>
      </c>
      <c r="F579" s="155" t="s">
        <v>877</v>
      </c>
      <c r="G579" s="156" t="s">
        <v>507</v>
      </c>
      <c r="H579" s="157">
        <v>53.749000000000002</v>
      </c>
      <c r="I579" s="158"/>
      <c r="J579" s="158">
        <f>ROUND(I579*H579,2)</f>
        <v>0</v>
      </c>
      <c r="K579" s="159"/>
      <c r="L579" s="31"/>
      <c r="M579" s="160" t="s">
        <v>1</v>
      </c>
      <c r="N579" s="161" t="s">
        <v>39</v>
      </c>
      <c r="O579" s="162">
        <v>35.758580000000002</v>
      </c>
      <c r="P579" s="162">
        <f>O579*H579</f>
        <v>1921.9879164200001</v>
      </c>
      <c r="Q579" s="162">
        <v>1.0162834300000001</v>
      </c>
      <c r="R579" s="162">
        <f>Q579*H579</f>
        <v>54.624218079070005</v>
      </c>
      <c r="S579" s="162">
        <v>0</v>
      </c>
      <c r="T579" s="163">
        <f>S579*H579</f>
        <v>0</v>
      </c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R579" s="164" t="s">
        <v>451</v>
      </c>
      <c r="AT579" s="164" t="s">
        <v>447</v>
      </c>
      <c r="AU579" s="164" t="s">
        <v>129</v>
      </c>
      <c r="AY579" s="18" t="s">
        <v>445</v>
      </c>
      <c r="BE579" s="165">
        <f>IF(N579="základná",J579,0)</f>
        <v>0</v>
      </c>
      <c r="BF579" s="165">
        <f>IF(N579="znížená",J579,0)</f>
        <v>0</v>
      </c>
      <c r="BG579" s="165">
        <f>IF(N579="zákl. prenesená",J579,0)</f>
        <v>0</v>
      </c>
      <c r="BH579" s="165">
        <f>IF(N579="zníž. prenesená",J579,0)</f>
        <v>0</v>
      </c>
      <c r="BI579" s="165">
        <f>IF(N579="nulová",J579,0)</f>
        <v>0</v>
      </c>
      <c r="BJ579" s="18" t="s">
        <v>129</v>
      </c>
      <c r="BK579" s="165">
        <f>ROUND(I579*H579,2)</f>
        <v>0</v>
      </c>
      <c r="BL579" s="18" t="s">
        <v>451</v>
      </c>
      <c r="BM579" s="164" t="s">
        <v>878</v>
      </c>
    </row>
    <row r="580" spans="1:65" s="14" customFormat="1">
      <c r="B580" s="173"/>
      <c r="D580" s="167" t="s">
        <v>453</v>
      </c>
      <c r="E580" s="174" t="s">
        <v>1</v>
      </c>
      <c r="F580" s="175" t="s">
        <v>879</v>
      </c>
      <c r="H580" s="176">
        <v>52.771000000000001</v>
      </c>
      <c r="L580" s="173"/>
      <c r="M580" s="177"/>
      <c r="N580" s="178"/>
      <c r="O580" s="178"/>
      <c r="P580" s="178"/>
      <c r="Q580" s="178"/>
      <c r="R580" s="178"/>
      <c r="S580" s="178"/>
      <c r="T580" s="179"/>
      <c r="AT580" s="174" t="s">
        <v>453</v>
      </c>
      <c r="AU580" s="174" t="s">
        <v>129</v>
      </c>
      <c r="AV580" s="14" t="s">
        <v>129</v>
      </c>
      <c r="AW580" s="14" t="s">
        <v>29</v>
      </c>
      <c r="AX580" s="14" t="s">
        <v>73</v>
      </c>
      <c r="AY580" s="174" t="s">
        <v>445</v>
      </c>
    </row>
    <row r="581" spans="1:65" s="14" customFormat="1">
      <c r="B581" s="173"/>
      <c r="D581" s="167" t="s">
        <v>453</v>
      </c>
      <c r="E581" s="174" t="s">
        <v>1</v>
      </c>
      <c r="F581" s="175" t="s">
        <v>880</v>
      </c>
      <c r="H581" s="176">
        <v>0.97799999999999998</v>
      </c>
      <c r="L581" s="173"/>
      <c r="M581" s="177"/>
      <c r="N581" s="178"/>
      <c r="O581" s="178"/>
      <c r="P581" s="178"/>
      <c r="Q581" s="178"/>
      <c r="R581" s="178"/>
      <c r="S581" s="178"/>
      <c r="T581" s="179"/>
      <c r="AT581" s="174" t="s">
        <v>453</v>
      </c>
      <c r="AU581" s="174" t="s">
        <v>129</v>
      </c>
      <c r="AV581" s="14" t="s">
        <v>129</v>
      </c>
      <c r="AW581" s="14" t="s">
        <v>29</v>
      </c>
      <c r="AX581" s="14" t="s">
        <v>73</v>
      </c>
      <c r="AY581" s="174" t="s">
        <v>445</v>
      </c>
    </row>
    <row r="582" spans="1:65" s="16" customFormat="1">
      <c r="B582" s="187"/>
      <c r="D582" s="167" t="s">
        <v>453</v>
      </c>
      <c r="E582" s="188" t="s">
        <v>1</v>
      </c>
      <c r="F582" s="189" t="s">
        <v>470</v>
      </c>
      <c r="H582" s="190">
        <v>53.749000000000002</v>
      </c>
      <c r="L582" s="187"/>
      <c r="M582" s="191"/>
      <c r="N582" s="192"/>
      <c r="O582" s="192"/>
      <c r="P582" s="192"/>
      <c r="Q582" s="192"/>
      <c r="R582" s="192"/>
      <c r="S582" s="192"/>
      <c r="T582" s="193"/>
      <c r="AT582" s="188" t="s">
        <v>453</v>
      </c>
      <c r="AU582" s="188" t="s">
        <v>129</v>
      </c>
      <c r="AV582" s="16" t="s">
        <v>451</v>
      </c>
      <c r="AW582" s="16" t="s">
        <v>29</v>
      </c>
      <c r="AX582" s="16" t="s">
        <v>81</v>
      </c>
      <c r="AY582" s="188" t="s">
        <v>445</v>
      </c>
    </row>
    <row r="583" spans="1:65" s="2" customFormat="1" ht="37.9" customHeight="1">
      <c r="A583" s="30"/>
      <c r="B583" s="152"/>
      <c r="C583" s="153" t="s">
        <v>881</v>
      </c>
      <c r="D583" s="153" t="s">
        <v>447</v>
      </c>
      <c r="E583" s="154" t="s">
        <v>882</v>
      </c>
      <c r="F583" s="155" t="s">
        <v>883</v>
      </c>
      <c r="G583" s="156" t="s">
        <v>529</v>
      </c>
      <c r="H583" s="157">
        <v>1236.2339999999999</v>
      </c>
      <c r="I583" s="158"/>
      <c r="J583" s="158">
        <f>ROUND(I583*H583,2)</f>
        <v>0</v>
      </c>
      <c r="K583" s="159"/>
      <c r="L583" s="31"/>
      <c r="M583" s="160" t="s">
        <v>1</v>
      </c>
      <c r="N583" s="161" t="s">
        <v>39</v>
      </c>
      <c r="O583" s="162">
        <v>4.5179999999999998E-2</v>
      </c>
      <c r="P583" s="162">
        <f>O583*H583</f>
        <v>55.853052119999994</v>
      </c>
      <c r="Q583" s="162">
        <v>6.2736099999999998E-3</v>
      </c>
      <c r="R583" s="162">
        <f>Q583*H583</f>
        <v>7.7556499847399989</v>
      </c>
      <c r="S583" s="162">
        <v>0</v>
      </c>
      <c r="T583" s="163">
        <f>S583*H583</f>
        <v>0</v>
      </c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R583" s="164" t="s">
        <v>451</v>
      </c>
      <c r="AT583" s="164" t="s">
        <v>447</v>
      </c>
      <c r="AU583" s="164" t="s">
        <v>129</v>
      </c>
      <c r="AY583" s="18" t="s">
        <v>445</v>
      </c>
      <c r="BE583" s="165">
        <f>IF(N583="základná",J583,0)</f>
        <v>0</v>
      </c>
      <c r="BF583" s="165">
        <f>IF(N583="znížená",J583,0)</f>
        <v>0</v>
      </c>
      <c r="BG583" s="165">
        <f>IF(N583="zákl. prenesená",J583,0)</f>
        <v>0</v>
      </c>
      <c r="BH583" s="165">
        <f>IF(N583="zníž. prenesená",J583,0)</f>
        <v>0</v>
      </c>
      <c r="BI583" s="165">
        <f>IF(N583="nulová",J583,0)</f>
        <v>0</v>
      </c>
      <c r="BJ583" s="18" t="s">
        <v>129</v>
      </c>
      <c r="BK583" s="165">
        <f>ROUND(I583*H583,2)</f>
        <v>0</v>
      </c>
      <c r="BL583" s="18" t="s">
        <v>451</v>
      </c>
      <c r="BM583" s="164" t="s">
        <v>884</v>
      </c>
    </row>
    <row r="584" spans="1:65" s="14" customFormat="1">
      <c r="B584" s="173"/>
      <c r="D584" s="167" t="s">
        <v>453</v>
      </c>
      <c r="E584" s="174" t="s">
        <v>1</v>
      </c>
      <c r="F584" s="175" t="s">
        <v>885</v>
      </c>
      <c r="H584" s="176">
        <v>1213.7339999999999</v>
      </c>
      <c r="L584" s="173"/>
      <c r="M584" s="177"/>
      <c r="N584" s="178"/>
      <c r="O584" s="178"/>
      <c r="P584" s="178"/>
      <c r="Q584" s="178"/>
      <c r="R584" s="178"/>
      <c r="S584" s="178"/>
      <c r="T584" s="179"/>
      <c r="AT584" s="174" t="s">
        <v>453</v>
      </c>
      <c r="AU584" s="174" t="s">
        <v>129</v>
      </c>
      <c r="AV584" s="14" t="s">
        <v>129</v>
      </c>
      <c r="AW584" s="14" t="s">
        <v>29</v>
      </c>
      <c r="AX584" s="14" t="s">
        <v>73</v>
      </c>
      <c r="AY584" s="174" t="s">
        <v>445</v>
      </c>
    </row>
    <row r="585" spans="1:65" s="14" customFormat="1">
      <c r="B585" s="173"/>
      <c r="D585" s="167" t="s">
        <v>453</v>
      </c>
      <c r="E585" s="174" t="s">
        <v>1</v>
      </c>
      <c r="F585" s="175" t="s">
        <v>886</v>
      </c>
      <c r="H585" s="176">
        <v>22.5</v>
      </c>
      <c r="L585" s="173"/>
      <c r="M585" s="177"/>
      <c r="N585" s="178"/>
      <c r="O585" s="178"/>
      <c r="P585" s="178"/>
      <c r="Q585" s="178"/>
      <c r="R585" s="178"/>
      <c r="S585" s="178"/>
      <c r="T585" s="179"/>
      <c r="AT585" s="174" t="s">
        <v>453</v>
      </c>
      <c r="AU585" s="174" t="s">
        <v>129</v>
      </c>
      <c r="AV585" s="14" t="s">
        <v>129</v>
      </c>
      <c r="AW585" s="14" t="s">
        <v>29</v>
      </c>
      <c r="AX585" s="14" t="s">
        <v>73</v>
      </c>
      <c r="AY585" s="174" t="s">
        <v>445</v>
      </c>
    </row>
    <row r="586" spans="1:65" s="16" customFormat="1">
      <c r="B586" s="187"/>
      <c r="D586" s="167" t="s">
        <v>453</v>
      </c>
      <c r="E586" s="188" t="s">
        <v>1</v>
      </c>
      <c r="F586" s="189" t="s">
        <v>470</v>
      </c>
      <c r="H586" s="190">
        <v>1236.2339999999999</v>
      </c>
      <c r="L586" s="187"/>
      <c r="M586" s="191"/>
      <c r="N586" s="192"/>
      <c r="O586" s="192"/>
      <c r="P586" s="192"/>
      <c r="Q586" s="192"/>
      <c r="R586" s="192"/>
      <c r="S586" s="192"/>
      <c r="T586" s="193"/>
      <c r="AT586" s="188" t="s">
        <v>453</v>
      </c>
      <c r="AU586" s="188" t="s">
        <v>129</v>
      </c>
      <c r="AV586" s="16" t="s">
        <v>451</v>
      </c>
      <c r="AW586" s="16" t="s">
        <v>29</v>
      </c>
      <c r="AX586" s="16" t="s">
        <v>81</v>
      </c>
      <c r="AY586" s="188" t="s">
        <v>445</v>
      </c>
    </row>
    <row r="587" spans="1:65" s="2" customFormat="1" ht="24.2" customHeight="1">
      <c r="A587" s="30"/>
      <c r="B587" s="152"/>
      <c r="C587" s="153" t="s">
        <v>362</v>
      </c>
      <c r="D587" s="153" t="s">
        <v>447</v>
      </c>
      <c r="E587" s="154" t="s">
        <v>887</v>
      </c>
      <c r="F587" s="155" t="s">
        <v>888</v>
      </c>
      <c r="G587" s="156" t="s">
        <v>507</v>
      </c>
      <c r="H587" s="157">
        <v>1.51</v>
      </c>
      <c r="I587" s="158"/>
      <c r="J587" s="158">
        <f>ROUND(I587*H587,2)</f>
        <v>0</v>
      </c>
      <c r="K587" s="159"/>
      <c r="L587" s="31"/>
      <c r="M587" s="160" t="s">
        <v>1</v>
      </c>
      <c r="N587" s="161" t="s">
        <v>39</v>
      </c>
      <c r="O587" s="162">
        <v>19.92446</v>
      </c>
      <c r="P587" s="162">
        <f>O587*H587</f>
        <v>30.085934600000002</v>
      </c>
      <c r="Q587" s="162">
        <v>1.7104000000000001E-2</v>
      </c>
      <c r="R587" s="162">
        <f>Q587*H587</f>
        <v>2.5827040000000002E-2</v>
      </c>
      <c r="S587" s="162">
        <v>0</v>
      </c>
      <c r="T587" s="163">
        <f>S587*H587</f>
        <v>0</v>
      </c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R587" s="164" t="s">
        <v>451</v>
      </c>
      <c r="AT587" s="164" t="s">
        <v>447</v>
      </c>
      <c r="AU587" s="164" t="s">
        <v>129</v>
      </c>
      <c r="AY587" s="18" t="s">
        <v>445</v>
      </c>
      <c r="BE587" s="165">
        <f>IF(N587="základná",J587,0)</f>
        <v>0</v>
      </c>
      <c r="BF587" s="165">
        <f>IF(N587="znížená",J587,0)</f>
        <v>0</v>
      </c>
      <c r="BG587" s="165">
        <f>IF(N587="zákl. prenesená",J587,0)</f>
        <v>0</v>
      </c>
      <c r="BH587" s="165">
        <f>IF(N587="zníž. prenesená",J587,0)</f>
        <v>0</v>
      </c>
      <c r="BI587" s="165">
        <f>IF(N587="nulová",J587,0)</f>
        <v>0</v>
      </c>
      <c r="BJ587" s="18" t="s">
        <v>129</v>
      </c>
      <c r="BK587" s="165">
        <f>ROUND(I587*H587,2)</f>
        <v>0</v>
      </c>
      <c r="BL587" s="18" t="s">
        <v>451</v>
      </c>
      <c r="BM587" s="164" t="s">
        <v>889</v>
      </c>
    </row>
    <row r="588" spans="1:65" s="13" customFormat="1">
      <c r="B588" s="166"/>
      <c r="D588" s="167" t="s">
        <v>453</v>
      </c>
      <c r="E588" s="168" t="s">
        <v>1</v>
      </c>
      <c r="F588" s="169" t="s">
        <v>890</v>
      </c>
      <c r="H588" s="168" t="s">
        <v>1</v>
      </c>
      <c r="L588" s="166"/>
      <c r="M588" s="170"/>
      <c r="N588" s="171"/>
      <c r="O588" s="171"/>
      <c r="P588" s="171"/>
      <c r="Q588" s="171"/>
      <c r="R588" s="171"/>
      <c r="S588" s="171"/>
      <c r="T588" s="172"/>
      <c r="AT588" s="168" t="s">
        <v>453</v>
      </c>
      <c r="AU588" s="168" t="s">
        <v>129</v>
      </c>
      <c r="AV588" s="13" t="s">
        <v>81</v>
      </c>
      <c r="AW588" s="13" t="s">
        <v>29</v>
      </c>
      <c r="AX588" s="13" t="s">
        <v>73</v>
      </c>
      <c r="AY588" s="168" t="s">
        <v>445</v>
      </c>
    </row>
    <row r="589" spans="1:65" s="14" customFormat="1">
      <c r="B589" s="173"/>
      <c r="D589" s="167" t="s">
        <v>453</v>
      </c>
      <c r="E589" s="174" t="s">
        <v>1</v>
      </c>
      <c r="F589" s="175" t="s">
        <v>891</v>
      </c>
      <c r="H589" s="176">
        <v>1.51</v>
      </c>
      <c r="L589" s="173"/>
      <c r="M589" s="177"/>
      <c r="N589" s="178"/>
      <c r="O589" s="178"/>
      <c r="P589" s="178"/>
      <c r="Q589" s="178"/>
      <c r="R589" s="178"/>
      <c r="S589" s="178"/>
      <c r="T589" s="179"/>
      <c r="AT589" s="174" t="s">
        <v>453</v>
      </c>
      <c r="AU589" s="174" t="s">
        <v>129</v>
      </c>
      <c r="AV589" s="14" t="s">
        <v>129</v>
      </c>
      <c r="AW589" s="14" t="s">
        <v>29</v>
      </c>
      <c r="AX589" s="14" t="s">
        <v>73</v>
      </c>
      <c r="AY589" s="174" t="s">
        <v>445</v>
      </c>
    </row>
    <row r="590" spans="1:65" s="15" customFormat="1">
      <c r="B590" s="180"/>
      <c r="D590" s="167" t="s">
        <v>453</v>
      </c>
      <c r="E590" s="181" t="s">
        <v>163</v>
      </c>
      <c r="F590" s="182" t="s">
        <v>468</v>
      </c>
      <c r="H590" s="183">
        <v>1.51</v>
      </c>
      <c r="L590" s="180"/>
      <c r="M590" s="184"/>
      <c r="N590" s="185"/>
      <c r="O590" s="185"/>
      <c r="P590" s="185"/>
      <c r="Q590" s="185"/>
      <c r="R590" s="185"/>
      <c r="S590" s="185"/>
      <c r="T590" s="186"/>
      <c r="AT590" s="181" t="s">
        <v>453</v>
      </c>
      <c r="AU590" s="181" t="s">
        <v>129</v>
      </c>
      <c r="AV590" s="15" t="s">
        <v>469</v>
      </c>
      <c r="AW590" s="15" t="s">
        <v>29</v>
      </c>
      <c r="AX590" s="15" t="s">
        <v>73</v>
      </c>
      <c r="AY590" s="181" t="s">
        <v>445</v>
      </c>
    </row>
    <row r="591" spans="1:65" s="16" customFormat="1">
      <c r="B591" s="187"/>
      <c r="D591" s="167" t="s">
        <v>453</v>
      </c>
      <c r="E591" s="188" t="s">
        <v>1</v>
      </c>
      <c r="F591" s="189" t="s">
        <v>470</v>
      </c>
      <c r="H591" s="190">
        <v>1.51</v>
      </c>
      <c r="L591" s="187"/>
      <c r="M591" s="191"/>
      <c r="N591" s="192"/>
      <c r="O591" s="192"/>
      <c r="P591" s="192"/>
      <c r="Q591" s="192"/>
      <c r="R591" s="192"/>
      <c r="S591" s="192"/>
      <c r="T591" s="193"/>
      <c r="AT591" s="188" t="s">
        <v>453</v>
      </c>
      <c r="AU591" s="188" t="s">
        <v>129</v>
      </c>
      <c r="AV591" s="16" t="s">
        <v>451</v>
      </c>
      <c r="AW591" s="16" t="s">
        <v>29</v>
      </c>
      <c r="AX591" s="16" t="s">
        <v>81</v>
      </c>
      <c r="AY591" s="188" t="s">
        <v>445</v>
      </c>
    </row>
    <row r="592" spans="1:65" s="2" customFormat="1" ht="16.5" customHeight="1">
      <c r="A592" s="30"/>
      <c r="B592" s="152"/>
      <c r="C592" s="194" t="s">
        <v>892</v>
      </c>
      <c r="D592" s="194" t="s">
        <v>534</v>
      </c>
      <c r="E592" s="195" t="s">
        <v>893</v>
      </c>
      <c r="F592" s="196" t="s">
        <v>894</v>
      </c>
      <c r="G592" s="197" t="s">
        <v>507</v>
      </c>
      <c r="H592" s="198">
        <v>1.661</v>
      </c>
      <c r="I592" s="199"/>
      <c r="J592" s="199">
        <f>ROUND(I592*H592,2)</f>
        <v>0</v>
      </c>
      <c r="K592" s="200"/>
      <c r="L592" s="201"/>
      <c r="M592" s="202" t="s">
        <v>1</v>
      </c>
      <c r="N592" s="203" t="s">
        <v>39</v>
      </c>
      <c r="O592" s="162">
        <v>0</v>
      </c>
      <c r="P592" s="162">
        <f>O592*H592</f>
        <v>0</v>
      </c>
      <c r="Q592" s="162">
        <v>1</v>
      </c>
      <c r="R592" s="162">
        <f>Q592*H592</f>
        <v>1.661</v>
      </c>
      <c r="S592" s="162">
        <v>0</v>
      </c>
      <c r="T592" s="163">
        <f>S592*H592</f>
        <v>0</v>
      </c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R592" s="164" t="s">
        <v>504</v>
      </c>
      <c r="AT592" s="164" t="s">
        <v>534</v>
      </c>
      <c r="AU592" s="164" t="s">
        <v>129</v>
      </c>
      <c r="AY592" s="18" t="s">
        <v>445</v>
      </c>
      <c r="BE592" s="165">
        <f>IF(N592="základná",J592,0)</f>
        <v>0</v>
      </c>
      <c r="BF592" s="165">
        <f>IF(N592="znížená",J592,0)</f>
        <v>0</v>
      </c>
      <c r="BG592" s="165">
        <f>IF(N592="zákl. prenesená",J592,0)</f>
        <v>0</v>
      </c>
      <c r="BH592" s="165">
        <f>IF(N592="zníž. prenesená",J592,0)</f>
        <v>0</v>
      </c>
      <c r="BI592" s="165">
        <f>IF(N592="nulová",J592,0)</f>
        <v>0</v>
      </c>
      <c r="BJ592" s="18" t="s">
        <v>129</v>
      </c>
      <c r="BK592" s="165">
        <f>ROUND(I592*H592,2)</f>
        <v>0</v>
      </c>
      <c r="BL592" s="18" t="s">
        <v>451</v>
      </c>
      <c r="BM592" s="164" t="s">
        <v>895</v>
      </c>
    </row>
    <row r="593" spans="1:65" s="14" customFormat="1">
      <c r="B593" s="173"/>
      <c r="D593" s="167" t="s">
        <v>453</v>
      </c>
      <c r="E593" s="174" t="s">
        <v>1</v>
      </c>
      <c r="F593" s="175" t="s">
        <v>896</v>
      </c>
      <c r="H593" s="176">
        <v>1.661</v>
      </c>
      <c r="L593" s="173"/>
      <c r="M593" s="177"/>
      <c r="N593" s="178"/>
      <c r="O593" s="178"/>
      <c r="P593" s="178"/>
      <c r="Q593" s="178"/>
      <c r="R593" s="178"/>
      <c r="S593" s="178"/>
      <c r="T593" s="179"/>
      <c r="AT593" s="174" t="s">
        <v>453</v>
      </c>
      <c r="AU593" s="174" t="s">
        <v>129</v>
      </c>
      <c r="AV593" s="14" t="s">
        <v>129</v>
      </c>
      <c r="AW593" s="14" t="s">
        <v>29</v>
      </c>
      <c r="AX593" s="14" t="s">
        <v>73</v>
      </c>
      <c r="AY593" s="174" t="s">
        <v>445</v>
      </c>
    </row>
    <row r="594" spans="1:65" s="16" customFormat="1">
      <c r="B594" s="187"/>
      <c r="D594" s="167" t="s">
        <v>453</v>
      </c>
      <c r="E594" s="188" t="s">
        <v>1</v>
      </c>
      <c r="F594" s="189" t="s">
        <v>470</v>
      </c>
      <c r="H594" s="190">
        <v>1.661</v>
      </c>
      <c r="L594" s="187"/>
      <c r="M594" s="191"/>
      <c r="N594" s="192"/>
      <c r="O594" s="192"/>
      <c r="P594" s="192"/>
      <c r="Q594" s="192"/>
      <c r="R594" s="192"/>
      <c r="S594" s="192"/>
      <c r="T594" s="193"/>
      <c r="AT594" s="188" t="s">
        <v>453</v>
      </c>
      <c r="AU594" s="188" t="s">
        <v>129</v>
      </c>
      <c r="AV594" s="16" t="s">
        <v>451</v>
      </c>
      <c r="AW594" s="16" t="s">
        <v>29</v>
      </c>
      <c r="AX594" s="16" t="s">
        <v>81</v>
      </c>
      <c r="AY594" s="188" t="s">
        <v>445</v>
      </c>
    </row>
    <row r="595" spans="1:65" s="2" customFormat="1" ht="24.2" customHeight="1">
      <c r="A595" s="30"/>
      <c r="B595" s="152"/>
      <c r="C595" s="153" t="s">
        <v>897</v>
      </c>
      <c r="D595" s="153" t="s">
        <v>447</v>
      </c>
      <c r="E595" s="154" t="s">
        <v>898</v>
      </c>
      <c r="F595" s="155" t="s">
        <v>899</v>
      </c>
      <c r="G595" s="156" t="s">
        <v>507</v>
      </c>
      <c r="H595" s="240">
        <v>37.017000000000003</v>
      </c>
      <c r="I595" s="158"/>
      <c r="J595" s="158">
        <f>ROUND(I595*H595,2)</f>
        <v>0</v>
      </c>
      <c r="K595" s="159"/>
      <c r="L595" s="31"/>
      <c r="M595" s="160" t="s">
        <v>1</v>
      </c>
      <c r="N595" s="161" t="s">
        <v>39</v>
      </c>
      <c r="O595" s="162">
        <v>18.25018</v>
      </c>
      <c r="P595" s="162">
        <f>O595*H595</f>
        <v>675.56691306000005</v>
      </c>
      <c r="Q595" s="162">
        <v>1.4966E-2</v>
      </c>
      <c r="R595" s="162">
        <f>Q595*H595</f>
        <v>0.5539964220000001</v>
      </c>
      <c r="S595" s="162">
        <v>0</v>
      </c>
      <c r="T595" s="163">
        <f>S595*H595</f>
        <v>0</v>
      </c>
      <c r="U595" s="30"/>
      <c r="V595" s="2" t="s">
        <v>7255</v>
      </c>
      <c r="W595" s="30"/>
      <c r="X595" s="30"/>
      <c r="Y595" s="30"/>
      <c r="Z595" s="30"/>
      <c r="AA595" s="30"/>
      <c r="AB595" s="30"/>
      <c r="AC595" s="30"/>
      <c r="AD595" s="30"/>
      <c r="AE595" s="30"/>
      <c r="AR595" s="164" t="s">
        <v>451</v>
      </c>
      <c r="AT595" s="164" t="s">
        <v>447</v>
      </c>
      <c r="AU595" s="164" t="s">
        <v>129</v>
      </c>
      <c r="AY595" s="18" t="s">
        <v>445</v>
      </c>
      <c r="BE595" s="165">
        <f>IF(N595="základná",J595,0)</f>
        <v>0</v>
      </c>
      <c r="BF595" s="165">
        <f>IF(N595="znížená",J595,0)</f>
        <v>0</v>
      </c>
      <c r="BG595" s="165">
        <f>IF(N595="zákl. prenesená",J595,0)</f>
        <v>0</v>
      </c>
      <c r="BH595" s="165">
        <f>IF(N595="zníž. prenesená",J595,0)</f>
        <v>0</v>
      </c>
      <c r="BI595" s="165">
        <f>IF(N595="nulová",J595,0)</f>
        <v>0</v>
      </c>
      <c r="BJ595" s="18" t="s">
        <v>129</v>
      </c>
      <c r="BK595" s="165">
        <f>ROUND(I595*H595,2)</f>
        <v>0</v>
      </c>
      <c r="BL595" s="18" t="s">
        <v>451</v>
      </c>
      <c r="BM595" s="164" t="s">
        <v>900</v>
      </c>
    </row>
    <row r="596" spans="1:65" s="13" customFormat="1">
      <c r="B596" s="166"/>
      <c r="D596" s="167" t="s">
        <v>453</v>
      </c>
      <c r="E596" s="168" t="s">
        <v>1</v>
      </c>
      <c r="F596" s="169" t="s">
        <v>901</v>
      </c>
      <c r="H596" s="168" t="s">
        <v>1</v>
      </c>
      <c r="L596" s="166"/>
      <c r="M596" s="170"/>
      <c r="N596" s="171"/>
      <c r="O596" s="171"/>
      <c r="P596" s="171"/>
      <c r="Q596" s="171"/>
      <c r="R596" s="171"/>
      <c r="S596" s="171"/>
      <c r="T596" s="172"/>
      <c r="AT596" s="168" t="s">
        <v>453</v>
      </c>
      <c r="AU596" s="168" t="s">
        <v>129</v>
      </c>
      <c r="AV596" s="13" t="s">
        <v>81</v>
      </c>
      <c r="AW596" s="13" t="s">
        <v>29</v>
      </c>
      <c r="AX596" s="13" t="s">
        <v>73</v>
      </c>
      <c r="AY596" s="168" t="s">
        <v>445</v>
      </c>
    </row>
    <row r="597" spans="1:65" s="14" customFormat="1">
      <c r="B597" s="173"/>
      <c r="D597" s="167" t="s">
        <v>453</v>
      </c>
      <c r="E597" s="174" t="s">
        <v>1</v>
      </c>
      <c r="F597" s="175" t="s">
        <v>902</v>
      </c>
      <c r="H597" s="176">
        <v>19.902999999999999</v>
      </c>
      <c r="L597" s="173"/>
      <c r="M597" s="177"/>
      <c r="N597" s="178"/>
      <c r="O597" s="178"/>
      <c r="P597" s="178"/>
      <c r="Q597" s="178"/>
      <c r="R597" s="178"/>
      <c r="S597" s="178"/>
      <c r="T597" s="179"/>
      <c r="AT597" s="174" t="s">
        <v>453</v>
      </c>
      <c r="AU597" s="174" t="s">
        <v>129</v>
      </c>
      <c r="AV597" s="14" t="s">
        <v>129</v>
      </c>
      <c r="AW597" s="14" t="s">
        <v>29</v>
      </c>
      <c r="AX597" s="14" t="s">
        <v>73</v>
      </c>
      <c r="AY597" s="174" t="s">
        <v>445</v>
      </c>
    </row>
    <row r="598" spans="1:65" s="15" customFormat="1">
      <c r="B598" s="180"/>
      <c r="D598" s="167" t="s">
        <v>453</v>
      </c>
      <c r="E598" s="181" t="s">
        <v>165</v>
      </c>
      <c r="F598" s="182" t="s">
        <v>468</v>
      </c>
      <c r="H598" s="183">
        <v>19.902999999999999</v>
      </c>
      <c r="L598" s="180"/>
      <c r="M598" s="184"/>
      <c r="N598" s="185"/>
      <c r="O598" s="185"/>
      <c r="P598" s="185"/>
      <c r="Q598" s="185"/>
      <c r="R598" s="185"/>
      <c r="S598" s="185"/>
      <c r="T598" s="186"/>
      <c r="AT598" s="181" t="s">
        <v>453</v>
      </c>
      <c r="AU598" s="181" t="s">
        <v>129</v>
      </c>
      <c r="AV598" s="15" t="s">
        <v>469</v>
      </c>
      <c r="AW598" s="15" t="s">
        <v>29</v>
      </c>
      <c r="AX598" s="15" t="s">
        <v>73</v>
      </c>
      <c r="AY598" s="181" t="s">
        <v>445</v>
      </c>
    </row>
    <row r="599" spans="1:65" s="13" customFormat="1">
      <c r="B599" s="166"/>
      <c r="D599" s="167" t="s">
        <v>453</v>
      </c>
      <c r="E599" s="168" t="s">
        <v>1</v>
      </c>
      <c r="F599" s="169" t="s">
        <v>903</v>
      </c>
      <c r="H599" s="168" t="s">
        <v>1</v>
      </c>
      <c r="L599" s="166"/>
      <c r="M599" s="170"/>
      <c r="N599" s="171"/>
      <c r="O599" s="171"/>
      <c r="P599" s="171"/>
      <c r="Q599" s="171"/>
      <c r="R599" s="171"/>
      <c r="S599" s="171"/>
      <c r="T599" s="172"/>
      <c r="AT599" s="168" t="s">
        <v>453</v>
      </c>
      <c r="AU599" s="168" t="s">
        <v>129</v>
      </c>
      <c r="AV599" s="13" t="s">
        <v>81</v>
      </c>
      <c r="AW599" s="13" t="s">
        <v>29</v>
      </c>
      <c r="AX599" s="13" t="s">
        <v>73</v>
      </c>
      <c r="AY599" s="168" t="s">
        <v>445</v>
      </c>
    </row>
    <row r="600" spans="1:65" s="14" customFormat="1">
      <c r="B600" s="173"/>
      <c r="D600" s="167" t="s">
        <v>453</v>
      </c>
      <c r="E600" s="174" t="s">
        <v>1</v>
      </c>
      <c r="F600" s="175" t="s">
        <v>904</v>
      </c>
      <c r="H600" s="176">
        <v>0.19500000000000001</v>
      </c>
      <c r="L600" s="173"/>
      <c r="M600" s="177"/>
      <c r="N600" s="178"/>
      <c r="O600" s="178"/>
      <c r="P600" s="178"/>
      <c r="Q600" s="178"/>
      <c r="R600" s="178"/>
      <c r="S600" s="178"/>
      <c r="T600" s="179"/>
      <c r="AT600" s="174" t="s">
        <v>453</v>
      </c>
      <c r="AU600" s="174" t="s">
        <v>129</v>
      </c>
      <c r="AV600" s="14" t="s">
        <v>129</v>
      </c>
      <c r="AW600" s="14" t="s">
        <v>29</v>
      </c>
      <c r="AX600" s="14" t="s">
        <v>73</v>
      </c>
      <c r="AY600" s="174" t="s">
        <v>445</v>
      </c>
    </row>
    <row r="601" spans="1:65" s="15" customFormat="1">
      <c r="B601" s="180"/>
      <c r="D601" s="167" t="s">
        <v>453</v>
      </c>
      <c r="E601" s="181" t="s">
        <v>167</v>
      </c>
      <c r="F601" s="182" t="s">
        <v>468</v>
      </c>
      <c r="H601" s="183">
        <v>0.19500000000000001</v>
      </c>
      <c r="L601" s="180"/>
      <c r="M601" s="184"/>
      <c r="N601" s="185"/>
      <c r="O601" s="185"/>
      <c r="P601" s="185"/>
      <c r="Q601" s="185"/>
      <c r="R601" s="185"/>
      <c r="S601" s="185"/>
      <c r="T601" s="186"/>
      <c r="AT601" s="181" t="s">
        <v>453</v>
      </c>
      <c r="AU601" s="181" t="s">
        <v>129</v>
      </c>
      <c r="AV601" s="15" t="s">
        <v>469</v>
      </c>
      <c r="AW601" s="15" t="s">
        <v>29</v>
      </c>
      <c r="AX601" s="15" t="s">
        <v>73</v>
      </c>
      <c r="AY601" s="181" t="s">
        <v>445</v>
      </c>
    </row>
    <row r="602" spans="1:65" s="13" customFormat="1">
      <c r="B602" s="166"/>
      <c r="D602" s="167" t="s">
        <v>453</v>
      </c>
      <c r="E602" s="168" t="s">
        <v>1</v>
      </c>
      <c r="F602" s="169" t="s">
        <v>905</v>
      </c>
      <c r="H602" s="168" t="s">
        <v>1</v>
      </c>
      <c r="L602" s="166"/>
      <c r="M602" s="170"/>
      <c r="N602" s="171"/>
      <c r="O602" s="171"/>
      <c r="P602" s="171"/>
      <c r="Q602" s="171"/>
      <c r="R602" s="171"/>
      <c r="S602" s="171"/>
      <c r="T602" s="172"/>
      <c r="AT602" s="168" t="s">
        <v>453</v>
      </c>
      <c r="AU602" s="168" t="s">
        <v>129</v>
      </c>
      <c r="AV602" s="13" t="s">
        <v>81</v>
      </c>
      <c r="AW602" s="13" t="s">
        <v>29</v>
      </c>
      <c r="AX602" s="13" t="s">
        <v>73</v>
      </c>
      <c r="AY602" s="168" t="s">
        <v>445</v>
      </c>
    </row>
    <row r="603" spans="1:65" s="14" customFormat="1" ht="22.5">
      <c r="B603" s="173"/>
      <c r="D603" s="167" t="s">
        <v>453</v>
      </c>
      <c r="E603" s="174" t="s">
        <v>1</v>
      </c>
      <c r="F603" s="175" t="s">
        <v>906</v>
      </c>
      <c r="H603" s="176">
        <v>4.7690000000000001</v>
      </c>
      <c r="L603" s="173"/>
      <c r="M603" s="177"/>
      <c r="N603" s="178"/>
      <c r="O603" s="178"/>
      <c r="P603" s="178"/>
      <c r="Q603" s="178"/>
      <c r="R603" s="178"/>
      <c r="S603" s="178"/>
      <c r="T603" s="179"/>
      <c r="AT603" s="174" t="s">
        <v>453</v>
      </c>
      <c r="AU603" s="174" t="s">
        <v>129</v>
      </c>
      <c r="AV603" s="14" t="s">
        <v>129</v>
      </c>
      <c r="AW603" s="14" t="s">
        <v>29</v>
      </c>
      <c r="AX603" s="14" t="s">
        <v>73</v>
      </c>
      <c r="AY603" s="174" t="s">
        <v>445</v>
      </c>
    </row>
    <row r="604" spans="1:65" s="15" customFormat="1">
      <c r="B604" s="180"/>
      <c r="D604" s="167" t="s">
        <v>453</v>
      </c>
      <c r="E604" s="181" t="s">
        <v>169</v>
      </c>
      <c r="F604" s="182" t="s">
        <v>468</v>
      </c>
      <c r="H604" s="183">
        <v>4.7690000000000001</v>
      </c>
      <c r="L604" s="180"/>
      <c r="M604" s="184"/>
      <c r="N604" s="185"/>
      <c r="O604" s="185"/>
      <c r="P604" s="185"/>
      <c r="Q604" s="185"/>
      <c r="R604" s="185"/>
      <c r="S604" s="185"/>
      <c r="T604" s="186"/>
      <c r="AT604" s="181" t="s">
        <v>453</v>
      </c>
      <c r="AU604" s="181" t="s">
        <v>129</v>
      </c>
      <c r="AV604" s="15" t="s">
        <v>469</v>
      </c>
      <c r="AW604" s="15" t="s">
        <v>29</v>
      </c>
      <c r="AX604" s="15" t="s">
        <v>73</v>
      </c>
      <c r="AY604" s="181" t="s">
        <v>445</v>
      </c>
    </row>
    <row r="605" spans="1:65" s="16" customFormat="1">
      <c r="B605" s="187"/>
      <c r="D605" s="167" t="s">
        <v>453</v>
      </c>
      <c r="E605" s="188" t="s">
        <v>1</v>
      </c>
      <c r="F605" s="189" t="s">
        <v>470</v>
      </c>
      <c r="H605" s="190">
        <v>24.867000000000001</v>
      </c>
      <c r="L605" s="187"/>
      <c r="M605" s="191"/>
      <c r="N605" s="192"/>
      <c r="O605" s="192"/>
      <c r="P605" s="192"/>
      <c r="Q605" s="192"/>
      <c r="R605" s="192"/>
      <c r="S605" s="192"/>
      <c r="T605" s="193"/>
      <c r="AT605" s="188" t="s">
        <v>453</v>
      </c>
      <c r="AU605" s="188" t="s">
        <v>129</v>
      </c>
      <c r="AV605" s="16" t="s">
        <v>451</v>
      </c>
      <c r="AW605" s="16" t="s">
        <v>29</v>
      </c>
      <c r="AX605" s="16" t="s">
        <v>81</v>
      </c>
      <c r="AY605" s="188" t="s">
        <v>445</v>
      </c>
    </row>
    <row r="606" spans="1:65" s="2" customFormat="1" ht="21.75" customHeight="1">
      <c r="A606" s="30"/>
      <c r="B606" s="152"/>
      <c r="C606" s="194" t="s">
        <v>907</v>
      </c>
      <c r="D606" s="194" t="s">
        <v>534</v>
      </c>
      <c r="E606" s="195" t="s">
        <v>908</v>
      </c>
      <c r="F606" s="233" t="s">
        <v>914</v>
      </c>
      <c r="G606" s="197" t="s">
        <v>542</v>
      </c>
      <c r="H606" s="198">
        <v>886.36800000000005</v>
      </c>
      <c r="I606" s="199"/>
      <c r="J606" s="199">
        <f>ROUND(I606*H606,2)</f>
        <v>0</v>
      </c>
      <c r="K606" s="200"/>
      <c r="L606" s="201"/>
      <c r="M606" s="202" t="s">
        <v>1</v>
      </c>
      <c r="N606" s="203" t="s">
        <v>39</v>
      </c>
      <c r="O606" s="162">
        <v>0</v>
      </c>
      <c r="P606" s="162">
        <f>O606*H606</f>
        <v>0</v>
      </c>
      <c r="Q606" s="162">
        <v>2.53E-2</v>
      </c>
      <c r="R606" s="162">
        <f>Q606*H606</f>
        <v>22.425110400000001</v>
      </c>
      <c r="S606" s="162">
        <v>0</v>
      </c>
      <c r="T606" s="163">
        <f>S606*H606</f>
        <v>0</v>
      </c>
      <c r="U606" s="30"/>
      <c r="V606" s="2" t="s">
        <v>7251</v>
      </c>
      <c r="W606" s="30"/>
      <c r="X606" s="30"/>
      <c r="Y606" s="30"/>
      <c r="Z606" s="30"/>
      <c r="AA606" s="30"/>
      <c r="AB606" s="30"/>
      <c r="AC606" s="30"/>
      <c r="AD606" s="30"/>
      <c r="AE606" s="30"/>
      <c r="AR606" s="164" t="s">
        <v>504</v>
      </c>
      <c r="AT606" s="164" t="s">
        <v>534</v>
      </c>
      <c r="AU606" s="164" t="s">
        <v>129</v>
      </c>
      <c r="AY606" s="18" t="s">
        <v>445</v>
      </c>
      <c r="BE606" s="165">
        <f>IF(N606="základná",J606,0)</f>
        <v>0</v>
      </c>
      <c r="BF606" s="165">
        <f>IF(N606="znížená",J606,0)</f>
        <v>0</v>
      </c>
      <c r="BG606" s="165">
        <f>IF(N606="zákl. prenesená",J606,0)</f>
        <v>0</v>
      </c>
      <c r="BH606" s="165">
        <f>IF(N606="zníž. prenesená",J606,0)</f>
        <v>0</v>
      </c>
      <c r="BI606" s="165">
        <f>IF(N606="nulová",J606,0)</f>
        <v>0</v>
      </c>
      <c r="BJ606" s="18" t="s">
        <v>129</v>
      </c>
      <c r="BK606" s="165">
        <f>ROUND(I606*H606,2)</f>
        <v>0</v>
      </c>
      <c r="BL606" s="18" t="s">
        <v>451</v>
      </c>
      <c r="BM606" s="164" t="s">
        <v>910</v>
      </c>
    </row>
    <row r="607" spans="1:65" s="14" customFormat="1">
      <c r="B607" s="173"/>
      <c r="D607" s="167" t="s">
        <v>453</v>
      </c>
      <c r="E607" s="174" t="s">
        <v>1</v>
      </c>
      <c r="F607" s="175" t="s">
        <v>911</v>
      </c>
      <c r="H607" s="176">
        <v>886.36800000000005</v>
      </c>
      <c r="L607" s="173"/>
      <c r="M607" s="177"/>
      <c r="N607" s="178"/>
      <c r="O607" s="178"/>
      <c r="P607" s="178"/>
      <c r="Q607" s="178"/>
      <c r="R607" s="178"/>
      <c r="S607" s="178"/>
      <c r="T607" s="179"/>
      <c r="AT607" s="174" t="s">
        <v>453</v>
      </c>
      <c r="AU607" s="174" t="s">
        <v>129</v>
      </c>
      <c r="AV607" s="14" t="s">
        <v>129</v>
      </c>
      <c r="AW607" s="14" t="s">
        <v>29</v>
      </c>
      <c r="AX607" s="14" t="s">
        <v>73</v>
      </c>
      <c r="AY607" s="174" t="s">
        <v>445</v>
      </c>
    </row>
    <row r="608" spans="1:65" s="16" customFormat="1">
      <c r="B608" s="187"/>
      <c r="D608" s="167" t="s">
        <v>453</v>
      </c>
      <c r="E608" s="188" t="s">
        <v>1</v>
      </c>
      <c r="F608" s="189" t="s">
        <v>470</v>
      </c>
      <c r="H608" s="190">
        <v>886.36800000000005</v>
      </c>
      <c r="L608" s="187"/>
      <c r="M608" s="191"/>
      <c r="N608" s="192"/>
      <c r="O608" s="192"/>
      <c r="P608" s="192"/>
      <c r="Q608" s="192"/>
      <c r="R608" s="192"/>
      <c r="S608" s="192"/>
      <c r="T608" s="193"/>
      <c r="AT608" s="188" t="s">
        <v>453</v>
      </c>
      <c r="AU608" s="188" t="s">
        <v>129</v>
      </c>
      <c r="AV608" s="16" t="s">
        <v>451</v>
      </c>
      <c r="AW608" s="16" t="s">
        <v>29</v>
      </c>
      <c r="AX608" s="16" t="s">
        <v>81</v>
      </c>
      <c r="AY608" s="188" t="s">
        <v>445</v>
      </c>
    </row>
    <row r="609" spans="1:65" s="2" customFormat="1" ht="21.75" customHeight="1">
      <c r="A609" s="30"/>
      <c r="B609" s="152"/>
      <c r="C609" s="194" t="s">
        <v>912</v>
      </c>
      <c r="D609" s="194" t="s">
        <v>534</v>
      </c>
      <c r="E609" s="195" t="s">
        <v>913</v>
      </c>
      <c r="F609" s="233" t="s">
        <v>3283</v>
      </c>
      <c r="G609" s="197" t="s">
        <v>542</v>
      </c>
      <c r="H609" s="198">
        <v>6.0419999999999998</v>
      </c>
      <c r="I609" s="199"/>
      <c r="J609" s="199">
        <f>ROUND(I609*H609,2)</f>
        <v>0</v>
      </c>
      <c r="K609" s="200"/>
      <c r="L609" s="201"/>
      <c r="M609" s="202" t="s">
        <v>1</v>
      </c>
      <c r="N609" s="203" t="s">
        <v>39</v>
      </c>
      <c r="O609" s="162">
        <v>0</v>
      </c>
      <c r="P609" s="162">
        <f>O609*H609</f>
        <v>0</v>
      </c>
      <c r="Q609" s="162">
        <v>3.5499999999999997E-2</v>
      </c>
      <c r="R609" s="162">
        <f>Q609*H609</f>
        <v>0.21449099999999999</v>
      </c>
      <c r="S609" s="162">
        <v>0</v>
      </c>
      <c r="T609" s="163">
        <f>S609*H609</f>
        <v>0</v>
      </c>
      <c r="U609" s="30"/>
      <c r="V609" s="2" t="s">
        <v>7251</v>
      </c>
      <c r="W609" s="30"/>
      <c r="X609" s="30"/>
      <c r="Y609" s="30"/>
      <c r="Z609" s="30"/>
      <c r="AA609" s="30"/>
      <c r="AB609" s="30"/>
      <c r="AC609" s="30"/>
      <c r="AD609" s="30"/>
      <c r="AE609" s="30"/>
      <c r="AR609" s="164" t="s">
        <v>504</v>
      </c>
      <c r="AT609" s="164" t="s">
        <v>534</v>
      </c>
      <c r="AU609" s="164" t="s">
        <v>129</v>
      </c>
      <c r="AY609" s="18" t="s">
        <v>445</v>
      </c>
      <c r="BE609" s="165">
        <f>IF(N609="základná",J609,0)</f>
        <v>0</v>
      </c>
      <c r="BF609" s="165">
        <f>IF(N609="znížená",J609,0)</f>
        <v>0</v>
      </c>
      <c r="BG609" s="165">
        <f>IF(N609="zákl. prenesená",J609,0)</f>
        <v>0</v>
      </c>
      <c r="BH609" s="165">
        <f>IF(N609="zníž. prenesená",J609,0)</f>
        <v>0</v>
      </c>
      <c r="BI609" s="165">
        <f>IF(N609="nulová",J609,0)</f>
        <v>0</v>
      </c>
      <c r="BJ609" s="18" t="s">
        <v>129</v>
      </c>
      <c r="BK609" s="165">
        <f>ROUND(I609*H609,2)</f>
        <v>0</v>
      </c>
      <c r="BL609" s="18" t="s">
        <v>451</v>
      </c>
      <c r="BM609" s="164" t="s">
        <v>915</v>
      </c>
    </row>
    <row r="610" spans="1:65" s="14" customFormat="1">
      <c r="B610" s="173"/>
      <c r="D610" s="167" t="s">
        <v>453</v>
      </c>
      <c r="E610" s="174" t="s">
        <v>1</v>
      </c>
      <c r="F610" s="175" t="s">
        <v>916</v>
      </c>
      <c r="H610" s="176">
        <v>6.0419999999999998</v>
      </c>
      <c r="L610" s="173"/>
      <c r="M610" s="177"/>
      <c r="N610" s="178"/>
      <c r="O610" s="178"/>
      <c r="P610" s="178"/>
      <c r="Q610" s="178"/>
      <c r="R610" s="178"/>
      <c r="S610" s="178"/>
      <c r="T610" s="179"/>
      <c r="AT610" s="174" t="s">
        <v>453</v>
      </c>
      <c r="AU610" s="174" t="s">
        <v>129</v>
      </c>
      <c r="AV610" s="14" t="s">
        <v>129</v>
      </c>
      <c r="AW610" s="14" t="s">
        <v>29</v>
      </c>
      <c r="AX610" s="14" t="s">
        <v>73</v>
      </c>
      <c r="AY610" s="174" t="s">
        <v>445</v>
      </c>
    </row>
    <row r="611" spans="1:65" s="16" customFormat="1">
      <c r="B611" s="187"/>
      <c r="D611" s="167" t="s">
        <v>453</v>
      </c>
      <c r="E611" s="188" t="s">
        <v>1</v>
      </c>
      <c r="F611" s="189" t="s">
        <v>470</v>
      </c>
      <c r="H611" s="190">
        <v>6.0419999999999998</v>
      </c>
      <c r="L611" s="187"/>
      <c r="M611" s="191"/>
      <c r="N611" s="192"/>
      <c r="O611" s="192"/>
      <c r="P611" s="192"/>
      <c r="Q611" s="192"/>
      <c r="R611" s="192"/>
      <c r="S611" s="192"/>
      <c r="T611" s="193"/>
      <c r="AT611" s="188" t="s">
        <v>453</v>
      </c>
      <c r="AU611" s="188" t="s">
        <v>129</v>
      </c>
      <c r="AV611" s="16" t="s">
        <v>451</v>
      </c>
      <c r="AW611" s="16" t="s">
        <v>29</v>
      </c>
      <c r="AX611" s="16" t="s">
        <v>81</v>
      </c>
      <c r="AY611" s="188" t="s">
        <v>445</v>
      </c>
    </row>
    <row r="612" spans="1:65" s="2" customFormat="1" ht="24.2" customHeight="1">
      <c r="A612" s="30"/>
      <c r="B612" s="152"/>
      <c r="C612" s="194" t="s">
        <v>917</v>
      </c>
      <c r="D612" s="194" t="s">
        <v>534</v>
      </c>
      <c r="E612" s="195" t="s">
        <v>918</v>
      </c>
      <c r="F612" s="196" t="s">
        <v>919</v>
      </c>
      <c r="G612" s="197" t="s">
        <v>507</v>
      </c>
      <c r="H612" s="198">
        <v>5.2460000000000004</v>
      </c>
      <c r="I612" s="199"/>
      <c r="J612" s="199">
        <f>ROUND(I612*H612,2)</f>
        <v>0</v>
      </c>
      <c r="K612" s="200"/>
      <c r="L612" s="201"/>
      <c r="M612" s="202" t="s">
        <v>1</v>
      </c>
      <c r="N612" s="203" t="s">
        <v>39</v>
      </c>
      <c r="O612" s="162">
        <v>0</v>
      </c>
      <c r="P612" s="162">
        <f>O612*H612</f>
        <v>0</v>
      </c>
      <c r="Q612" s="162">
        <v>1</v>
      </c>
      <c r="R612" s="162">
        <f>Q612*H612</f>
        <v>5.2460000000000004</v>
      </c>
      <c r="S612" s="162">
        <v>0</v>
      </c>
      <c r="T612" s="163">
        <f>S612*H612</f>
        <v>0</v>
      </c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R612" s="164" t="s">
        <v>504</v>
      </c>
      <c r="AT612" s="164" t="s">
        <v>534</v>
      </c>
      <c r="AU612" s="164" t="s">
        <v>129</v>
      </c>
      <c r="AY612" s="18" t="s">
        <v>445</v>
      </c>
      <c r="BE612" s="165">
        <f>IF(N612="základná",J612,0)</f>
        <v>0</v>
      </c>
      <c r="BF612" s="165">
        <f>IF(N612="znížená",J612,0)</f>
        <v>0</v>
      </c>
      <c r="BG612" s="165">
        <f>IF(N612="zákl. prenesená",J612,0)</f>
        <v>0</v>
      </c>
      <c r="BH612" s="165">
        <f>IF(N612="zníž. prenesená",J612,0)</f>
        <v>0</v>
      </c>
      <c r="BI612" s="165">
        <f>IF(N612="nulová",J612,0)</f>
        <v>0</v>
      </c>
      <c r="BJ612" s="18" t="s">
        <v>129</v>
      </c>
      <c r="BK612" s="165">
        <f>ROUND(I612*H612,2)</f>
        <v>0</v>
      </c>
      <c r="BL612" s="18" t="s">
        <v>451</v>
      </c>
      <c r="BM612" s="164" t="s">
        <v>920</v>
      </c>
    </row>
    <row r="613" spans="1:65" s="14" customFormat="1">
      <c r="B613" s="173"/>
      <c r="D613" s="167" t="s">
        <v>453</v>
      </c>
      <c r="E613" s="174" t="s">
        <v>1</v>
      </c>
      <c r="F613" s="175" t="s">
        <v>921</v>
      </c>
      <c r="H613" s="176">
        <v>5.2460000000000004</v>
      </c>
      <c r="L613" s="173"/>
      <c r="M613" s="177"/>
      <c r="N613" s="178"/>
      <c r="O613" s="178"/>
      <c r="P613" s="178"/>
      <c r="Q613" s="178"/>
      <c r="R613" s="178"/>
      <c r="S613" s="178"/>
      <c r="T613" s="179"/>
      <c r="AT613" s="174" t="s">
        <v>453</v>
      </c>
      <c r="AU613" s="174" t="s">
        <v>129</v>
      </c>
      <c r="AV613" s="14" t="s">
        <v>129</v>
      </c>
      <c r="AW613" s="14" t="s">
        <v>29</v>
      </c>
      <c r="AX613" s="14" t="s">
        <v>73</v>
      </c>
      <c r="AY613" s="174" t="s">
        <v>445</v>
      </c>
    </row>
    <row r="614" spans="1:65" s="16" customFormat="1">
      <c r="B614" s="187"/>
      <c r="D614" s="167" t="s">
        <v>453</v>
      </c>
      <c r="E614" s="188" t="s">
        <v>1</v>
      </c>
      <c r="F614" s="189" t="s">
        <v>470</v>
      </c>
      <c r="H614" s="190">
        <v>5.2460000000000004</v>
      </c>
      <c r="L614" s="187"/>
      <c r="M614" s="191"/>
      <c r="N614" s="192"/>
      <c r="O614" s="192"/>
      <c r="P614" s="192"/>
      <c r="Q614" s="192"/>
      <c r="R614" s="192"/>
      <c r="S614" s="192"/>
      <c r="T614" s="193"/>
      <c r="AT614" s="188" t="s">
        <v>453</v>
      </c>
      <c r="AU614" s="188" t="s">
        <v>129</v>
      </c>
      <c r="AV614" s="16" t="s">
        <v>451</v>
      </c>
      <c r="AW614" s="16" t="s">
        <v>29</v>
      </c>
      <c r="AX614" s="16" t="s">
        <v>81</v>
      </c>
      <c r="AY614" s="188" t="s">
        <v>445</v>
      </c>
    </row>
    <row r="615" spans="1:65" s="2" customFormat="1" ht="21.75" customHeight="1">
      <c r="A615" s="30"/>
      <c r="B615" s="152"/>
      <c r="C615" s="153" t="s">
        <v>922</v>
      </c>
      <c r="D615" s="153" t="s">
        <v>447</v>
      </c>
      <c r="E615" s="154" t="s">
        <v>923</v>
      </c>
      <c r="F615" s="155" t="s">
        <v>924</v>
      </c>
      <c r="G615" s="156" t="s">
        <v>450</v>
      </c>
      <c r="H615" s="157">
        <v>6.3490000000000002</v>
      </c>
      <c r="I615" s="158"/>
      <c r="J615" s="158">
        <f>ROUND(I615*H615,2)</f>
        <v>0</v>
      </c>
      <c r="K615" s="159"/>
      <c r="L615" s="31"/>
      <c r="M615" s="160" t="s">
        <v>1</v>
      </c>
      <c r="N615" s="161" t="s">
        <v>39</v>
      </c>
      <c r="O615" s="162">
        <v>2.6356899999999999</v>
      </c>
      <c r="P615" s="162">
        <f>O615*H615</f>
        <v>16.73399581</v>
      </c>
      <c r="Q615" s="162">
        <v>2.3255502400000001</v>
      </c>
      <c r="R615" s="162">
        <f>Q615*H615</f>
        <v>14.764918473760002</v>
      </c>
      <c r="S615" s="162">
        <v>0</v>
      </c>
      <c r="T615" s="163">
        <f>S615*H615</f>
        <v>0</v>
      </c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R615" s="164" t="s">
        <v>451</v>
      </c>
      <c r="AT615" s="164" t="s">
        <v>447</v>
      </c>
      <c r="AU615" s="164" t="s">
        <v>129</v>
      </c>
      <c r="AY615" s="18" t="s">
        <v>445</v>
      </c>
      <c r="BE615" s="165">
        <f>IF(N615="základná",J615,0)</f>
        <v>0</v>
      </c>
      <c r="BF615" s="165">
        <f>IF(N615="znížená",J615,0)</f>
        <v>0</v>
      </c>
      <c r="BG615" s="165">
        <f>IF(N615="zákl. prenesená",J615,0)</f>
        <v>0</v>
      </c>
      <c r="BH615" s="165">
        <f>IF(N615="zníž. prenesená",J615,0)</f>
        <v>0</v>
      </c>
      <c r="BI615" s="165">
        <f>IF(N615="nulová",J615,0)</f>
        <v>0</v>
      </c>
      <c r="BJ615" s="18" t="s">
        <v>129</v>
      </c>
      <c r="BK615" s="165">
        <f>ROUND(I615*H615,2)</f>
        <v>0</v>
      </c>
      <c r="BL615" s="18" t="s">
        <v>451</v>
      </c>
      <c r="BM615" s="164" t="s">
        <v>925</v>
      </c>
    </row>
    <row r="616" spans="1:65" s="13" customFormat="1">
      <c r="B616" s="166"/>
      <c r="D616" s="167" t="s">
        <v>453</v>
      </c>
      <c r="E616" s="168" t="s">
        <v>1</v>
      </c>
      <c r="F616" s="169" t="s">
        <v>926</v>
      </c>
      <c r="H616" s="168" t="s">
        <v>1</v>
      </c>
      <c r="L616" s="166"/>
      <c r="M616" s="170"/>
      <c r="N616" s="171"/>
      <c r="O616" s="171"/>
      <c r="P616" s="171"/>
      <c r="Q616" s="171"/>
      <c r="R616" s="171"/>
      <c r="S616" s="171"/>
      <c r="T616" s="172"/>
      <c r="AT616" s="168" t="s">
        <v>453</v>
      </c>
      <c r="AU616" s="168" t="s">
        <v>129</v>
      </c>
      <c r="AV616" s="13" t="s">
        <v>81</v>
      </c>
      <c r="AW616" s="13" t="s">
        <v>29</v>
      </c>
      <c r="AX616" s="13" t="s">
        <v>73</v>
      </c>
      <c r="AY616" s="168" t="s">
        <v>445</v>
      </c>
    </row>
    <row r="617" spans="1:65" s="14" customFormat="1">
      <c r="B617" s="173"/>
      <c r="D617" s="167" t="s">
        <v>453</v>
      </c>
      <c r="E617" s="174" t="s">
        <v>1</v>
      </c>
      <c r="F617" s="175" t="s">
        <v>927</v>
      </c>
      <c r="H617" s="176">
        <v>2.59</v>
      </c>
      <c r="L617" s="173"/>
      <c r="M617" s="177"/>
      <c r="N617" s="178"/>
      <c r="O617" s="178"/>
      <c r="P617" s="178"/>
      <c r="Q617" s="178"/>
      <c r="R617" s="178"/>
      <c r="S617" s="178"/>
      <c r="T617" s="179"/>
      <c r="AT617" s="174" t="s">
        <v>453</v>
      </c>
      <c r="AU617" s="174" t="s">
        <v>129</v>
      </c>
      <c r="AV617" s="14" t="s">
        <v>129</v>
      </c>
      <c r="AW617" s="14" t="s">
        <v>29</v>
      </c>
      <c r="AX617" s="14" t="s">
        <v>73</v>
      </c>
      <c r="AY617" s="174" t="s">
        <v>445</v>
      </c>
    </row>
    <row r="618" spans="1:65" s="14" customFormat="1">
      <c r="B618" s="173"/>
      <c r="D618" s="167" t="s">
        <v>453</v>
      </c>
      <c r="E618" s="174" t="s">
        <v>1</v>
      </c>
      <c r="F618" s="175" t="s">
        <v>928</v>
      </c>
      <c r="H618" s="176">
        <v>1.079</v>
      </c>
      <c r="L618" s="173"/>
      <c r="M618" s="177"/>
      <c r="N618" s="178"/>
      <c r="O618" s="178"/>
      <c r="P618" s="178"/>
      <c r="Q618" s="178"/>
      <c r="R618" s="178"/>
      <c r="S618" s="178"/>
      <c r="T618" s="179"/>
      <c r="AT618" s="174" t="s">
        <v>453</v>
      </c>
      <c r="AU618" s="174" t="s">
        <v>129</v>
      </c>
      <c r="AV618" s="14" t="s">
        <v>129</v>
      </c>
      <c r="AW618" s="14" t="s">
        <v>29</v>
      </c>
      <c r="AX618" s="14" t="s">
        <v>73</v>
      </c>
      <c r="AY618" s="174" t="s">
        <v>445</v>
      </c>
    </row>
    <row r="619" spans="1:65" s="14" customFormat="1">
      <c r="B619" s="173"/>
      <c r="D619" s="167" t="s">
        <v>453</v>
      </c>
      <c r="E619" s="174" t="s">
        <v>1</v>
      </c>
      <c r="F619" s="175" t="s">
        <v>929</v>
      </c>
      <c r="H619" s="176">
        <v>0.52</v>
      </c>
      <c r="L619" s="173"/>
      <c r="M619" s="177"/>
      <c r="N619" s="178"/>
      <c r="O619" s="178"/>
      <c r="P619" s="178"/>
      <c r="Q619" s="178"/>
      <c r="R619" s="178"/>
      <c r="S619" s="178"/>
      <c r="T619" s="179"/>
      <c r="AT619" s="174" t="s">
        <v>453</v>
      </c>
      <c r="AU619" s="174" t="s">
        <v>129</v>
      </c>
      <c r="AV619" s="14" t="s">
        <v>129</v>
      </c>
      <c r="AW619" s="14" t="s">
        <v>29</v>
      </c>
      <c r="AX619" s="14" t="s">
        <v>73</v>
      </c>
      <c r="AY619" s="174" t="s">
        <v>445</v>
      </c>
    </row>
    <row r="620" spans="1:65" s="14" customFormat="1">
      <c r="B620" s="173"/>
      <c r="D620" s="167" t="s">
        <v>453</v>
      </c>
      <c r="E620" s="174" t="s">
        <v>1</v>
      </c>
      <c r="F620" s="175" t="s">
        <v>930</v>
      </c>
      <c r="H620" s="176">
        <v>0.63500000000000001</v>
      </c>
      <c r="L620" s="173"/>
      <c r="M620" s="177"/>
      <c r="N620" s="178"/>
      <c r="O620" s="178"/>
      <c r="P620" s="178"/>
      <c r="Q620" s="178"/>
      <c r="R620" s="178"/>
      <c r="S620" s="178"/>
      <c r="T620" s="179"/>
      <c r="AT620" s="174" t="s">
        <v>453</v>
      </c>
      <c r="AU620" s="174" t="s">
        <v>129</v>
      </c>
      <c r="AV620" s="14" t="s">
        <v>129</v>
      </c>
      <c r="AW620" s="14" t="s">
        <v>29</v>
      </c>
      <c r="AX620" s="14" t="s">
        <v>73</v>
      </c>
      <c r="AY620" s="174" t="s">
        <v>445</v>
      </c>
    </row>
    <row r="621" spans="1:65" s="15" customFormat="1">
      <c r="B621" s="180"/>
      <c r="D621" s="167" t="s">
        <v>453</v>
      </c>
      <c r="E621" s="181" t="s">
        <v>226</v>
      </c>
      <c r="F621" s="182" t="s">
        <v>468</v>
      </c>
      <c r="H621" s="183">
        <v>4.8239999999999998</v>
      </c>
      <c r="L621" s="180"/>
      <c r="M621" s="184"/>
      <c r="N621" s="185"/>
      <c r="O621" s="185"/>
      <c r="P621" s="185"/>
      <c r="Q621" s="185"/>
      <c r="R621" s="185"/>
      <c r="S621" s="185"/>
      <c r="T621" s="186"/>
      <c r="AT621" s="181" t="s">
        <v>453</v>
      </c>
      <c r="AU621" s="181" t="s">
        <v>129</v>
      </c>
      <c r="AV621" s="15" t="s">
        <v>469</v>
      </c>
      <c r="AW621" s="15" t="s">
        <v>29</v>
      </c>
      <c r="AX621" s="15" t="s">
        <v>73</v>
      </c>
      <c r="AY621" s="181" t="s">
        <v>445</v>
      </c>
    </row>
    <row r="622" spans="1:65" s="13" customFormat="1">
      <c r="B622" s="166"/>
      <c r="D622" s="167" t="s">
        <v>453</v>
      </c>
      <c r="E622" s="168" t="s">
        <v>1</v>
      </c>
      <c r="F622" s="169" t="s">
        <v>931</v>
      </c>
      <c r="H622" s="168" t="s">
        <v>1</v>
      </c>
      <c r="L622" s="166"/>
      <c r="M622" s="170"/>
      <c r="N622" s="171"/>
      <c r="O622" s="171"/>
      <c r="P622" s="171"/>
      <c r="Q622" s="171"/>
      <c r="R622" s="171"/>
      <c r="S622" s="171"/>
      <c r="T622" s="172"/>
      <c r="AT622" s="168" t="s">
        <v>453</v>
      </c>
      <c r="AU622" s="168" t="s">
        <v>129</v>
      </c>
      <c r="AV622" s="13" t="s">
        <v>81</v>
      </c>
      <c r="AW622" s="13" t="s">
        <v>29</v>
      </c>
      <c r="AX622" s="13" t="s">
        <v>73</v>
      </c>
      <c r="AY622" s="168" t="s">
        <v>445</v>
      </c>
    </row>
    <row r="623" spans="1:65" s="14" customFormat="1">
      <c r="B623" s="173"/>
      <c r="D623" s="167" t="s">
        <v>453</v>
      </c>
      <c r="E623" s="174" t="s">
        <v>1</v>
      </c>
      <c r="F623" s="175" t="s">
        <v>932</v>
      </c>
      <c r="H623" s="176">
        <v>0.38500000000000001</v>
      </c>
      <c r="L623" s="173"/>
      <c r="M623" s="177"/>
      <c r="N623" s="178"/>
      <c r="O623" s="178"/>
      <c r="P623" s="178"/>
      <c r="Q623" s="178"/>
      <c r="R623" s="178"/>
      <c r="S623" s="178"/>
      <c r="T623" s="179"/>
      <c r="AT623" s="174" t="s">
        <v>453</v>
      </c>
      <c r="AU623" s="174" t="s">
        <v>129</v>
      </c>
      <c r="AV623" s="14" t="s">
        <v>129</v>
      </c>
      <c r="AW623" s="14" t="s">
        <v>29</v>
      </c>
      <c r="AX623" s="14" t="s">
        <v>73</v>
      </c>
      <c r="AY623" s="174" t="s">
        <v>445</v>
      </c>
    </row>
    <row r="624" spans="1:65" s="14" customFormat="1">
      <c r="B624" s="173"/>
      <c r="D624" s="167" t="s">
        <v>453</v>
      </c>
      <c r="E624" s="174" t="s">
        <v>1</v>
      </c>
      <c r="F624" s="175" t="s">
        <v>933</v>
      </c>
      <c r="H624" s="176">
        <v>0.85799999999999998</v>
      </c>
      <c r="L624" s="173"/>
      <c r="M624" s="177"/>
      <c r="N624" s="178"/>
      <c r="O624" s="178"/>
      <c r="P624" s="178"/>
      <c r="Q624" s="178"/>
      <c r="R624" s="178"/>
      <c r="S624" s="178"/>
      <c r="T624" s="179"/>
      <c r="AT624" s="174" t="s">
        <v>453</v>
      </c>
      <c r="AU624" s="174" t="s">
        <v>129</v>
      </c>
      <c r="AV624" s="14" t="s">
        <v>129</v>
      </c>
      <c r="AW624" s="14" t="s">
        <v>29</v>
      </c>
      <c r="AX624" s="14" t="s">
        <v>73</v>
      </c>
      <c r="AY624" s="174" t="s">
        <v>445</v>
      </c>
    </row>
    <row r="625" spans="1:65" s="14" customFormat="1">
      <c r="B625" s="173"/>
      <c r="D625" s="167" t="s">
        <v>453</v>
      </c>
      <c r="E625" s="174" t="s">
        <v>1</v>
      </c>
      <c r="F625" s="175" t="s">
        <v>934</v>
      </c>
      <c r="H625" s="176">
        <v>0.28199999999999997</v>
      </c>
      <c r="L625" s="173"/>
      <c r="M625" s="177"/>
      <c r="N625" s="178"/>
      <c r="O625" s="178"/>
      <c r="P625" s="178"/>
      <c r="Q625" s="178"/>
      <c r="R625" s="178"/>
      <c r="S625" s="178"/>
      <c r="T625" s="179"/>
      <c r="AT625" s="174" t="s">
        <v>453</v>
      </c>
      <c r="AU625" s="174" t="s">
        <v>129</v>
      </c>
      <c r="AV625" s="14" t="s">
        <v>129</v>
      </c>
      <c r="AW625" s="14" t="s">
        <v>29</v>
      </c>
      <c r="AX625" s="14" t="s">
        <v>73</v>
      </c>
      <c r="AY625" s="174" t="s">
        <v>445</v>
      </c>
    </row>
    <row r="626" spans="1:65" s="15" customFormat="1">
      <c r="B626" s="180"/>
      <c r="D626" s="167" t="s">
        <v>453</v>
      </c>
      <c r="E626" s="181" t="s">
        <v>328</v>
      </c>
      <c r="F626" s="182" t="s">
        <v>468</v>
      </c>
      <c r="H626" s="183">
        <v>1.5249999999999999</v>
      </c>
      <c r="L626" s="180"/>
      <c r="M626" s="184"/>
      <c r="N626" s="185"/>
      <c r="O626" s="185"/>
      <c r="P626" s="185"/>
      <c r="Q626" s="185"/>
      <c r="R626" s="185"/>
      <c r="S626" s="185"/>
      <c r="T626" s="186"/>
      <c r="AT626" s="181" t="s">
        <v>453</v>
      </c>
      <c r="AU626" s="181" t="s">
        <v>129</v>
      </c>
      <c r="AV626" s="15" t="s">
        <v>469</v>
      </c>
      <c r="AW626" s="15" t="s">
        <v>29</v>
      </c>
      <c r="AX626" s="15" t="s">
        <v>73</v>
      </c>
      <c r="AY626" s="181" t="s">
        <v>445</v>
      </c>
    </row>
    <row r="627" spans="1:65" s="16" customFormat="1">
      <c r="B627" s="187"/>
      <c r="D627" s="167" t="s">
        <v>453</v>
      </c>
      <c r="E627" s="188" t="s">
        <v>1</v>
      </c>
      <c r="F627" s="189" t="s">
        <v>470</v>
      </c>
      <c r="H627" s="190">
        <v>6.3490000000000002</v>
      </c>
      <c r="L627" s="187"/>
      <c r="M627" s="191"/>
      <c r="N627" s="192"/>
      <c r="O627" s="192"/>
      <c r="P627" s="192"/>
      <c r="Q627" s="192"/>
      <c r="R627" s="192"/>
      <c r="S627" s="192"/>
      <c r="T627" s="193"/>
      <c r="AT627" s="188" t="s">
        <v>453</v>
      </c>
      <c r="AU627" s="188" t="s">
        <v>129</v>
      </c>
      <c r="AV627" s="16" t="s">
        <v>451</v>
      </c>
      <c r="AW627" s="16" t="s">
        <v>29</v>
      </c>
      <c r="AX627" s="16" t="s">
        <v>81</v>
      </c>
      <c r="AY627" s="188" t="s">
        <v>445</v>
      </c>
    </row>
    <row r="628" spans="1:65" s="2" customFormat="1" ht="24.2" customHeight="1">
      <c r="A628" s="30"/>
      <c r="B628" s="152"/>
      <c r="C628" s="153" t="s">
        <v>935</v>
      </c>
      <c r="D628" s="153" t="s">
        <v>447</v>
      </c>
      <c r="E628" s="154" t="s">
        <v>936</v>
      </c>
      <c r="F628" s="155" t="s">
        <v>937</v>
      </c>
      <c r="G628" s="156" t="s">
        <v>507</v>
      </c>
      <c r="H628" s="157">
        <v>0.88900000000000001</v>
      </c>
      <c r="I628" s="158"/>
      <c r="J628" s="158">
        <f>ROUND(I628*H628,2)</f>
        <v>0</v>
      </c>
      <c r="K628" s="159"/>
      <c r="L628" s="31"/>
      <c r="M628" s="160" t="s">
        <v>1</v>
      </c>
      <c r="N628" s="161" t="s">
        <v>39</v>
      </c>
      <c r="O628" s="162">
        <v>40.198599999999999</v>
      </c>
      <c r="P628" s="162">
        <f>O628*H628</f>
        <v>35.7365554</v>
      </c>
      <c r="Q628" s="162">
        <v>1.0165683299999999</v>
      </c>
      <c r="R628" s="162">
        <f>Q628*H628</f>
        <v>0.90372924536999988</v>
      </c>
      <c r="S628" s="162">
        <v>0</v>
      </c>
      <c r="T628" s="163">
        <f>S628*H628</f>
        <v>0</v>
      </c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R628" s="164" t="s">
        <v>451</v>
      </c>
      <c r="AT628" s="164" t="s">
        <v>447</v>
      </c>
      <c r="AU628" s="164" t="s">
        <v>129</v>
      </c>
      <c r="AY628" s="18" t="s">
        <v>445</v>
      </c>
      <c r="BE628" s="165">
        <f>IF(N628="základná",J628,0)</f>
        <v>0</v>
      </c>
      <c r="BF628" s="165">
        <f>IF(N628="znížená",J628,0)</f>
        <v>0</v>
      </c>
      <c r="BG628" s="165">
        <f>IF(N628="zákl. prenesená",J628,0)</f>
        <v>0</v>
      </c>
      <c r="BH628" s="165">
        <f>IF(N628="zníž. prenesená",J628,0)</f>
        <v>0</v>
      </c>
      <c r="BI628" s="165">
        <f>IF(N628="nulová",J628,0)</f>
        <v>0</v>
      </c>
      <c r="BJ628" s="18" t="s">
        <v>129</v>
      </c>
      <c r="BK628" s="165">
        <f>ROUND(I628*H628,2)</f>
        <v>0</v>
      </c>
      <c r="BL628" s="18" t="s">
        <v>451</v>
      </c>
      <c r="BM628" s="164" t="s">
        <v>938</v>
      </c>
    </row>
    <row r="629" spans="1:65" s="14" customFormat="1">
      <c r="B629" s="173"/>
      <c r="D629" s="167" t="s">
        <v>453</v>
      </c>
      <c r="E629" s="174" t="s">
        <v>1</v>
      </c>
      <c r="F629" s="175" t="s">
        <v>939</v>
      </c>
      <c r="H629" s="176">
        <v>0.67500000000000004</v>
      </c>
      <c r="L629" s="173"/>
      <c r="M629" s="177"/>
      <c r="N629" s="178"/>
      <c r="O629" s="178"/>
      <c r="P629" s="178"/>
      <c r="Q629" s="178"/>
      <c r="R629" s="178"/>
      <c r="S629" s="178"/>
      <c r="T629" s="179"/>
      <c r="AT629" s="174" t="s">
        <v>453</v>
      </c>
      <c r="AU629" s="174" t="s">
        <v>129</v>
      </c>
      <c r="AV629" s="14" t="s">
        <v>129</v>
      </c>
      <c r="AW629" s="14" t="s">
        <v>29</v>
      </c>
      <c r="AX629" s="14" t="s">
        <v>73</v>
      </c>
      <c r="AY629" s="174" t="s">
        <v>445</v>
      </c>
    </row>
    <row r="630" spans="1:65" s="14" customFormat="1">
      <c r="B630" s="173"/>
      <c r="D630" s="167" t="s">
        <v>453</v>
      </c>
      <c r="E630" s="174" t="s">
        <v>1</v>
      </c>
      <c r="F630" s="175" t="s">
        <v>940</v>
      </c>
      <c r="H630" s="176">
        <v>0.214</v>
      </c>
      <c r="L630" s="173"/>
      <c r="M630" s="177"/>
      <c r="N630" s="178"/>
      <c r="O630" s="178"/>
      <c r="P630" s="178"/>
      <c r="Q630" s="178"/>
      <c r="R630" s="178"/>
      <c r="S630" s="178"/>
      <c r="T630" s="179"/>
      <c r="AT630" s="174" t="s">
        <v>453</v>
      </c>
      <c r="AU630" s="174" t="s">
        <v>129</v>
      </c>
      <c r="AV630" s="14" t="s">
        <v>129</v>
      </c>
      <c r="AW630" s="14" t="s">
        <v>29</v>
      </c>
      <c r="AX630" s="14" t="s">
        <v>73</v>
      </c>
      <c r="AY630" s="174" t="s">
        <v>445</v>
      </c>
    </row>
    <row r="631" spans="1:65" s="16" customFormat="1">
      <c r="B631" s="187"/>
      <c r="D631" s="167" t="s">
        <v>453</v>
      </c>
      <c r="E631" s="188" t="s">
        <v>1</v>
      </c>
      <c r="F631" s="189" t="s">
        <v>470</v>
      </c>
      <c r="H631" s="190">
        <v>0.88900000000000001</v>
      </c>
      <c r="L631" s="187"/>
      <c r="M631" s="191"/>
      <c r="N631" s="192"/>
      <c r="O631" s="192"/>
      <c r="P631" s="192"/>
      <c r="Q631" s="192"/>
      <c r="R631" s="192"/>
      <c r="S631" s="192"/>
      <c r="T631" s="193"/>
      <c r="AT631" s="188" t="s">
        <v>453</v>
      </c>
      <c r="AU631" s="188" t="s">
        <v>129</v>
      </c>
      <c r="AV631" s="16" t="s">
        <v>451</v>
      </c>
      <c r="AW631" s="16" t="s">
        <v>29</v>
      </c>
      <c r="AX631" s="16" t="s">
        <v>81</v>
      </c>
      <c r="AY631" s="188" t="s">
        <v>445</v>
      </c>
    </row>
    <row r="632" spans="1:65" s="2" customFormat="1" ht="33" customHeight="1">
      <c r="A632" s="30"/>
      <c r="B632" s="152"/>
      <c r="C632" s="153" t="s">
        <v>941</v>
      </c>
      <c r="D632" s="153" t="s">
        <v>447</v>
      </c>
      <c r="E632" s="154" t="s">
        <v>942</v>
      </c>
      <c r="F632" s="155" t="s">
        <v>943</v>
      </c>
      <c r="G632" s="156" t="s">
        <v>529</v>
      </c>
      <c r="H632" s="157">
        <v>20.946000000000002</v>
      </c>
      <c r="I632" s="158"/>
      <c r="J632" s="158">
        <f>ROUND(I632*H632,2)</f>
        <v>0</v>
      </c>
      <c r="K632" s="159"/>
      <c r="L632" s="31"/>
      <c r="M632" s="160" t="s">
        <v>1</v>
      </c>
      <c r="N632" s="161" t="s">
        <v>39</v>
      </c>
      <c r="O632" s="162">
        <v>2.0356900000000002</v>
      </c>
      <c r="P632" s="162">
        <f>O632*H632</f>
        <v>42.639562740000009</v>
      </c>
      <c r="Q632" s="162">
        <v>7.8981499999999996E-3</v>
      </c>
      <c r="R632" s="162">
        <f>Q632*H632</f>
        <v>0.16543464990000001</v>
      </c>
      <c r="S632" s="162">
        <v>0</v>
      </c>
      <c r="T632" s="163">
        <f>S632*H632</f>
        <v>0</v>
      </c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R632" s="164" t="s">
        <v>451</v>
      </c>
      <c r="AT632" s="164" t="s">
        <v>447</v>
      </c>
      <c r="AU632" s="164" t="s">
        <v>129</v>
      </c>
      <c r="AY632" s="18" t="s">
        <v>445</v>
      </c>
      <c r="BE632" s="165">
        <f>IF(N632="základná",J632,0)</f>
        <v>0</v>
      </c>
      <c r="BF632" s="165">
        <f>IF(N632="znížená",J632,0)</f>
        <v>0</v>
      </c>
      <c r="BG632" s="165">
        <f>IF(N632="zákl. prenesená",J632,0)</f>
        <v>0</v>
      </c>
      <c r="BH632" s="165">
        <f>IF(N632="zníž. prenesená",J632,0)</f>
        <v>0</v>
      </c>
      <c r="BI632" s="165">
        <f>IF(N632="nulová",J632,0)</f>
        <v>0</v>
      </c>
      <c r="BJ632" s="18" t="s">
        <v>129</v>
      </c>
      <c r="BK632" s="165">
        <f>ROUND(I632*H632,2)</f>
        <v>0</v>
      </c>
      <c r="BL632" s="18" t="s">
        <v>451</v>
      </c>
      <c r="BM632" s="164" t="s">
        <v>944</v>
      </c>
    </row>
    <row r="633" spans="1:65" s="13" customFormat="1">
      <c r="B633" s="166"/>
      <c r="D633" s="167" t="s">
        <v>453</v>
      </c>
      <c r="E633" s="168" t="s">
        <v>1</v>
      </c>
      <c r="F633" s="169" t="s">
        <v>926</v>
      </c>
      <c r="H633" s="168" t="s">
        <v>1</v>
      </c>
      <c r="L633" s="166"/>
      <c r="M633" s="170"/>
      <c r="N633" s="171"/>
      <c r="O633" s="171"/>
      <c r="P633" s="171"/>
      <c r="Q633" s="171"/>
      <c r="R633" s="171"/>
      <c r="S633" s="171"/>
      <c r="T633" s="172"/>
      <c r="AT633" s="168" t="s">
        <v>453</v>
      </c>
      <c r="AU633" s="168" t="s">
        <v>129</v>
      </c>
      <c r="AV633" s="13" t="s">
        <v>81</v>
      </c>
      <c r="AW633" s="13" t="s">
        <v>29</v>
      </c>
      <c r="AX633" s="13" t="s">
        <v>73</v>
      </c>
      <c r="AY633" s="168" t="s">
        <v>445</v>
      </c>
    </row>
    <row r="634" spans="1:65" s="14" customFormat="1">
      <c r="B634" s="173"/>
      <c r="D634" s="167" t="s">
        <v>453</v>
      </c>
      <c r="E634" s="174" t="s">
        <v>1</v>
      </c>
      <c r="F634" s="175" t="s">
        <v>945</v>
      </c>
      <c r="H634" s="176">
        <v>12.951000000000001</v>
      </c>
      <c r="L634" s="173"/>
      <c r="M634" s="177"/>
      <c r="N634" s="178"/>
      <c r="O634" s="178"/>
      <c r="P634" s="178"/>
      <c r="Q634" s="178"/>
      <c r="R634" s="178"/>
      <c r="S634" s="178"/>
      <c r="T634" s="179"/>
      <c r="AT634" s="174" t="s">
        <v>453</v>
      </c>
      <c r="AU634" s="174" t="s">
        <v>129</v>
      </c>
      <c r="AV634" s="14" t="s">
        <v>129</v>
      </c>
      <c r="AW634" s="14" t="s">
        <v>29</v>
      </c>
      <c r="AX634" s="14" t="s">
        <v>73</v>
      </c>
      <c r="AY634" s="174" t="s">
        <v>445</v>
      </c>
    </row>
    <row r="635" spans="1:65" s="14" customFormat="1">
      <c r="B635" s="173"/>
      <c r="D635" s="167" t="s">
        <v>453</v>
      </c>
      <c r="E635" s="174" t="s">
        <v>1</v>
      </c>
      <c r="F635" s="175" t="s">
        <v>946</v>
      </c>
      <c r="H635" s="176">
        <v>5.3949999999999996</v>
      </c>
      <c r="L635" s="173"/>
      <c r="M635" s="177"/>
      <c r="N635" s="178"/>
      <c r="O635" s="178"/>
      <c r="P635" s="178"/>
      <c r="Q635" s="178"/>
      <c r="R635" s="178"/>
      <c r="S635" s="178"/>
      <c r="T635" s="179"/>
      <c r="AT635" s="174" t="s">
        <v>453</v>
      </c>
      <c r="AU635" s="174" t="s">
        <v>129</v>
      </c>
      <c r="AV635" s="14" t="s">
        <v>129</v>
      </c>
      <c r="AW635" s="14" t="s">
        <v>29</v>
      </c>
      <c r="AX635" s="14" t="s">
        <v>73</v>
      </c>
      <c r="AY635" s="174" t="s">
        <v>445</v>
      </c>
    </row>
    <row r="636" spans="1:65" s="14" customFormat="1">
      <c r="B636" s="173"/>
      <c r="D636" s="167" t="s">
        <v>453</v>
      </c>
      <c r="E636" s="174" t="s">
        <v>1</v>
      </c>
      <c r="F636" s="175" t="s">
        <v>947</v>
      </c>
      <c r="H636" s="176">
        <v>2.6</v>
      </c>
      <c r="L636" s="173"/>
      <c r="M636" s="177"/>
      <c r="N636" s="178"/>
      <c r="O636" s="178"/>
      <c r="P636" s="178"/>
      <c r="Q636" s="178"/>
      <c r="R636" s="178"/>
      <c r="S636" s="178"/>
      <c r="T636" s="179"/>
      <c r="AT636" s="174" t="s">
        <v>453</v>
      </c>
      <c r="AU636" s="174" t="s">
        <v>129</v>
      </c>
      <c r="AV636" s="14" t="s">
        <v>129</v>
      </c>
      <c r="AW636" s="14" t="s">
        <v>29</v>
      </c>
      <c r="AX636" s="14" t="s">
        <v>73</v>
      </c>
      <c r="AY636" s="174" t="s">
        <v>445</v>
      </c>
    </row>
    <row r="637" spans="1:65" s="15" customFormat="1">
      <c r="B637" s="180"/>
      <c r="D637" s="167" t="s">
        <v>453</v>
      </c>
      <c r="E637" s="181" t="s">
        <v>1</v>
      </c>
      <c r="F637" s="182" t="s">
        <v>468</v>
      </c>
      <c r="H637" s="183">
        <v>20.946000000000002</v>
      </c>
      <c r="L637" s="180"/>
      <c r="M637" s="184"/>
      <c r="N637" s="185"/>
      <c r="O637" s="185"/>
      <c r="P637" s="185"/>
      <c r="Q637" s="185"/>
      <c r="R637" s="185"/>
      <c r="S637" s="185"/>
      <c r="T637" s="186"/>
      <c r="AT637" s="181" t="s">
        <v>453</v>
      </c>
      <c r="AU637" s="181" t="s">
        <v>129</v>
      </c>
      <c r="AV637" s="15" t="s">
        <v>469</v>
      </c>
      <c r="AW637" s="15" t="s">
        <v>29</v>
      </c>
      <c r="AX637" s="15" t="s">
        <v>73</v>
      </c>
      <c r="AY637" s="181" t="s">
        <v>445</v>
      </c>
    </row>
    <row r="638" spans="1:65" s="16" customFormat="1">
      <c r="B638" s="187"/>
      <c r="D638" s="167" t="s">
        <v>453</v>
      </c>
      <c r="E638" s="188" t="s">
        <v>228</v>
      </c>
      <c r="F638" s="189" t="s">
        <v>470</v>
      </c>
      <c r="H638" s="190">
        <v>20.946000000000002</v>
      </c>
      <c r="L638" s="187"/>
      <c r="M638" s="191"/>
      <c r="N638" s="192"/>
      <c r="O638" s="192"/>
      <c r="P638" s="192"/>
      <c r="Q638" s="192"/>
      <c r="R638" s="192"/>
      <c r="S638" s="192"/>
      <c r="T638" s="193"/>
      <c r="AT638" s="188" t="s">
        <v>453</v>
      </c>
      <c r="AU638" s="188" t="s">
        <v>129</v>
      </c>
      <c r="AV638" s="16" t="s">
        <v>451</v>
      </c>
      <c r="AW638" s="16" t="s">
        <v>29</v>
      </c>
      <c r="AX638" s="16" t="s">
        <v>81</v>
      </c>
      <c r="AY638" s="188" t="s">
        <v>445</v>
      </c>
    </row>
    <row r="639" spans="1:65" s="2" customFormat="1" ht="33" customHeight="1">
      <c r="A639" s="30"/>
      <c r="B639" s="152"/>
      <c r="C639" s="153" t="s">
        <v>948</v>
      </c>
      <c r="D639" s="153" t="s">
        <v>447</v>
      </c>
      <c r="E639" s="154" t="s">
        <v>949</v>
      </c>
      <c r="F639" s="155" t="s">
        <v>950</v>
      </c>
      <c r="G639" s="156" t="s">
        <v>529</v>
      </c>
      <c r="H639" s="157">
        <v>20.946000000000002</v>
      </c>
      <c r="I639" s="158"/>
      <c r="J639" s="158">
        <f>ROUND(I639*H639,2)</f>
        <v>0</v>
      </c>
      <c r="K639" s="159"/>
      <c r="L639" s="31"/>
      <c r="M639" s="160" t="s">
        <v>1</v>
      </c>
      <c r="N639" s="161" t="s">
        <v>39</v>
      </c>
      <c r="O639" s="162">
        <v>0.34899999999999998</v>
      </c>
      <c r="P639" s="162">
        <f>O639*H639</f>
        <v>7.3101539999999998</v>
      </c>
      <c r="Q639" s="162">
        <v>0</v>
      </c>
      <c r="R639" s="162">
        <f>Q639*H639</f>
        <v>0</v>
      </c>
      <c r="S639" s="162">
        <v>0</v>
      </c>
      <c r="T639" s="163">
        <f>S639*H639</f>
        <v>0</v>
      </c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R639" s="164" t="s">
        <v>451</v>
      </c>
      <c r="AT639" s="164" t="s">
        <v>447</v>
      </c>
      <c r="AU639" s="164" t="s">
        <v>129</v>
      </c>
      <c r="AY639" s="18" t="s">
        <v>445</v>
      </c>
      <c r="BE639" s="165">
        <f>IF(N639="základná",J639,0)</f>
        <v>0</v>
      </c>
      <c r="BF639" s="165">
        <f>IF(N639="znížená",J639,0)</f>
        <v>0</v>
      </c>
      <c r="BG639" s="165">
        <f>IF(N639="zákl. prenesená",J639,0)</f>
        <v>0</v>
      </c>
      <c r="BH639" s="165">
        <f>IF(N639="zníž. prenesená",J639,0)</f>
        <v>0</v>
      </c>
      <c r="BI639" s="165">
        <f>IF(N639="nulová",J639,0)</f>
        <v>0</v>
      </c>
      <c r="BJ639" s="18" t="s">
        <v>129</v>
      </c>
      <c r="BK639" s="165">
        <f>ROUND(I639*H639,2)</f>
        <v>0</v>
      </c>
      <c r="BL639" s="18" t="s">
        <v>451</v>
      </c>
      <c r="BM639" s="164" t="s">
        <v>951</v>
      </c>
    </row>
    <row r="640" spans="1:65" s="14" customFormat="1">
      <c r="B640" s="173"/>
      <c r="D640" s="167" t="s">
        <v>453</v>
      </c>
      <c r="E640" s="174" t="s">
        <v>1</v>
      </c>
      <c r="F640" s="175" t="s">
        <v>228</v>
      </c>
      <c r="H640" s="176">
        <v>20.946000000000002</v>
      </c>
      <c r="L640" s="173"/>
      <c r="M640" s="177"/>
      <c r="N640" s="178"/>
      <c r="O640" s="178"/>
      <c r="P640" s="178"/>
      <c r="Q640" s="178"/>
      <c r="R640" s="178"/>
      <c r="S640" s="178"/>
      <c r="T640" s="179"/>
      <c r="AT640" s="174" t="s">
        <v>453</v>
      </c>
      <c r="AU640" s="174" t="s">
        <v>129</v>
      </c>
      <c r="AV640" s="14" t="s">
        <v>129</v>
      </c>
      <c r="AW640" s="14" t="s">
        <v>29</v>
      </c>
      <c r="AX640" s="14" t="s">
        <v>81</v>
      </c>
      <c r="AY640" s="174" t="s">
        <v>445</v>
      </c>
    </row>
    <row r="641" spans="1:65" s="2" customFormat="1" ht="24.2" customHeight="1">
      <c r="A641" s="30"/>
      <c r="B641" s="152"/>
      <c r="C641" s="153" t="s">
        <v>952</v>
      </c>
      <c r="D641" s="153" t="s">
        <v>447</v>
      </c>
      <c r="E641" s="154" t="s">
        <v>953</v>
      </c>
      <c r="F641" s="155" t="s">
        <v>954</v>
      </c>
      <c r="G641" s="156" t="s">
        <v>542</v>
      </c>
      <c r="H641" s="157">
        <v>17.600000000000001</v>
      </c>
      <c r="I641" s="158"/>
      <c r="J641" s="158">
        <f>ROUND(I641*H641,2)</f>
        <v>0</v>
      </c>
      <c r="K641" s="159"/>
      <c r="L641" s="31"/>
      <c r="M641" s="160" t="s">
        <v>1</v>
      </c>
      <c r="N641" s="161" t="s">
        <v>39</v>
      </c>
      <c r="O641" s="162">
        <v>1.0091399999999999</v>
      </c>
      <c r="P641" s="162">
        <f>O641*H641</f>
        <v>17.760864000000002</v>
      </c>
      <c r="Q641" s="162">
        <v>3.1349799999999997E-2</v>
      </c>
      <c r="R641" s="162">
        <f>Q641*H641</f>
        <v>0.55175647999999999</v>
      </c>
      <c r="S641" s="162">
        <v>0</v>
      </c>
      <c r="T641" s="163">
        <f>S641*H641</f>
        <v>0</v>
      </c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R641" s="164" t="s">
        <v>451</v>
      </c>
      <c r="AT641" s="164" t="s">
        <v>447</v>
      </c>
      <c r="AU641" s="164" t="s">
        <v>129</v>
      </c>
      <c r="AY641" s="18" t="s">
        <v>445</v>
      </c>
      <c r="BE641" s="165">
        <f>IF(N641="základná",J641,0)</f>
        <v>0</v>
      </c>
      <c r="BF641" s="165">
        <f>IF(N641="znížená",J641,0)</f>
        <v>0</v>
      </c>
      <c r="BG641" s="165">
        <f>IF(N641="zákl. prenesená",J641,0)</f>
        <v>0</v>
      </c>
      <c r="BH641" s="165">
        <f>IF(N641="zníž. prenesená",J641,0)</f>
        <v>0</v>
      </c>
      <c r="BI641" s="165">
        <f>IF(N641="nulová",J641,0)</f>
        <v>0</v>
      </c>
      <c r="BJ641" s="18" t="s">
        <v>129</v>
      </c>
      <c r="BK641" s="165">
        <f>ROUND(I641*H641,2)</f>
        <v>0</v>
      </c>
      <c r="BL641" s="18" t="s">
        <v>451</v>
      </c>
      <c r="BM641" s="164" t="s">
        <v>955</v>
      </c>
    </row>
    <row r="642" spans="1:65" s="13" customFormat="1">
      <c r="B642" s="166"/>
      <c r="D642" s="167" t="s">
        <v>453</v>
      </c>
      <c r="E642" s="168" t="s">
        <v>1</v>
      </c>
      <c r="F642" s="169" t="s">
        <v>956</v>
      </c>
      <c r="H642" s="168" t="s">
        <v>1</v>
      </c>
      <c r="L642" s="166"/>
      <c r="M642" s="170"/>
      <c r="N642" s="171"/>
      <c r="O642" s="171"/>
      <c r="P642" s="171"/>
      <c r="Q642" s="171"/>
      <c r="R642" s="171"/>
      <c r="S642" s="171"/>
      <c r="T642" s="172"/>
      <c r="AT642" s="168" t="s">
        <v>453</v>
      </c>
      <c r="AU642" s="168" t="s">
        <v>129</v>
      </c>
      <c r="AV642" s="13" t="s">
        <v>81</v>
      </c>
      <c r="AW642" s="13" t="s">
        <v>29</v>
      </c>
      <c r="AX642" s="13" t="s">
        <v>73</v>
      </c>
      <c r="AY642" s="168" t="s">
        <v>445</v>
      </c>
    </row>
    <row r="643" spans="1:65" s="14" customFormat="1">
      <c r="B643" s="173"/>
      <c r="D643" s="167" t="s">
        <v>453</v>
      </c>
      <c r="E643" s="174" t="s">
        <v>1</v>
      </c>
      <c r="F643" s="175" t="s">
        <v>957</v>
      </c>
      <c r="H643" s="176">
        <v>17.600000000000001</v>
      </c>
      <c r="L643" s="173"/>
      <c r="M643" s="177"/>
      <c r="N643" s="178"/>
      <c r="O643" s="178"/>
      <c r="P643" s="178"/>
      <c r="Q643" s="178"/>
      <c r="R643" s="178"/>
      <c r="S643" s="178"/>
      <c r="T643" s="179"/>
      <c r="AT643" s="174" t="s">
        <v>453</v>
      </c>
      <c r="AU643" s="174" t="s">
        <v>129</v>
      </c>
      <c r="AV643" s="14" t="s">
        <v>129</v>
      </c>
      <c r="AW643" s="14" t="s">
        <v>29</v>
      </c>
      <c r="AX643" s="14" t="s">
        <v>73</v>
      </c>
      <c r="AY643" s="174" t="s">
        <v>445</v>
      </c>
    </row>
    <row r="644" spans="1:65" s="16" customFormat="1">
      <c r="B644" s="187"/>
      <c r="D644" s="167" t="s">
        <v>453</v>
      </c>
      <c r="E644" s="188" t="s">
        <v>1</v>
      </c>
      <c r="F644" s="189" t="s">
        <v>470</v>
      </c>
      <c r="H644" s="190">
        <v>17.600000000000001</v>
      </c>
      <c r="L644" s="187"/>
      <c r="M644" s="191"/>
      <c r="N644" s="192"/>
      <c r="O644" s="192"/>
      <c r="P644" s="192"/>
      <c r="Q644" s="192"/>
      <c r="R644" s="192"/>
      <c r="S644" s="192"/>
      <c r="T644" s="193"/>
      <c r="AT644" s="188" t="s">
        <v>453</v>
      </c>
      <c r="AU644" s="188" t="s">
        <v>129</v>
      </c>
      <c r="AV644" s="16" t="s">
        <v>451</v>
      </c>
      <c r="AW644" s="16" t="s">
        <v>29</v>
      </c>
      <c r="AX644" s="16" t="s">
        <v>81</v>
      </c>
      <c r="AY644" s="188" t="s">
        <v>445</v>
      </c>
    </row>
    <row r="645" spans="1:65" s="2" customFormat="1" ht="24.2" customHeight="1">
      <c r="A645" s="30"/>
      <c r="B645" s="152"/>
      <c r="C645" s="194" t="s">
        <v>958</v>
      </c>
      <c r="D645" s="194" t="s">
        <v>534</v>
      </c>
      <c r="E645" s="195" t="s">
        <v>959</v>
      </c>
      <c r="F645" s="196" t="s">
        <v>960</v>
      </c>
      <c r="G645" s="197" t="s">
        <v>651</v>
      </c>
      <c r="H645" s="198">
        <v>8</v>
      </c>
      <c r="I645" s="199"/>
      <c r="J645" s="199">
        <f>ROUND(I645*H645,2)</f>
        <v>0</v>
      </c>
      <c r="K645" s="200"/>
      <c r="L645" s="201"/>
      <c r="M645" s="202" t="s">
        <v>1</v>
      </c>
      <c r="N645" s="203" t="s">
        <v>39</v>
      </c>
      <c r="O645" s="162">
        <v>0</v>
      </c>
      <c r="P645" s="162">
        <f>O645*H645</f>
        <v>0</v>
      </c>
      <c r="Q645" s="162">
        <v>0.27060000000000001</v>
      </c>
      <c r="R645" s="162">
        <f>Q645*H645</f>
        <v>2.1648000000000001</v>
      </c>
      <c r="S645" s="162">
        <v>0</v>
      </c>
      <c r="T645" s="163">
        <f>S645*H645</f>
        <v>0</v>
      </c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R645" s="164" t="s">
        <v>504</v>
      </c>
      <c r="AT645" s="164" t="s">
        <v>534</v>
      </c>
      <c r="AU645" s="164" t="s">
        <v>129</v>
      </c>
      <c r="AY645" s="18" t="s">
        <v>445</v>
      </c>
      <c r="BE645" s="165">
        <f>IF(N645="základná",J645,0)</f>
        <v>0</v>
      </c>
      <c r="BF645" s="165">
        <f>IF(N645="znížená",J645,0)</f>
        <v>0</v>
      </c>
      <c r="BG645" s="165">
        <f>IF(N645="zákl. prenesená",J645,0)</f>
        <v>0</v>
      </c>
      <c r="BH645" s="165">
        <f>IF(N645="zníž. prenesená",J645,0)</f>
        <v>0</v>
      </c>
      <c r="BI645" s="165">
        <f>IF(N645="nulová",J645,0)</f>
        <v>0</v>
      </c>
      <c r="BJ645" s="18" t="s">
        <v>129</v>
      </c>
      <c r="BK645" s="165">
        <f>ROUND(I645*H645,2)</f>
        <v>0</v>
      </c>
      <c r="BL645" s="18" t="s">
        <v>451</v>
      </c>
      <c r="BM645" s="164" t="s">
        <v>961</v>
      </c>
    </row>
    <row r="646" spans="1:65" s="2" customFormat="1" ht="24.2" customHeight="1">
      <c r="A646" s="30"/>
      <c r="B646" s="152"/>
      <c r="C646" s="153" t="s">
        <v>962</v>
      </c>
      <c r="D646" s="153" t="s">
        <v>447</v>
      </c>
      <c r="E646" s="154" t="s">
        <v>963</v>
      </c>
      <c r="F646" s="155" t="s">
        <v>964</v>
      </c>
      <c r="G646" s="156" t="s">
        <v>529</v>
      </c>
      <c r="H646" s="157">
        <v>6.6669999999999998</v>
      </c>
      <c r="I646" s="158"/>
      <c r="J646" s="158">
        <f>ROUND(I646*H646,2)</f>
        <v>0</v>
      </c>
      <c r="K646" s="159"/>
      <c r="L646" s="31"/>
      <c r="M646" s="160" t="s">
        <v>1</v>
      </c>
      <c r="N646" s="161" t="s">
        <v>39</v>
      </c>
      <c r="O646" s="162">
        <v>0.83465999999999996</v>
      </c>
      <c r="P646" s="162">
        <f>O646*H646</f>
        <v>5.5646782199999993</v>
      </c>
      <c r="Q646" s="162">
        <v>3.9622599999999996E-3</v>
      </c>
      <c r="R646" s="162">
        <f>Q646*H646</f>
        <v>2.6416387419999996E-2</v>
      </c>
      <c r="S646" s="162">
        <v>0</v>
      </c>
      <c r="T646" s="163">
        <f>S646*H646</f>
        <v>0</v>
      </c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R646" s="164" t="s">
        <v>451</v>
      </c>
      <c r="AT646" s="164" t="s">
        <v>447</v>
      </c>
      <c r="AU646" s="164" t="s">
        <v>129</v>
      </c>
      <c r="AY646" s="18" t="s">
        <v>445</v>
      </c>
      <c r="BE646" s="165">
        <f>IF(N646="základná",J646,0)</f>
        <v>0</v>
      </c>
      <c r="BF646" s="165">
        <f>IF(N646="znížená",J646,0)</f>
        <v>0</v>
      </c>
      <c r="BG646" s="165">
        <f>IF(N646="zákl. prenesená",J646,0)</f>
        <v>0</v>
      </c>
      <c r="BH646" s="165">
        <f>IF(N646="zníž. prenesená",J646,0)</f>
        <v>0</v>
      </c>
      <c r="BI646" s="165">
        <f>IF(N646="nulová",J646,0)</f>
        <v>0</v>
      </c>
      <c r="BJ646" s="18" t="s">
        <v>129</v>
      </c>
      <c r="BK646" s="165">
        <f>ROUND(I646*H646,2)</f>
        <v>0</v>
      </c>
      <c r="BL646" s="18" t="s">
        <v>451</v>
      </c>
      <c r="BM646" s="164" t="s">
        <v>965</v>
      </c>
    </row>
    <row r="647" spans="1:65" s="13" customFormat="1">
      <c r="B647" s="166"/>
      <c r="D647" s="167" t="s">
        <v>453</v>
      </c>
      <c r="E647" s="168" t="s">
        <v>1</v>
      </c>
      <c r="F647" s="169" t="s">
        <v>926</v>
      </c>
      <c r="H647" s="168" t="s">
        <v>1</v>
      </c>
      <c r="L647" s="166"/>
      <c r="M647" s="170"/>
      <c r="N647" s="171"/>
      <c r="O647" s="171"/>
      <c r="P647" s="171"/>
      <c r="Q647" s="171"/>
      <c r="R647" s="171"/>
      <c r="S647" s="171"/>
      <c r="T647" s="172"/>
      <c r="AT647" s="168" t="s">
        <v>453</v>
      </c>
      <c r="AU647" s="168" t="s">
        <v>129</v>
      </c>
      <c r="AV647" s="13" t="s">
        <v>81</v>
      </c>
      <c r="AW647" s="13" t="s">
        <v>29</v>
      </c>
      <c r="AX647" s="13" t="s">
        <v>73</v>
      </c>
      <c r="AY647" s="168" t="s">
        <v>445</v>
      </c>
    </row>
    <row r="648" spans="1:65" s="14" customFormat="1">
      <c r="B648" s="173"/>
      <c r="D648" s="167" t="s">
        <v>453</v>
      </c>
      <c r="E648" s="174" t="s">
        <v>1</v>
      </c>
      <c r="F648" s="175" t="s">
        <v>966</v>
      </c>
      <c r="H648" s="176">
        <v>4.6150000000000002</v>
      </c>
      <c r="L648" s="173"/>
      <c r="M648" s="177"/>
      <c r="N648" s="178"/>
      <c r="O648" s="178"/>
      <c r="P648" s="178"/>
      <c r="Q648" s="178"/>
      <c r="R648" s="178"/>
      <c r="S648" s="178"/>
      <c r="T648" s="179"/>
      <c r="AT648" s="174" t="s">
        <v>453</v>
      </c>
      <c r="AU648" s="174" t="s">
        <v>129</v>
      </c>
      <c r="AV648" s="14" t="s">
        <v>129</v>
      </c>
      <c r="AW648" s="14" t="s">
        <v>29</v>
      </c>
      <c r="AX648" s="14" t="s">
        <v>73</v>
      </c>
      <c r="AY648" s="174" t="s">
        <v>445</v>
      </c>
    </row>
    <row r="649" spans="1:65" s="13" customFormat="1">
      <c r="B649" s="166"/>
      <c r="D649" s="167" t="s">
        <v>453</v>
      </c>
      <c r="E649" s="168" t="s">
        <v>1</v>
      </c>
      <c r="F649" s="169" t="s">
        <v>967</v>
      </c>
      <c r="H649" s="168" t="s">
        <v>1</v>
      </c>
      <c r="L649" s="166"/>
      <c r="M649" s="170"/>
      <c r="N649" s="171"/>
      <c r="O649" s="171"/>
      <c r="P649" s="171"/>
      <c r="Q649" s="171"/>
      <c r="R649" s="171"/>
      <c r="S649" s="171"/>
      <c r="T649" s="172"/>
      <c r="AT649" s="168" t="s">
        <v>453</v>
      </c>
      <c r="AU649" s="168" t="s">
        <v>129</v>
      </c>
      <c r="AV649" s="13" t="s">
        <v>81</v>
      </c>
      <c r="AW649" s="13" t="s">
        <v>29</v>
      </c>
      <c r="AX649" s="13" t="s">
        <v>73</v>
      </c>
      <c r="AY649" s="168" t="s">
        <v>445</v>
      </c>
    </row>
    <row r="650" spans="1:65" s="14" customFormat="1">
      <c r="B650" s="173"/>
      <c r="D650" s="167" t="s">
        <v>453</v>
      </c>
      <c r="E650" s="174" t="s">
        <v>1</v>
      </c>
      <c r="F650" s="175" t="s">
        <v>968</v>
      </c>
      <c r="H650" s="176">
        <v>2.052</v>
      </c>
      <c r="L650" s="173"/>
      <c r="M650" s="177"/>
      <c r="N650" s="178"/>
      <c r="O650" s="178"/>
      <c r="P650" s="178"/>
      <c r="Q650" s="178"/>
      <c r="R650" s="178"/>
      <c r="S650" s="178"/>
      <c r="T650" s="179"/>
      <c r="AT650" s="174" t="s">
        <v>453</v>
      </c>
      <c r="AU650" s="174" t="s">
        <v>129</v>
      </c>
      <c r="AV650" s="14" t="s">
        <v>129</v>
      </c>
      <c r="AW650" s="14" t="s">
        <v>29</v>
      </c>
      <c r="AX650" s="14" t="s">
        <v>73</v>
      </c>
      <c r="AY650" s="174" t="s">
        <v>445</v>
      </c>
    </row>
    <row r="651" spans="1:65" s="15" customFormat="1">
      <c r="B651" s="180"/>
      <c r="D651" s="167" t="s">
        <v>453</v>
      </c>
      <c r="E651" s="181" t="s">
        <v>230</v>
      </c>
      <c r="F651" s="182" t="s">
        <v>468</v>
      </c>
      <c r="H651" s="183">
        <v>6.6669999999999998</v>
      </c>
      <c r="L651" s="180"/>
      <c r="M651" s="184"/>
      <c r="N651" s="185"/>
      <c r="O651" s="185"/>
      <c r="P651" s="185"/>
      <c r="Q651" s="185"/>
      <c r="R651" s="185"/>
      <c r="S651" s="185"/>
      <c r="T651" s="186"/>
      <c r="AT651" s="181" t="s">
        <v>453</v>
      </c>
      <c r="AU651" s="181" t="s">
        <v>129</v>
      </c>
      <c r="AV651" s="15" t="s">
        <v>469</v>
      </c>
      <c r="AW651" s="15" t="s">
        <v>29</v>
      </c>
      <c r="AX651" s="15" t="s">
        <v>73</v>
      </c>
      <c r="AY651" s="181" t="s">
        <v>445</v>
      </c>
    </row>
    <row r="652" spans="1:65" s="16" customFormat="1">
      <c r="B652" s="187"/>
      <c r="D652" s="167" t="s">
        <v>453</v>
      </c>
      <c r="E652" s="188" t="s">
        <v>1</v>
      </c>
      <c r="F652" s="189" t="s">
        <v>470</v>
      </c>
      <c r="H652" s="190">
        <v>6.6669999999999998</v>
      </c>
      <c r="L652" s="187"/>
      <c r="M652" s="191"/>
      <c r="N652" s="192"/>
      <c r="O652" s="192"/>
      <c r="P652" s="192"/>
      <c r="Q652" s="192"/>
      <c r="R652" s="192"/>
      <c r="S652" s="192"/>
      <c r="T652" s="193"/>
      <c r="AT652" s="188" t="s">
        <v>453</v>
      </c>
      <c r="AU652" s="188" t="s">
        <v>129</v>
      </c>
      <c r="AV652" s="16" t="s">
        <v>451</v>
      </c>
      <c r="AW652" s="16" t="s">
        <v>29</v>
      </c>
      <c r="AX652" s="16" t="s">
        <v>81</v>
      </c>
      <c r="AY652" s="188" t="s">
        <v>445</v>
      </c>
    </row>
    <row r="653" spans="1:65" s="2" customFormat="1" ht="24.2" customHeight="1">
      <c r="A653" s="30"/>
      <c r="B653" s="152"/>
      <c r="C653" s="153" t="s">
        <v>969</v>
      </c>
      <c r="D653" s="153" t="s">
        <v>447</v>
      </c>
      <c r="E653" s="154" t="s">
        <v>970</v>
      </c>
      <c r="F653" s="155" t="s">
        <v>971</v>
      </c>
      <c r="G653" s="156" t="s">
        <v>529</v>
      </c>
      <c r="H653" s="157">
        <v>6.6669999999999998</v>
      </c>
      <c r="I653" s="158"/>
      <c r="J653" s="158">
        <f>ROUND(I653*H653,2)</f>
        <v>0</v>
      </c>
      <c r="K653" s="159"/>
      <c r="L653" s="31"/>
      <c r="M653" s="160" t="s">
        <v>1</v>
      </c>
      <c r="N653" s="161" t="s">
        <v>39</v>
      </c>
      <c r="O653" s="162">
        <v>0.25900000000000001</v>
      </c>
      <c r="P653" s="162">
        <f>O653*H653</f>
        <v>1.726753</v>
      </c>
      <c r="Q653" s="162">
        <v>0</v>
      </c>
      <c r="R653" s="162">
        <f>Q653*H653</f>
        <v>0</v>
      </c>
      <c r="S653" s="162">
        <v>0</v>
      </c>
      <c r="T653" s="163">
        <f>S653*H653</f>
        <v>0</v>
      </c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R653" s="164" t="s">
        <v>451</v>
      </c>
      <c r="AT653" s="164" t="s">
        <v>447</v>
      </c>
      <c r="AU653" s="164" t="s">
        <v>129</v>
      </c>
      <c r="AY653" s="18" t="s">
        <v>445</v>
      </c>
      <c r="BE653" s="165">
        <f>IF(N653="základná",J653,0)</f>
        <v>0</v>
      </c>
      <c r="BF653" s="165">
        <f>IF(N653="znížená",J653,0)</f>
        <v>0</v>
      </c>
      <c r="BG653" s="165">
        <f>IF(N653="zákl. prenesená",J653,0)</f>
        <v>0</v>
      </c>
      <c r="BH653" s="165">
        <f>IF(N653="zníž. prenesená",J653,0)</f>
        <v>0</v>
      </c>
      <c r="BI653" s="165">
        <f>IF(N653="nulová",J653,0)</f>
        <v>0</v>
      </c>
      <c r="BJ653" s="18" t="s">
        <v>129</v>
      </c>
      <c r="BK653" s="165">
        <f>ROUND(I653*H653,2)</f>
        <v>0</v>
      </c>
      <c r="BL653" s="18" t="s">
        <v>451</v>
      </c>
      <c r="BM653" s="164" t="s">
        <v>972</v>
      </c>
    </row>
    <row r="654" spans="1:65" s="14" customFormat="1">
      <c r="B654" s="173"/>
      <c r="D654" s="167" t="s">
        <v>453</v>
      </c>
      <c r="E654" s="174" t="s">
        <v>1</v>
      </c>
      <c r="F654" s="175" t="s">
        <v>230</v>
      </c>
      <c r="H654" s="176">
        <v>6.6669999999999998</v>
      </c>
      <c r="L654" s="173"/>
      <c r="M654" s="177"/>
      <c r="N654" s="178"/>
      <c r="O654" s="178"/>
      <c r="P654" s="178"/>
      <c r="Q654" s="178"/>
      <c r="R654" s="178"/>
      <c r="S654" s="178"/>
      <c r="T654" s="179"/>
      <c r="AT654" s="174" t="s">
        <v>453</v>
      </c>
      <c r="AU654" s="174" t="s">
        <v>129</v>
      </c>
      <c r="AV654" s="14" t="s">
        <v>129</v>
      </c>
      <c r="AW654" s="14" t="s">
        <v>29</v>
      </c>
      <c r="AX654" s="14" t="s">
        <v>81</v>
      </c>
      <c r="AY654" s="174" t="s">
        <v>445</v>
      </c>
    </row>
    <row r="655" spans="1:65" s="2" customFormat="1" ht="24.2" customHeight="1">
      <c r="A655" s="30"/>
      <c r="B655" s="152"/>
      <c r="C655" s="153" t="s">
        <v>973</v>
      </c>
      <c r="D655" s="153" t="s">
        <v>447</v>
      </c>
      <c r="E655" s="154" t="s">
        <v>974</v>
      </c>
      <c r="F655" s="155" t="s">
        <v>975</v>
      </c>
      <c r="G655" s="156" t="s">
        <v>529</v>
      </c>
      <c r="H655" s="157">
        <v>0.48</v>
      </c>
      <c r="I655" s="158"/>
      <c r="J655" s="158">
        <f>ROUND(I655*H655,2)</f>
        <v>0</v>
      </c>
      <c r="K655" s="159"/>
      <c r="L655" s="31"/>
      <c r="M655" s="160" t="s">
        <v>1</v>
      </c>
      <c r="N655" s="161" t="s">
        <v>39</v>
      </c>
      <c r="O655" s="162">
        <v>1.83</v>
      </c>
      <c r="P655" s="162">
        <f>O655*H655</f>
        <v>0.87839999999999996</v>
      </c>
      <c r="Q655" s="162">
        <v>2.102E-2</v>
      </c>
      <c r="R655" s="162">
        <f>Q655*H655</f>
        <v>1.0089600000000001E-2</v>
      </c>
      <c r="S655" s="162">
        <v>0</v>
      </c>
      <c r="T655" s="163">
        <f>S655*H655</f>
        <v>0</v>
      </c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R655" s="164" t="s">
        <v>451</v>
      </c>
      <c r="AT655" s="164" t="s">
        <v>447</v>
      </c>
      <c r="AU655" s="164" t="s">
        <v>129</v>
      </c>
      <c r="AY655" s="18" t="s">
        <v>445</v>
      </c>
      <c r="BE655" s="165">
        <f>IF(N655="základná",J655,0)</f>
        <v>0</v>
      </c>
      <c r="BF655" s="165">
        <f>IF(N655="znížená",J655,0)</f>
        <v>0</v>
      </c>
      <c r="BG655" s="165">
        <f>IF(N655="zákl. prenesená",J655,0)</f>
        <v>0</v>
      </c>
      <c r="BH655" s="165">
        <f>IF(N655="zníž. prenesená",J655,0)</f>
        <v>0</v>
      </c>
      <c r="BI655" s="165">
        <f>IF(N655="nulová",J655,0)</f>
        <v>0</v>
      </c>
      <c r="BJ655" s="18" t="s">
        <v>129</v>
      </c>
      <c r="BK655" s="165">
        <f>ROUND(I655*H655,2)</f>
        <v>0</v>
      </c>
      <c r="BL655" s="18" t="s">
        <v>451</v>
      </c>
      <c r="BM655" s="164" t="s">
        <v>976</v>
      </c>
    </row>
    <row r="656" spans="1:65" s="13" customFormat="1">
      <c r="B656" s="166"/>
      <c r="D656" s="167" t="s">
        <v>453</v>
      </c>
      <c r="E656" s="168" t="s">
        <v>1</v>
      </c>
      <c r="F656" s="169" t="s">
        <v>977</v>
      </c>
      <c r="H656" s="168" t="s">
        <v>1</v>
      </c>
      <c r="L656" s="166"/>
      <c r="M656" s="170"/>
      <c r="N656" s="171"/>
      <c r="O656" s="171"/>
      <c r="P656" s="171"/>
      <c r="Q656" s="171"/>
      <c r="R656" s="171"/>
      <c r="S656" s="171"/>
      <c r="T656" s="172"/>
      <c r="AT656" s="168" t="s">
        <v>453</v>
      </c>
      <c r="AU656" s="168" t="s">
        <v>129</v>
      </c>
      <c r="AV656" s="13" t="s">
        <v>81</v>
      </c>
      <c r="AW656" s="13" t="s">
        <v>29</v>
      </c>
      <c r="AX656" s="13" t="s">
        <v>73</v>
      </c>
      <c r="AY656" s="168" t="s">
        <v>445</v>
      </c>
    </row>
    <row r="657" spans="1:65" s="14" customFormat="1">
      <c r="B657" s="173"/>
      <c r="D657" s="167" t="s">
        <v>453</v>
      </c>
      <c r="E657" s="174" t="s">
        <v>1</v>
      </c>
      <c r="F657" s="175" t="s">
        <v>978</v>
      </c>
      <c r="H657" s="176">
        <v>0.48</v>
      </c>
      <c r="L657" s="173"/>
      <c r="M657" s="177"/>
      <c r="N657" s="178"/>
      <c r="O657" s="178"/>
      <c r="P657" s="178"/>
      <c r="Q657" s="178"/>
      <c r="R657" s="178"/>
      <c r="S657" s="178"/>
      <c r="T657" s="179"/>
      <c r="AT657" s="174" t="s">
        <v>453</v>
      </c>
      <c r="AU657" s="174" t="s">
        <v>129</v>
      </c>
      <c r="AV657" s="14" t="s">
        <v>129</v>
      </c>
      <c r="AW657" s="14" t="s">
        <v>29</v>
      </c>
      <c r="AX657" s="14" t="s">
        <v>73</v>
      </c>
      <c r="AY657" s="174" t="s">
        <v>445</v>
      </c>
    </row>
    <row r="658" spans="1:65" s="16" customFormat="1">
      <c r="B658" s="187"/>
      <c r="D658" s="167" t="s">
        <v>453</v>
      </c>
      <c r="E658" s="188" t="s">
        <v>1</v>
      </c>
      <c r="F658" s="189" t="s">
        <v>470</v>
      </c>
      <c r="H658" s="190">
        <v>0.48</v>
      </c>
      <c r="L658" s="187"/>
      <c r="M658" s="191"/>
      <c r="N658" s="192"/>
      <c r="O658" s="192"/>
      <c r="P658" s="192"/>
      <c r="Q658" s="192"/>
      <c r="R658" s="192"/>
      <c r="S658" s="192"/>
      <c r="T658" s="193"/>
      <c r="AT658" s="188" t="s">
        <v>453</v>
      </c>
      <c r="AU658" s="188" t="s">
        <v>129</v>
      </c>
      <c r="AV658" s="16" t="s">
        <v>451</v>
      </c>
      <c r="AW658" s="16" t="s">
        <v>29</v>
      </c>
      <c r="AX658" s="16" t="s">
        <v>81</v>
      </c>
      <c r="AY658" s="188" t="s">
        <v>445</v>
      </c>
    </row>
    <row r="659" spans="1:65" s="12" customFormat="1" ht="22.9" customHeight="1">
      <c r="B659" s="140"/>
      <c r="D659" s="141" t="s">
        <v>72</v>
      </c>
      <c r="E659" s="150" t="s">
        <v>494</v>
      </c>
      <c r="F659" s="150" t="s">
        <v>979</v>
      </c>
      <c r="J659" s="151">
        <f>BK659</f>
        <v>0</v>
      </c>
      <c r="L659" s="140"/>
      <c r="M659" s="144"/>
      <c r="N659" s="145"/>
      <c r="O659" s="145"/>
      <c r="P659" s="146">
        <f>SUM(P660:P880)</f>
        <v>8804.4747318700011</v>
      </c>
      <c r="Q659" s="145"/>
      <c r="R659" s="146">
        <f>SUM(R660:R880)</f>
        <v>440.95177806800007</v>
      </c>
      <c r="S659" s="145"/>
      <c r="T659" s="147">
        <f>SUM(T660:T880)</f>
        <v>0</v>
      </c>
      <c r="AR659" s="141" t="s">
        <v>81</v>
      </c>
      <c r="AT659" s="148" t="s">
        <v>72</v>
      </c>
      <c r="AU659" s="148" t="s">
        <v>81</v>
      </c>
      <c r="AY659" s="141" t="s">
        <v>445</v>
      </c>
      <c r="BK659" s="149">
        <f>SUM(BK660:BK880)</f>
        <v>0</v>
      </c>
    </row>
    <row r="660" spans="1:65" s="2" customFormat="1" ht="44.25" customHeight="1">
      <c r="A660" s="30"/>
      <c r="B660" s="152"/>
      <c r="C660" s="153" t="s">
        <v>980</v>
      </c>
      <c r="D660" s="153" t="s">
        <v>447</v>
      </c>
      <c r="E660" s="154" t="s">
        <v>981</v>
      </c>
      <c r="F660" s="155" t="s">
        <v>982</v>
      </c>
      <c r="G660" s="156" t="s">
        <v>529</v>
      </c>
      <c r="H660" s="157">
        <v>194.904</v>
      </c>
      <c r="I660" s="158"/>
      <c r="J660" s="158">
        <f>ROUND(I660*H660,2)</f>
        <v>0</v>
      </c>
      <c r="K660" s="159"/>
      <c r="L660" s="31"/>
      <c r="M660" s="160" t="s">
        <v>1</v>
      </c>
      <c r="N660" s="161" t="s">
        <v>39</v>
      </c>
      <c r="O660" s="162">
        <v>0.65278000000000003</v>
      </c>
      <c r="P660" s="162">
        <f>O660*H660</f>
        <v>127.22943312</v>
      </c>
      <c r="Q660" s="162">
        <v>3.3000000000000002E-2</v>
      </c>
      <c r="R660" s="162">
        <f>Q660*H660</f>
        <v>6.431832</v>
      </c>
      <c r="S660" s="162">
        <v>0</v>
      </c>
      <c r="T660" s="163">
        <f>S660*H660</f>
        <v>0</v>
      </c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R660" s="164" t="s">
        <v>451</v>
      </c>
      <c r="AT660" s="164" t="s">
        <v>447</v>
      </c>
      <c r="AU660" s="164" t="s">
        <v>129</v>
      </c>
      <c r="AY660" s="18" t="s">
        <v>445</v>
      </c>
      <c r="BE660" s="165">
        <f>IF(N660="základná",J660,0)</f>
        <v>0</v>
      </c>
      <c r="BF660" s="165">
        <f>IF(N660="znížená",J660,0)</f>
        <v>0</v>
      </c>
      <c r="BG660" s="165">
        <f>IF(N660="zákl. prenesená",J660,0)</f>
        <v>0</v>
      </c>
      <c r="BH660" s="165">
        <f>IF(N660="zníž. prenesená",J660,0)</f>
        <v>0</v>
      </c>
      <c r="BI660" s="165">
        <f>IF(N660="nulová",J660,0)</f>
        <v>0</v>
      </c>
      <c r="BJ660" s="18" t="s">
        <v>129</v>
      </c>
      <c r="BK660" s="165">
        <f>ROUND(I660*H660,2)</f>
        <v>0</v>
      </c>
      <c r="BL660" s="18" t="s">
        <v>451</v>
      </c>
      <c r="BM660" s="164" t="s">
        <v>983</v>
      </c>
    </row>
    <row r="661" spans="1:65" s="13" customFormat="1">
      <c r="B661" s="166"/>
      <c r="D661" s="167" t="s">
        <v>453</v>
      </c>
      <c r="E661" s="168" t="s">
        <v>1</v>
      </c>
      <c r="F661" s="169" t="s">
        <v>639</v>
      </c>
      <c r="H661" s="168" t="s">
        <v>1</v>
      </c>
      <c r="L661" s="166"/>
      <c r="M661" s="170"/>
      <c r="N661" s="171"/>
      <c r="O661" s="171"/>
      <c r="P661" s="171"/>
      <c r="Q661" s="171"/>
      <c r="R661" s="171"/>
      <c r="S661" s="171"/>
      <c r="T661" s="172"/>
      <c r="AT661" s="168" t="s">
        <v>453</v>
      </c>
      <c r="AU661" s="168" t="s">
        <v>129</v>
      </c>
      <c r="AV661" s="13" t="s">
        <v>81</v>
      </c>
      <c r="AW661" s="13" t="s">
        <v>29</v>
      </c>
      <c r="AX661" s="13" t="s">
        <v>73</v>
      </c>
      <c r="AY661" s="168" t="s">
        <v>445</v>
      </c>
    </row>
    <row r="662" spans="1:65" s="14" customFormat="1">
      <c r="B662" s="173"/>
      <c r="D662" s="167" t="s">
        <v>453</v>
      </c>
      <c r="E662" s="174" t="s">
        <v>1</v>
      </c>
      <c r="F662" s="175" t="s">
        <v>984</v>
      </c>
      <c r="H662" s="176">
        <v>194.904</v>
      </c>
      <c r="L662" s="173"/>
      <c r="M662" s="177"/>
      <c r="N662" s="178"/>
      <c r="O662" s="178"/>
      <c r="P662" s="178"/>
      <c r="Q662" s="178"/>
      <c r="R662" s="178"/>
      <c r="S662" s="178"/>
      <c r="T662" s="179"/>
      <c r="AT662" s="174" t="s">
        <v>453</v>
      </c>
      <c r="AU662" s="174" t="s">
        <v>129</v>
      </c>
      <c r="AV662" s="14" t="s">
        <v>129</v>
      </c>
      <c r="AW662" s="14" t="s">
        <v>29</v>
      </c>
      <c r="AX662" s="14" t="s">
        <v>73</v>
      </c>
      <c r="AY662" s="174" t="s">
        <v>445</v>
      </c>
    </row>
    <row r="663" spans="1:65" s="15" customFormat="1">
      <c r="B663" s="180"/>
      <c r="D663" s="167" t="s">
        <v>453</v>
      </c>
      <c r="E663" s="181" t="s">
        <v>398</v>
      </c>
      <c r="F663" s="182" t="s">
        <v>468</v>
      </c>
      <c r="H663" s="183">
        <v>194.904</v>
      </c>
      <c r="L663" s="180"/>
      <c r="M663" s="184"/>
      <c r="N663" s="185"/>
      <c r="O663" s="185"/>
      <c r="P663" s="185"/>
      <c r="Q663" s="185"/>
      <c r="R663" s="185"/>
      <c r="S663" s="185"/>
      <c r="T663" s="186"/>
      <c r="AT663" s="181" t="s">
        <v>453</v>
      </c>
      <c r="AU663" s="181" t="s">
        <v>129</v>
      </c>
      <c r="AV663" s="15" t="s">
        <v>469</v>
      </c>
      <c r="AW663" s="15" t="s">
        <v>29</v>
      </c>
      <c r="AX663" s="15" t="s">
        <v>73</v>
      </c>
      <c r="AY663" s="181" t="s">
        <v>445</v>
      </c>
    </row>
    <row r="664" spans="1:65" s="16" customFormat="1">
      <c r="B664" s="187"/>
      <c r="D664" s="167" t="s">
        <v>453</v>
      </c>
      <c r="E664" s="188" t="s">
        <v>1</v>
      </c>
      <c r="F664" s="189" t="s">
        <v>470</v>
      </c>
      <c r="H664" s="190">
        <v>194.904</v>
      </c>
      <c r="L664" s="187"/>
      <c r="M664" s="191"/>
      <c r="N664" s="192"/>
      <c r="O664" s="192"/>
      <c r="P664" s="192"/>
      <c r="Q664" s="192"/>
      <c r="R664" s="192"/>
      <c r="S664" s="192"/>
      <c r="T664" s="193"/>
      <c r="AT664" s="188" t="s">
        <v>453</v>
      </c>
      <c r="AU664" s="188" t="s">
        <v>129</v>
      </c>
      <c r="AV664" s="16" t="s">
        <v>451</v>
      </c>
      <c r="AW664" s="16" t="s">
        <v>29</v>
      </c>
      <c r="AX664" s="16" t="s">
        <v>81</v>
      </c>
      <c r="AY664" s="188" t="s">
        <v>445</v>
      </c>
    </row>
    <row r="665" spans="1:65" s="2" customFormat="1" ht="24.2" customHeight="1">
      <c r="A665" s="30"/>
      <c r="B665" s="152"/>
      <c r="C665" s="153" t="s">
        <v>985</v>
      </c>
      <c r="D665" s="153" t="s">
        <v>447</v>
      </c>
      <c r="E665" s="154" t="s">
        <v>986</v>
      </c>
      <c r="F665" s="155" t="s">
        <v>987</v>
      </c>
      <c r="G665" s="156" t="s">
        <v>529</v>
      </c>
      <c r="H665" s="157">
        <v>194.904</v>
      </c>
      <c r="I665" s="158"/>
      <c r="J665" s="158">
        <f>ROUND(I665*H665,2)</f>
        <v>0</v>
      </c>
      <c r="K665" s="159"/>
      <c r="L665" s="31"/>
      <c r="M665" s="160" t="s">
        <v>1</v>
      </c>
      <c r="N665" s="161" t="s">
        <v>39</v>
      </c>
      <c r="O665" s="162">
        <v>0.21106</v>
      </c>
      <c r="P665" s="162">
        <f>O665*H665</f>
        <v>41.136438239999997</v>
      </c>
      <c r="Q665" s="162">
        <v>5.1539999999999997E-3</v>
      </c>
      <c r="R665" s="162">
        <f>Q665*H665</f>
        <v>1.0045352159999998</v>
      </c>
      <c r="S665" s="162">
        <v>0</v>
      </c>
      <c r="T665" s="163">
        <f>S665*H665</f>
        <v>0</v>
      </c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R665" s="164" t="s">
        <v>451</v>
      </c>
      <c r="AT665" s="164" t="s">
        <v>447</v>
      </c>
      <c r="AU665" s="164" t="s">
        <v>129</v>
      </c>
      <c r="AY665" s="18" t="s">
        <v>445</v>
      </c>
      <c r="BE665" s="165">
        <f>IF(N665="základná",J665,0)</f>
        <v>0</v>
      </c>
      <c r="BF665" s="165">
        <f>IF(N665="znížená",J665,0)</f>
        <v>0</v>
      </c>
      <c r="BG665" s="165">
        <f>IF(N665="zákl. prenesená",J665,0)</f>
        <v>0</v>
      </c>
      <c r="BH665" s="165">
        <f>IF(N665="zníž. prenesená",J665,0)</f>
        <v>0</v>
      </c>
      <c r="BI665" s="165">
        <f>IF(N665="nulová",J665,0)</f>
        <v>0</v>
      </c>
      <c r="BJ665" s="18" t="s">
        <v>129</v>
      </c>
      <c r="BK665" s="165">
        <f>ROUND(I665*H665,2)</f>
        <v>0</v>
      </c>
      <c r="BL665" s="18" t="s">
        <v>451</v>
      </c>
      <c r="BM665" s="164" t="s">
        <v>988</v>
      </c>
    </row>
    <row r="666" spans="1:65" s="14" customFormat="1">
      <c r="B666" s="173"/>
      <c r="D666" s="167" t="s">
        <v>453</v>
      </c>
      <c r="E666" s="174" t="s">
        <v>1</v>
      </c>
      <c r="F666" s="175" t="s">
        <v>398</v>
      </c>
      <c r="H666" s="176">
        <v>194.904</v>
      </c>
      <c r="L666" s="173"/>
      <c r="M666" s="177"/>
      <c r="N666" s="178"/>
      <c r="O666" s="178"/>
      <c r="P666" s="178"/>
      <c r="Q666" s="178"/>
      <c r="R666" s="178"/>
      <c r="S666" s="178"/>
      <c r="T666" s="179"/>
      <c r="AT666" s="174" t="s">
        <v>453</v>
      </c>
      <c r="AU666" s="174" t="s">
        <v>129</v>
      </c>
      <c r="AV666" s="14" t="s">
        <v>129</v>
      </c>
      <c r="AW666" s="14" t="s">
        <v>29</v>
      </c>
      <c r="AX666" s="14" t="s">
        <v>73</v>
      </c>
      <c r="AY666" s="174" t="s">
        <v>445</v>
      </c>
    </row>
    <row r="667" spans="1:65" s="16" customFormat="1">
      <c r="B667" s="187"/>
      <c r="D667" s="167" t="s">
        <v>453</v>
      </c>
      <c r="E667" s="188" t="s">
        <v>1</v>
      </c>
      <c r="F667" s="189" t="s">
        <v>470</v>
      </c>
      <c r="H667" s="190">
        <v>194.904</v>
      </c>
      <c r="L667" s="187"/>
      <c r="M667" s="191"/>
      <c r="N667" s="192"/>
      <c r="O667" s="192"/>
      <c r="P667" s="192"/>
      <c r="Q667" s="192"/>
      <c r="R667" s="192"/>
      <c r="S667" s="192"/>
      <c r="T667" s="193"/>
      <c r="AT667" s="188" t="s">
        <v>453</v>
      </c>
      <c r="AU667" s="188" t="s">
        <v>129</v>
      </c>
      <c r="AV667" s="16" t="s">
        <v>451</v>
      </c>
      <c r="AW667" s="16" t="s">
        <v>29</v>
      </c>
      <c r="AX667" s="16" t="s">
        <v>81</v>
      </c>
      <c r="AY667" s="188" t="s">
        <v>445</v>
      </c>
    </row>
    <row r="668" spans="1:65" s="2" customFormat="1" ht="24.2" customHeight="1">
      <c r="A668" s="30"/>
      <c r="B668" s="152"/>
      <c r="C668" s="153" t="s">
        <v>989</v>
      </c>
      <c r="D668" s="153" t="s">
        <v>447</v>
      </c>
      <c r="E668" s="154" t="s">
        <v>990</v>
      </c>
      <c r="F668" s="155" t="s">
        <v>991</v>
      </c>
      <c r="G668" s="156" t="s">
        <v>529</v>
      </c>
      <c r="H668" s="157">
        <v>770.28899999999999</v>
      </c>
      <c r="I668" s="158"/>
      <c r="J668" s="158">
        <f>ROUND(I668*H668,2)</f>
        <v>0</v>
      </c>
      <c r="K668" s="159"/>
      <c r="L668" s="31"/>
      <c r="M668" s="160" t="s">
        <v>1</v>
      </c>
      <c r="N668" s="161" t="s">
        <v>39</v>
      </c>
      <c r="O668" s="162">
        <v>0.31816</v>
      </c>
      <c r="P668" s="162">
        <f>O668*H668</f>
        <v>245.07514824</v>
      </c>
      <c r="Q668" s="162">
        <v>1.0500000000000001E-2</v>
      </c>
      <c r="R668" s="162">
        <f>Q668*H668</f>
        <v>8.0880345000000009</v>
      </c>
      <c r="S668" s="162">
        <v>0</v>
      </c>
      <c r="T668" s="163">
        <f>S668*H668</f>
        <v>0</v>
      </c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R668" s="164" t="s">
        <v>451</v>
      </c>
      <c r="AT668" s="164" t="s">
        <v>447</v>
      </c>
      <c r="AU668" s="164" t="s">
        <v>129</v>
      </c>
      <c r="AY668" s="18" t="s">
        <v>445</v>
      </c>
      <c r="BE668" s="165">
        <f>IF(N668="základná",J668,0)</f>
        <v>0</v>
      </c>
      <c r="BF668" s="165">
        <f>IF(N668="znížená",J668,0)</f>
        <v>0</v>
      </c>
      <c r="BG668" s="165">
        <f>IF(N668="zákl. prenesená",J668,0)</f>
        <v>0</v>
      </c>
      <c r="BH668" s="165">
        <f>IF(N668="zníž. prenesená",J668,0)</f>
        <v>0</v>
      </c>
      <c r="BI668" s="165">
        <f>IF(N668="nulová",J668,0)</f>
        <v>0</v>
      </c>
      <c r="BJ668" s="18" t="s">
        <v>129</v>
      </c>
      <c r="BK668" s="165">
        <f>ROUND(I668*H668,2)</f>
        <v>0</v>
      </c>
      <c r="BL668" s="18" t="s">
        <v>451</v>
      </c>
      <c r="BM668" s="164" t="s">
        <v>992</v>
      </c>
    </row>
    <row r="669" spans="1:65" s="13" customFormat="1">
      <c r="B669" s="166"/>
      <c r="D669" s="167" t="s">
        <v>453</v>
      </c>
      <c r="E669" s="168" t="s">
        <v>1</v>
      </c>
      <c r="F669" s="169" t="s">
        <v>639</v>
      </c>
      <c r="H669" s="168" t="s">
        <v>1</v>
      </c>
      <c r="L669" s="166"/>
      <c r="M669" s="170"/>
      <c r="N669" s="171"/>
      <c r="O669" s="171"/>
      <c r="P669" s="171"/>
      <c r="Q669" s="171"/>
      <c r="R669" s="171"/>
      <c r="S669" s="171"/>
      <c r="T669" s="172"/>
      <c r="AT669" s="168" t="s">
        <v>453</v>
      </c>
      <c r="AU669" s="168" t="s">
        <v>129</v>
      </c>
      <c r="AV669" s="13" t="s">
        <v>81</v>
      </c>
      <c r="AW669" s="13" t="s">
        <v>29</v>
      </c>
      <c r="AX669" s="13" t="s">
        <v>73</v>
      </c>
      <c r="AY669" s="168" t="s">
        <v>445</v>
      </c>
    </row>
    <row r="670" spans="1:65" s="14" customFormat="1" ht="33.75">
      <c r="B670" s="173"/>
      <c r="D670" s="167" t="s">
        <v>453</v>
      </c>
      <c r="E670" s="174" t="s">
        <v>1</v>
      </c>
      <c r="F670" s="175" t="s">
        <v>993</v>
      </c>
      <c r="H670" s="176">
        <v>765.46</v>
      </c>
      <c r="L670" s="173"/>
      <c r="M670" s="177"/>
      <c r="N670" s="178"/>
      <c r="O670" s="178"/>
      <c r="P670" s="178"/>
      <c r="Q670" s="178"/>
      <c r="R670" s="178"/>
      <c r="S670" s="178"/>
      <c r="T670" s="179"/>
      <c r="AT670" s="174" t="s">
        <v>453</v>
      </c>
      <c r="AU670" s="174" t="s">
        <v>129</v>
      </c>
      <c r="AV670" s="14" t="s">
        <v>129</v>
      </c>
      <c r="AW670" s="14" t="s">
        <v>29</v>
      </c>
      <c r="AX670" s="14" t="s">
        <v>73</v>
      </c>
      <c r="AY670" s="174" t="s">
        <v>445</v>
      </c>
    </row>
    <row r="671" spans="1:65" s="14" customFormat="1">
      <c r="B671" s="173"/>
      <c r="D671" s="167" t="s">
        <v>453</v>
      </c>
      <c r="E671" s="174" t="s">
        <v>1</v>
      </c>
      <c r="F671" s="175" t="s">
        <v>994</v>
      </c>
      <c r="H671" s="176">
        <v>-113.188</v>
      </c>
      <c r="L671" s="173"/>
      <c r="M671" s="177"/>
      <c r="N671" s="178"/>
      <c r="O671" s="178"/>
      <c r="P671" s="178"/>
      <c r="Q671" s="178"/>
      <c r="R671" s="178"/>
      <c r="S671" s="178"/>
      <c r="T671" s="179"/>
      <c r="AT671" s="174" t="s">
        <v>453</v>
      </c>
      <c r="AU671" s="174" t="s">
        <v>129</v>
      </c>
      <c r="AV671" s="14" t="s">
        <v>129</v>
      </c>
      <c r="AW671" s="14" t="s">
        <v>29</v>
      </c>
      <c r="AX671" s="14" t="s">
        <v>73</v>
      </c>
      <c r="AY671" s="174" t="s">
        <v>445</v>
      </c>
    </row>
    <row r="672" spans="1:65" s="13" customFormat="1">
      <c r="B672" s="166"/>
      <c r="D672" s="167" t="s">
        <v>453</v>
      </c>
      <c r="E672" s="168" t="s">
        <v>1</v>
      </c>
      <c r="F672" s="169" t="s">
        <v>995</v>
      </c>
      <c r="H672" s="168" t="s">
        <v>1</v>
      </c>
      <c r="L672" s="166"/>
      <c r="M672" s="170"/>
      <c r="N672" s="171"/>
      <c r="O672" s="171"/>
      <c r="P672" s="171"/>
      <c r="Q672" s="171"/>
      <c r="R672" s="171"/>
      <c r="S672" s="171"/>
      <c r="T672" s="172"/>
      <c r="AT672" s="168" t="s">
        <v>453</v>
      </c>
      <c r="AU672" s="168" t="s">
        <v>129</v>
      </c>
      <c r="AV672" s="13" t="s">
        <v>81</v>
      </c>
      <c r="AW672" s="13" t="s">
        <v>29</v>
      </c>
      <c r="AX672" s="13" t="s">
        <v>73</v>
      </c>
      <c r="AY672" s="168" t="s">
        <v>445</v>
      </c>
    </row>
    <row r="673" spans="1:65" s="14" customFormat="1">
      <c r="B673" s="173"/>
      <c r="D673" s="167" t="s">
        <v>453</v>
      </c>
      <c r="E673" s="174" t="s">
        <v>1</v>
      </c>
      <c r="F673" s="175" t="s">
        <v>996</v>
      </c>
      <c r="H673" s="176">
        <v>27.202999999999999</v>
      </c>
      <c r="L673" s="173"/>
      <c r="M673" s="177"/>
      <c r="N673" s="178"/>
      <c r="O673" s="178"/>
      <c r="P673" s="178"/>
      <c r="Q673" s="178"/>
      <c r="R673" s="178"/>
      <c r="S673" s="178"/>
      <c r="T673" s="179"/>
      <c r="AT673" s="174" t="s">
        <v>453</v>
      </c>
      <c r="AU673" s="174" t="s">
        <v>129</v>
      </c>
      <c r="AV673" s="14" t="s">
        <v>129</v>
      </c>
      <c r="AW673" s="14" t="s">
        <v>29</v>
      </c>
      <c r="AX673" s="14" t="s">
        <v>73</v>
      </c>
      <c r="AY673" s="174" t="s">
        <v>445</v>
      </c>
    </row>
    <row r="674" spans="1:65" s="13" customFormat="1">
      <c r="B674" s="166"/>
      <c r="D674" s="167" t="s">
        <v>453</v>
      </c>
      <c r="E674" s="168" t="s">
        <v>1</v>
      </c>
      <c r="F674" s="169" t="s">
        <v>997</v>
      </c>
      <c r="H674" s="168" t="s">
        <v>1</v>
      </c>
      <c r="L674" s="166"/>
      <c r="M674" s="170"/>
      <c r="N674" s="171"/>
      <c r="O674" s="171"/>
      <c r="P674" s="171"/>
      <c r="Q674" s="171"/>
      <c r="R674" s="171"/>
      <c r="S674" s="171"/>
      <c r="T674" s="172"/>
      <c r="AT674" s="168" t="s">
        <v>453</v>
      </c>
      <c r="AU674" s="168" t="s">
        <v>129</v>
      </c>
      <c r="AV674" s="13" t="s">
        <v>81</v>
      </c>
      <c r="AW674" s="13" t="s">
        <v>29</v>
      </c>
      <c r="AX674" s="13" t="s">
        <v>73</v>
      </c>
      <c r="AY674" s="168" t="s">
        <v>445</v>
      </c>
    </row>
    <row r="675" spans="1:65" s="14" customFormat="1">
      <c r="B675" s="173"/>
      <c r="D675" s="167" t="s">
        <v>453</v>
      </c>
      <c r="E675" s="174" t="s">
        <v>1</v>
      </c>
      <c r="F675" s="175" t="s">
        <v>998</v>
      </c>
      <c r="H675" s="176">
        <v>118.887</v>
      </c>
      <c r="L675" s="173"/>
      <c r="M675" s="177"/>
      <c r="N675" s="178"/>
      <c r="O675" s="178"/>
      <c r="P675" s="178"/>
      <c r="Q675" s="178"/>
      <c r="R675" s="178"/>
      <c r="S675" s="178"/>
      <c r="T675" s="179"/>
      <c r="AT675" s="174" t="s">
        <v>453</v>
      </c>
      <c r="AU675" s="174" t="s">
        <v>129</v>
      </c>
      <c r="AV675" s="14" t="s">
        <v>129</v>
      </c>
      <c r="AW675" s="14" t="s">
        <v>29</v>
      </c>
      <c r="AX675" s="14" t="s">
        <v>73</v>
      </c>
      <c r="AY675" s="174" t="s">
        <v>445</v>
      </c>
    </row>
    <row r="676" spans="1:65" s="14" customFormat="1">
      <c r="B676" s="173"/>
      <c r="D676" s="167" t="s">
        <v>453</v>
      </c>
      <c r="E676" s="174" t="s">
        <v>1</v>
      </c>
      <c r="F676" s="175" t="s">
        <v>999</v>
      </c>
      <c r="H676" s="176">
        <v>-28.073</v>
      </c>
      <c r="L676" s="173"/>
      <c r="M676" s="177"/>
      <c r="N676" s="178"/>
      <c r="O676" s="178"/>
      <c r="P676" s="178"/>
      <c r="Q676" s="178"/>
      <c r="R676" s="178"/>
      <c r="S676" s="178"/>
      <c r="T676" s="179"/>
      <c r="AT676" s="174" t="s">
        <v>453</v>
      </c>
      <c r="AU676" s="174" t="s">
        <v>129</v>
      </c>
      <c r="AV676" s="14" t="s">
        <v>129</v>
      </c>
      <c r="AW676" s="14" t="s">
        <v>29</v>
      </c>
      <c r="AX676" s="14" t="s">
        <v>73</v>
      </c>
      <c r="AY676" s="174" t="s">
        <v>445</v>
      </c>
    </row>
    <row r="677" spans="1:65" s="15" customFormat="1">
      <c r="B677" s="180"/>
      <c r="D677" s="167" t="s">
        <v>453</v>
      </c>
      <c r="E677" s="181" t="s">
        <v>395</v>
      </c>
      <c r="F677" s="182" t="s">
        <v>468</v>
      </c>
      <c r="H677" s="183">
        <v>770.28899999999999</v>
      </c>
      <c r="L677" s="180"/>
      <c r="M677" s="184"/>
      <c r="N677" s="185"/>
      <c r="O677" s="185"/>
      <c r="P677" s="185"/>
      <c r="Q677" s="185"/>
      <c r="R677" s="185"/>
      <c r="S677" s="185"/>
      <c r="T677" s="186"/>
      <c r="AT677" s="181" t="s">
        <v>453</v>
      </c>
      <c r="AU677" s="181" t="s">
        <v>129</v>
      </c>
      <c r="AV677" s="15" t="s">
        <v>469</v>
      </c>
      <c r="AW677" s="15" t="s">
        <v>29</v>
      </c>
      <c r="AX677" s="15" t="s">
        <v>73</v>
      </c>
      <c r="AY677" s="181" t="s">
        <v>445</v>
      </c>
    </row>
    <row r="678" spans="1:65" s="16" customFormat="1">
      <c r="B678" s="187"/>
      <c r="D678" s="167" t="s">
        <v>453</v>
      </c>
      <c r="E678" s="188" t="s">
        <v>1</v>
      </c>
      <c r="F678" s="189" t="s">
        <v>470</v>
      </c>
      <c r="H678" s="190">
        <v>770.28899999999999</v>
      </c>
      <c r="L678" s="187"/>
      <c r="M678" s="191"/>
      <c r="N678" s="192"/>
      <c r="O678" s="192"/>
      <c r="P678" s="192"/>
      <c r="Q678" s="192"/>
      <c r="R678" s="192"/>
      <c r="S678" s="192"/>
      <c r="T678" s="193"/>
      <c r="AT678" s="188" t="s">
        <v>453</v>
      </c>
      <c r="AU678" s="188" t="s">
        <v>129</v>
      </c>
      <c r="AV678" s="16" t="s">
        <v>451</v>
      </c>
      <c r="AW678" s="16" t="s">
        <v>29</v>
      </c>
      <c r="AX678" s="16" t="s">
        <v>81</v>
      </c>
      <c r="AY678" s="188" t="s">
        <v>445</v>
      </c>
    </row>
    <row r="679" spans="1:65" s="2" customFormat="1" ht="33" customHeight="1">
      <c r="A679" s="30"/>
      <c r="B679" s="152"/>
      <c r="C679" s="153" t="s">
        <v>1000</v>
      </c>
      <c r="D679" s="153" t="s">
        <v>447</v>
      </c>
      <c r="E679" s="154" t="s">
        <v>1001</v>
      </c>
      <c r="F679" s="155" t="s">
        <v>1002</v>
      </c>
      <c r="G679" s="156" t="s">
        <v>529</v>
      </c>
      <c r="H679" s="157">
        <v>770.28899999999999</v>
      </c>
      <c r="I679" s="158"/>
      <c r="J679" s="158">
        <f>ROUND(I679*H679,2)</f>
        <v>0</v>
      </c>
      <c r="K679" s="159"/>
      <c r="L679" s="31"/>
      <c r="M679" s="160" t="s">
        <v>1</v>
      </c>
      <c r="N679" s="161" t="s">
        <v>39</v>
      </c>
      <c r="O679" s="162">
        <v>0.40075</v>
      </c>
      <c r="P679" s="162">
        <f>O679*H679</f>
        <v>308.69331675000001</v>
      </c>
      <c r="Q679" s="162">
        <v>2.3099999999999999E-2</v>
      </c>
      <c r="R679" s="162">
        <f>Q679*H679</f>
        <v>17.7936759</v>
      </c>
      <c r="S679" s="162">
        <v>0</v>
      </c>
      <c r="T679" s="163">
        <f>S679*H679</f>
        <v>0</v>
      </c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R679" s="164" t="s">
        <v>451</v>
      </c>
      <c r="AT679" s="164" t="s">
        <v>447</v>
      </c>
      <c r="AU679" s="164" t="s">
        <v>129</v>
      </c>
      <c r="AY679" s="18" t="s">
        <v>445</v>
      </c>
      <c r="BE679" s="165">
        <f>IF(N679="základná",J679,0)</f>
        <v>0</v>
      </c>
      <c r="BF679" s="165">
        <f>IF(N679="znížená",J679,0)</f>
        <v>0</v>
      </c>
      <c r="BG679" s="165">
        <f>IF(N679="zákl. prenesená",J679,0)</f>
        <v>0</v>
      </c>
      <c r="BH679" s="165">
        <f>IF(N679="zníž. prenesená",J679,0)</f>
        <v>0</v>
      </c>
      <c r="BI679" s="165">
        <f>IF(N679="nulová",J679,0)</f>
        <v>0</v>
      </c>
      <c r="BJ679" s="18" t="s">
        <v>129</v>
      </c>
      <c r="BK679" s="165">
        <f>ROUND(I679*H679,2)</f>
        <v>0</v>
      </c>
      <c r="BL679" s="18" t="s">
        <v>451</v>
      </c>
      <c r="BM679" s="164" t="s">
        <v>1003</v>
      </c>
    </row>
    <row r="680" spans="1:65" s="14" customFormat="1">
      <c r="B680" s="173"/>
      <c r="D680" s="167" t="s">
        <v>453</v>
      </c>
      <c r="E680" s="174" t="s">
        <v>1</v>
      </c>
      <c r="F680" s="175" t="s">
        <v>395</v>
      </c>
      <c r="H680" s="176">
        <v>770.28899999999999</v>
      </c>
      <c r="L680" s="173"/>
      <c r="M680" s="177"/>
      <c r="N680" s="178"/>
      <c r="O680" s="178"/>
      <c r="P680" s="178"/>
      <c r="Q680" s="178"/>
      <c r="R680" s="178"/>
      <c r="S680" s="178"/>
      <c r="T680" s="179"/>
      <c r="AT680" s="174" t="s">
        <v>453</v>
      </c>
      <c r="AU680" s="174" t="s">
        <v>129</v>
      </c>
      <c r="AV680" s="14" t="s">
        <v>129</v>
      </c>
      <c r="AW680" s="14" t="s">
        <v>29</v>
      </c>
      <c r="AX680" s="14" t="s">
        <v>73</v>
      </c>
      <c r="AY680" s="174" t="s">
        <v>445</v>
      </c>
    </row>
    <row r="681" spans="1:65" s="16" customFormat="1">
      <c r="B681" s="187"/>
      <c r="D681" s="167" t="s">
        <v>453</v>
      </c>
      <c r="E681" s="188" t="s">
        <v>1</v>
      </c>
      <c r="F681" s="189" t="s">
        <v>470</v>
      </c>
      <c r="H681" s="190">
        <v>770.28899999999999</v>
      </c>
      <c r="L681" s="187"/>
      <c r="M681" s="191"/>
      <c r="N681" s="192"/>
      <c r="O681" s="192"/>
      <c r="P681" s="192"/>
      <c r="Q681" s="192"/>
      <c r="R681" s="192"/>
      <c r="S681" s="192"/>
      <c r="T681" s="193"/>
      <c r="AT681" s="188" t="s">
        <v>453</v>
      </c>
      <c r="AU681" s="188" t="s">
        <v>129</v>
      </c>
      <c r="AV681" s="16" t="s">
        <v>451</v>
      </c>
      <c r="AW681" s="16" t="s">
        <v>29</v>
      </c>
      <c r="AX681" s="16" t="s">
        <v>81</v>
      </c>
      <c r="AY681" s="188" t="s">
        <v>445</v>
      </c>
    </row>
    <row r="682" spans="1:65" s="2" customFormat="1" ht="24.2" customHeight="1">
      <c r="A682" s="30"/>
      <c r="B682" s="152"/>
      <c r="C682" s="153" t="s">
        <v>1004</v>
      </c>
      <c r="D682" s="153" t="s">
        <v>447</v>
      </c>
      <c r="E682" s="154" t="s">
        <v>1005</v>
      </c>
      <c r="F682" s="155" t="s">
        <v>1006</v>
      </c>
      <c r="G682" s="156" t="s">
        <v>529</v>
      </c>
      <c r="H682" s="157">
        <v>770.28899999999999</v>
      </c>
      <c r="I682" s="158"/>
      <c r="J682" s="158">
        <f>ROUND(I682*H682,2)</f>
        <v>0</v>
      </c>
      <c r="K682" s="159"/>
      <c r="L682" s="31"/>
      <c r="M682" s="160" t="s">
        <v>1</v>
      </c>
      <c r="N682" s="161" t="s">
        <v>39</v>
      </c>
      <c r="O682" s="162">
        <v>0.29754000000000003</v>
      </c>
      <c r="P682" s="162">
        <f>O682*H682</f>
        <v>229.19178906000002</v>
      </c>
      <c r="Q682" s="162">
        <v>2.6250000000000002E-3</v>
      </c>
      <c r="R682" s="162">
        <f>Q682*H682</f>
        <v>2.0220086250000002</v>
      </c>
      <c r="S682" s="162">
        <v>0</v>
      </c>
      <c r="T682" s="163">
        <f>S682*H682</f>
        <v>0</v>
      </c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R682" s="164" t="s">
        <v>451</v>
      </c>
      <c r="AT682" s="164" t="s">
        <v>447</v>
      </c>
      <c r="AU682" s="164" t="s">
        <v>129</v>
      </c>
      <c r="AY682" s="18" t="s">
        <v>445</v>
      </c>
      <c r="BE682" s="165">
        <f>IF(N682="základná",J682,0)</f>
        <v>0</v>
      </c>
      <c r="BF682" s="165">
        <f>IF(N682="znížená",J682,0)</f>
        <v>0</v>
      </c>
      <c r="BG682" s="165">
        <f>IF(N682="zákl. prenesená",J682,0)</f>
        <v>0</v>
      </c>
      <c r="BH682" s="165">
        <f>IF(N682="zníž. prenesená",J682,0)</f>
        <v>0</v>
      </c>
      <c r="BI682" s="165">
        <f>IF(N682="nulová",J682,0)</f>
        <v>0</v>
      </c>
      <c r="BJ682" s="18" t="s">
        <v>129</v>
      </c>
      <c r="BK682" s="165">
        <f>ROUND(I682*H682,2)</f>
        <v>0</v>
      </c>
      <c r="BL682" s="18" t="s">
        <v>451</v>
      </c>
      <c r="BM682" s="164" t="s">
        <v>1007</v>
      </c>
    </row>
    <row r="683" spans="1:65" s="14" customFormat="1">
      <c r="B683" s="173"/>
      <c r="D683" s="167" t="s">
        <v>453</v>
      </c>
      <c r="E683" s="174" t="s">
        <v>1</v>
      </c>
      <c r="F683" s="175" t="s">
        <v>395</v>
      </c>
      <c r="H683" s="176">
        <v>770.28899999999999</v>
      </c>
      <c r="L683" s="173"/>
      <c r="M683" s="177"/>
      <c r="N683" s="178"/>
      <c r="O683" s="178"/>
      <c r="P683" s="178"/>
      <c r="Q683" s="178"/>
      <c r="R683" s="178"/>
      <c r="S683" s="178"/>
      <c r="T683" s="179"/>
      <c r="AT683" s="174" t="s">
        <v>453</v>
      </c>
      <c r="AU683" s="174" t="s">
        <v>129</v>
      </c>
      <c r="AV683" s="14" t="s">
        <v>129</v>
      </c>
      <c r="AW683" s="14" t="s">
        <v>29</v>
      </c>
      <c r="AX683" s="14" t="s">
        <v>81</v>
      </c>
      <c r="AY683" s="174" t="s">
        <v>445</v>
      </c>
    </row>
    <row r="684" spans="1:65" s="2" customFormat="1" ht="37.9" customHeight="1">
      <c r="A684" s="30"/>
      <c r="B684" s="152"/>
      <c r="C684" s="153" t="s">
        <v>1008</v>
      </c>
      <c r="D684" s="153" t="s">
        <v>447</v>
      </c>
      <c r="E684" s="154" t="s">
        <v>1009</v>
      </c>
      <c r="F684" s="155" t="s">
        <v>1010</v>
      </c>
      <c r="G684" s="156" t="s">
        <v>529</v>
      </c>
      <c r="H684" s="157">
        <v>724.55100000000004</v>
      </c>
      <c r="I684" s="158"/>
      <c r="J684" s="158">
        <f>ROUND(I684*H684,2)</f>
        <v>0</v>
      </c>
      <c r="K684" s="159"/>
      <c r="L684" s="31"/>
      <c r="M684" s="160" t="s">
        <v>1</v>
      </c>
      <c r="N684" s="161" t="s">
        <v>39</v>
      </c>
      <c r="O684" s="162">
        <v>5.2019999999999997E-2</v>
      </c>
      <c r="P684" s="162">
        <f>O684*H684</f>
        <v>37.691143019999998</v>
      </c>
      <c r="Q684" s="162">
        <v>1.05E-4</v>
      </c>
      <c r="R684" s="162">
        <f>Q684*H684</f>
        <v>7.6077855000000014E-2</v>
      </c>
      <c r="S684" s="162">
        <v>0</v>
      </c>
      <c r="T684" s="163">
        <f>S684*H684</f>
        <v>0</v>
      </c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R684" s="164" t="s">
        <v>451</v>
      </c>
      <c r="AT684" s="164" t="s">
        <v>447</v>
      </c>
      <c r="AU684" s="164" t="s">
        <v>129</v>
      </c>
      <c r="AY684" s="18" t="s">
        <v>445</v>
      </c>
      <c r="BE684" s="165">
        <f>IF(N684="základná",J684,0)</f>
        <v>0</v>
      </c>
      <c r="BF684" s="165">
        <f>IF(N684="znížená",J684,0)</f>
        <v>0</v>
      </c>
      <c r="BG684" s="165">
        <f>IF(N684="zákl. prenesená",J684,0)</f>
        <v>0</v>
      </c>
      <c r="BH684" s="165">
        <f>IF(N684="zníž. prenesená",J684,0)</f>
        <v>0</v>
      </c>
      <c r="BI684" s="165">
        <f>IF(N684="nulová",J684,0)</f>
        <v>0</v>
      </c>
      <c r="BJ684" s="18" t="s">
        <v>129</v>
      </c>
      <c r="BK684" s="165">
        <f>ROUND(I684*H684,2)</f>
        <v>0</v>
      </c>
      <c r="BL684" s="18" t="s">
        <v>451</v>
      </c>
      <c r="BM684" s="164" t="s">
        <v>1011</v>
      </c>
    </row>
    <row r="685" spans="1:65" s="14" customFormat="1">
      <c r="B685" s="173"/>
      <c r="D685" s="167" t="s">
        <v>453</v>
      </c>
      <c r="E685" s="174" t="s">
        <v>1</v>
      </c>
      <c r="F685" s="175" t="s">
        <v>401</v>
      </c>
      <c r="H685" s="176">
        <v>724.55100000000004</v>
      </c>
      <c r="L685" s="173"/>
      <c r="M685" s="177"/>
      <c r="N685" s="178"/>
      <c r="O685" s="178"/>
      <c r="P685" s="178"/>
      <c r="Q685" s="178"/>
      <c r="R685" s="178"/>
      <c r="S685" s="178"/>
      <c r="T685" s="179"/>
      <c r="AT685" s="174" t="s">
        <v>453</v>
      </c>
      <c r="AU685" s="174" t="s">
        <v>129</v>
      </c>
      <c r="AV685" s="14" t="s">
        <v>129</v>
      </c>
      <c r="AW685" s="14" t="s">
        <v>29</v>
      </c>
      <c r="AX685" s="14" t="s">
        <v>73</v>
      </c>
      <c r="AY685" s="174" t="s">
        <v>445</v>
      </c>
    </row>
    <row r="686" spans="1:65" s="16" customFormat="1">
      <c r="B686" s="187"/>
      <c r="D686" s="167" t="s">
        <v>453</v>
      </c>
      <c r="E686" s="188" t="s">
        <v>1</v>
      </c>
      <c r="F686" s="189" t="s">
        <v>470</v>
      </c>
      <c r="H686" s="190">
        <v>724.55100000000004</v>
      </c>
      <c r="L686" s="187"/>
      <c r="M686" s="191"/>
      <c r="N686" s="192"/>
      <c r="O686" s="192"/>
      <c r="P686" s="192"/>
      <c r="Q686" s="192"/>
      <c r="R686" s="192"/>
      <c r="S686" s="192"/>
      <c r="T686" s="193"/>
      <c r="AT686" s="188" t="s">
        <v>453</v>
      </c>
      <c r="AU686" s="188" t="s">
        <v>129</v>
      </c>
      <c r="AV686" s="16" t="s">
        <v>451</v>
      </c>
      <c r="AW686" s="16" t="s">
        <v>29</v>
      </c>
      <c r="AX686" s="16" t="s">
        <v>81</v>
      </c>
      <c r="AY686" s="188" t="s">
        <v>445</v>
      </c>
    </row>
    <row r="687" spans="1:65" s="2" customFormat="1" ht="37.9" customHeight="1">
      <c r="A687" s="30"/>
      <c r="B687" s="152"/>
      <c r="C687" s="153" t="s">
        <v>1012</v>
      </c>
      <c r="D687" s="153" t="s">
        <v>447</v>
      </c>
      <c r="E687" s="154" t="s">
        <v>1013</v>
      </c>
      <c r="F687" s="155" t="s">
        <v>1014</v>
      </c>
      <c r="G687" s="156" t="s">
        <v>529</v>
      </c>
      <c r="H687" s="157">
        <v>724.55100000000004</v>
      </c>
      <c r="I687" s="158"/>
      <c r="J687" s="158">
        <f>ROUND(I687*H687,2)</f>
        <v>0</v>
      </c>
      <c r="K687" s="159"/>
      <c r="L687" s="31"/>
      <c r="M687" s="160" t="s">
        <v>1</v>
      </c>
      <c r="N687" s="161" t="s">
        <v>39</v>
      </c>
      <c r="O687" s="162">
        <v>0.31796999999999997</v>
      </c>
      <c r="P687" s="162">
        <f>O687*H687</f>
        <v>230.38548147</v>
      </c>
      <c r="Q687" s="162">
        <v>4.725E-3</v>
      </c>
      <c r="R687" s="162">
        <f>Q687*H687</f>
        <v>3.4235034750000004</v>
      </c>
      <c r="S687" s="162">
        <v>0</v>
      </c>
      <c r="T687" s="163">
        <f>S687*H687</f>
        <v>0</v>
      </c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R687" s="164" t="s">
        <v>451</v>
      </c>
      <c r="AT687" s="164" t="s">
        <v>447</v>
      </c>
      <c r="AU687" s="164" t="s">
        <v>129</v>
      </c>
      <c r="AY687" s="18" t="s">
        <v>445</v>
      </c>
      <c r="BE687" s="165">
        <f>IF(N687="základná",J687,0)</f>
        <v>0</v>
      </c>
      <c r="BF687" s="165">
        <f>IF(N687="znížená",J687,0)</f>
        <v>0</v>
      </c>
      <c r="BG687" s="165">
        <f>IF(N687="zákl. prenesená",J687,0)</f>
        <v>0</v>
      </c>
      <c r="BH687" s="165">
        <f>IF(N687="zníž. prenesená",J687,0)</f>
        <v>0</v>
      </c>
      <c r="BI687" s="165">
        <f>IF(N687="nulová",J687,0)</f>
        <v>0</v>
      </c>
      <c r="BJ687" s="18" t="s">
        <v>129</v>
      </c>
      <c r="BK687" s="165">
        <f>ROUND(I687*H687,2)</f>
        <v>0</v>
      </c>
      <c r="BL687" s="18" t="s">
        <v>451</v>
      </c>
      <c r="BM687" s="164" t="s">
        <v>1015</v>
      </c>
    </row>
    <row r="688" spans="1:65" s="14" customFormat="1">
      <c r="B688" s="173"/>
      <c r="D688" s="167" t="s">
        <v>453</v>
      </c>
      <c r="E688" s="174" t="s">
        <v>1</v>
      </c>
      <c r="F688" s="175" t="s">
        <v>401</v>
      </c>
      <c r="H688" s="176">
        <v>724.55100000000004</v>
      </c>
      <c r="L688" s="173"/>
      <c r="M688" s="177"/>
      <c r="N688" s="178"/>
      <c r="O688" s="178"/>
      <c r="P688" s="178"/>
      <c r="Q688" s="178"/>
      <c r="R688" s="178"/>
      <c r="S688" s="178"/>
      <c r="T688" s="179"/>
      <c r="AT688" s="174" t="s">
        <v>453</v>
      </c>
      <c r="AU688" s="174" t="s">
        <v>129</v>
      </c>
      <c r="AV688" s="14" t="s">
        <v>129</v>
      </c>
      <c r="AW688" s="14" t="s">
        <v>29</v>
      </c>
      <c r="AX688" s="14" t="s">
        <v>73</v>
      </c>
      <c r="AY688" s="174" t="s">
        <v>445</v>
      </c>
    </row>
    <row r="689" spans="1:65" s="16" customFormat="1">
      <c r="B689" s="187"/>
      <c r="D689" s="167" t="s">
        <v>453</v>
      </c>
      <c r="E689" s="188" t="s">
        <v>1</v>
      </c>
      <c r="F689" s="189" t="s">
        <v>470</v>
      </c>
      <c r="H689" s="190">
        <v>724.55100000000004</v>
      </c>
      <c r="L689" s="187"/>
      <c r="M689" s="191"/>
      <c r="N689" s="192"/>
      <c r="O689" s="192"/>
      <c r="P689" s="192"/>
      <c r="Q689" s="192"/>
      <c r="R689" s="192"/>
      <c r="S689" s="192"/>
      <c r="T689" s="193"/>
      <c r="AT689" s="188" t="s">
        <v>453</v>
      </c>
      <c r="AU689" s="188" t="s">
        <v>129</v>
      </c>
      <c r="AV689" s="16" t="s">
        <v>451</v>
      </c>
      <c r="AW689" s="16" t="s">
        <v>29</v>
      </c>
      <c r="AX689" s="16" t="s">
        <v>81</v>
      </c>
      <c r="AY689" s="188" t="s">
        <v>445</v>
      </c>
    </row>
    <row r="690" spans="1:65" s="2" customFormat="1" ht="37.9" customHeight="1">
      <c r="A690" s="30"/>
      <c r="B690" s="152"/>
      <c r="C690" s="153" t="s">
        <v>1016</v>
      </c>
      <c r="D690" s="153" t="s">
        <v>447</v>
      </c>
      <c r="E690" s="154" t="s">
        <v>1017</v>
      </c>
      <c r="F690" s="155" t="s">
        <v>1018</v>
      </c>
      <c r="G690" s="156" t="s">
        <v>529</v>
      </c>
      <c r="H690" s="157">
        <v>724.55100000000004</v>
      </c>
      <c r="I690" s="158"/>
      <c r="J690" s="158">
        <f>ROUND(I690*H690,2)</f>
        <v>0</v>
      </c>
      <c r="K690" s="159"/>
      <c r="L690" s="31"/>
      <c r="M690" s="160" t="s">
        <v>1</v>
      </c>
      <c r="N690" s="161" t="s">
        <v>39</v>
      </c>
      <c r="O690" s="162">
        <v>0.51149999999999995</v>
      </c>
      <c r="P690" s="162">
        <f>O690*H690</f>
        <v>370.60783649999996</v>
      </c>
      <c r="Q690" s="162">
        <v>2.6775E-2</v>
      </c>
      <c r="R690" s="162">
        <f>Q690*H690</f>
        <v>19.399853025000002</v>
      </c>
      <c r="S690" s="162">
        <v>0</v>
      </c>
      <c r="T690" s="163">
        <f>S690*H690</f>
        <v>0</v>
      </c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R690" s="164" t="s">
        <v>451</v>
      </c>
      <c r="AT690" s="164" t="s">
        <v>447</v>
      </c>
      <c r="AU690" s="164" t="s">
        <v>129</v>
      </c>
      <c r="AY690" s="18" t="s">
        <v>445</v>
      </c>
      <c r="BE690" s="165">
        <f>IF(N690="základná",J690,0)</f>
        <v>0</v>
      </c>
      <c r="BF690" s="165">
        <f>IF(N690="znížená",J690,0)</f>
        <v>0</v>
      </c>
      <c r="BG690" s="165">
        <f>IF(N690="zákl. prenesená",J690,0)</f>
        <v>0</v>
      </c>
      <c r="BH690" s="165">
        <f>IF(N690="zníž. prenesená",J690,0)</f>
        <v>0</v>
      </c>
      <c r="BI690" s="165">
        <f>IF(N690="nulová",J690,0)</f>
        <v>0</v>
      </c>
      <c r="BJ690" s="18" t="s">
        <v>129</v>
      </c>
      <c r="BK690" s="165">
        <f>ROUND(I690*H690,2)</f>
        <v>0</v>
      </c>
      <c r="BL690" s="18" t="s">
        <v>451</v>
      </c>
      <c r="BM690" s="164" t="s">
        <v>1019</v>
      </c>
    </row>
    <row r="691" spans="1:65" s="14" customFormat="1">
      <c r="B691" s="173"/>
      <c r="D691" s="167" t="s">
        <v>453</v>
      </c>
      <c r="E691" s="174" t="s">
        <v>1</v>
      </c>
      <c r="F691" s="175" t="s">
        <v>1020</v>
      </c>
      <c r="H691" s="176">
        <v>623.38800000000003</v>
      </c>
      <c r="L691" s="173"/>
      <c r="M691" s="177"/>
      <c r="N691" s="178"/>
      <c r="O691" s="178"/>
      <c r="P691" s="178"/>
      <c r="Q691" s="178"/>
      <c r="R691" s="178"/>
      <c r="S691" s="178"/>
      <c r="T691" s="179"/>
      <c r="AT691" s="174" t="s">
        <v>453</v>
      </c>
      <c r="AU691" s="174" t="s">
        <v>129</v>
      </c>
      <c r="AV691" s="14" t="s">
        <v>129</v>
      </c>
      <c r="AW691" s="14" t="s">
        <v>29</v>
      </c>
      <c r="AX691" s="14" t="s">
        <v>73</v>
      </c>
      <c r="AY691" s="174" t="s">
        <v>445</v>
      </c>
    </row>
    <row r="692" spans="1:65" s="14" customFormat="1">
      <c r="B692" s="173"/>
      <c r="D692" s="167" t="s">
        <v>453</v>
      </c>
      <c r="E692" s="174" t="s">
        <v>1</v>
      </c>
      <c r="F692" s="175" t="s">
        <v>1021</v>
      </c>
      <c r="H692" s="176">
        <v>12.32</v>
      </c>
      <c r="L692" s="173"/>
      <c r="M692" s="177"/>
      <c r="N692" s="178"/>
      <c r="O692" s="178"/>
      <c r="P692" s="178"/>
      <c r="Q692" s="178"/>
      <c r="R692" s="178"/>
      <c r="S692" s="178"/>
      <c r="T692" s="179"/>
      <c r="AT692" s="174" t="s">
        <v>453</v>
      </c>
      <c r="AU692" s="174" t="s">
        <v>129</v>
      </c>
      <c r="AV692" s="14" t="s">
        <v>129</v>
      </c>
      <c r="AW692" s="14" t="s">
        <v>29</v>
      </c>
      <c r="AX692" s="14" t="s">
        <v>73</v>
      </c>
      <c r="AY692" s="174" t="s">
        <v>445</v>
      </c>
    </row>
    <row r="693" spans="1:65" s="14" customFormat="1">
      <c r="B693" s="173"/>
      <c r="D693" s="167" t="s">
        <v>453</v>
      </c>
      <c r="E693" s="174" t="s">
        <v>1</v>
      </c>
      <c r="F693" s="175" t="s">
        <v>1022</v>
      </c>
      <c r="H693" s="176">
        <v>58.96</v>
      </c>
      <c r="L693" s="173"/>
      <c r="M693" s="177"/>
      <c r="N693" s="178"/>
      <c r="O693" s="178"/>
      <c r="P693" s="178"/>
      <c r="Q693" s="178"/>
      <c r="R693" s="178"/>
      <c r="S693" s="178"/>
      <c r="T693" s="179"/>
      <c r="AT693" s="174" t="s">
        <v>453</v>
      </c>
      <c r="AU693" s="174" t="s">
        <v>129</v>
      </c>
      <c r="AV693" s="14" t="s">
        <v>129</v>
      </c>
      <c r="AW693" s="14" t="s">
        <v>29</v>
      </c>
      <c r="AX693" s="14" t="s">
        <v>73</v>
      </c>
      <c r="AY693" s="174" t="s">
        <v>445</v>
      </c>
    </row>
    <row r="694" spans="1:65" s="14" customFormat="1">
      <c r="B694" s="173"/>
      <c r="D694" s="167" t="s">
        <v>453</v>
      </c>
      <c r="E694" s="174" t="s">
        <v>1</v>
      </c>
      <c r="F694" s="175" t="s">
        <v>1023</v>
      </c>
      <c r="H694" s="176">
        <v>29.882999999999999</v>
      </c>
      <c r="L694" s="173"/>
      <c r="M694" s="177"/>
      <c r="N694" s="178"/>
      <c r="O694" s="178"/>
      <c r="P694" s="178"/>
      <c r="Q694" s="178"/>
      <c r="R694" s="178"/>
      <c r="S694" s="178"/>
      <c r="T694" s="179"/>
      <c r="AT694" s="174" t="s">
        <v>453</v>
      </c>
      <c r="AU694" s="174" t="s">
        <v>129</v>
      </c>
      <c r="AV694" s="14" t="s">
        <v>129</v>
      </c>
      <c r="AW694" s="14" t="s">
        <v>29</v>
      </c>
      <c r="AX694" s="14" t="s">
        <v>73</v>
      </c>
      <c r="AY694" s="174" t="s">
        <v>445</v>
      </c>
    </row>
    <row r="695" spans="1:65" s="15" customFormat="1">
      <c r="B695" s="180"/>
      <c r="D695" s="167" t="s">
        <v>453</v>
      </c>
      <c r="E695" s="181" t="s">
        <v>401</v>
      </c>
      <c r="F695" s="182" t="s">
        <v>468</v>
      </c>
      <c r="H695" s="183">
        <v>724.55100000000004</v>
      </c>
      <c r="L695" s="180"/>
      <c r="M695" s="184"/>
      <c r="N695" s="185"/>
      <c r="O695" s="185"/>
      <c r="P695" s="185"/>
      <c r="Q695" s="185"/>
      <c r="R695" s="185"/>
      <c r="S695" s="185"/>
      <c r="T695" s="186"/>
      <c r="AT695" s="181" t="s">
        <v>453</v>
      </c>
      <c r="AU695" s="181" t="s">
        <v>129</v>
      </c>
      <c r="AV695" s="15" t="s">
        <v>469</v>
      </c>
      <c r="AW695" s="15" t="s">
        <v>29</v>
      </c>
      <c r="AX695" s="15" t="s">
        <v>73</v>
      </c>
      <c r="AY695" s="181" t="s">
        <v>445</v>
      </c>
    </row>
    <row r="696" spans="1:65" s="16" customFormat="1">
      <c r="B696" s="187"/>
      <c r="D696" s="167" t="s">
        <v>453</v>
      </c>
      <c r="E696" s="188" t="s">
        <v>1</v>
      </c>
      <c r="F696" s="189" t="s">
        <v>470</v>
      </c>
      <c r="H696" s="190">
        <v>724.55100000000004</v>
      </c>
      <c r="L696" s="187"/>
      <c r="M696" s="191"/>
      <c r="N696" s="192"/>
      <c r="O696" s="192"/>
      <c r="P696" s="192"/>
      <c r="Q696" s="192"/>
      <c r="R696" s="192"/>
      <c r="S696" s="192"/>
      <c r="T696" s="193"/>
      <c r="AT696" s="188" t="s">
        <v>453</v>
      </c>
      <c r="AU696" s="188" t="s">
        <v>129</v>
      </c>
      <c r="AV696" s="16" t="s">
        <v>451</v>
      </c>
      <c r="AW696" s="16" t="s">
        <v>29</v>
      </c>
      <c r="AX696" s="16" t="s">
        <v>81</v>
      </c>
      <c r="AY696" s="188" t="s">
        <v>445</v>
      </c>
    </row>
    <row r="697" spans="1:65" s="2" customFormat="1" ht="33" customHeight="1">
      <c r="A697" s="30"/>
      <c r="B697" s="152"/>
      <c r="C697" s="153" t="s">
        <v>1024</v>
      </c>
      <c r="D697" s="153" t="s">
        <v>447</v>
      </c>
      <c r="E697" s="154" t="s">
        <v>1025</v>
      </c>
      <c r="F697" s="155" t="s">
        <v>1026</v>
      </c>
      <c r="G697" s="156" t="s">
        <v>542</v>
      </c>
      <c r="H697" s="157">
        <v>579.64099999999996</v>
      </c>
      <c r="I697" s="158"/>
      <c r="J697" s="158">
        <f>ROUND(I697*H697,2)</f>
        <v>0</v>
      </c>
      <c r="K697" s="159"/>
      <c r="L697" s="31"/>
      <c r="M697" s="160" t="s">
        <v>1</v>
      </c>
      <c r="N697" s="161" t="s">
        <v>39</v>
      </c>
      <c r="O697" s="162">
        <v>4.6359999999999998E-2</v>
      </c>
      <c r="P697" s="162">
        <f>O697*H697</f>
        <v>26.872156759999996</v>
      </c>
      <c r="Q697" s="162">
        <v>1.7639999999999999E-3</v>
      </c>
      <c r="R697" s="162">
        <f>Q697*H697</f>
        <v>1.022486724</v>
      </c>
      <c r="S697" s="162">
        <v>0</v>
      </c>
      <c r="T697" s="163">
        <f>S697*H697</f>
        <v>0</v>
      </c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R697" s="164" t="s">
        <v>451</v>
      </c>
      <c r="AT697" s="164" t="s">
        <v>447</v>
      </c>
      <c r="AU697" s="164" t="s">
        <v>129</v>
      </c>
      <c r="AY697" s="18" t="s">
        <v>445</v>
      </c>
      <c r="BE697" s="165">
        <f>IF(N697="základná",J697,0)</f>
        <v>0</v>
      </c>
      <c r="BF697" s="165">
        <f>IF(N697="znížená",J697,0)</f>
        <v>0</v>
      </c>
      <c r="BG697" s="165">
        <f>IF(N697="zákl. prenesená",J697,0)</f>
        <v>0</v>
      </c>
      <c r="BH697" s="165">
        <f>IF(N697="zníž. prenesená",J697,0)</f>
        <v>0</v>
      </c>
      <c r="BI697" s="165">
        <f>IF(N697="nulová",J697,0)</f>
        <v>0</v>
      </c>
      <c r="BJ697" s="18" t="s">
        <v>129</v>
      </c>
      <c r="BK697" s="165">
        <f>ROUND(I697*H697,2)</f>
        <v>0</v>
      </c>
      <c r="BL697" s="18" t="s">
        <v>451</v>
      </c>
      <c r="BM697" s="164" t="s">
        <v>1027</v>
      </c>
    </row>
    <row r="698" spans="1:65" s="14" customFormat="1">
      <c r="B698" s="173"/>
      <c r="D698" s="167" t="s">
        <v>453</v>
      </c>
      <c r="E698" s="174" t="s">
        <v>1</v>
      </c>
      <c r="F698" s="175" t="s">
        <v>1028</v>
      </c>
      <c r="H698" s="176">
        <v>579.64099999999996</v>
      </c>
      <c r="L698" s="173"/>
      <c r="M698" s="177"/>
      <c r="N698" s="178"/>
      <c r="O698" s="178"/>
      <c r="P698" s="178"/>
      <c r="Q698" s="178"/>
      <c r="R698" s="178"/>
      <c r="S698" s="178"/>
      <c r="T698" s="179"/>
      <c r="AT698" s="174" t="s">
        <v>453</v>
      </c>
      <c r="AU698" s="174" t="s">
        <v>129</v>
      </c>
      <c r="AV698" s="14" t="s">
        <v>129</v>
      </c>
      <c r="AW698" s="14" t="s">
        <v>29</v>
      </c>
      <c r="AX698" s="14" t="s">
        <v>73</v>
      </c>
      <c r="AY698" s="174" t="s">
        <v>445</v>
      </c>
    </row>
    <row r="699" spans="1:65" s="16" customFormat="1">
      <c r="B699" s="187"/>
      <c r="D699" s="167" t="s">
        <v>453</v>
      </c>
      <c r="E699" s="188" t="s">
        <v>1</v>
      </c>
      <c r="F699" s="189" t="s">
        <v>470</v>
      </c>
      <c r="H699" s="190">
        <v>579.64099999999996</v>
      </c>
      <c r="L699" s="187"/>
      <c r="M699" s="191"/>
      <c r="N699" s="192"/>
      <c r="O699" s="192"/>
      <c r="P699" s="192"/>
      <c r="Q699" s="192"/>
      <c r="R699" s="192"/>
      <c r="S699" s="192"/>
      <c r="T699" s="193"/>
      <c r="AT699" s="188" t="s">
        <v>453</v>
      </c>
      <c r="AU699" s="188" t="s">
        <v>129</v>
      </c>
      <c r="AV699" s="16" t="s">
        <v>451</v>
      </c>
      <c r="AW699" s="16" t="s">
        <v>29</v>
      </c>
      <c r="AX699" s="16" t="s">
        <v>81</v>
      </c>
      <c r="AY699" s="188" t="s">
        <v>445</v>
      </c>
    </row>
    <row r="700" spans="1:65" s="2" customFormat="1" ht="24.2" customHeight="1">
      <c r="A700" s="30"/>
      <c r="B700" s="152"/>
      <c r="C700" s="153" t="s">
        <v>1029</v>
      </c>
      <c r="D700" s="153" t="s">
        <v>447</v>
      </c>
      <c r="E700" s="154" t="s">
        <v>1030</v>
      </c>
      <c r="F700" s="155" t="s">
        <v>1031</v>
      </c>
      <c r="G700" s="156" t="s">
        <v>542</v>
      </c>
      <c r="H700" s="157">
        <v>19.39</v>
      </c>
      <c r="I700" s="158"/>
      <c r="J700" s="158">
        <f>ROUND(I700*H700,2)</f>
        <v>0</v>
      </c>
      <c r="K700" s="159"/>
      <c r="L700" s="31"/>
      <c r="M700" s="160" t="s">
        <v>1</v>
      </c>
      <c r="N700" s="161" t="s">
        <v>39</v>
      </c>
      <c r="O700" s="162">
        <v>4.9390000000000003E-2</v>
      </c>
      <c r="P700" s="162">
        <f>O700*H700</f>
        <v>0.95767210000000014</v>
      </c>
      <c r="Q700" s="162">
        <v>1.9215E-3</v>
      </c>
      <c r="R700" s="162">
        <f>Q700*H700</f>
        <v>3.7257885000000004E-2</v>
      </c>
      <c r="S700" s="162">
        <v>0</v>
      </c>
      <c r="T700" s="163">
        <f>S700*H700</f>
        <v>0</v>
      </c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R700" s="164" t="s">
        <v>451</v>
      </c>
      <c r="AT700" s="164" t="s">
        <v>447</v>
      </c>
      <c r="AU700" s="164" t="s">
        <v>129</v>
      </c>
      <c r="AY700" s="18" t="s">
        <v>445</v>
      </c>
      <c r="BE700" s="165">
        <f>IF(N700="základná",J700,0)</f>
        <v>0</v>
      </c>
      <c r="BF700" s="165">
        <f>IF(N700="znížená",J700,0)</f>
        <v>0</v>
      </c>
      <c r="BG700" s="165">
        <f>IF(N700="zákl. prenesená",J700,0)</f>
        <v>0</v>
      </c>
      <c r="BH700" s="165">
        <f>IF(N700="zníž. prenesená",J700,0)</f>
        <v>0</v>
      </c>
      <c r="BI700" s="165">
        <f>IF(N700="nulová",J700,0)</f>
        <v>0</v>
      </c>
      <c r="BJ700" s="18" t="s">
        <v>129</v>
      </c>
      <c r="BK700" s="165">
        <f>ROUND(I700*H700,2)</f>
        <v>0</v>
      </c>
      <c r="BL700" s="18" t="s">
        <v>451</v>
      </c>
      <c r="BM700" s="164" t="s">
        <v>1032</v>
      </c>
    </row>
    <row r="701" spans="1:65" s="14" customFormat="1">
      <c r="B701" s="173"/>
      <c r="D701" s="167" t="s">
        <v>453</v>
      </c>
      <c r="E701" s="174" t="s">
        <v>1</v>
      </c>
      <c r="F701" s="175" t="s">
        <v>1033</v>
      </c>
      <c r="H701" s="176">
        <v>14.12</v>
      </c>
      <c r="L701" s="173"/>
      <c r="M701" s="177"/>
      <c r="N701" s="178"/>
      <c r="O701" s="178"/>
      <c r="P701" s="178"/>
      <c r="Q701" s="178"/>
      <c r="R701" s="178"/>
      <c r="S701" s="178"/>
      <c r="T701" s="179"/>
      <c r="AT701" s="174" t="s">
        <v>453</v>
      </c>
      <c r="AU701" s="174" t="s">
        <v>129</v>
      </c>
      <c r="AV701" s="14" t="s">
        <v>129</v>
      </c>
      <c r="AW701" s="14" t="s">
        <v>29</v>
      </c>
      <c r="AX701" s="14" t="s">
        <v>73</v>
      </c>
      <c r="AY701" s="174" t="s">
        <v>445</v>
      </c>
    </row>
    <row r="702" spans="1:65" s="14" customFormat="1">
      <c r="B702" s="173"/>
      <c r="D702" s="167" t="s">
        <v>453</v>
      </c>
      <c r="E702" s="174" t="s">
        <v>1</v>
      </c>
      <c r="F702" s="175" t="s">
        <v>1034</v>
      </c>
      <c r="H702" s="176">
        <v>5.27</v>
      </c>
      <c r="L702" s="173"/>
      <c r="M702" s="177"/>
      <c r="N702" s="178"/>
      <c r="O702" s="178"/>
      <c r="P702" s="178"/>
      <c r="Q702" s="178"/>
      <c r="R702" s="178"/>
      <c r="S702" s="178"/>
      <c r="T702" s="179"/>
      <c r="AT702" s="174" t="s">
        <v>453</v>
      </c>
      <c r="AU702" s="174" t="s">
        <v>129</v>
      </c>
      <c r="AV702" s="14" t="s">
        <v>129</v>
      </c>
      <c r="AW702" s="14" t="s">
        <v>29</v>
      </c>
      <c r="AX702" s="14" t="s">
        <v>73</v>
      </c>
      <c r="AY702" s="174" t="s">
        <v>445</v>
      </c>
    </row>
    <row r="703" spans="1:65" s="16" customFormat="1">
      <c r="B703" s="187"/>
      <c r="D703" s="167" t="s">
        <v>453</v>
      </c>
      <c r="E703" s="188" t="s">
        <v>1</v>
      </c>
      <c r="F703" s="189" t="s">
        <v>470</v>
      </c>
      <c r="H703" s="190">
        <v>19.39</v>
      </c>
      <c r="L703" s="187"/>
      <c r="M703" s="191"/>
      <c r="N703" s="192"/>
      <c r="O703" s="192"/>
      <c r="P703" s="192"/>
      <c r="Q703" s="192"/>
      <c r="R703" s="192"/>
      <c r="S703" s="192"/>
      <c r="T703" s="193"/>
      <c r="AT703" s="188" t="s">
        <v>453</v>
      </c>
      <c r="AU703" s="188" t="s">
        <v>129</v>
      </c>
      <c r="AV703" s="16" t="s">
        <v>451</v>
      </c>
      <c r="AW703" s="16" t="s">
        <v>29</v>
      </c>
      <c r="AX703" s="16" t="s">
        <v>81</v>
      </c>
      <c r="AY703" s="188" t="s">
        <v>445</v>
      </c>
    </row>
    <row r="704" spans="1:65" s="2" customFormat="1" ht="24.2" customHeight="1">
      <c r="A704" s="30"/>
      <c r="B704" s="152"/>
      <c r="C704" s="153" t="s">
        <v>1035</v>
      </c>
      <c r="D704" s="153" t="s">
        <v>447</v>
      </c>
      <c r="E704" s="154" t="s">
        <v>1036</v>
      </c>
      <c r="F704" s="155" t="s">
        <v>1037</v>
      </c>
      <c r="G704" s="156" t="s">
        <v>529</v>
      </c>
      <c r="H704" s="157">
        <v>724.55100000000004</v>
      </c>
      <c r="I704" s="158"/>
      <c r="J704" s="158">
        <f>ROUND(I704*H704,2)</f>
        <v>0</v>
      </c>
      <c r="K704" s="159"/>
      <c r="L704" s="31"/>
      <c r="M704" s="160" t="s">
        <v>1</v>
      </c>
      <c r="N704" s="161" t="s">
        <v>39</v>
      </c>
      <c r="O704" s="162">
        <v>0.19106000000000001</v>
      </c>
      <c r="P704" s="162">
        <f>O704*H704</f>
        <v>138.43271406000002</v>
      </c>
      <c r="Q704" s="162">
        <v>5.1539999999999997E-3</v>
      </c>
      <c r="R704" s="162">
        <f>Q704*H704</f>
        <v>3.7343358540000002</v>
      </c>
      <c r="S704" s="162">
        <v>0</v>
      </c>
      <c r="T704" s="163">
        <f>S704*H704</f>
        <v>0</v>
      </c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R704" s="164" t="s">
        <v>451</v>
      </c>
      <c r="AT704" s="164" t="s">
        <v>447</v>
      </c>
      <c r="AU704" s="164" t="s">
        <v>129</v>
      </c>
      <c r="AY704" s="18" t="s">
        <v>445</v>
      </c>
      <c r="BE704" s="165">
        <f>IF(N704="základná",J704,0)</f>
        <v>0</v>
      </c>
      <c r="BF704" s="165">
        <f>IF(N704="znížená",J704,0)</f>
        <v>0</v>
      </c>
      <c r="BG704" s="165">
        <f>IF(N704="zákl. prenesená",J704,0)</f>
        <v>0</v>
      </c>
      <c r="BH704" s="165">
        <f>IF(N704="zníž. prenesená",J704,0)</f>
        <v>0</v>
      </c>
      <c r="BI704" s="165">
        <f>IF(N704="nulová",J704,0)</f>
        <v>0</v>
      </c>
      <c r="BJ704" s="18" t="s">
        <v>129</v>
      </c>
      <c r="BK704" s="165">
        <f>ROUND(I704*H704,2)</f>
        <v>0</v>
      </c>
      <c r="BL704" s="18" t="s">
        <v>451</v>
      </c>
      <c r="BM704" s="164" t="s">
        <v>1038</v>
      </c>
    </row>
    <row r="705" spans="1:65" s="14" customFormat="1">
      <c r="B705" s="173"/>
      <c r="D705" s="167" t="s">
        <v>453</v>
      </c>
      <c r="E705" s="174" t="s">
        <v>1</v>
      </c>
      <c r="F705" s="175" t="s">
        <v>401</v>
      </c>
      <c r="H705" s="176">
        <v>724.55100000000004</v>
      </c>
      <c r="L705" s="173"/>
      <c r="M705" s="177"/>
      <c r="N705" s="178"/>
      <c r="O705" s="178"/>
      <c r="P705" s="178"/>
      <c r="Q705" s="178"/>
      <c r="R705" s="178"/>
      <c r="S705" s="178"/>
      <c r="T705" s="179"/>
      <c r="AT705" s="174" t="s">
        <v>453</v>
      </c>
      <c r="AU705" s="174" t="s">
        <v>129</v>
      </c>
      <c r="AV705" s="14" t="s">
        <v>129</v>
      </c>
      <c r="AW705" s="14" t="s">
        <v>29</v>
      </c>
      <c r="AX705" s="14" t="s">
        <v>73</v>
      </c>
      <c r="AY705" s="174" t="s">
        <v>445</v>
      </c>
    </row>
    <row r="706" spans="1:65" s="16" customFormat="1">
      <c r="B706" s="187"/>
      <c r="D706" s="167" t="s">
        <v>453</v>
      </c>
      <c r="E706" s="188" t="s">
        <v>1</v>
      </c>
      <c r="F706" s="189" t="s">
        <v>470</v>
      </c>
      <c r="H706" s="190">
        <v>724.55100000000004</v>
      </c>
      <c r="L706" s="187"/>
      <c r="M706" s="191"/>
      <c r="N706" s="192"/>
      <c r="O706" s="192"/>
      <c r="P706" s="192"/>
      <c r="Q706" s="192"/>
      <c r="R706" s="192"/>
      <c r="S706" s="192"/>
      <c r="T706" s="193"/>
      <c r="AT706" s="188" t="s">
        <v>453</v>
      </c>
      <c r="AU706" s="188" t="s">
        <v>129</v>
      </c>
      <c r="AV706" s="16" t="s">
        <v>451</v>
      </c>
      <c r="AW706" s="16" t="s">
        <v>29</v>
      </c>
      <c r="AX706" s="16" t="s">
        <v>81</v>
      </c>
      <c r="AY706" s="188" t="s">
        <v>445</v>
      </c>
    </row>
    <row r="707" spans="1:65" s="2" customFormat="1" ht="37.9" customHeight="1">
      <c r="A707" s="30"/>
      <c r="B707" s="152"/>
      <c r="C707" s="153" t="s">
        <v>1039</v>
      </c>
      <c r="D707" s="153" t="s">
        <v>447</v>
      </c>
      <c r="E707" s="154" t="s">
        <v>1040</v>
      </c>
      <c r="F707" s="155" t="s">
        <v>1041</v>
      </c>
      <c r="G707" s="156" t="s">
        <v>529</v>
      </c>
      <c r="H707" s="157">
        <v>2289.761</v>
      </c>
      <c r="I707" s="158"/>
      <c r="J707" s="158">
        <f>ROUND(I707*H707,2)</f>
        <v>0</v>
      </c>
      <c r="K707" s="159"/>
      <c r="L707" s="31"/>
      <c r="M707" s="160" t="s">
        <v>1</v>
      </c>
      <c r="N707" s="161" t="s">
        <v>39</v>
      </c>
      <c r="O707" s="162">
        <v>0.60546</v>
      </c>
      <c r="P707" s="162">
        <f>O707*H707</f>
        <v>1386.3586950599999</v>
      </c>
      <c r="Q707" s="162">
        <v>1.4330000000000001E-2</v>
      </c>
      <c r="R707" s="162">
        <f>Q707*H707</f>
        <v>32.812275130000003</v>
      </c>
      <c r="S707" s="162">
        <v>0</v>
      </c>
      <c r="T707" s="163">
        <f>S707*H707</f>
        <v>0</v>
      </c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R707" s="164" t="s">
        <v>451</v>
      </c>
      <c r="AT707" s="164" t="s">
        <v>447</v>
      </c>
      <c r="AU707" s="164" t="s">
        <v>129</v>
      </c>
      <c r="AY707" s="18" t="s">
        <v>445</v>
      </c>
      <c r="BE707" s="165">
        <f>IF(N707="základná",J707,0)</f>
        <v>0</v>
      </c>
      <c r="BF707" s="165">
        <f>IF(N707="znížená",J707,0)</f>
        <v>0</v>
      </c>
      <c r="BG707" s="165">
        <f>IF(N707="zákl. prenesená",J707,0)</f>
        <v>0</v>
      </c>
      <c r="BH707" s="165">
        <f>IF(N707="zníž. prenesená",J707,0)</f>
        <v>0</v>
      </c>
      <c r="BI707" s="165">
        <f>IF(N707="nulová",J707,0)</f>
        <v>0</v>
      </c>
      <c r="BJ707" s="18" t="s">
        <v>129</v>
      </c>
      <c r="BK707" s="165">
        <f>ROUND(I707*H707,2)</f>
        <v>0</v>
      </c>
      <c r="BL707" s="18" t="s">
        <v>451</v>
      </c>
      <c r="BM707" s="164" t="s">
        <v>1042</v>
      </c>
    </row>
    <row r="708" spans="1:65" s="14" customFormat="1">
      <c r="B708" s="173"/>
      <c r="D708" s="167" t="s">
        <v>453</v>
      </c>
      <c r="E708" s="174" t="s">
        <v>1</v>
      </c>
      <c r="F708" s="175" t="s">
        <v>1043</v>
      </c>
      <c r="H708" s="176">
        <v>2098.232</v>
      </c>
      <c r="L708" s="173"/>
      <c r="M708" s="177"/>
      <c r="N708" s="178"/>
      <c r="O708" s="178"/>
      <c r="P708" s="178"/>
      <c r="Q708" s="178"/>
      <c r="R708" s="178"/>
      <c r="S708" s="178"/>
      <c r="T708" s="179"/>
      <c r="AT708" s="174" t="s">
        <v>453</v>
      </c>
      <c r="AU708" s="174" t="s">
        <v>129</v>
      </c>
      <c r="AV708" s="14" t="s">
        <v>129</v>
      </c>
      <c r="AW708" s="14" t="s">
        <v>29</v>
      </c>
      <c r="AX708" s="14" t="s">
        <v>73</v>
      </c>
      <c r="AY708" s="174" t="s">
        <v>445</v>
      </c>
    </row>
    <row r="709" spans="1:65" s="14" customFormat="1">
      <c r="B709" s="173"/>
      <c r="D709" s="167" t="s">
        <v>453</v>
      </c>
      <c r="E709" s="174" t="s">
        <v>1</v>
      </c>
      <c r="F709" s="175" t="s">
        <v>425</v>
      </c>
      <c r="H709" s="176">
        <v>191.529</v>
      </c>
      <c r="L709" s="173"/>
      <c r="M709" s="177"/>
      <c r="N709" s="178"/>
      <c r="O709" s="178"/>
      <c r="P709" s="178"/>
      <c r="Q709" s="178"/>
      <c r="R709" s="178"/>
      <c r="S709" s="178"/>
      <c r="T709" s="179"/>
      <c r="AT709" s="174" t="s">
        <v>453</v>
      </c>
      <c r="AU709" s="174" t="s">
        <v>129</v>
      </c>
      <c r="AV709" s="14" t="s">
        <v>129</v>
      </c>
      <c r="AW709" s="14" t="s">
        <v>29</v>
      </c>
      <c r="AX709" s="14" t="s">
        <v>73</v>
      </c>
      <c r="AY709" s="174" t="s">
        <v>445</v>
      </c>
    </row>
    <row r="710" spans="1:65" s="16" customFormat="1">
      <c r="B710" s="187"/>
      <c r="D710" s="167" t="s">
        <v>453</v>
      </c>
      <c r="E710" s="188" t="s">
        <v>1</v>
      </c>
      <c r="F710" s="189" t="s">
        <v>470</v>
      </c>
      <c r="H710" s="190">
        <v>2289.761</v>
      </c>
      <c r="L710" s="187"/>
      <c r="M710" s="191"/>
      <c r="N710" s="192"/>
      <c r="O710" s="192"/>
      <c r="P710" s="192"/>
      <c r="Q710" s="192"/>
      <c r="R710" s="192"/>
      <c r="S710" s="192"/>
      <c r="T710" s="193"/>
      <c r="AT710" s="188" t="s">
        <v>453</v>
      </c>
      <c r="AU710" s="188" t="s">
        <v>129</v>
      </c>
      <c r="AV710" s="16" t="s">
        <v>451</v>
      </c>
      <c r="AW710" s="16" t="s">
        <v>29</v>
      </c>
      <c r="AX710" s="16" t="s">
        <v>81</v>
      </c>
      <c r="AY710" s="188" t="s">
        <v>445</v>
      </c>
    </row>
    <row r="711" spans="1:65" s="2" customFormat="1" ht="37.9" customHeight="1">
      <c r="A711" s="30"/>
      <c r="B711" s="152"/>
      <c r="C711" s="153" t="s">
        <v>1044</v>
      </c>
      <c r="D711" s="153" t="s">
        <v>447</v>
      </c>
      <c r="E711" s="154" t="s">
        <v>1045</v>
      </c>
      <c r="F711" s="155" t="s">
        <v>1046</v>
      </c>
      <c r="G711" s="156" t="s">
        <v>529</v>
      </c>
      <c r="H711" s="157">
        <v>2289.761</v>
      </c>
      <c r="I711" s="158"/>
      <c r="J711" s="158">
        <f>ROUND(I711*H711,2)</f>
        <v>0</v>
      </c>
      <c r="K711" s="159"/>
      <c r="L711" s="31"/>
      <c r="M711" s="160" t="s">
        <v>1</v>
      </c>
      <c r="N711" s="161" t="s">
        <v>39</v>
      </c>
      <c r="O711" s="162">
        <v>9.2030000000000001E-2</v>
      </c>
      <c r="P711" s="162">
        <f>O711*H711</f>
        <v>210.72670482999999</v>
      </c>
      <c r="Q711" s="162">
        <v>1.4999999999999999E-4</v>
      </c>
      <c r="R711" s="162">
        <f>Q711*H711</f>
        <v>0.34346414999999997</v>
      </c>
      <c r="S711" s="162">
        <v>0</v>
      </c>
      <c r="T711" s="163">
        <f>S711*H711</f>
        <v>0</v>
      </c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R711" s="164" t="s">
        <v>451</v>
      </c>
      <c r="AT711" s="164" t="s">
        <v>447</v>
      </c>
      <c r="AU711" s="164" t="s">
        <v>129</v>
      </c>
      <c r="AY711" s="18" t="s">
        <v>445</v>
      </c>
      <c r="BE711" s="165">
        <f>IF(N711="základná",J711,0)</f>
        <v>0</v>
      </c>
      <c r="BF711" s="165">
        <f>IF(N711="znížená",J711,0)</f>
        <v>0</v>
      </c>
      <c r="BG711" s="165">
        <f>IF(N711="zákl. prenesená",J711,0)</f>
        <v>0</v>
      </c>
      <c r="BH711" s="165">
        <f>IF(N711="zníž. prenesená",J711,0)</f>
        <v>0</v>
      </c>
      <c r="BI711" s="165">
        <f>IF(N711="nulová",J711,0)</f>
        <v>0</v>
      </c>
      <c r="BJ711" s="18" t="s">
        <v>129</v>
      </c>
      <c r="BK711" s="165">
        <f>ROUND(I711*H711,2)</f>
        <v>0</v>
      </c>
      <c r="BL711" s="18" t="s">
        <v>451</v>
      </c>
      <c r="BM711" s="164" t="s">
        <v>1047</v>
      </c>
    </row>
    <row r="712" spans="1:65" s="14" customFormat="1">
      <c r="B712" s="173"/>
      <c r="D712" s="167" t="s">
        <v>453</v>
      </c>
      <c r="E712" s="174" t="s">
        <v>1</v>
      </c>
      <c r="F712" s="175" t="s">
        <v>1043</v>
      </c>
      <c r="H712" s="176">
        <v>2098.232</v>
      </c>
      <c r="L712" s="173"/>
      <c r="M712" s="177"/>
      <c r="N712" s="178"/>
      <c r="O712" s="178"/>
      <c r="P712" s="178"/>
      <c r="Q712" s="178"/>
      <c r="R712" s="178"/>
      <c r="S712" s="178"/>
      <c r="T712" s="179"/>
      <c r="AT712" s="174" t="s">
        <v>453</v>
      </c>
      <c r="AU712" s="174" t="s">
        <v>129</v>
      </c>
      <c r="AV712" s="14" t="s">
        <v>129</v>
      </c>
      <c r="AW712" s="14" t="s">
        <v>29</v>
      </c>
      <c r="AX712" s="14" t="s">
        <v>73</v>
      </c>
      <c r="AY712" s="174" t="s">
        <v>445</v>
      </c>
    </row>
    <row r="713" spans="1:65" s="14" customFormat="1">
      <c r="B713" s="173"/>
      <c r="D713" s="167" t="s">
        <v>453</v>
      </c>
      <c r="E713" s="174" t="s">
        <v>1</v>
      </c>
      <c r="F713" s="175" t="s">
        <v>425</v>
      </c>
      <c r="H713" s="176">
        <v>191.529</v>
      </c>
      <c r="L713" s="173"/>
      <c r="M713" s="177"/>
      <c r="N713" s="178"/>
      <c r="O713" s="178"/>
      <c r="P713" s="178"/>
      <c r="Q713" s="178"/>
      <c r="R713" s="178"/>
      <c r="S713" s="178"/>
      <c r="T713" s="179"/>
      <c r="AT713" s="174" t="s">
        <v>453</v>
      </c>
      <c r="AU713" s="174" t="s">
        <v>129</v>
      </c>
      <c r="AV713" s="14" t="s">
        <v>129</v>
      </c>
      <c r="AW713" s="14" t="s">
        <v>29</v>
      </c>
      <c r="AX713" s="14" t="s">
        <v>73</v>
      </c>
      <c r="AY713" s="174" t="s">
        <v>445</v>
      </c>
    </row>
    <row r="714" spans="1:65" s="16" customFormat="1">
      <c r="B714" s="187"/>
      <c r="D714" s="167" t="s">
        <v>453</v>
      </c>
      <c r="E714" s="188" t="s">
        <v>1</v>
      </c>
      <c r="F714" s="189" t="s">
        <v>470</v>
      </c>
      <c r="H714" s="190">
        <v>2289.761</v>
      </c>
      <c r="L714" s="187"/>
      <c r="M714" s="191"/>
      <c r="N714" s="192"/>
      <c r="O714" s="192"/>
      <c r="P714" s="192"/>
      <c r="Q714" s="192"/>
      <c r="R714" s="192"/>
      <c r="S714" s="192"/>
      <c r="T714" s="193"/>
      <c r="AT714" s="188" t="s">
        <v>453</v>
      </c>
      <c r="AU714" s="188" t="s">
        <v>129</v>
      </c>
      <c r="AV714" s="16" t="s">
        <v>451</v>
      </c>
      <c r="AW714" s="16" t="s">
        <v>29</v>
      </c>
      <c r="AX714" s="16" t="s">
        <v>81</v>
      </c>
      <c r="AY714" s="188" t="s">
        <v>445</v>
      </c>
    </row>
    <row r="715" spans="1:65" s="2" customFormat="1" ht="37.9" customHeight="1">
      <c r="A715" s="30"/>
      <c r="B715" s="152"/>
      <c r="C715" s="153" t="s">
        <v>1048</v>
      </c>
      <c r="D715" s="153" t="s">
        <v>447</v>
      </c>
      <c r="E715" s="154" t="s">
        <v>1049</v>
      </c>
      <c r="F715" s="155" t="s">
        <v>1050</v>
      </c>
      <c r="G715" s="156" t="s">
        <v>529</v>
      </c>
      <c r="H715" s="157">
        <v>2289.761</v>
      </c>
      <c r="I715" s="158"/>
      <c r="J715" s="158">
        <f>ROUND(I715*H715,2)</f>
        <v>0</v>
      </c>
      <c r="K715" s="159"/>
      <c r="L715" s="31"/>
      <c r="M715" s="160" t="s">
        <v>1</v>
      </c>
      <c r="N715" s="161" t="s">
        <v>39</v>
      </c>
      <c r="O715" s="162">
        <v>9.2069999999999999E-2</v>
      </c>
      <c r="P715" s="162">
        <f>O715*H715</f>
        <v>210.81829526999999</v>
      </c>
      <c r="Q715" s="162">
        <v>3.5E-4</v>
      </c>
      <c r="R715" s="162">
        <f>Q715*H715</f>
        <v>0.80141635</v>
      </c>
      <c r="S715" s="162">
        <v>0</v>
      </c>
      <c r="T715" s="163">
        <f>S715*H715</f>
        <v>0</v>
      </c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R715" s="164" t="s">
        <v>451</v>
      </c>
      <c r="AT715" s="164" t="s">
        <v>447</v>
      </c>
      <c r="AU715" s="164" t="s">
        <v>129</v>
      </c>
      <c r="AY715" s="18" t="s">
        <v>445</v>
      </c>
      <c r="BE715" s="165">
        <f>IF(N715="základná",J715,0)</f>
        <v>0</v>
      </c>
      <c r="BF715" s="165">
        <f>IF(N715="znížená",J715,0)</f>
        <v>0</v>
      </c>
      <c r="BG715" s="165">
        <f>IF(N715="zákl. prenesená",J715,0)</f>
        <v>0</v>
      </c>
      <c r="BH715" s="165">
        <f>IF(N715="zníž. prenesená",J715,0)</f>
        <v>0</v>
      </c>
      <c r="BI715" s="165">
        <f>IF(N715="nulová",J715,0)</f>
        <v>0</v>
      </c>
      <c r="BJ715" s="18" t="s">
        <v>129</v>
      </c>
      <c r="BK715" s="165">
        <f>ROUND(I715*H715,2)</f>
        <v>0</v>
      </c>
      <c r="BL715" s="18" t="s">
        <v>451</v>
      </c>
      <c r="BM715" s="164" t="s">
        <v>1051</v>
      </c>
    </row>
    <row r="716" spans="1:65" s="14" customFormat="1">
      <c r="B716" s="173"/>
      <c r="D716" s="167" t="s">
        <v>453</v>
      </c>
      <c r="E716" s="174" t="s">
        <v>1</v>
      </c>
      <c r="F716" s="175" t="s">
        <v>1043</v>
      </c>
      <c r="H716" s="176">
        <v>2098.232</v>
      </c>
      <c r="L716" s="173"/>
      <c r="M716" s="177"/>
      <c r="N716" s="178"/>
      <c r="O716" s="178"/>
      <c r="P716" s="178"/>
      <c r="Q716" s="178"/>
      <c r="R716" s="178"/>
      <c r="S716" s="178"/>
      <c r="T716" s="179"/>
      <c r="AT716" s="174" t="s">
        <v>453</v>
      </c>
      <c r="AU716" s="174" t="s">
        <v>129</v>
      </c>
      <c r="AV716" s="14" t="s">
        <v>129</v>
      </c>
      <c r="AW716" s="14" t="s">
        <v>29</v>
      </c>
      <c r="AX716" s="14" t="s">
        <v>73</v>
      </c>
      <c r="AY716" s="174" t="s">
        <v>445</v>
      </c>
    </row>
    <row r="717" spans="1:65" s="14" customFormat="1">
      <c r="B717" s="173"/>
      <c r="D717" s="167" t="s">
        <v>453</v>
      </c>
      <c r="E717" s="174" t="s">
        <v>1</v>
      </c>
      <c r="F717" s="175" t="s">
        <v>425</v>
      </c>
      <c r="H717" s="176">
        <v>191.529</v>
      </c>
      <c r="L717" s="173"/>
      <c r="M717" s="177"/>
      <c r="N717" s="178"/>
      <c r="O717" s="178"/>
      <c r="P717" s="178"/>
      <c r="Q717" s="178"/>
      <c r="R717" s="178"/>
      <c r="S717" s="178"/>
      <c r="T717" s="179"/>
      <c r="AT717" s="174" t="s">
        <v>453</v>
      </c>
      <c r="AU717" s="174" t="s">
        <v>129</v>
      </c>
      <c r="AV717" s="14" t="s">
        <v>129</v>
      </c>
      <c r="AW717" s="14" t="s">
        <v>29</v>
      </c>
      <c r="AX717" s="14" t="s">
        <v>73</v>
      </c>
      <c r="AY717" s="174" t="s">
        <v>445</v>
      </c>
    </row>
    <row r="718" spans="1:65" s="16" customFormat="1">
      <c r="B718" s="187"/>
      <c r="D718" s="167" t="s">
        <v>453</v>
      </c>
      <c r="E718" s="188" t="s">
        <v>1</v>
      </c>
      <c r="F718" s="189" t="s">
        <v>470</v>
      </c>
      <c r="H718" s="190">
        <v>2289.761</v>
      </c>
      <c r="L718" s="187"/>
      <c r="M718" s="191"/>
      <c r="N718" s="192"/>
      <c r="O718" s="192"/>
      <c r="P718" s="192"/>
      <c r="Q718" s="192"/>
      <c r="R718" s="192"/>
      <c r="S718" s="192"/>
      <c r="T718" s="193"/>
      <c r="AT718" s="188" t="s">
        <v>453</v>
      </c>
      <c r="AU718" s="188" t="s">
        <v>129</v>
      </c>
      <c r="AV718" s="16" t="s">
        <v>451</v>
      </c>
      <c r="AW718" s="16" t="s">
        <v>29</v>
      </c>
      <c r="AX718" s="16" t="s">
        <v>81</v>
      </c>
      <c r="AY718" s="188" t="s">
        <v>445</v>
      </c>
    </row>
    <row r="719" spans="1:65" s="2" customFormat="1" ht="16.5" customHeight="1">
      <c r="A719" s="30"/>
      <c r="B719" s="152"/>
      <c r="C719" s="153" t="s">
        <v>1052</v>
      </c>
      <c r="D719" s="153" t="s">
        <v>447</v>
      </c>
      <c r="E719" s="154" t="s">
        <v>1053</v>
      </c>
      <c r="F719" s="155" t="s">
        <v>1054</v>
      </c>
      <c r="G719" s="156" t="s">
        <v>529</v>
      </c>
      <c r="H719" s="157">
        <v>3596.8879999999999</v>
      </c>
      <c r="I719" s="158"/>
      <c r="J719" s="158">
        <f>ROUND(I719*H719,2)</f>
        <v>0</v>
      </c>
      <c r="K719" s="159"/>
      <c r="L719" s="31"/>
      <c r="M719" s="160" t="s">
        <v>1</v>
      </c>
      <c r="N719" s="161" t="s">
        <v>39</v>
      </c>
      <c r="O719" s="162">
        <v>9.2060000000000003E-2</v>
      </c>
      <c r="P719" s="162">
        <f>O719*H719</f>
        <v>331.12950927999998</v>
      </c>
      <c r="Q719" s="162">
        <v>2.9999999999999997E-4</v>
      </c>
      <c r="R719" s="162">
        <f>Q719*H719</f>
        <v>1.0790663999999999</v>
      </c>
      <c r="S719" s="162">
        <v>0</v>
      </c>
      <c r="T719" s="163">
        <f>S719*H719</f>
        <v>0</v>
      </c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R719" s="164" t="s">
        <v>451</v>
      </c>
      <c r="AT719" s="164" t="s">
        <v>447</v>
      </c>
      <c r="AU719" s="164" t="s">
        <v>129</v>
      </c>
      <c r="AY719" s="18" t="s">
        <v>445</v>
      </c>
      <c r="BE719" s="165">
        <f>IF(N719="základná",J719,0)</f>
        <v>0</v>
      </c>
      <c r="BF719" s="165">
        <f>IF(N719="znížená",J719,0)</f>
        <v>0</v>
      </c>
      <c r="BG719" s="165">
        <f>IF(N719="zákl. prenesená",J719,0)</f>
        <v>0</v>
      </c>
      <c r="BH719" s="165">
        <f>IF(N719="zníž. prenesená",J719,0)</f>
        <v>0</v>
      </c>
      <c r="BI719" s="165">
        <f>IF(N719="nulová",J719,0)</f>
        <v>0</v>
      </c>
      <c r="BJ719" s="18" t="s">
        <v>129</v>
      </c>
      <c r="BK719" s="165">
        <f>ROUND(I719*H719,2)</f>
        <v>0</v>
      </c>
      <c r="BL719" s="18" t="s">
        <v>451</v>
      </c>
      <c r="BM719" s="164" t="s">
        <v>1055</v>
      </c>
    </row>
    <row r="720" spans="1:65" s="14" customFormat="1">
      <c r="B720" s="173"/>
      <c r="D720" s="167" t="s">
        <v>453</v>
      </c>
      <c r="E720" s="174" t="s">
        <v>1</v>
      </c>
      <c r="F720" s="175" t="s">
        <v>1043</v>
      </c>
      <c r="H720" s="176">
        <v>2098.232</v>
      </c>
      <c r="L720" s="173"/>
      <c r="M720" s="177"/>
      <c r="N720" s="178"/>
      <c r="O720" s="178"/>
      <c r="P720" s="178"/>
      <c r="Q720" s="178"/>
      <c r="R720" s="178"/>
      <c r="S720" s="178"/>
      <c r="T720" s="179"/>
      <c r="AT720" s="174" t="s">
        <v>453</v>
      </c>
      <c r="AU720" s="174" t="s">
        <v>129</v>
      </c>
      <c r="AV720" s="14" t="s">
        <v>129</v>
      </c>
      <c r="AW720" s="14" t="s">
        <v>29</v>
      </c>
      <c r="AX720" s="14" t="s">
        <v>73</v>
      </c>
      <c r="AY720" s="174" t="s">
        <v>445</v>
      </c>
    </row>
    <row r="721" spans="1:65" s="14" customFormat="1">
      <c r="B721" s="173"/>
      <c r="D721" s="167" t="s">
        <v>453</v>
      </c>
      <c r="E721" s="174" t="s">
        <v>1</v>
      </c>
      <c r="F721" s="175" t="s">
        <v>1056</v>
      </c>
      <c r="H721" s="176">
        <v>1207.2180000000001</v>
      </c>
      <c r="L721" s="173"/>
      <c r="M721" s="177"/>
      <c r="N721" s="178"/>
      <c r="O721" s="178"/>
      <c r="P721" s="178"/>
      <c r="Q721" s="178"/>
      <c r="R721" s="178"/>
      <c r="S721" s="178"/>
      <c r="T721" s="179"/>
      <c r="AT721" s="174" t="s">
        <v>453</v>
      </c>
      <c r="AU721" s="174" t="s">
        <v>129</v>
      </c>
      <c r="AV721" s="14" t="s">
        <v>129</v>
      </c>
      <c r="AW721" s="14" t="s">
        <v>29</v>
      </c>
      <c r="AX721" s="14" t="s">
        <v>73</v>
      </c>
      <c r="AY721" s="174" t="s">
        <v>445</v>
      </c>
    </row>
    <row r="722" spans="1:65" s="14" customFormat="1">
      <c r="B722" s="173"/>
      <c r="D722" s="167" t="s">
        <v>453</v>
      </c>
      <c r="E722" s="174" t="s">
        <v>1</v>
      </c>
      <c r="F722" s="175" t="s">
        <v>423</v>
      </c>
      <c r="H722" s="176">
        <v>99.909000000000006</v>
      </c>
      <c r="L722" s="173"/>
      <c r="M722" s="177"/>
      <c r="N722" s="178"/>
      <c r="O722" s="178"/>
      <c r="P722" s="178"/>
      <c r="Q722" s="178"/>
      <c r="R722" s="178"/>
      <c r="S722" s="178"/>
      <c r="T722" s="179"/>
      <c r="AT722" s="174" t="s">
        <v>453</v>
      </c>
      <c r="AU722" s="174" t="s">
        <v>129</v>
      </c>
      <c r="AV722" s="14" t="s">
        <v>129</v>
      </c>
      <c r="AW722" s="14" t="s">
        <v>29</v>
      </c>
      <c r="AX722" s="14" t="s">
        <v>73</v>
      </c>
      <c r="AY722" s="174" t="s">
        <v>445</v>
      </c>
    </row>
    <row r="723" spans="1:65" s="14" customFormat="1">
      <c r="B723" s="173"/>
      <c r="D723" s="167" t="s">
        <v>453</v>
      </c>
      <c r="E723" s="174" t="s">
        <v>1</v>
      </c>
      <c r="F723" s="175" t="s">
        <v>425</v>
      </c>
      <c r="H723" s="176">
        <v>191.529</v>
      </c>
      <c r="L723" s="173"/>
      <c r="M723" s="177"/>
      <c r="N723" s="178"/>
      <c r="O723" s="178"/>
      <c r="P723" s="178"/>
      <c r="Q723" s="178"/>
      <c r="R723" s="178"/>
      <c r="S723" s="178"/>
      <c r="T723" s="179"/>
      <c r="AT723" s="174" t="s">
        <v>453</v>
      </c>
      <c r="AU723" s="174" t="s">
        <v>129</v>
      </c>
      <c r="AV723" s="14" t="s">
        <v>129</v>
      </c>
      <c r="AW723" s="14" t="s">
        <v>29</v>
      </c>
      <c r="AX723" s="14" t="s">
        <v>73</v>
      </c>
      <c r="AY723" s="174" t="s">
        <v>445</v>
      </c>
    </row>
    <row r="724" spans="1:65" s="16" customFormat="1">
      <c r="B724" s="187"/>
      <c r="D724" s="167" t="s">
        <v>453</v>
      </c>
      <c r="E724" s="188" t="s">
        <v>1</v>
      </c>
      <c r="F724" s="189" t="s">
        <v>470</v>
      </c>
      <c r="H724" s="190">
        <v>3596.8879999999999</v>
      </c>
      <c r="L724" s="187"/>
      <c r="M724" s="191"/>
      <c r="N724" s="192"/>
      <c r="O724" s="192"/>
      <c r="P724" s="192"/>
      <c r="Q724" s="192"/>
      <c r="R724" s="192"/>
      <c r="S724" s="192"/>
      <c r="T724" s="193"/>
      <c r="AT724" s="188" t="s">
        <v>453</v>
      </c>
      <c r="AU724" s="188" t="s">
        <v>129</v>
      </c>
      <c r="AV724" s="16" t="s">
        <v>451</v>
      </c>
      <c r="AW724" s="16" t="s">
        <v>29</v>
      </c>
      <c r="AX724" s="16" t="s">
        <v>81</v>
      </c>
      <c r="AY724" s="188" t="s">
        <v>445</v>
      </c>
    </row>
    <row r="725" spans="1:65" s="2" customFormat="1" ht="24.2" customHeight="1">
      <c r="A725" s="30"/>
      <c r="B725" s="152"/>
      <c r="C725" s="153" t="s">
        <v>1057</v>
      </c>
      <c r="D725" s="153" t="s">
        <v>447</v>
      </c>
      <c r="E725" s="154" t="s">
        <v>1058</v>
      </c>
      <c r="F725" s="155" t="s">
        <v>1059</v>
      </c>
      <c r="G725" s="156" t="s">
        <v>529</v>
      </c>
      <c r="H725" s="157">
        <v>1240.0060000000001</v>
      </c>
      <c r="I725" s="158"/>
      <c r="J725" s="158">
        <f>ROUND(I725*H725,2)</f>
        <v>0</v>
      </c>
      <c r="K725" s="159"/>
      <c r="L725" s="31"/>
      <c r="M725" s="160" t="s">
        <v>1</v>
      </c>
      <c r="N725" s="161" t="s">
        <v>39</v>
      </c>
      <c r="O725" s="162">
        <v>0.34899999999999998</v>
      </c>
      <c r="P725" s="162">
        <f>O725*H725</f>
        <v>432.76209399999999</v>
      </c>
      <c r="Q725" s="162">
        <v>2.5000000000000001E-3</v>
      </c>
      <c r="R725" s="162">
        <f>Q725*H725</f>
        <v>3.1000150000000004</v>
      </c>
      <c r="S725" s="162">
        <v>0</v>
      </c>
      <c r="T725" s="163">
        <f>S725*H725</f>
        <v>0</v>
      </c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R725" s="164" t="s">
        <v>451</v>
      </c>
      <c r="AT725" s="164" t="s">
        <v>447</v>
      </c>
      <c r="AU725" s="164" t="s">
        <v>129</v>
      </c>
      <c r="AY725" s="18" t="s">
        <v>445</v>
      </c>
      <c r="BE725" s="165">
        <f>IF(N725="základná",J725,0)</f>
        <v>0</v>
      </c>
      <c r="BF725" s="165">
        <f>IF(N725="znížená",J725,0)</f>
        <v>0</v>
      </c>
      <c r="BG725" s="165">
        <f>IF(N725="zákl. prenesená",J725,0)</f>
        <v>0</v>
      </c>
      <c r="BH725" s="165">
        <f>IF(N725="zníž. prenesená",J725,0)</f>
        <v>0</v>
      </c>
      <c r="BI725" s="165">
        <f>IF(N725="nulová",J725,0)</f>
        <v>0</v>
      </c>
      <c r="BJ725" s="18" t="s">
        <v>129</v>
      </c>
      <c r="BK725" s="165">
        <f>ROUND(I725*H725,2)</f>
        <v>0</v>
      </c>
      <c r="BL725" s="18" t="s">
        <v>451</v>
      </c>
      <c r="BM725" s="164" t="s">
        <v>1060</v>
      </c>
    </row>
    <row r="726" spans="1:65" s="14" customFormat="1">
      <c r="B726" s="173"/>
      <c r="D726" s="167" t="s">
        <v>453</v>
      </c>
      <c r="E726" s="174" t="s">
        <v>1</v>
      </c>
      <c r="F726" s="175" t="s">
        <v>417</v>
      </c>
      <c r="H726" s="176">
        <v>1048.4770000000001</v>
      </c>
      <c r="L726" s="173"/>
      <c r="M726" s="177"/>
      <c r="N726" s="178"/>
      <c r="O726" s="178"/>
      <c r="P726" s="178"/>
      <c r="Q726" s="178"/>
      <c r="R726" s="178"/>
      <c r="S726" s="178"/>
      <c r="T726" s="179"/>
      <c r="AT726" s="174" t="s">
        <v>453</v>
      </c>
      <c r="AU726" s="174" t="s">
        <v>129</v>
      </c>
      <c r="AV726" s="14" t="s">
        <v>129</v>
      </c>
      <c r="AW726" s="14" t="s">
        <v>29</v>
      </c>
      <c r="AX726" s="14" t="s">
        <v>73</v>
      </c>
      <c r="AY726" s="174" t="s">
        <v>445</v>
      </c>
    </row>
    <row r="727" spans="1:65" s="14" customFormat="1">
      <c r="B727" s="173"/>
      <c r="D727" s="167" t="s">
        <v>453</v>
      </c>
      <c r="E727" s="174" t="s">
        <v>1</v>
      </c>
      <c r="F727" s="175" t="s">
        <v>425</v>
      </c>
      <c r="H727" s="176">
        <v>191.529</v>
      </c>
      <c r="L727" s="173"/>
      <c r="M727" s="177"/>
      <c r="N727" s="178"/>
      <c r="O727" s="178"/>
      <c r="P727" s="178"/>
      <c r="Q727" s="178"/>
      <c r="R727" s="178"/>
      <c r="S727" s="178"/>
      <c r="T727" s="179"/>
      <c r="AT727" s="174" t="s">
        <v>453</v>
      </c>
      <c r="AU727" s="174" t="s">
        <v>129</v>
      </c>
      <c r="AV727" s="14" t="s">
        <v>129</v>
      </c>
      <c r="AW727" s="14" t="s">
        <v>29</v>
      </c>
      <c r="AX727" s="14" t="s">
        <v>73</v>
      </c>
      <c r="AY727" s="174" t="s">
        <v>445</v>
      </c>
    </row>
    <row r="728" spans="1:65" s="16" customFormat="1">
      <c r="B728" s="187"/>
      <c r="D728" s="167" t="s">
        <v>453</v>
      </c>
      <c r="E728" s="188" t="s">
        <v>1</v>
      </c>
      <c r="F728" s="189" t="s">
        <v>470</v>
      </c>
      <c r="H728" s="190">
        <v>1240.0060000000001</v>
      </c>
      <c r="L728" s="187"/>
      <c r="M728" s="191"/>
      <c r="N728" s="192"/>
      <c r="O728" s="192"/>
      <c r="P728" s="192"/>
      <c r="Q728" s="192"/>
      <c r="R728" s="192"/>
      <c r="S728" s="192"/>
      <c r="T728" s="193"/>
      <c r="AT728" s="188" t="s">
        <v>453</v>
      </c>
      <c r="AU728" s="188" t="s">
        <v>129</v>
      </c>
      <c r="AV728" s="16" t="s">
        <v>451</v>
      </c>
      <c r="AW728" s="16" t="s">
        <v>29</v>
      </c>
      <c r="AX728" s="16" t="s">
        <v>81</v>
      </c>
      <c r="AY728" s="188" t="s">
        <v>445</v>
      </c>
    </row>
    <row r="729" spans="1:65" s="2" customFormat="1" ht="24.2" customHeight="1">
      <c r="A729" s="30"/>
      <c r="B729" s="152"/>
      <c r="C729" s="153" t="s">
        <v>1061</v>
      </c>
      <c r="D729" s="153" t="s">
        <v>447</v>
      </c>
      <c r="E729" s="154" t="s">
        <v>1062</v>
      </c>
      <c r="F729" s="155" t="s">
        <v>1063</v>
      </c>
      <c r="G729" s="156" t="s">
        <v>529</v>
      </c>
      <c r="H729" s="157">
        <v>2389.67</v>
      </c>
      <c r="I729" s="158"/>
      <c r="J729" s="158">
        <f>ROUND(I729*H729,2)</f>
        <v>0</v>
      </c>
      <c r="K729" s="159"/>
      <c r="L729" s="31"/>
      <c r="M729" s="160" t="s">
        <v>1</v>
      </c>
      <c r="N729" s="161" t="s">
        <v>39</v>
      </c>
      <c r="O729" s="162">
        <v>0.14402000000000001</v>
      </c>
      <c r="P729" s="162">
        <f>O729*H729</f>
        <v>344.16027340000005</v>
      </c>
      <c r="Q729" s="162">
        <v>1.03E-4</v>
      </c>
      <c r="R729" s="162">
        <f>Q729*H729</f>
        <v>0.24613600999999999</v>
      </c>
      <c r="S729" s="162">
        <v>0</v>
      </c>
      <c r="T729" s="163">
        <f>S729*H729</f>
        <v>0</v>
      </c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R729" s="164" t="s">
        <v>451</v>
      </c>
      <c r="AT729" s="164" t="s">
        <v>447</v>
      </c>
      <c r="AU729" s="164" t="s">
        <v>129</v>
      </c>
      <c r="AY729" s="18" t="s">
        <v>445</v>
      </c>
      <c r="BE729" s="165">
        <f>IF(N729="základná",J729,0)</f>
        <v>0</v>
      </c>
      <c r="BF729" s="165">
        <f>IF(N729="znížená",J729,0)</f>
        <v>0</v>
      </c>
      <c r="BG729" s="165">
        <f>IF(N729="zákl. prenesená",J729,0)</f>
        <v>0</v>
      </c>
      <c r="BH729" s="165">
        <f>IF(N729="zníž. prenesená",J729,0)</f>
        <v>0</v>
      </c>
      <c r="BI729" s="165">
        <f>IF(N729="nulová",J729,0)</f>
        <v>0</v>
      </c>
      <c r="BJ729" s="18" t="s">
        <v>129</v>
      </c>
      <c r="BK729" s="165">
        <f>ROUND(I729*H729,2)</f>
        <v>0</v>
      </c>
      <c r="BL729" s="18" t="s">
        <v>451</v>
      </c>
      <c r="BM729" s="164" t="s">
        <v>1064</v>
      </c>
    </row>
    <row r="730" spans="1:65" s="13" customFormat="1">
      <c r="B730" s="166"/>
      <c r="D730" s="167" t="s">
        <v>453</v>
      </c>
      <c r="E730" s="168" t="s">
        <v>1</v>
      </c>
      <c r="F730" s="169" t="s">
        <v>1065</v>
      </c>
      <c r="H730" s="168" t="s">
        <v>1</v>
      </c>
      <c r="L730" s="166"/>
      <c r="M730" s="170"/>
      <c r="N730" s="171"/>
      <c r="O730" s="171"/>
      <c r="P730" s="171"/>
      <c r="Q730" s="171"/>
      <c r="R730" s="171"/>
      <c r="S730" s="171"/>
      <c r="T730" s="172"/>
      <c r="AT730" s="168" t="s">
        <v>453</v>
      </c>
      <c r="AU730" s="168" t="s">
        <v>129</v>
      </c>
      <c r="AV730" s="13" t="s">
        <v>81</v>
      </c>
      <c r="AW730" s="13" t="s">
        <v>29</v>
      </c>
      <c r="AX730" s="13" t="s">
        <v>73</v>
      </c>
      <c r="AY730" s="168" t="s">
        <v>445</v>
      </c>
    </row>
    <row r="731" spans="1:65" s="13" customFormat="1">
      <c r="B731" s="166"/>
      <c r="D731" s="167" t="s">
        <v>453</v>
      </c>
      <c r="E731" s="168" t="s">
        <v>1</v>
      </c>
      <c r="F731" s="169" t="s">
        <v>1066</v>
      </c>
      <c r="H731" s="168" t="s">
        <v>1</v>
      </c>
      <c r="L731" s="166"/>
      <c r="M731" s="170"/>
      <c r="N731" s="171"/>
      <c r="O731" s="171"/>
      <c r="P731" s="171"/>
      <c r="Q731" s="171"/>
      <c r="R731" s="171"/>
      <c r="S731" s="171"/>
      <c r="T731" s="172"/>
      <c r="AT731" s="168" t="s">
        <v>453</v>
      </c>
      <c r="AU731" s="168" t="s">
        <v>129</v>
      </c>
      <c r="AV731" s="13" t="s">
        <v>81</v>
      </c>
      <c r="AW731" s="13" t="s">
        <v>29</v>
      </c>
      <c r="AX731" s="13" t="s">
        <v>73</v>
      </c>
      <c r="AY731" s="168" t="s">
        <v>445</v>
      </c>
    </row>
    <row r="732" spans="1:65" s="14" customFormat="1">
      <c r="B732" s="173"/>
      <c r="D732" s="167" t="s">
        <v>453</v>
      </c>
      <c r="E732" s="174" t="s">
        <v>1</v>
      </c>
      <c r="F732" s="175" t="s">
        <v>1067</v>
      </c>
      <c r="H732" s="176">
        <v>648.34900000000005</v>
      </c>
      <c r="L732" s="173"/>
      <c r="M732" s="177"/>
      <c r="N732" s="178"/>
      <c r="O732" s="178"/>
      <c r="P732" s="178"/>
      <c r="Q732" s="178"/>
      <c r="R732" s="178"/>
      <c r="S732" s="178"/>
      <c r="T732" s="179"/>
      <c r="AT732" s="174" t="s">
        <v>453</v>
      </c>
      <c r="AU732" s="174" t="s">
        <v>129</v>
      </c>
      <c r="AV732" s="14" t="s">
        <v>129</v>
      </c>
      <c r="AW732" s="14" t="s">
        <v>29</v>
      </c>
      <c r="AX732" s="14" t="s">
        <v>73</v>
      </c>
      <c r="AY732" s="174" t="s">
        <v>445</v>
      </c>
    </row>
    <row r="733" spans="1:65" s="14" customFormat="1">
      <c r="B733" s="173"/>
      <c r="D733" s="167" t="s">
        <v>453</v>
      </c>
      <c r="E733" s="174" t="s">
        <v>1</v>
      </c>
      <c r="F733" s="175" t="s">
        <v>1068</v>
      </c>
      <c r="H733" s="176">
        <v>11.305</v>
      </c>
      <c r="L733" s="173"/>
      <c r="M733" s="177"/>
      <c r="N733" s="178"/>
      <c r="O733" s="178"/>
      <c r="P733" s="178"/>
      <c r="Q733" s="178"/>
      <c r="R733" s="178"/>
      <c r="S733" s="178"/>
      <c r="T733" s="179"/>
      <c r="AT733" s="174" t="s">
        <v>453</v>
      </c>
      <c r="AU733" s="174" t="s">
        <v>129</v>
      </c>
      <c r="AV733" s="14" t="s">
        <v>129</v>
      </c>
      <c r="AW733" s="14" t="s">
        <v>29</v>
      </c>
      <c r="AX733" s="14" t="s">
        <v>73</v>
      </c>
      <c r="AY733" s="174" t="s">
        <v>445</v>
      </c>
    </row>
    <row r="734" spans="1:65" s="14" customFormat="1" ht="33.75">
      <c r="B734" s="173"/>
      <c r="D734" s="167" t="s">
        <v>453</v>
      </c>
      <c r="E734" s="174" t="s">
        <v>1</v>
      </c>
      <c r="F734" s="175" t="s">
        <v>1069</v>
      </c>
      <c r="H734" s="176">
        <v>-121.247</v>
      </c>
      <c r="L734" s="173"/>
      <c r="M734" s="177"/>
      <c r="N734" s="178"/>
      <c r="O734" s="178"/>
      <c r="P734" s="178"/>
      <c r="Q734" s="178"/>
      <c r="R734" s="178"/>
      <c r="S734" s="178"/>
      <c r="T734" s="179"/>
      <c r="AT734" s="174" t="s">
        <v>453</v>
      </c>
      <c r="AU734" s="174" t="s">
        <v>129</v>
      </c>
      <c r="AV734" s="14" t="s">
        <v>129</v>
      </c>
      <c r="AW734" s="14" t="s">
        <v>29</v>
      </c>
      <c r="AX734" s="14" t="s">
        <v>73</v>
      </c>
      <c r="AY734" s="174" t="s">
        <v>445</v>
      </c>
    </row>
    <row r="735" spans="1:65" s="13" customFormat="1">
      <c r="B735" s="166"/>
      <c r="D735" s="167" t="s">
        <v>453</v>
      </c>
      <c r="E735" s="168" t="s">
        <v>1</v>
      </c>
      <c r="F735" s="169" t="s">
        <v>1070</v>
      </c>
      <c r="H735" s="168" t="s">
        <v>1</v>
      </c>
      <c r="L735" s="166"/>
      <c r="M735" s="170"/>
      <c r="N735" s="171"/>
      <c r="O735" s="171"/>
      <c r="P735" s="171"/>
      <c r="Q735" s="171"/>
      <c r="R735" s="171"/>
      <c r="S735" s="171"/>
      <c r="T735" s="172"/>
      <c r="AT735" s="168" t="s">
        <v>453</v>
      </c>
      <c r="AU735" s="168" t="s">
        <v>129</v>
      </c>
      <c r="AV735" s="13" t="s">
        <v>81</v>
      </c>
      <c r="AW735" s="13" t="s">
        <v>29</v>
      </c>
      <c r="AX735" s="13" t="s">
        <v>73</v>
      </c>
      <c r="AY735" s="168" t="s">
        <v>445</v>
      </c>
    </row>
    <row r="736" spans="1:65" s="14" customFormat="1">
      <c r="B736" s="173"/>
      <c r="D736" s="167" t="s">
        <v>453</v>
      </c>
      <c r="E736" s="174" t="s">
        <v>1</v>
      </c>
      <c r="F736" s="175" t="s">
        <v>1071</v>
      </c>
      <c r="H736" s="176">
        <v>483.47699999999998</v>
      </c>
      <c r="L736" s="173"/>
      <c r="M736" s="177"/>
      <c r="N736" s="178"/>
      <c r="O736" s="178"/>
      <c r="P736" s="178"/>
      <c r="Q736" s="178"/>
      <c r="R736" s="178"/>
      <c r="S736" s="178"/>
      <c r="T736" s="179"/>
      <c r="AT736" s="174" t="s">
        <v>453</v>
      </c>
      <c r="AU736" s="174" t="s">
        <v>129</v>
      </c>
      <c r="AV736" s="14" t="s">
        <v>129</v>
      </c>
      <c r="AW736" s="14" t="s">
        <v>29</v>
      </c>
      <c r="AX736" s="14" t="s">
        <v>73</v>
      </c>
      <c r="AY736" s="174" t="s">
        <v>445</v>
      </c>
    </row>
    <row r="737" spans="2:51" s="14" customFormat="1">
      <c r="B737" s="173"/>
      <c r="D737" s="167" t="s">
        <v>453</v>
      </c>
      <c r="E737" s="174" t="s">
        <v>1</v>
      </c>
      <c r="F737" s="175" t="s">
        <v>1072</v>
      </c>
      <c r="H737" s="176">
        <v>89.215999999999994</v>
      </c>
      <c r="L737" s="173"/>
      <c r="M737" s="177"/>
      <c r="N737" s="178"/>
      <c r="O737" s="178"/>
      <c r="P737" s="178"/>
      <c r="Q737" s="178"/>
      <c r="R737" s="178"/>
      <c r="S737" s="178"/>
      <c r="T737" s="179"/>
      <c r="AT737" s="174" t="s">
        <v>453</v>
      </c>
      <c r="AU737" s="174" t="s">
        <v>129</v>
      </c>
      <c r="AV737" s="14" t="s">
        <v>129</v>
      </c>
      <c r="AW737" s="14" t="s">
        <v>29</v>
      </c>
      <c r="AX737" s="14" t="s">
        <v>73</v>
      </c>
      <c r="AY737" s="174" t="s">
        <v>445</v>
      </c>
    </row>
    <row r="738" spans="2:51" s="14" customFormat="1">
      <c r="B738" s="173"/>
      <c r="D738" s="167" t="s">
        <v>453</v>
      </c>
      <c r="E738" s="174" t="s">
        <v>1</v>
      </c>
      <c r="F738" s="175" t="s">
        <v>1073</v>
      </c>
      <c r="H738" s="176">
        <v>-59.8</v>
      </c>
      <c r="L738" s="173"/>
      <c r="M738" s="177"/>
      <c r="N738" s="178"/>
      <c r="O738" s="178"/>
      <c r="P738" s="178"/>
      <c r="Q738" s="178"/>
      <c r="R738" s="178"/>
      <c r="S738" s="178"/>
      <c r="T738" s="179"/>
      <c r="AT738" s="174" t="s">
        <v>453</v>
      </c>
      <c r="AU738" s="174" t="s">
        <v>129</v>
      </c>
      <c r="AV738" s="14" t="s">
        <v>129</v>
      </c>
      <c r="AW738" s="14" t="s">
        <v>29</v>
      </c>
      <c r="AX738" s="14" t="s">
        <v>73</v>
      </c>
      <c r="AY738" s="174" t="s">
        <v>445</v>
      </c>
    </row>
    <row r="739" spans="2:51" s="13" customFormat="1">
      <c r="B739" s="166"/>
      <c r="D739" s="167" t="s">
        <v>453</v>
      </c>
      <c r="E739" s="168" t="s">
        <v>1</v>
      </c>
      <c r="F739" s="169" t="s">
        <v>1074</v>
      </c>
      <c r="H739" s="168" t="s">
        <v>1</v>
      </c>
      <c r="L739" s="166"/>
      <c r="M739" s="170"/>
      <c r="N739" s="171"/>
      <c r="O739" s="171"/>
      <c r="P739" s="171"/>
      <c r="Q739" s="171"/>
      <c r="R739" s="171"/>
      <c r="S739" s="171"/>
      <c r="T739" s="172"/>
      <c r="AT739" s="168" t="s">
        <v>453</v>
      </c>
      <c r="AU739" s="168" t="s">
        <v>129</v>
      </c>
      <c r="AV739" s="13" t="s">
        <v>81</v>
      </c>
      <c r="AW739" s="13" t="s">
        <v>29</v>
      </c>
      <c r="AX739" s="13" t="s">
        <v>73</v>
      </c>
      <c r="AY739" s="168" t="s">
        <v>445</v>
      </c>
    </row>
    <row r="740" spans="2:51" s="14" customFormat="1">
      <c r="B740" s="173"/>
      <c r="D740" s="167" t="s">
        <v>453</v>
      </c>
      <c r="E740" s="174" t="s">
        <v>1</v>
      </c>
      <c r="F740" s="175" t="s">
        <v>1075</v>
      </c>
      <c r="H740" s="176">
        <v>647.81399999999996</v>
      </c>
      <c r="L740" s="173"/>
      <c r="M740" s="177"/>
      <c r="N740" s="178"/>
      <c r="O740" s="178"/>
      <c r="P740" s="178"/>
      <c r="Q740" s="178"/>
      <c r="R740" s="178"/>
      <c r="S740" s="178"/>
      <c r="T740" s="179"/>
      <c r="AT740" s="174" t="s">
        <v>453</v>
      </c>
      <c r="AU740" s="174" t="s">
        <v>129</v>
      </c>
      <c r="AV740" s="14" t="s">
        <v>129</v>
      </c>
      <c r="AW740" s="14" t="s">
        <v>29</v>
      </c>
      <c r="AX740" s="14" t="s">
        <v>73</v>
      </c>
      <c r="AY740" s="174" t="s">
        <v>445</v>
      </c>
    </row>
    <row r="741" spans="2:51" s="14" customFormat="1" ht="33.75">
      <c r="B741" s="173"/>
      <c r="D741" s="167" t="s">
        <v>453</v>
      </c>
      <c r="E741" s="174" t="s">
        <v>1</v>
      </c>
      <c r="F741" s="175" t="s">
        <v>1076</v>
      </c>
      <c r="H741" s="176">
        <v>-119.755</v>
      </c>
      <c r="L741" s="173"/>
      <c r="M741" s="177"/>
      <c r="N741" s="178"/>
      <c r="O741" s="178"/>
      <c r="P741" s="178"/>
      <c r="Q741" s="178"/>
      <c r="R741" s="178"/>
      <c r="S741" s="178"/>
      <c r="T741" s="179"/>
      <c r="AT741" s="174" t="s">
        <v>453</v>
      </c>
      <c r="AU741" s="174" t="s">
        <v>129</v>
      </c>
      <c r="AV741" s="14" t="s">
        <v>129</v>
      </c>
      <c r="AW741" s="14" t="s">
        <v>29</v>
      </c>
      <c r="AX741" s="14" t="s">
        <v>73</v>
      </c>
      <c r="AY741" s="174" t="s">
        <v>445</v>
      </c>
    </row>
    <row r="742" spans="2:51" s="13" customFormat="1">
      <c r="B742" s="166"/>
      <c r="D742" s="167" t="s">
        <v>453</v>
      </c>
      <c r="E742" s="168" t="s">
        <v>1</v>
      </c>
      <c r="F742" s="169" t="s">
        <v>1077</v>
      </c>
      <c r="H742" s="168" t="s">
        <v>1</v>
      </c>
      <c r="L742" s="166"/>
      <c r="M742" s="170"/>
      <c r="N742" s="171"/>
      <c r="O742" s="171"/>
      <c r="P742" s="171"/>
      <c r="Q742" s="171"/>
      <c r="R742" s="171"/>
      <c r="S742" s="171"/>
      <c r="T742" s="172"/>
      <c r="AT742" s="168" t="s">
        <v>453</v>
      </c>
      <c r="AU742" s="168" t="s">
        <v>129</v>
      </c>
      <c r="AV742" s="13" t="s">
        <v>81</v>
      </c>
      <c r="AW742" s="13" t="s">
        <v>29</v>
      </c>
      <c r="AX742" s="13" t="s">
        <v>73</v>
      </c>
      <c r="AY742" s="168" t="s">
        <v>445</v>
      </c>
    </row>
    <row r="743" spans="2:51" s="14" customFormat="1">
      <c r="B743" s="173"/>
      <c r="D743" s="167" t="s">
        <v>453</v>
      </c>
      <c r="E743" s="174" t="s">
        <v>1</v>
      </c>
      <c r="F743" s="175" t="s">
        <v>1071</v>
      </c>
      <c r="H743" s="176">
        <v>483.47699999999998</v>
      </c>
      <c r="L743" s="173"/>
      <c r="M743" s="177"/>
      <c r="N743" s="178"/>
      <c r="O743" s="178"/>
      <c r="P743" s="178"/>
      <c r="Q743" s="178"/>
      <c r="R743" s="178"/>
      <c r="S743" s="178"/>
      <c r="T743" s="179"/>
      <c r="AT743" s="174" t="s">
        <v>453</v>
      </c>
      <c r="AU743" s="174" t="s">
        <v>129</v>
      </c>
      <c r="AV743" s="14" t="s">
        <v>129</v>
      </c>
      <c r="AW743" s="14" t="s">
        <v>29</v>
      </c>
      <c r="AX743" s="14" t="s">
        <v>73</v>
      </c>
      <c r="AY743" s="174" t="s">
        <v>445</v>
      </c>
    </row>
    <row r="744" spans="2:51" s="14" customFormat="1">
      <c r="B744" s="173"/>
      <c r="D744" s="167" t="s">
        <v>453</v>
      </c>
      <c r="E744" s="174" t="s">
        <v>1</v>
      </c>
      <c r="F744" s="175" t="s">
        <v>1072</v>
      </c>
      <c r="H744" s="176">
        <v>89.215999999999994</v>
      </c>
      <c r="L744" s="173"/>
      <c r="M744" s="177"/>
      <c r="N744" s="178"/>
      <c r="O744" s="178"/>
      <c r="P744" s="178"/>
      <c r="Q744" s="178"/>
      <c r="R744" s="178"/>
      <c r="S744" s="178"/>
      <c r="T744" s="179"/>
      <c r="AT744" s="174" t="s">
        <v>453</v>
      </c>
      <c r="AU744" s="174" t="s">
        <v>129</v>
      </c>
      <c r="AV744" s="14" t="s">
        <v>129</v>
      </c>
      <c r="AW744" s="14" t="s">
        <v>29</v>
      </c>
      <c r="AX744" s="14" t="s">
        <v>73</v>
      </c>
      <c r="AY744" s="174" t="s">
        <v>445</v>
      </c>
    </row>
    <row r="745" spans="2:51" s="14" customFormat="1">
      <c r="B745" s="173"/>
      <c r="D745" s="167" t="s">
        <v>453</v>
      </c>
      <c r="E745" s="174" t="s">
        <v>1</v>
      </c>
      <c r="F745" s="175" t="s">
        <v>1078</v>
      </c>
      <c r="H745" s="176">
        <v>-53.82</v>
      </c>
      <c r="L745" s="173"/>
      <c r="M745" s="177"/>
      <c r="N745" s="178"/>
      <c r="O745" s="178"/>
      <c r="P745" s="178"/>
      <c r="Q745" s="178"/>
      <c r="R745" s="178"/>
      <c r="S745" s="178"/>
      <c r="T745" s="179"/>
      <c r="AT745" s="174" t="s">
        <v>453</v>
      </c>
      <c r="AU745" s="174" t="s">
        <v>129</v>
      </c>
      <c r="AV745" s="14" t="s">
        <v>129</v>
      </c>
      <c r="AW745" s="14" t="s">
        <v>29</v>
      </c>
      <c r="AX745" s="14" t="s">
        <v>73</v>
      </c>
      <c r="AY745" s="174" t="s">
        <v>445</v>
      </c>
    </row>
    <row r="746" spans="2:51" s="14" customFormat="1">
      <c r="B746" s="173"/>
      <c r="D746" s="167" t="s">
        <v>453</v>
      </c>
      <c r="E746" s="174" t="s">
        <v>1</v>
      </c>
      <c r="F746" s="175" t="s">
        <v>1079</v>
      </c>
      <c r="H746" s="176">
        <v>-1049.7550000000001</v>
      </c>
      <c r="L746" s="173"/>
      <c r="M746" s="177"/>
      <c r="N746" s="178"/>
      <c r="O746" s="178"/>
      <c r="P746" s="178"/>
      <c r="Q746" s="178"/>
      <c r="R746" s="178"/>
      <c r="S746" s="178"/>
      <c r="T746" s="179"/>
      <c r="AT746" s="174" t="s">
        <v>453</v>
      </c>
      <c r="AU746" s="174" t="s">
        <v>129</v>
      </c>
      <c r="AV746" s="14" t="s">
        <v>129</v>
      </c>
      <c r="AW746" s="14" t="s">
        <v>29</v>
      </c>
      <c r="AX746" s="14" t="s">
        <v>73</v>
      </c>
      <c r="AY746" s="174" t="s">
        <v>445</v>
      </c>
    </row>
    <row r="747" spans="2:51" s="15" customFormat="1">
      <c r="B747" s="180"/>
      <c r="D747" s="167" t="s">
        <v>453</v>
      </c>
      <c r="E747" s="181" t="s">
        <v>417</v>
      </c>
      <c r="F747" s="182" t="s">
        <v>468</v>
      </c>
      <c r="H747" s="183">
        <v>1048.4770000000001</v>
      </c>
      <c r="L747" s="180"/>
      <c r="M747" s="184"/>
      <c r="N747" s="185"/>
      <c r="O747" s="185"/>
      <c r="P747" s="185"/>
      <c r="Q747" s="185"/>
      <c r="R747" s="185"/>
      <c r="S747" s="185"/>
      <c r="T747" s="186"/>
      <c r="AT747" s="181" t="s">
        <v>453</v>
      </c>
      <c r="AU747" s="181" t="s">
        <v>129</v>
      </c>
      <c r="AV747" s="15" t="s">
        <v>469</v>
      </c>
      <c r="AW747" s="15" t="s">
        <v>29</v>
      </c>
      <c r="AX747" s="15" t="s">
        <v>73</v>
      </c>
      <c r="AY747" s="181" t="s">
        <v>445</v>
      </c>
    </row>
    <row r="748" spans="2:51" s="13" customFormat="1">
      <c r="B748" s="166"/>
      <c r="D748" s="167" t="s">
        <v>453</v>
      </c>
      <c r="E748" s="168" t="s">
        <v>1</v>
      </c>
      <c r="F748" s="169" t="s">
        <v>1080</v>
      </c>
      <c r="H748" s="168" t="s">
        <v>1</v>
      </c>
      <c r="L748" s="166"/>
      <c r="M748" s="170"/>
      <c r="N748" s="171"/>
      <c r="O748" s="171"/>
      <c r="P748" s="171"/>
      <c r="Q748" s="171"/>
      <c r="R748" s="171"/>
      <c r="S748" s="171"/>
      <c r="T748" s="172"/>
      <c r="AT748" s="168" t="s">
        <v>453</v>
      </c>
      <c r="AU748" s="168" t="s">
        <v>129</v>
      </c>
      <c r="AV748" s="13" t="s">
        <v>81</v>
      </c>
      <c r="AW748" s="13" t="s">
        <v>29</v>
      </c>
      <c r="AX748" s="13" t="s">
        <v>73</v>
      </c>
      <c r="AY748" s="168" t="s">
        <v>445</v>
      </c>
    </row>
    <row r="749" spans="2:51" s="13" customFormat="1">
      <c r="B749" s="166"/>
      <c r="D749" s="167" t="s">
        <v>453</v>
      </c>
      <c r="E749" s="168" t="s">
        <v>1</v>
      </c>
      <c r="F749" s="169" t="s">
        <v>1066</v>
      </c>
      <c r="H749" s="168" t="s">
        <v>1</v>
      </c>
      <c r="L749" s="166"/>
      <c r="M749" s="170"/>
      <c r="N749" s="171"/>
      <c r="O749" s="171"/>
      <c r="P749" s="171"/>
      <c r="Q749" s="171"/>
      <c r="R749" s="171"/>
      <c r="S749" s="171"/>
      <c r="T749" s="172"/>
      <c r="AT749" s="168" t="s">
        <v>453</v>
      </c>
      <c r="AU749" s="168" t="s">
        <v>129</v>
      </c>
      <c r="AV749" s="13" t="s">
        <v>81</v>
      </c>
      <c r="AW749" s="13" t="s">
        <v>29</v>
      </c>
      <c r="AX749" s="13" t="s">
        <v>73</v>
      </c>
      <c r="AY749" s="168" t="s">
        <v>445</v>
      </c>
    </row>
    <row r="750" spans="2:51" s="13" customFormat="1">
      <c r="B750" s="166"/>
      <c r="D750" s="167" t="s">
        <v>453</v>
      </c>
      <c r="E750" s="168" t="s">
        <v>1</v>
      </c>
      <c r="F750" s="169" t="s">
        <v>1081</v>
      </c>
      <c r="H750" s="168" t="s">
        <v>1</v>
      </c>
      <c r="L750" s="166"/>
      <c r="M750" s="170"/>
      <c r="N750" s="171"/>
      <c r="O750" s="171"/>
      <c r="P750" s="171"/>
      <c r="Q750" s="171"/>
      <c r="R750" s="171"/>
      <c r="S750" s="171"/>
      <c r="T750" s="172"/>
      <c r="AT750" s="168" t="s">
        <v>453</v>
      </c>
      <c r="AU750" s="168" t="s">
        <v>129</v>
      </c>
      <c r="AV750" s="13" t="s">
        <v>81</v>
      </c>
      <c r="AW750" s="13" t="s">
        <v>29</v>
      </c>
      <c r="AX750" s="13" t="s">
        <v>73</v>
      </c>
      <c r="AY750" s="168" t="s">
        <v>445</v>
      </c>
    </row>
    <row r="751" spans="2:51" s="14" customFormat="1" ht="22.5">
      <c r="B751" s="173"/>
      <c r="D751" s="167" t="s">
        <v>453</v>
      </c>
      <c r="E751" s="174" t="s">
        <v>1</v>
      </c>
      <c r="F751" s="175" t="s">
        <v>1082</v>
      </c>
      <c r="H751" s="176">
        <v>63.113</v>
      </c>
      <c r="L751" s="173"/>
      <c r="M751" s="177"/>
      <c r="N751" s="178"/>
      <c r="O751" s="178"/>
      <c r="P751" s="178"/>
      <c r="Q751" s="178"/>
      <c r="R751" s="178"/>
      <c r="S751" s="178"/>
      <c r="T751" s="179"/>
      <c r="AT751" s="174" t="s">
        <v>453</v>
      </c>
      <c r="AU751" s="174" t="s">
        <v>129</v>
      </c>
      <c r="AV751" s="14" t="s">
        <v>129</v>
      </c>
      <c r="AW751" s="14" t="s">
        <v>29</v>
      </c>
      <c r="AX751" s="14" t="s">
        <v>73</v>
      </c>
      <c r="AY751" s="174" t="s">
        <v>445</v>
      </c>
    </row>
    <row r="752" spans="2:51" s="13" customFormat="1">
      <c r="B752" s="166"/>
      <c r="D752" s="167" t="s">
        <v>453</v>
      </c>
      <c r="E752" s="168" t="s">
        <v>1</v>
      </c>
      <c r="F752" s="169" t="s">
        <v>1083</v>
      </c>
      <c r="H752" s="168" t="s">
        <v>1</v>
      </c>
      <c r="L752" s="166"/>
      <c r="M752" s="170"/>
      <c r="N752" s="171"/>
      <c r="O752" s="171"/>
      <c r="P752" s="171"/>
      <c r="Q752" s="171"/>
      <c r="R752" s="171"/>
      <c r="S752" s="171"/>
      <c r="T752" s="172"/>
      <c r="AT752" s="168" t="s">
        <v>453</v>
      </c>
      <c r="AU752" s="168" t="s">
        <v>129</v>
      </c>
      <c r="AV752" s="13" t="s">
        <v>81</v>
      </c>
      <c r="AW752" s="13" t="s">
        <v>29</v>
      </c>
      <c r="AX752" s="13" t="s">
        <v>73</v>
      </c>
      <c r="AY752" s="168" t="s">
        <v>445</v>
      </c>
    </row>
    <row r="753" spans="2:51" s="14" customFormat="1" ht="22.5">
      <c r="B753" s="173"/>
      <c r="D753" s="167" t="s">
        <v>453</v>
      </c>
      <c r="E753" s="174" t="s">
        <v>1</v>
      </c>
      <c r="F753" s="175" t="s">
        <v>1084</v>
      </c>
      <c r="H753" s="176">
        <v>69.268000000000001</v>
      </c>
      <c r="L753" s="173"/>
      <c r="M753" s="177"/>
      <c r="N753" s="178"/>
      <c r="O753" s="178"/>
      <c r="P753" s="178"/>
      <c r="Q753" s="178"/>
      <c r="R753" s="178"/>
      <c r="S753" s="178"/>
      <c r="T753" s="179"/>
      <c r="AT753" s="174" t="s">
        <v>453</v>
      </c>
      <c r="AU753" s="174" t="s">
        <v>129</v>
      </c>
      <c r="AV753" s="14" t="s">
        <v>129</v>
      </c>
      <c r="AW753" s="14" t="s">
        <v>29</v>
      </c>
      <c r="AX753" s="14" t="s">
        <v>73</v>
      </c>
      <c r="AY753" s="174" t="s">
        <v>445</v>
      </c>
    </row>
    <row r="754" spans="2:51" s="13" customFormat="1">
      <c r="B754" s="166"/>
      <c r="D754" s="167" t="s">
        <v>453</v>
      </c>
      <c r="E754" s="168" t="s">
        <v>1</v>
      </c>
      <c r="F754" s="169" t="s">
        <v>1085</v>
      </c>
      <c r="H754" s="168" t="s">
        <v>1</v>
      </c>
      <c r="L754" s="166"/>
      <c r="M754" s="170"/>
      <c r="N754" s="171"/>
      <c r="O754" s="171"/>
      <c r="P754" s="171"/>
      <c r="Q754" s="171"/>
      <c r="R754" s="171"/>
      <c r="S754" s="171"/>
      <c r="T754" s="172"/>
      <c r="AT754" s="168" t="s">
        <v>453</v>
      </c>
      <c r="AU754" s="168" t="s">
        <v>129</v>
      </c>
      <c r="AV754" s="13" t="s">
        <v>81</v>
      </c>
      <c r="AW754" s="13" t="s">
        <v>29</v>
      </c>
      <c r="AX754" s="13" t="s">
        <v>73</v>
      </c>
      <c r="AY754" s="168" t="s">
        <v>445</v>
      </c>
    </row>
    <row r="755" spans="2:51" s="14" customFormat="1">
      <c r="B755" s="173"/>
      <c r="D755" s="167" t="s">
        <v>453</v>
      </c>
      <c r="E755" s="174" t="s">
        <v>1</v>
      </c>
      <c r="F755" s="175" t="s">
        <v>1086</v>
      </c>
      <c r="H755" s="176">
        <v>40.030999999999999</v>
      </c>
      <c r="L755" s="173"/>
      <c r="M755" s="177"/>
      <c r="N755" s="178"/>
      <c r="O755" s="178"/>
      <c r="P755" s="178"/>
      <c r="Q755" s="178"/>
      <c r="R755" s="178"/>
      <c r="S755" s="178"/>
      <c r="T755" s="179"/>
      <c r="AT755" s="174" t="s">
        <v>453</v>
      </c>
      <c r="AU755" s="174" t="s">
        <v>129</v>
      </c>
      <c r="AV755" s="14" t="s">
        <v>129</v>
      </c>
      <c r="AW755" s="14" t="s">
        <v>29</v>
      </c>
      <c r="AX755" s="14" t="s">
        <v>73</v>
      </c>
      <c r="AY755" s="174" t="s">
        <v>445</v>
      </c>
    </row>
    <row r="756" spans="2:51" s="13" customFormat="1">
      <c r="B756" s="166"/>
      <c r="D756" s="167" t="s">
        <v>453</v>
      </c>
      <c r="E756" s="168" t="s">
        <v>1</v>
      </c>
      <c r="F756" s="169" t="s">
        <v>1087</v>
      </c>
      <c r="H756" s="168" t="s">
        <v>1</v>
      </c>
      <c r="L756" s="166"/>
      <c r="M756" s="170"/>
      <c r="N756" s="171"/>
      <c r="O756" s="171"/>
      <c r="P756" s="171"/>
      <c r="Q756" s="171"/>
      <c r="R756" s="171"/>
      <c r="S756" s="171"/>
      <c r="T756" s="172"/>
      <c r="AT756" s="168" t="s">
        <v>453</v>
      </c>
      <c r="AU756" s="168" t="s">
        <v>129</v>
      </c>
      <c r="AV756" s="13" t="s">
        <v>81</v>
      </c>
      <c r="AW756" s="13" t="s">
        <v>29</v>
      </c>
      <c r="AX756" s="13" t="s">
        <v>73</v>
      </c>
      <c r="AY756" s="168" t="s">
        <v>445</v>
      </c>
    </row>
    <row r="757" spans="2:51" s="14" customFormat="1">
      <c r="B757" s="173"/>
      <c r="D757" s="167" t="s">
        <v>453</v>
      </c>
      <c r="E757" s="174" t="s">
        <v>1</v>
      </c>
      <c r="F757" s="175" t="s">
        <v>1088</v>
      </c>
      <c r="H757" s="176">
        <v>53.92</v>
      </c>
      <c r="L757" s="173"/>
      <c r="M757" s="177"/>
      <c r="N757" s="178"/>
      <c r="O757" s="178"/>
      <c r="P757" s="178"/>
      <c r="Q757" s="178"/>
      <c r="R757" s="178"/>
      <c r="S757" s="178"/>
      <c r="T757" s="179"/>
      <c r="AT757" s="174" t="s">
        <v>453</v>
      </c>
      <c r="AU757" s="174" t="s">
        <v>129</v>
      </c>
      <c r="AV757" s="14" t="s">
        <v>129</v>
      </c>
      <c r="AW757" s="14" t="s">
        <v>29</v>
      </c>
      <c r="AX757" s="14" t="s">
        <v>73</v>
      </c>
      <c r="AY757" s="174" t="s">
        <v>445</v>
      </c>
    </row>
    <row r="758" spans="2:51" s="13" customFormat="1">
      <c r="B758" s="166"/>
      <c r="D758" s="167" t="s">
        <v>453</v>
      </c>
      <c r="E758" s="168" t="s">
        <v>1</v>
      </c>
      <c r="F758" s="169" t="s">
        <v>1089</v>
      </c>
      <c r="H758" s="168" t="s">
        <v>1</v>
      </c>
      <c r="L758" s="166"/>
      <c r="M758" s="170"/>
      <c r="N758" s="171"/>
      <c r="O758" s="171"/>
      <c r="P758" s="171"/>
      <c r="Q758" s="171"/>
      <c r="R758" s="171"/>
      <c r="S758" s="171"/>
      <c r="T758" s="172"/>
      <c r="AT758" s="168" t="s">
        <v>453</v>
      </c>
      <c r="AU758" s="168" t="s">
        <v>129</v>
      </c>
      <c r="AV758" s="13" t="s">
        <v>81</v>
      </c>
      <c r="AW758" s="13" t="s">
        <v>29</v>
      </c>
      <c r="AX758" s="13" t="s">
        <v>73</v>
      </c>
      <c r="AY758" s="168" t="s">
        <v>445</v>
      </c>
    </row>
    <row r="759" spans="2:51" s="14" customFormat="1">
      <c r="B759" s="173"/>
      <c r="D759" s="167" t="s">
        <v>453</v>
      </c>
      <c r="E759" s="174" t="s">
        <v>1</v>
      </c>
      <c r="F759" s="175" t="s">
        <v>1090</v>
      </c>
      <c r="H759" s="176">
        <v>111.63200000000001</v>
      </c>
      <c r="L759" s="173"/>
      <c r="M759" s="177"/>
      <c r="N759" s="178"/>
      <c r="O759" s="178"/>
      <c r="P759" s="178"/>
      <c r="Q759" s="178"/>
      <c r="R759" s="178"/>
      <c r="S759" s="178"/>
      <c r="T759" s="179"/>
      <c r="AT759" s="174" t="s">
        <v>453</v>
      </c>
      <c r="AU759" s="174" t="s">
        <v>129</v>
      </c>
      <c r="AV759" s="14" t="s">
        <v>129</v>
      </c>
      <c r="AW759" s="14" t="s">
        <v>29</v>
      </c>
      <c r="AX759" s="14" t="s">
        <v>73</v>
      </c>
      <c r="AY759" s="174" t="s">
        <v>445</v>
      </c>
    </row>
    <row r="760" spans="2:51" s="14" customFormat="1">
      <c r="B760" s="173"/>
      <c r="D760" s="167" t="s">
        <v>453</v>
      </c>
      <c r="E760" s="174" t="s">
        <v>1</v>
      </c>
      <c r="F760" s="175" t="s">
        <v>1091</v>
      </c>
      <c r="H760" s="176">
        <v>12.56</v>
      </c>
      <c r="L760" s="173"/>
      <c r="M760" s="177"/>
      <c r="N760" s="178"/>
      <c r="O760" s="178"/>
      <c r="P760" s="178"/>
      <c r="Q760" s="178"/>
      <c r="R760" s="178"/>
      <c r="S760" s="178"/>
      <c r="T760" s="179"/>
      <c r="AT760" s="174" t="s">
        <v>453</v>
      </c>
      <c r="AU760" s="174" t="s">
        <v>129</v>
      </c>
      <c r="AV760" s="14" t="s">
        <v>129</v>
      </c>
      <c r="AW760" s="14" t="s">
        <v>29</v>
      </c>
      <c r="AX760" s="14" t="s">
        <v>73</v>
      </c>
      <c r="AY760" s="174" t="s">
        <v>445</v>
      </c>
    </row>
    <row r="761" spans="2:51" s="14" customFormat="1">
      <c r="B761" s="173"/>
      <c r="D761" s="167" t="s">
        <v>453</v>
      </c>
      <c r="E761" s="174" t="s">
        <v>1</v>
      </c>
      <c r="F761" s="175" t="s">
        <v>1092</v>
      </c>
      <c r="H761" s="176">
        <v>15.071999999999999</v>
      </c>
      <c r="L761" s="173"/>
      <c r="M761" s="177"/>
      <c r="N761" s="178"/>
      <c r="O761" s="178"/>
      <c r="P761" s="178"/>
      <c r="Q761" s="178"/>
      <c r="R761" s="178"/>
      <c r="S761" s="178"/>
      <c r="T761" s="179"/>
      <c r="AT761" s="174" t="s">
        <v>453</v>
      </c>
      <c r="AU761" s="174" t="s">
        <v>129</v>
      </c>
      <c r="AV761" s="14" t="s">
        <v>129</v>
      </c>
      <c r="AW761" s="14" t="s">
        <v>29</v>
      </c>
      <c r="AX761" s="14" t="s">
        <v>73</v>
      </c>
      <c r="AY761" s="174" t="s">
        <v>445</v>
      </c>
    </row>
    <row r="762" spans="2:51" s="13" customFormat="1">
      <c r="B762" s="166"/>
      <c r="D762" s="167" t="s">
        <v>453</v>
      </c>
      <c r="E762" s="168" t="s">
        <v>1</v>
      </c>
      <c r="F762" s="169" t="s">
        <v>1093</v>
      </c>
      <c r="H762" s="168" t="s">
        <v>1</v>
      </c>
      <c r="L762" s="166"/>
      <c r="M762" s="170"/>
      <c r="N762" s="171"/>
      <c r="O762" s="171"/>
      <c r="P762" s="171"/>
      <c r="Q762" s="171"/>
      <c r="R762" s="171"/>
      <c r="S762" s="171"/>
      <c r="T762" s="172"/>
      <c r="AT762" s="168" t="s">
        <v>453</v>
      </c>
      <c r="AU762" s="168" t="s">
        <v>129</v>
      </c>
      <c r="AV762" s="13" t="s">
        <v>81</v>
      </c>
      <c r="AW762" s="13" t="s">
        <v>29</v>
      </c>
      <c r="AX762" s="13" t="s">
        <v>73</v>
      </c>
      <c r="AY762" s="168" t="s">
        <v>445</v>
      </c>
    </row>
    <row r="763" spans="2:51" s="14" customFormat="1">
      <c r="B763" s="173"/>
      <c r="D763" s="167" t="s">
        <v>453</v>
      </c>
      <c r="E763" s="174" t="s">
        <v>1</v>
      </c>
      <c r="F763" s="175" t="s">
        <v>1094</v>
      </c>
      <c r="H763" s="176">
        <v>45.6</v>
      </c>
      <c r="L763" s="173"/>
      <c r="M763" s="177"/>
      <c r="N763" s="178"/>
      <c r="O763" s="178"/>
      <c r="P763" s="178"/>
      <c r="Q763" s="178"/>
      <c r="R763" s="178"/>
      <c r="S763" s="178"/>
      <c r="T763" s="179"/>
      <c r="AT763" s="174" t="s">
        <v>453</v>
      </c>
      <c r="AU763" s="174" t="s">
        <v>129</v>
      </c>
      <c r="AV763" s="14" t="s">
        <v>129</v>
      </c>
      <c r="AW763" s="14" t="s">
        <v>29</v>
      </c>
      <c r="AX763" s="14" t="s">
        <v>73</v>
      </c>
      <c r="AY763" s="174" t="s">
        <v>445</v>
      </c>
    </row>
    <row r="764" spans="2:51" s="13" customFormat="1">
      <c r="B764" s="166"/>
      <c r="D764" s="167" t="s">
        <v>453</v>
      </c>
      <c r="E764" s="168" t="s">
        <v>1</v>
      </c>
      <c r="F764" s="169" t="s">
        <v>1095</v>
      </c>
      <c r="H764" s="168" t="s">
        <v>1</v>
      </c>
      <c r="L764" s="166"/>
      <c r="M764" s="170"/>
      <c r="N764" s="171"/>
      <c r="O764" s="171"/>
      <c r="P764" s="171"/>
      <c r="Q764" s="171"/>
      <c r="R764" s="171"/>
      <c r="S764" s="171"/>
      <c r="T764" s="172"/>
      <c r="AT764" s="168" t="s">
        <v>453</v>
      </c>
      <c r="AU764" s="168" t="s">
        <v>129</v>
      </c>
      <c r="AV764" s="13" t="s">
        <v>81</v>
      </c>
      <c r="AW764" s="13" t="s">
        <v>29</v>
      </c>
      <c r="AX764" s="13" t="s">
        <v>73</v>
      </c>
      <c r="AY764" s="168" t="s">
        <v>445</v>
      </c>
    </row>
    <row r="765" spans="2:51" s="14" customFormat="1" ht="22.5">
      <c r="B765" s="173"/>
      <c r="D765" s="167" t="s">
        <v>453</v>
      </c>
      <c r="E765" s="174" t="s">
        <v>1</v>
      </c>
      <c r="F765" s="175" t="s">
        <v>1096</v>
      </c>
      <c r="H765" s="176">
        <v>690.55700000000002</v>
      </c>
      <c r="L765" s="173"/>
      <c r="M765" s="177"/>
      <c r="N765" s="178"/>
      <c r="O765" s="178"/>
      <c r="P765" s="178"/>
      <c r="Q765" s="178"/>
      <c r="R765" s="178"/>
      <c r="S765" s="178"/>
      <c r="T765" s="179"/>
      <c r="AT765" s="174" t="s">
        <v>453</v>
      </c>
      <c r="AU765" s="174" t="s">
        <v>129</v>
      </c>
      <c r="AV765" s="14" t="s">
        <v>129</v>
      </c>
      <c r="AW765" s="14" t="s">
        <v>29</v>
      </c>
      <c r="AX765" s="14" t="s">
        <v>73</v>
      </c>
      <c r="AY765" s="174" t="s">
        <v>445</v>
      </c>
    </row>
    <row r="766" spans="2:51" s="14" customFormat="1">
      <c r="B766" s="173"/>
      <c r="D766" s="167" t="s">
        <v>453</v>
      </c>
      <c r="E766" s="174" t="s">
        <v>1</v>
      </c>
      <c r="F766" s="175" t="s">
        <v>1097</v>
      </c>
      <c r="H766" s="176">
        <v>47.728999999999999</v>
      </c>
      <c r="L766" s="173"/>
      <c r="M766" s="177"/>
      <c r="N766" s="178"/>
      <c r="O766" s="178"/>
      <c r="P766" s="178"/>
      <c r="Q766" s="178"/>
      <c r="R766" s="178"/>
      <c r="S766" s="178"/>
      <c r="T766" s="179"/>
      <c r="AT766" s="174" t="s">
        <v>453</v>
      </c>
      <c r="AU766" s="174" t="s">
        <v>129</v>
      </c>
      <c r="AV766" s="14" t="s">
        <v>129</v>
      </c>
      <c r="AW766" s="14" t="s">
        <v>29</v>
      </c>
      <c r="AX766" s="14" t="s">
        <v>73</v>
      </c>
      <c r="AY766" s="174" t="s">
        <v>445</v>
      </c>
    </row>
    <row r="767" spans="2:51" s="14" customFormat="1" ht="33.75">
      <c r="B767" s="173"/>
      <c r="D767" s="167" t="s">
        <v>453</v>
      </c>
      <c r="E767" s="174" t="s">
        <v>1</v>
      </c>
      <c r="F767" s="175" t="s">
        <v>1098</v>
      </c>
      <c r="H767" s="176">
        <v>-160.18899999999999</v>
      </c>
      <c r="L767" s="173"/>
      <c r="M767" s="177"/>
      <c r="N767" s="178"/>
      <c r="O767" s="178"/>
      <c r="P767" s="178"/>
      <c r="Q767" s="178"/>
      <c r="R767" s="178"/>
      <c r="S767" s="178"/>
      <c r="T767" s="179"/>
      <c r="AT767" s="174" t="s">
        <v>453</v>
      </c>
      <c r="AU767" s="174" t="s">
        <v>129</v>
      </c>
      <c r="AV767" s="14" t="s">
        <v>129</v>
      </c>
      <c r="AW767" s="14" t="s">
        <v>29</v>
      </c>
      <c r="AX767" s="14" t="s">
        <v>73</v>
      </c>
      <c r="AY767" s="174" t="s">
        <v>445</v>
      </c>
    </row>
    <row r="768" spans="2:51" s="15" customFormat="1">
      <c r="B768" s="180"/>
      <c r="D768" s="167" t="s">
        <v>453</v>
      </c>
      <c r="E768" s="181" t="s">
        <v>419</v>
      </c>
      <c r="F768" s="182" t="s">
        <v>468</v>
      </c>
      <c r="H768" s="183">
        <v>989.29300000000001</v>
      </c>
      <c r="L768" s="180"/>
      <c r="M768" s="184"/>
      <c r="N768" s="185"/>
      <c r="O768" s="185"/>
      <c r="P768" s="185"/>
      <c r="Q768" s="185"/>
      <c r="R768" s="185"/>
      <c r="S768" s="185"/>
      <c r="T768" s="186"/>
      <c r="AT768" s="181" t="s">
        <v>453</v>
      </c>
      <c r="AU768" s="181" t="s">
        <v>129</v>
      </c>
      <c r="AV768" s="15" t="s">
        <v>469</v>
      </c>
      <c r="AW768" s="15" t="s">
        <v>29</v>
      </c>
      <c r="AX768" s="15" t="s">
        <v>73</v>
      </c>
      <c r="AY768" s="181" t="s">
        <v>445</v>
      </c>
    </row>
    <row r="769" spans="2:51" s="13" customFormat="1">
      <c r="B769" s="166"/>
      <c r="D769" s="167" t="s">
        <v>453</v>
      </c>
      <c r="E769" s="168" t="s">
        <v>1</v>
      </c>
      <c r="F769" s="169" t="s">
        <v>1099</v>
      </c>
      <c r="H769" s="168" t="s">
        <v>1</v>
      </c>
      <c r="L769" s="166"/>
      <c r="M769" s="170"/>
      <c r="N769" s="171"/>
      <c r="O769" s="171"/>
      <c r="P769" s="171"/>
      <c r="Q769" s="171"/>
      <c r="R769" s="171"/>
      <c r="S769" s="171"/>
      <c r="T769" s="172"/>
      <c r="AT769" s="168" t="s">
        <v>453</v>
      </c>
      <c r="AU769" s="168" t="s">
        <v>129</v>
      </c>
      <c r="AV769" s="13" t="s">
        <v>81</v>
      </c>
      <c r="AW769" s="13" t="s">
        <v>29</v>
      </c>
      <c r="AX769" s="13" t="s">
        <v>73</v>
      </c>
      <c r="AY769" s="168" t="s">
        <v>445</v>
      </c>
    </row>
    <row r="770" spans="2:51" s="13" customFormat="1">
      <c r="B770" s="166"/>
      <c r="D770" s="167" t="s">
        <v>453</v>
      </c>
      <c r="E770" s="168" t="s">
        <v>1</v>
      </c>
      <c r="F770" s="169" t="s">
        <v>1100</v>
      </c>
      <c r="H770" s="168" t="s">
        <v>1</v>
      </c>
      <c r="L770" s="166"/>
      <c r="M770" s="170"/>
      <c r="N770" s="171"/>
      <c r="O770" s="171"/>
      <c r="P770" s="171"/>
      <c r="Q770" s="171"/>
      <c r="R770" s="171"/>
      <c r="S770" s="171"/>
      <c r="T770" s="172"/>
      <c r="AT770" s="168" t="s">
        <v>453</v>
      </c>
      <c r="AU770" s="168" t="s">
        <v>129</v>
      </c>
      <c r="AV770" s="13" t="s">
        <v>81</v>
      </c>
      <c r="AW770" s="13" t="s">
        <v>29</v>
      </c>
      <c r="AX770" s="13" t="s">
        <v>73</v>
      </c>
      <c r="AY770" s="168" t="s">
        <v>445</v>
      </c>
    </row>
    <row r="771" spans="2:51" s="14" customFormat="1">
      <c r="B771" s="173"/>
      <c r="D771" s="167" t="s">
        <v>453</v>
      </c>
      <c r="E771" s="174" t="s">
        <v>1</v>
      </c>
      <c r="F771" s="175" t="s">
        <v>1101</v>
      </c>
      <c r="H771" s="176">
        <v>37.332000000000001</v>
      </c>
      <c r="L771" s="173"/>
      <c r="M771" s="177"/>
      <c r="N771" s="178"/>
      <c r="O771" s="178"/>
      <c r="P771" s="178"/>
      <c r="Q771" s="178"/>
      <c r="R771" s="178"/>
      <c r="S771" s="178"/>
      <c r="T771" s="179"/>
      <c r="AT771" s="174" t="s">
        <v>453</v>
      </c>
      <c r="AU771" s="174" t="s">
        <v>129</v>
      </c>
      <c r="AV771" s="14" t="s">
        <v>129</v>
      </c>
      <c r="AW771" s="14" t="s">
        <v>29</v>
      </c>
      <c r="AX771" s="14" t="s">
        <v>73</v>
      </c>
      <c r="AY771" s="174" t="s">
        <v>445</v>
      </c>
    </row>
    <row r="772" spans="2:51" s="13" customFormat="1">
      <c r="B772" s="166"/>
      <c r="D772" s="167" t="s">
        <v>453</v>
      </c>
      <c r="E772" s="168" t="s">
        <v>1</v>
      </c>
      <c r="F772" s="169" t="s">
        <v>1102</v>
      </c>
      <c r="H772" s="168" t="s">
        <v>1</v>
      </c>
      <c r="L772" s="166"/>
      <c r="M772" s="170"/>
      <c r="N772" s="171"/>
      <c r="O772" s="171"/>
      <c r="P772" s="171"/>
      <c r="Q772" s="171"/>
      <c r="R772" s="171"/>
      <c r="S772" s="171"/>
      <c r="T772" s="172"/>
      <c r="AT772" s="168" t="s">
        <v>453</v>
      </c>
      <c r="AU772" s="168" t="s">
        <v>129</v>
      </c>
      <c r="AV772" s="13" t="s">
        <v>81</v>
      </c>
      <c r="AW772" s="13" t="s">
        <v>29</v>
      </c>
      <c r="AX772" s="13" t="s">
        <v>73</v>
      </c>
      <c r="AY772" s="168" t="s">
        <v>445</v>
      </c>
    </row>
    <row r="773" spans="2:51" s="14" customFormat="1">
      <c r="B773" s="173"/>
      <c r="D773" s="167" t="s">
        <v>453</v>
      </c>
      <c r="E773" s="174" t="s">
        <v>1</v>
      </c>
      <c r="F773" s="175" t="s">
        <v>1103</v>
      </c>
      <c r="H773" s="176">
        <v>23.13</v>
      </c>
      <c r="L773" s="173"/>
      <c r="M773" s="177"/>
      <c r="N773" s="178"/>
      <c r="O773" s="178"/>
      <c r="P773" s="178"/>
      <c r="Q773" s="178"/>
      <c r="R773" s="178"/>
      <c r="S773" s="178"/>
      <c r="T773" s="179"/>
      <c r="AT773" s="174" t="s">
        <v>453</v>
      </c>
      <c r="AU773" s="174" t="s">
        <v>129</v>
      </c>
      <c r="AV773" s="14" t="s">
        <v>129</v>
      </c>
      <c r="AW773" s="14" t="s">
        <v>29</v>
      </c>
      <c r="AX773" s="14" t="s">
        <v>73</v>
      </c>
      <c r="AY773" s="174" t="s">
        <v>445</v>
      </c>
    </row>
    <row r="774" spans="2:51" s="15" customFormat="1">
      <c r="B774" s="180"/>
      <c r="D774" s="167" t="s">
        <v>453</v>
      </c>
      <c r="E774" s="181" t="s">
        <v>421</v>
      </c>
      <c r="F774" s="182" t="s">
        <v>468</v>
      </c>
      <c r="H774" s="183">
        <v>60.462000000000003</v>
      </c>
      <c r="L774" s="180"/>
      <c r="M774" s="184"/>
      <c r="N774" s="185"/>
      <c r="O774" s="185"/>
      <c r="P774" s="185"/>
      <c r="Q774" s="185"/>
      <c r="R774" s="185"/>
      <c r="S774" s="185"/>
      <c r="T774" s="186"/>
      <c r="AT774" s="181" t="s">
        <v>453</v>
      </c>
      <c r="AU774" s="181" t="s">
        <v>129</v>
      </c>
      <c r="AV774" s="15" t="s">
        <v>469</v>
      </c>
      <c r="AW774" s="15" t="s">
        <v>29</v>
      </c>
      <c r="AX774" s="15" t="s">
        <v>73</v>
      </c>
      <c r="AY774" s="181" t="s">
        <v>445</v>
      </c>
    </row>
    <row r="775" spans="2:51" s="13" customFormat="1">
      <c r="B775" s="166"/>
      <c r="D775" s="167" t="s">
        <v>453</v>
      </c>
      <c r="E775" s="168" t="s">
        <v>1</v>
      </c>
      <c r="F775" s="169" t="s">
        <v>1104</v>
      </c>
      <c r="H775" s="168" t="s">
        <v>1</v>
      </c>
      <c r="L775" s="166"/>
      <c r="M775" s="170"/>
      <c r="N775" s="171"/>
      <c r="O775" s="171"/>
      <c r="P775" s="171"/>
      <c r="Q775" s="171"/>
      <c r="R775" s="171"/>
      <c r="S775" s="171"/>
      <c r="T775" s="172"/>
      <c r="AT775" s="168" t="s">
        <v>453</v>
      </c>
      <c r="AU775" s="168" t="s">
        <v>129</v>
      </c>
      <c r="AV775" s="13" t="s">
        <v>81</v>
      </c>
      <c r="AW775" s="13" t="s">
        <v>29</v>
      </c>
      <c r="AX775" s="13" t="s">
        <v>73</v>
      </c>
      <c r="AY775" s="168" t="s">
        <v>445</v>
      </c>
    </row>
    <row r="776" spans="2:51" s="13" customFormat="1">
      <c r="B776" s="166"/>
      <c r="D776" s="167" t="s">
        <v>453</v>
      </c>
      <c r="E776" s="168" t="s">
        <v>1</v>
      </c>
      <c r="F776" s="169" t="s">
        <v>1105</v>
      </c>
      <c r="H776" s="168" t="s">
        <v>1</v>
      </c>
      <c r="L776" s="166"/>
      <c r="M776" s="170"/>
      <c r="N776" s="171"/>
      <c r="O776" s="171"/>
      <c r="P776" s="171"/>
      <c r="Q776" s="171"/>
      <c r="R776" s="171"/>
      <c r="S776" s="171"/>
      <c r="T776" s="172"/>
      <c r="AT776" s="168" t="s">
        <v>453</v>
      </c>
      <c r="AU776" s="168" t="s">
        <v>129</v>
      </c>
      <c r="AV776" s="13" t="s">
        <v>81</v>
      </c>
      <c r="AW776" s="13" t="s">
        <v>29</v>
      </c>
      <c r="AX776" s="13" t="s">
        <v>73</v>
      </c>
      <c r="AY776" s="168" t="s">
        <v>445</v>
      </c>
    </row>
    <row r="777" spans="2:51" s="14" customFormat="1" ht="22.5">
      <c r="B777" s="173"/>
      <c r="D777" s="167" t="s">
        <v>453</v>
      </c>
      <c r="E777" s="174" t="s">
        <v>1</v>
      </c>
      <c r="F777" s="175" t="s">
        <v>1106</v>
      </c>
      <c r="H777" s="176">
        <v>34.186</v>
      </c>
      <c r="L777" s="173"/>
      <c r="M777" s="177"/>
      <c r="N777" s="178"/>
      <c r="O777" s="178"/>
      <c r="P777" s="178"/>
      <c r="Q777" s="178"/>
      <c r="R777" s="178"/>
      <c r="S777" s="178"/>
      <c r="T777" s="179"/>
      <c r="AT777" s="174" t="s">
        <v>453</v>
      </c>
      <c r="AU777" s="174" t="s">
        <v>129</v>
      </c>
      <c r="AV777" s="14" t="s">
        <v>129</v>
      </c>
      <c r="AW777" s="14" t="s">
        <v>29</v>
      </c>
      <c r="AX777" s="14" t="s">
        <v>73</v>
      </c>
      <c r="AY777" s="174" t="s">
        <v>445</v>
      </c>
    </row>
    <row r="778" spans="2:51" s="14" customFormat="1">
      <c r="B778" s="173"/>
      <c r="D778" s="167" t="s">
        <v>453</v>
      </c>
      <c r="E778" s="174" t="s">
        <v>1</v>
      </c>
      <c r="F778" s="175" t="s">
        <v>1107</v>
      </c>
      <c r="H778" s="176">
        <v>17.7</v>
      </c>
      <c r="L778" s="173"/>
      <c r="M778" s="177"/>
      <c r="N778" s="178"/>
      <c r="O778" s="178"/>
      <c r="P778" s="178"/>
      <c r="Q778" s="178"/>
      <c r="R778" s="178"/>
      <c r="S778" s="178"/>
      <c r="T778" s="179"/>
      <c r="AT778" s="174" t="s">
        <v>453</v>
      </c>
      <c r="AU778" s="174" t="s">
        <v>129</v>
      </c>
      <c r="AV778" s="14" t="s">
        <v>129</v>
      </c>
      <c r="AW778" s="14" t="s">
        <v>29</v>
      </c>
      <c r="AX778" s="14" t="s">
        <v>73</v>
      </c>
      <c r="AY778" s="174" t="s">
        <v>445</v>
      </c>
    </row>
    <row r="779" spans="2:51" s="14" customFormat="1" ht="33.75">
      <c r="B779" s="173"/>
      <c r="D779" s="167" t="s">
        <v>453</v>
      </c>
      <c r="E779" s="174" t="s">
        <v>1</v>
      </c>
      <c r="F779" s="175" t="s">
        <v>1108</v>
      </c>
      <c r="H779" s="176">
        <v>32.093000000000004</v>
      </c>
      <c r="L779" s="173"/>
      <c r="M779" s="177"/>
      <c r="N779" s="178"/>
      <c r="O779" s="178"/>
      <c r="P779" s="178"/>
      <c r="Q779" s="178"/>
      <c r="R779" s="178"/>
      <c r="S779" s="178"/>
      <c r="T779" s="179"/>
      <c r="AT779" s="174" t="s">
        <v>453</v>
      </c>
      <c r="AU779" s="174" t="s">
        <v>129</v>
      </c>
      <c r="AV779" s="14" t="s">
        <v>129</v>
      </c>
      <c r="AW779" s="14" t="s">
        <v>29</v>
      </c>
      <c r="AX779" s="14" t="s">
        <v>73</v>
      </c>
      <c r="AY779" s="174" t="s">
        <v>445</v>
      </c>
    </row>
    <row r="780" spans="2:51" s="14" customFormat="1">
      <c r="B780" s="173"/>
      <c r="D780" s="167" t="s">
        <v>453</v>
      </c>
      <c r="E780" s="174" t="s">
        <v>1</v>
      </c>
      <c r="F780" s="175" t="s">
        <v>1109</v>
      </c>
      <c r="H780" s="176">
        <v>15.93</v>
      </c>
      <c r="L780" s="173"/>
      <c r="M780" s="177"/>
      <c r="N780" s="178"/>
      <c r="O780" s="178"/>
      <c r="P780" s="178"/>
      <c r="Q780" s="178"/>
      <c r="R780" s="178"/>
      <c r="S780" s="178"/>
      <c r="T780" s="179"/>
      <c r="AT780" s="174" t="s">
        <v>453</v>
      </c>
      <c r="AU780" s="174" t="s">
        <v>129</v>
      </c>
      <c r="AV780" s="14" t="s">
        <v>129</v>
      </c>
      <c r="AW780" s="14" t="s">
        <v>29</v>
      </c>
      <c r="AX780" s="14" t="s">
        <v>73</v>
      </c>
      <c r="AY780" s="174" t="s">
        <v>445</v>
      </c>
    </row>
    <row r="781" spans="2:51" s="15" customFormat="1">
      <c r="B781" s="180"/>
      <c r="D781" s="167" t="s">
        <v>453</v>
      </c>
      <c r="E781" s="181" t="s">
        <v>423</v>
      </c>
      <c r="F781" s="182" t="s">
        <v>468</v>
      </c>
      <c r="H781" s="183">
        <v>99.909000000000006</v>
      </c>
      <c r="L781" s="180"/>
      <c r="M781" s="184"/>
      <c r="N781" s="185"/>
      <c r="O781" s="185"/>
      <c r="P781" s="185"/>
      <c r="Q781" s="185"/>
      <c r="R781" s="185"/>
      <c r="S781" s="185"/>
      <c r="T781" s="186"/>
      <c r="AT781" s="181" t="s">
        <v>453</v>
      </c>
      <c r="AU781" s="181" t="s">
        <v>129</v>
      </c>
      <c r="AV781" s="15" t="s">
        <v>469</v>
      </c>
      <c r="AW781" s="15" t="s">
        <v>29</v>
      </c>
      <c r="AX781" s="15" t="s">
        <v>73</v>
      </c>
      <c r="AY781" s="181" t="s">
        <v>445</v>
      </c>
    </row>
    <row r="782" spans="2:51" s="13" customFormat="1">
      <c r="B782" s="166"/>
      <c r="D782" s="167" t="s">
        <v>453</v>
      </c>
      <c r="E782" s="168" t="s">
        <v>1</v>
      </c>
      <c r="F782" s="169" t="s">
        <v>1110</v>
      </c>
      <c r="H782" s="168" t="s">
        <v>1</v>
      </c>
      <c r="L782" s="166"/>
      <c r="M782" s="170"/>
      <c r="N782" s="171"/>
      <c r="O782" s="171"/>
      <c r="P782" s="171"/>
      <c r="Q782" s="171"/>
      <c r="R782" s="171"/>
      <c r="S782" s="171"/>
      <c r="T782" s="172"/>
      <c r="AT782" s="168" t="s">
        <v>453</v>
      </c>
      <c r="AU782" s="168" t="s">
        <v>129</v>
      </c>
      <c r="AV782" s="13" t="s">
        <v>81</v>
      </c>
      <c r="AW782" s="13" t="s">
        <v>29</v>
      </c>
      <c r="AX782" s="13" t="s">
        <v>73</v>
      </c>
      <c r="AY782" s="168" t="s">
        <v>445</v>
      </c>
    </row>
    <row r="783" spans="2:51" s="13" customFormat="1">
      <c r="B783" s="166"/>
      <c r="D783" s="167" t="s">
        <v>453</v>
      </c>
      <c r="E783" s="168" t="s">
        <v>1</v>
      </c>
      <c r="F783" s="169" t="s">
        <v>1066</v>
      </c>
      <c r="H783" s="168" t="s">
        <v>1</v>
      </c>
      <c r="L783" s="166"/>
      <c r="M783" s="170"/>
      <c r="N783" s="171"/>
      <c r="O783" s="171"/>
      <c r="P783" s="171"/>
      <c r="Q783" s="171"/>
      <c r="R783" s="171"/>
      <c r="S783" s="171"/>
      <c r="T783" s="172"/>
      <c r="AT783" s="168" t="s">
        <v>453</v>
      </c>
      <c r="AU783" s="168" t="s">
        <v>129</v>
      </c>
      <c r="AV783" s="13" t="s">
        <v>81</v>
      </c>
      <c r="AW783" s="13" t="s">
        <v>29</v>
      </c>
      <c r="AX783" s="13" t="s">
        <v>73</v>
      </c>
      <c r="AY783" s="168" t="s">
        <v>445</v>
      </c>
    </row>
    <row r="784" spans="2:51" s="14" customFormat="1">
      <c r="B784" s="173"/>
      <c r="D784" s="167" t="s">
        <v>453</v>
      </c>
      <c r="E784" s="174" t="s">
        <v>1</v>
      </c>
      <c r="F784" s="175" t="s">
        <v>1111</v>
      </c>
      <c r="H784" s="176">
        <v>75.875</v>
      </c>
      <c r="L784" s="173"/>
      <c r="M784" s="177"/>
      <c r="N784" s="178"/>
      <c r="O784" s="178"/>
      <c r="P784" s="178"/>
      <c r="Q784" s="178"/>
      <c r="R784" s="178"/>
      <c r="S784" s="178"/>
      <c r="T784" s="179"/>
      <c r="AT784" s="174" t="s">
        <v>453</v>
      </c>
      <c r="AU784" s="174" t="s">
        <v>129</v>
      </c>
      <c r="AV784" s="14" t="s">
        <v>129</v>
      </c>
      <c r="AW784" s="14" t="s">
        <v>29</v>
      </c>
      <c r="AX784" s="14" t="s">
        <v>73</v>
      </c>
      <c r="AY784" s="174" t="s">
        <v>445</v>
      </c>
    </row>
    <row r="785" spans="1:65" s="14" customFormat="1">
      <c r="B785" s="173"/>
      <c r="D785" s="167" t="s">
        <v>453</v>
      </c>
      <c r="E785" s="174" t="s">
        <v>1</v>
      </c>
      <c r="F785" s="175" t="s">
        <v>1112</v>
      </c>
      <c r="H785" s="176">
        <v>-2.16</v>
      </c>
      <c r="L785" s="173"/>
      <c r="M785" s="177"/>
      <c r="N785" s="178"/>
      <c r="O785" s="178"/>
      <c r="P785" s="178"/>
      <c r="Q785" s="178"/>
      <c r="R785" s="178"/>
      <c r="S785" s="178"/>
      <c r="T785" s="179"/>
      <c r="AT785" s="174" t="s">
        <v>453</v>
      </c>
      <c r="AU785" s="174" t="s">
        <v>129</v>
      </c>
      <c r="AV785" s="14" t="s">
        <v>129</v>
      </c>
      <c r="AW785" s="14" t="s">
        <v>29</v>
      </c>
      <c r="AX785" s="14" t="s">
        <v>73</v>
      </c>
      <c r="AY785" s="174" t="s">
        <v>445</v>
      </c>
    </row>
    <row r="786" spans="1:65" s="13" customFormat="1">
      <c r="B786" s="166"/>
      <c r="D786" s="167" t="s">
        <v>453</v>
      </c>
      <c r="E786" s="168" t="s">
        <v>1</v>
      </c>
      <c r="F786" s="169" t="s">
        <v>1070</v>
      </c>
      <c r="H786" s="168" t="s">
        <v>1</v>
      </c>
      <c r="L786" s="166"/>
      <c r="M786" s="170"/>
      <c r="N786" s="171"/>
      <c r="O786" s="171"/>
      <c r="P786" s="171"/>
      <c r="Q786" s="171"/>
      <c r="R786" s="171"/>
      <c r="S786" s="171"/>
      <c r="T786" s="172"/>
      <c r="AT786" s="168" t="s">
        <v>453</v>
      </c>
      <c r="AU786" s="168" t="s">
        <v>129</v>
      </c>
      <c r="AV786" s="13" t="s">
        <v>81</v>
      </c>
      <c r="AW786" s="13" t="s">
        <v>29</v>
      </c>
      <c r="AX786" s="13" t="s">
        <v>73</v>
      </c>
      <c r="AY786" s="168" t="s">
        <v>445</v>
      </c>
    </row>
    <row r="787" spans="1:65" s="14" customFormat="1">
      <c r="B787" s="173"/>
      <c r="D787" s="167" t="s">
        <v>453</v>
      </c>
      <c r="E787" s="174" t="s">
        <v>1</v>
      </c>
      <c r="F787" s="175" t="s">
        <v>1113</v>
      </c>
      <c r="H787" s="176">
        <v>26.036000000000001</v>
      </c>
      <c r="L787" s="173"/>
      <c r="M787" s="177"/>
      <c r="N787" s="178"/>
      <c r="O787" s="178"/>
      <c r="P787" s="178"/>
      <c r="Q787" s="178"/>
      <c r="R787" s="178"/>
      <c r="S787" s="178"/>
      <c r="T787" s="179"/>
      <c r="AT787" s="174" t="s">
        <v>453</v>
      </c>
      <c r="AU787" s="174" t="s">
        <v>129</v>
      </c>
      <c r="AV787" s="14" t="s">
        <v>129</v>
      </c>
      <c r="AW787" s="14" t="s">
        <v>29</v>
      </c>
      <c r="AX787" s="14" t="s">
        <v>73</v>
      </c>
      <c r="AY787" s="174" t="s">
        <v>445</v>
      </c>
    </row>
    <row r="788" spans="1:65" s="14" customFormat="1">
      <c r="B788" s="173"/>
      <c r="D788" s="167" t="s">
        <v>453</v>
      </c>
      <c r="E788" s="174" t="s">
        <v>1</v>
      </c>
      <c r="F788" s="175" t="s">
        <v>1114</v>
      </c>
      <c r="H788" s="176">
        <v>11.422000000000001</v>
      </c>
      <c r="L788" s="173"/>
      <c r="M788" s="177"/>
      <c r="N788" s="178"/>
      <c r="O788" s="178"/>
      <c r="P788" s="178"/>
      <c r="Q788" s="178"/>
      <c r="R788" s="178"/>
      <c r="S788" s="178"/>
      <c r="T788" s="179"/>
      <c r="AT788" s="174" t="s">
        <v>453</v>
      </c>
      <c r="AU788" s="174" t="s">
        <v>129</v>
      </c>
      <c r="AV788" s="14" t="s">
        <v>129</v>
      </c>
      <c r="AW788" s="14" t="s">
        <v>29</v>
      </c>
      <c r="AX788" s="14" t="s">
        <v>73</v>
      </c>
      <c r="AY788" s="174" t="s">
        <v>445</v>
      </c>
    </row>
    <row r="789" spans="1:65" s="13" customFormat="1">
      <c r="B789" s="166"/>
      <c r="D789" s="167" t="s">
        <v>453</v>
      </c>
      <c r="E789" s="168" t="s">
        <v>1</v>
      </c>
      <c r="F789" s="169" t="s">
        <v>1074</v>
      </c>
      <c r="H789" s="168" t="s">
        <v>1</v>
      </c>
      <c r="L789" s="166"/>
      <c r="M789" s="170"/>
      <c r="N789" s="171"/>
      <c r="O789" s="171"/>
      <c r="P789" s="171"/>
      <c r="Q789" s="171"/>
      <c r="R789" s="171"/>
      <c r="S789" s="171"/>
      <c r="T789" s="172"/>
      <c r="AT789" s="168" t="s">
        <v>453</v>
      </c>
      <c r="AU789" s="168" t="s">
        <v>129</v>
      </c>
      <c r="AV789" s="13" t="s">
        <v>81</v>
      </c>
      <c r="AW789" s="13" t="s">
        <v>29</v>
      </c>
      <c r="AX789" s="13" t="s">
        <v>73</v>
      </c>
      <c r="AY789" s="168" t="s">
        <v>445</v>
      </c>
    </row>
    <row r="790" spans="1:65" s="14" customFormat="1">
      <c r="B790" s="173"/>
      <c r="D790" s="167" t="s">
        <v>453</v>
      </c>
      <c r="E790" s="174" t="s">
        <v>1</v>
      </c>
      <c r="F790" s="175" t="s">
        <v>1115</v>
      </c>
      <c r="H790" s="176">
        <v>42.898000000000003</v>
      </c>
      <c r="L790" s="173"/>
      <c r="M790" s="177"/>
      <c r="N790" s="178"/>
      <c r="O790" s="178"/>
      <c r="P790" s="178"/>
      <c r="Q790" s="178"/>
      <c r="R790" s="178"/>
      <c r="S790" s="178"/>
      <c r="T790" s="179"/>
      <c r="AT790" s="174" t="s">
        <v>453</v>
      </c>
      <c r="AU790" s="174" t="s">
        <v>129</v>
      </c>
      <c r="AV790" s="14" t="s">
        <v>129</v>
      </c>
      <c r="AW790" s="14" t="s">
        <v>29</v>
      </c>
      <c r="AX790" s="14" t="s">
        <v>73</v>
      </c>
      <c r="AY790" s="174" t="s">
        <v>445</v>
      </c>
    </row>
    <row r="791" spans="1:65" s="13" customFormat="1">
      <c r="B791" s="166"/>
      <c r="D791" s="167" t="s">
        <v>453</v>
      </c>
      <c r="E791" s="168" t="s">
        <v>1</v>
      </c>
      <c r="F791" s="169" t="s">
        <v>1077</v>
      </c>
      <c r="H791" s="168" t="s">
        <v>1</v>
      </c>
      <c r="L791" s="166"/>
      <c r="M791" s="170"/>
      <c r="N791" s="171"/>
      <c r="O791" s="171"/>
      <c r="P791" s="171"/>
      <c r="Q791" s="171"/>
      <c r="R791" s="171"/>
      <c r="S791" s="171"/>
      <c r="T791" s="172"/>
      <c r="AT791" s="168" t="s">
        <v>453</v>
      </c>
      <c r="AU791" s="168" t="s">
        <v>129</v>
      </c>
      <c r="AV791" s="13" t="s">
        <v>81</v>
      </c>
      <c r="AW791" s="13" t="s">
        <v>29</v>
      </c>
      <c r="AX791" s="13" t="s">
        <v>73</v>
      </c>
      <c r="AY791" s="168" t="s">
        <v>445</v>
      </c>
    </row>
    <row r="792" spans="1:65" s="14" customFormat="1">
      <c r="B792" s="173"/>
      <c r="D792" s="167" t="s">
        <v>453</v>
      </c>
      <c r="E792" s="174" t="s">
        <v>1</v>
      </c>
      <c r="F792" s="175" t="s">
        <v>1113</v>
      </c>
      <c r="H792" s="176">
        <v>26.036000000000001</v>
      </c>
      <c r="L792" s="173"/>
      <c r="M792" s="177"/>
      <c r="N792" s="178"/>
      <c r="O792" s="178"/>
      <c r="P792" s="178"/>
      <c r="Q792" s="178"/>
      <c r="R792" s="178"/>
      <c r="S792" s="178"/>
      <c r="T792" s="179"/>
      <c r="AT792" s="174" t="s">
        <v>453</v>
      </c>
      <c r="AU792" s="174" t="s">
        <v>129</v>
      </c>
      <c r="AV792" s="14" t="s">
        <v>129</v>
      </c>
      <c r="AW792" s="14" t="s">
        <v>29</v>
      </c>
      <c r="AX792" s="14" t="s">
        <v>73</v>
      </c>
      <c r="AY792" s="174" t="s">
        <v>445</v>
      </c>
    </row>
    <row r="793" spans="1:65" s="14" customFormat="1">
      <c r="B793" s="173"/>
      <c r="D793" s="167" t="s">
        <v>453</v>
      </c>
      <c r="E793" s="174" t="s">
        <v>1</v>
      </c>
      <c r="F793" s="175" t="s">
        <v>1114</v>
      </c>
      <c r="H793" s="176">
        <v>11.422000000000001</v>
      </c>
      <c r="L793" s="173"/>
      <c r="M793" s="177"/>
      <c r="N793" s="178"/>
      <c r="O793" s="178"/>
      <c r="P793" s="178"/>
      <c r="Q793" s="178"/>
      <c r="R793" s="178"/>
      <c r="S793" s="178"/>
      <c r="T793" s="179"/>
      <c r="AT793" s="174" t="s">
        <v>453</v>
      </c>
      <c r="AU793" s="174" t="s">
        <v>129</v>
      </c>
      <c r="AV793" s="14" t="s">
        <v>129</v>
      </c>
      <c r="AW793" s="14" t="s">
        <v>29</v>
      </c>
      <c r="AX793" s="14" t="s">
        <v>73</v>
      </c>
      <c r="AY793" s="174" t="s">
        <v>445</v>
      </c>
    </row>
    <row r="794" spans="1:65" s="15" customFormat="1">
      <c r="B794" s="180"/>
      <c r="D794" s="167" t="s">
        <v>453</v>
      </c>
      <c r="E794" s="181" t="s">
        <v>425</v>
      </c>
      <c r="F794" s="182" t="s">
        <v>468</v>
      </c>
      <c r="H794" s="183">
        <v>191.529</v>
      </c>
      <c r="L794" s="180"/>
      <c r="M794" s="184"/>
      <c r="N794" s="185"/>
      <c r="O794" s="185"/>
      <c r="P794" s="185"/>
      <c r="Q794" s="185"/>
      <c r="R794" s="185"/>
      <c r="S794" s="185"/>
      <c r="T794" s="186"/>
      <c r="AT794" s="181" t="s">
        <v>453</v>
      </c>
      <c r="AU794" s="181" t="s">
        <v>129</v>
      </c>
      <c r="AV794" s="15" t="s">
        <v>469</v>
      </c>
      <c r="AW794" s="15" t="s">
        <v>29</v>
      </c>
      <c r="AX794" s="15" t="s">
        <v>73</v>
      </c>
      <c r="AY794" s="181" t="s">
        <v>445</v>
      </c>
    </row>
    <row r="795" spans="1:65" s="16" customFormat="1">
      <c r="B795" s="187"/>
      <c r="D795" s="167" t="s">
        <v>453</v>
      </c>
      <c r="E795" s="188" t="s">
        <v>1</v>
      </c>
      <c r="F795" s="189" t="s">
        <v>470</v>
      </c>
      <c r="H795" s="190">
        <v>2389.67</v>
      </c>
      <c r="L795" s="187"/>
      <c r="M795" s="191"/>
      <c r="N795" s="192"/>
      <c r="O795" s="192"/>
      <c r="P795" s="192"/>
      <c r="Q795" s="192"/>
      <c r="R795" s="192"/>
      <c r="S795" s="192"/>
      <c r="T795" s="193"/>
      <c r="AT795" s="188" t="s">
        <v>453</v>
      </c>
      <c r="AU795" s="188" t="s">
        <v>129</v>
      </c>
      <c r="AV795" s="16" t="s">
        <v>451</v>
      </c>
      <c r="AW795" s="16" t="s">
        <v>29</v>
      </c>
      <c r="AX795" s="16" t="s">
        <v>81</v>
      </c>
      <c r="AY795" s="188" t="s">
        <v>445</v>
      </c>
    </row>
    <row r="796" spans="1:65" s="2" customFormat="1" ht="24.2" customHeight="1">
      <c r="A796" s="30"/>
      <c r="B796" s="152"/>
      <c r="C796" s="153" t="s">
        <v>1116</v>
      </c>
      <c r="D796" s="153" t="s">
        <v>447</v>
      </c>
      <c r="E796" s="154" t="s">
        <v>1117</v>
      </c>
      <c r="F796" s="155" t="s">
        <v>1118</v>
      </c>
      <c r="G796" s="156" t="s">
        <v>529</v>
      </c>
      <c r="H796" s="157">
        <v>2389.67</v>
      </c>
      <c r="I796" s="158"/>
      <c r="J796" s="158">
        <f>ROUND(I796*H796,2)</f>
        <v>0</v>
      </c>
      <c r="K796" s="159"/>
      <c r="L796" s="31"/>
      <c r="M796" s="160" t="s">
        <v>1</v>
      </c>
      <c r="N796" s="161" t="s">
        <v>39</v>
      </c>
      <c r="O796" s="162">
        <v>0.20105999999999999</v>
      </c>
      <c r="P796" s="162">
        <f>O796*H796</f>
        <v>480.46705019999996</v>
      </c>
      <c r="Q796" s="162">
        <v>5.1539999999999997E-3</v>
      </c>
      <c r="R796" s="162">
        <f>Q796*H796</f>
        <v>12.316359179999999</v>
      </c>
      <c r="S796" s="162">
        <v>0</v>
      </c>
      <c r="T796" s="163">
        <f>S796*H796</f>
        <v>0</v>
      </c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R796" s="164" t="s">
        <v>451</v>
      </c>
      <c r="AT796" s="164" t="s">
        <v>447</v>
      </c>
      <c r="AU796" s="164" t="s">
        <v>129</v>
      </c>
      <c r="AY796" s="18" t="s">
        <v>445</v>
      </c>
      <c r="BE796" s="165">
        <f>IF(N796="základná",J796,0)</f>
        <v>0</v>
      </c>
      <c r="BF796" s="165">
        <f>IF(N796="znížená",J796,0)</f>
        <v>0</v>
      </c>
      <c r="BG796" s="165">
        <f>IF(N796="zákl. prenesená",J796,0)</f>
        <v>0</v>
      </c>
      <c r="BH796" s="165">
        <f>IF(N796="zníž. prenesená",J796,0)</f>
        <v>0</v>
      </c>
      <c r="BI796" s="165">
        <f>IF(N796="nulová",J796,0)</f>
        <v>0</v>
      </c>
      <c r="BJ796" s="18" t="s">
        <v>129</v>
      </c>
      <c r="BK796" s="165">
        <f>ROUND(I796*H796,2)</f>
        <v>0</v>
      </c>
      <c r="BL796" s="18" t="s">
        <v>451</v>
      </c>
      <c r="BM796" s="164" t="s">
        <v>1119</v>
      </c>
    </row>
    <row r="797" spans="1:65" s="14" customFormat="1">
      <c r="B797" s="173"/>
      <c r="D797" s="167" t="s">
        <v>453</v>
      </c>
      <c r="E797" s="174" t="s">
        <v>1</v>
      </c>
      <c r="F797" s="175" t="s">
        <v>1043</v>
      </c>
      <c r="H797" s="176">
        <v>2098.232</v>
      </c>
      <c r="L797" s="173"/>
      <c r="M797" s="177"/>
      <c r="N797" s="178"/>
      <c r="O797" s="178"/>
      <c r="P797" s="178"/>
      <c r="Q797" s="178"/>
      <c r="R797" s="178"/>
      <c r="S797" s="178"/>
      <c r="T797" s="179"/>
      <c r="AT797" s="174" t="s">
        <v>453</v>
      </c>
      <c r="AU797" s="174" t="s">
        <v>129</v>
      </c>
      <c r="AV797" s="14" t="s">
        <v>129</v>
      </c>
      <c r="AW797" s="14" t="s">
        <v>29</v>
      </c>
      <c r="AX797" s="14" t="s">
        <v>73</v>
      </c>
      <c r="AY797" s="174" t="s">
        <v>445</v>
      </c>
    </row>
    <row r="798" spans="1:65" s="14" customFormat="1">
      <c r="B798" s="173"/>
      <c r="D798" s="167" t="s">
        <v>453</v>
      </c>
      <c r="E798" s="174" t="s">
        <v>1</v>
      </c>
      <c r="F798" s="175" t="s">
        <v>423</v>
      </c>
      <c r="H798" s="176">
        <v>99.909000000000006</v>
      </c>
      <c r="L798" s="173"/>
      <c r="M798" s="177"/>
      <c r="N798" s="178"/>
      <c r="O798" s="178"/>
      <c r="P798" s="178"/>
      <c r="Q798" s="178"/>
      <c r="R798" s="178"/>
      <c r="S798" s="178"/>
      <c r="T798" s="179"/>
      <c r="AT798" s="174" t="s">
        <v>453</v>
      </c>
      <c r="AU798" s="174" t="s">
        <v>129</v>
      </c>
      <c r="AV798" s="14" t="s">
        <v>129</v>
      </c>
      <c r="AW798" s="14" t="s">
        <v>29</v>
      </c>
      <c r="AX798" s="14" t="s">
        <v>73</v>
      </c>
      <c r="AY798" s="174" t="s">
        <v>445</v>
      </c>
    </row>
    <row r="799" spans="1:65" s="14" customFormat="1">
      <c r="B799" s="173"/>
      <c r="D799" s="167" t="s">
        <v>453</v>
      </c>
      <c r="E799" s="174" t="s">
        <v>1</v>
      </c>
      <c r="F799" s="175" t="s">
        <v>425</v>
      </c>
      <c r="H799" s="176">
        <v>191.529</v>
      </c>
      <c r="L799" s="173"/>
      <c r="M799" s="177"/>
      <c r="N799" s="178"/>
      <c r="O799" s="178"/>
      <c r="P799" s="178"/>
      <c r="Q799" s="178"/>
      <c r="R799" s="178"/>
      <c r="S799" s="178"/>
      <c r="T799" s="179"/>
      <c r="AT799" s="174" t="s">
        <v>453</v>
      </c>
      <c r="AU799" s="174" t="s">
        <v>129</v>
      </c>
      <c r="AV799" s="14" t="s">
        <v>129</v>
      </c>
      <c r="AW799" s="14" t="s">
        <v>29</v>
      </c>
      <c r="AX799" s="14" t="s">
        <v>73</v>
      </c>
      <c r="AY799" s="174" t="s">
        <v>445</v>
      </c>
    </row>
    <row r="800" spans="1:65" s="16" customFormat="1">
      <c r="B800" s="187"/>
      <c r="D800" s="167" t="s">
        <v>453</v>
      </c>
      <c r="E800" s="188" t="s">
        <v>1</v>
      </c>
      <c r="F800" s="189" t="s">
        <v>470</v>
      </c>
      <c r="H800" s="190">
        <v>2389.67</v>
      </c>
      <c r="L800" s="187"/>
      <c r="M800" s="191"/>
      <c r="N800" s="192"/>
      <c r="O800" s="192"/>
      <c r="P800" s="192"/>
      <c r="Q800" s="192"/>
      <c r="R800" s="192"/>
      <c r="S800" s="192"/>
      <c r="T800" s="193"/>
      <c r="AT800" s="188" t="s">
        <v>453</v>
      </c>
      <c r="AU800" s="188" t="s">
        <v>129</v>
      </c>
      <c r="AV800" s="16" t="s">
        <v>451</v>
      </c>
      <c r="AW800" s="16" t="s">
        <v>29</v>
      </c>
      <c r="AX800" s="16" t="s">
        <v>81</v>
      </c>
      <c r="AY800" s="188" t="s">
        <v>445</v>
      </c>
    </row>
    <row r="801" spans="1:65" s="2" customFormat="1" ht="44.25" customHeight="1">
      <c r="A801" s="30"/>
      <c r="B801" s="152"/>
      <c r="C801" s="153" t="s">
        <v>1120</v>
      </c>
      <c r="D801" s="153" t="s">
        <v>447</v>
      </c>
      <c r="E801" s="154" t="s">
        <v>1121</v>
      </c>
      <c r="F801" s="155" t="s">
        <v>1122</v>
      </c>
      <c r="G801" s="156" t="s">
        <v>529</v>
      </c>
      <c r="H801" s="157">
        <v>1307.127</v>
      </c>
      <c r="I801" s="158"/>
      <c r="J801" s="158">
        <f>ROUND(I801*H801,2)</f>
        <v>0</v>
      </c>
      <c r="K801" s="159"/>
      <c r="L801" s="31"/>
      <c r="M801" s="160" t="s">
        <v>1</v>
      </c>
      <c r="N801" s="161" t="s">
        <v>39</v>
      </c>
      <c r="O801" s="162">
        <v>0.19500000000000001</v>
      </c>
      <c r="P801" s="162">
        <f>O801*H801</f>
        <v>254.88976500000001</v>
      </c>
      <c r="Q801" s="162">
        <v>6.9999999999999999E-4</v>
      </c>
      <c r="R801" s="162">
        <f>Q801*H801</f>
        <v>0.91498889999999999</v>
      </c>
      <c r="S801" s="162">
        <v>0</v>
      </c>
      <c r="T801" s="163">
        <f>S801*H801</f>
        <v>0</v>
      </c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R801" s="164" t="s">
        <v>451</v>
      </c>
      <c r="AT801" s="164" t="s">
        <v>447</v>
      </c>
      <c r="AU801" s="164" t="s">
        <v>129</v>
      </c>
      <c r="AY801" s="18" t="s">
        <v>445</v>
      </c>
      <c r="BE801" s="165">
        <f>IF(N801="základná",J801,0)</f>
        <v>0</v>
      </c>
      <c r="BF801" s="165">
        <f>IF(N801="znížená",J801,0)</f>
        <v>0</v>
      </c>
      <c r="BG801" s="165">
        <f>IF(N801="zákl. prenesená",J801,0)</f>
        <v>0</v>
      </c>
      <c r="BH801" s="165">
        <f>IF(N801="zníž. prenesená",J801,0)</f>
        <v>0</v>
      </c>
      <c r="BI801" s="165">
        <f>IF(N801="nulová",J801,0)</f>
        <v>0</v>
      </c>
      <c r="BJ801" s="18" t="s">
        <v>129</v>
      </c>
      <c r="BK801" s="165">
        <f>ROUND(I801*H801,2)</f>
        <v>0</v>
      </c>
      <c r="BL801" s="18" t="s">
        <v>451</v>
      </c>
      <c r="BM801" s="164" t="s">
        <v>1123</v>
      </c>
    </row>
    <row r="802" spans="1:65" s="14" customFormat="1">
      <c r="B802" s="173"/>
      <c r="D802" s="167" t="s">
        <v>453</v>
      </c>
      <c r="E802" s="174" t="s">
        <v>1</v>
      </c>
      <c r="F802" s="175" t="s">
        <v>1124</v>
      </c>
      <c r="H802" s="176">
        <v>1137.6869999999999</v>
      </c>
      <c r="L802" s="173"/>
      <c r="M802" s="177"/>
      <c r="N802" s="178"/>
      <c r="O802" s="178"/>
      <c r="P802" s="178"/>
      <c r="Q802" s="178"/>
      <c r="R802" s="178"/>
      <c r="S802" s="178"/>
      <c r="T802" s="179"/>
      <c r="AT802" s="174" t="s">
        <v>453</v>
      </c>
      <c r="AU802" s="174" t="s">
        <v>129</v>
      </c>
      <c r="AV802" s="14" t="s">
        <v>129</v>
      </c>
      <c r="AW802" s="14" t="s">
        <v>29</v>
      </c>
      <c r="AX802" s="14" t="s">
        <v>73</v>
      </c>
      <c r="AY802" s="174" t="s">
        <v>445</v>
      </c>
    </row>
    <row r="803" spans="1:65" s="14" customFormat="1">
      <c r="B803" s="173"/>
      <c r="D803" s="167" t="s">
        <v>453</v>
      </c>
      <c r="E803" s="174" t="s">
        <v>1</v>
      </c>
      <c r="F803" s="175" t="s">
        <v>1125</v>
      </c>
      <c r="H803" s="176">
        <v>69.531000000000006</v>
      </c>
      <c r="L803" s="173"/>
      <c r="M803" s="177"/>
      <c r="N803" s="178"/>
      <c r="O803" s="178"/>
      <c r="P803" s="178"/>
      <c r="Q803" s="178"/>
      <c r="R803" s="178"/>
      <c r="S803" s="178"/>
      <c r="T803" s="179"/>
      <c r="AT803" s="174" t="s">
        <v>453</v>
      </c>
      <c r="AU803" s="174" t="s">
        <v>129</v>
      </c>
      <c r="AV803" s="14" t="s">
        <v>129</v>
      </c>
      <c r="AW803" s="14" t="s">
        <v>29</v>
      </c>
      <c r="AX803" s="14" t="s">
        <v>73</v>
      </c>
      <c r="AY803" s="174" t="s">
        <v>445</v>
      </c>
    </row>
    <row r="804" spans="1:65" s="14" customFormat="1">
      <c r="B804" s="173"/>
      <c r="D804" s="167" t="s">
        <v>453</v>
      </c>
      <c r="E804" s="174" t="s">
        <v>1</v>
      </c>
      <c r="F804" s="175" t="s">
        <v>423</v>
      </c>
      <c r="H804" s="176">
        <v>99.909000000000006</v>
      </c>
      <c r="L804" s="173"/>
      <c r="M804" s="177"/>
      <c r="N804" s="178"/>
      <c r="O804" s="178"/>
      <c r="P804" s="178"/>
      <c r="Q804" s="178"/>
      <c r="R804" s="178"/>
      <c r="S804" s="178"/>
      <c r="T804" s="179"/>
      <c r="AT804" s="174" t="s">
        <v>453</v>
      </c>
      <c r="AU804" s="174" t="s">
        <v>129</v>
      </c>
      <c r="AV804" s="14" t="s">
        <v>129</v>
      </c>
      <c r="AW804" s="14" t="s">
        <v>29</v>
      </c>
      <c r="AX804" s="14" t="s">
        <v>73</v>
      </c>
      <c r="AY804" s="174" t="s">
        <v>445</v>
      </c>
    </row>
    <row r="805" spans="1:65" s="16" customFormat="1">
      <c r="B805" s="187"/>
      <c r="D805" s="167" t="s">
        <v>453</v>
      </c>
      <c r="E805" s="188" t="s">
        <v>1</v>
      </c>
      <c r="F805" s="189" t="s">
        <v>470</v>
      </c>
      <c r="H805" s="190">
        <v>1307.127</v>
      </c>
      <c r="L805" s="187"/>
      <c r="M805" s="191"/>
      <c r="N805" s="192"/>
      <c r="O805" s="192"/>
      <c r="P805" s="192"/>
      <c r="Q805" s="192"/>
      <c r="R805" s="192"/>
      <c r="S805" s="192"/>
      <c r="T805" s="193"/>
      <c r="AT805" s="188" t="s">
        <v>453</v>
      </c>
      <c r="AU805" s="188" t="s">
        <v>129</v>
      </c>
      <c r="AV805" s="16" t="s">
        <v>451</v>
      </c>
      <c r="AW805" s="16" t="s">
        <v>29</v>
      </c>
      <c r="AX805" s="16" t="s">
        <v>81</v>
      </c>
      <c r="AY805" s="188" t="s">
        <v>445</v>
      </c>
    </row>
    <row r="806" spans="1:65" s="2" customFormat="1" ht="24.2" customHeight="1">
      <c r="A806" s="30"/>
      <c r="B806" s="152"/>
      <c r="C806" s="153" t="s">
        <v>1126</v>
      </c>
      <c r="D806" s="153" t="s">
        <v>447</v>
      </c>
      <c r="E806" s="154" t="s">
        <v>1127</v>
      </c>
      <c r="F806" s="155" t="s">
        <v>1128</v>
      </c>
      <c r="G806" s="156" t="s">
        <v>529</v>
      </c>
      <c r="H806" s="157">
        <v>191.529</v>
      </c>
      <c r="I806" s="158"/>
      <c r="J806" s="158">
        <f>ROUND(I806*H806,2)</f>
        <v>0</v>
      </c>
      <c r="K806" s="159"/>
      <c r="L806" s="31"/>
      <c r="M806" s="160" t="s">
        <v>1</v>
      </c>
      <c r="N806" s="161" t="s">
        <v>39</v>
      </c>
      <c r="O806" s="162">
        <v>0.222</v>
      </c>
      <c r="P806" s="162">
        <f>O806*H806</f>
        <v>42.519438000000001</v>
      </c>
      <c r="Q806" s="162">
        <v>4.15E-3</v>
      </c>
      <c r="R806" s="162">
        <f>Q806*H806</f>
        <v>0.79484535000000001</v>
      </c>
      <c r="S806" s="162">
        <v>0</v>
      </c>
      <c r="T806" s="163">
        <f>S806*H806</f>
        <v>0</v>
      </c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R806" s="164" t="s">
        <v>451</v>
      </c>
      <c r="AT806" s="164" t="s">
        <v>447</v>
      </c>
      <c r="AU806" s="164" t="s">
        <v>129</v>
      </c>
      <c r="AY806" s="18" t="s">
        <v>445</v>
      </c>
      <c r="BE806" s="165">
        <f>IF(N806="základná",J806,0)</f>
        <v>0</v>
      </c>
      <c r="BF806" s="165">
        <f>IF(N806="znížená",J806,0)</f>
        <v>0</v>
      </c>
      <c r="BG806" s="165">
        <f>IF(N806="zákl. prenesená",J806,0)</f>
        <v>0</v>
      </c>
      <c r="BH806" s="165">
        <f>IF(N806="zníž. prenesená",J806,0)</f>
        <v>0</v>
      </c>
      <c r="BI806" s="165">
        <f>IF(N806="nulová",J806,0)</f>
        <v>0</v>
      </c>
      <c r="BJ806" s="18" t="s">
        <v>129</v>
      </c>
      <c r="BK806" s="165">
        <f>ROUND(I806*H806,2)</f>
        <v>0</v>
      </c>
      <c r="BL806" s="18" t="s">
        <v>451</v>
      </c>
      <c r="BM806" s="164" t="s">
        <v>1129</v>
      </c>
    </row>
    <row r="807" spans="1:65" s="14" customFormat="1">
      <c r="B807" s="173"/>
      <c r="D807" s="167" t="s">
        <v>453</v>
      </c>
      <c r="E807" s="174" t="s">
        <v>1</v>
      </c>
      <c r="F807" s="175" t="s">
        <v>425</v>
      </c>
      <c r="H807" s="176">
        <v>191.529</v>
      </c>
      <c r="L807" s="173"/>
      <c r="M807" s="177"/>
      <c r="N807" s="178"/>
      <c r="O807" s="178"/>
      <c r="P807" s="178"/>
      <c r="Q807" s="178"/>
      <c r="R807" s="178"/>
      <c r="S807" s="178"/>
      <c r="T807" s="179"/>
      <c r="AT807" s="174" t="s">
        <v>453</v>
      </c>
      <c r="AU807" s="174" t="s">
        <v>129</v>
      </c>
      <c r="AV807" s="14" t="s">
        <v>129</v>
      </c>
      <c r="AW807" s="14" t="s">
        <v>29</v>
      </c>
      <c r="AX807" s="14" t="s">
        <v>73</v>
      </c>
      <c r="AY807" s="174" t="s">
        <v>445</v>
      </c>
    </row>
    <row r="808" spans="1:65" s="16" customFormat="1">
      <c r="B808" s="187"/>
      <c r="D808" s="167" t="s">
        <v>453</v>
      </c>
      <c r="E808" s="188" t="s">
        <v>1</v>
      </c>
      <c r="F808" s="189" t="s">
        <v>470</v>
      </c>
      <c r="H808" s="190">
        <v>191.529</v>
      </c>
      <c r="L808" s="187"/>
      <c r="M808" s="191"/>
      <c r="N808" s="192"/>
      <c r="O808" s="192"/>
      <c r="P808" s="192"/>
      <c r="Q808" s="192"/>
      <c r="R808" s="192"/>
      <c r="S808" s="192"/>
      <c r="T808" s="193"/>
      <c r="AT808" s="188" t="s">
        <v>453</v>
      </c>
      <c r="AU808" s="188" t="s">
        <v>129</v>
      </c>
      <c r="AV808" s="16" t="s">
        <v>451</v>
      </c>
      <c r="AW808" s="16" t="s">
        <v>29</v>
      </c>
      <c r="AX808" s="16" t="s">
        <v>81</v>
      </c>
      <c r="AY808" s="188" t="s">
        <v>445</v>
      </c>
    </row>
    <row r="809" spans="1:65" s="2" customFormat="1" ht="49.15" customHeight="1">
      <c r="A809" s="30"/>
      <c r="B809" s="152"/>
      <c r="C809" s="153" t="s">
        <v>1130</v>
      </c>
      <c r="D809" s="153" t="s">
        <v>447</v>
      </c>
      <c r="E809" s="154" t="s">
        <v>1131</v>
      </c>
      <c r="F809" s="155" t="s">
        <v>1132</v>
      </c>
      <c r="G809" s="156" t="s">
        <v>529</v>
      </c>
      <c r="H809" s="157">
        <v>191.529</v>
      </c>
      <c r="I809" s="158"/>
      <c r="J809" s="158">
        <f>ROUND(I809*H809,2)</f>
        <v>0</v>
      </c>
      <c r="K809" s="159"/>
      <c r="L809" s="31"/>
      <c r="M809" s="160" t="s">
        <v>1</v>
      </c>
      <c r="N809" s="161" t="s">
        <v>39</v>
      </c>
      <c r="O809" s="162">
        <v>0.87338000000000005</v>
      </c>
      <c r="P809" s="162">
        <f>O809*H809</f>
        <v>167.27759802</v>
      </c>
      <c r="Q809" s="162">
        <v>1.5287E-2</v>
      </c>
      <c r="R809" s="162">
        <f>Q809*H809</f>
        <v>2.9279038229999998</v>
      </c>
      <c r="S809" s="162">
        <v>0</v>
      </c>
      <c r="T809" s="163">
        <f>S809*H809</f>
        <v>0</v>
      </c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R809" s="164" t="s">
        <v>451</v>
      </c>
      <c r="AT809" s="164" t="s">
        <v>447</v>
      </c>
      <c r="AU809" s="164" t="s">
        <v>129</v>
      </c>
      <c r="AY809" s="18" t="s">
        <v>445</v>
      </c>
      <c r="BE809" s="165">
        <f>IF(N809="základná",J809,0)</f>
        <v>0</v>
      </c>
      <c r="BF809" s="165">
        <f>IF(N809="znížená",J809,0)</f>
        <v>0</v>
      </c>
      <c r="BG809" s="165">
        <f>IF(N809="zákl. prenesená",J809,0)</f>
        <v>0</v>
      </c>
      <c r="BH809" s="165">
        <f>IF(N809="zníž. prenesená",J809,0)</f>
        <v>0</v>
      </c>
      <c r="BI809" s="165">
        <f>IF(N809="nulová",J809,0)</f>
        <v>0</v>
      </c>
      <c r="BJ809" s="18" t="s">
        <v>129</v>
      </c>
      <c r="BK809" s="165">
        <f>ROUND(I809*H809,2)</f>
        <v>0</v>
      </c>
      <c r="BL809" s="18" t="s">
        <v>451</v>
      </c>
      <c r="BM809" s="164" t="s">
        <v>1133</v>
      </c>
    </row>
    <row r="810" spans="1:65" s="14" customFormat="1">
      <c r="B810" s="173"/>
      <c r="D810" s="167" t="s">
        <v>453</v>
      </c>
      <c r="E810" s="174" t="s">
        <v>1</v>
      </c>
      <c r="F810" s="175" t="s">
        <v>425</v>
      </c>
      <c r="H810" s="176">
        <v>191.529</v>
      </c>
      <c r="L810" s="173"/>
      <c r="M810" s="177"/>
      <c r="N810" s="178"/>
      <c r="O810" s="178"/>
      <c r="P810" s="178"/>
      <c r="Q810" s="178"/>
      <c r="R810" s="178"/>
      <c r="S810" s="178"/>
      <c r="T810" s="179"/>
      <c r="AT810" s="174" t="s">
        <v>453</v>
      </c>
      <c r="AU810" s="174" t="s">
        <v>129</v>
      </c>
      <c r="AV810" s="14" t="s">
        <v>129</v>
      </c>
      <c r="AW810" s="14" t="s">
        <v>29</v>
      </c>
      <c r="AX810" s="14" t="s">
        <v>73</v>
      </c>
      <c r="AY810" s="174" t="s">
        <v>445</v>
      </c>
    </row>
    <row r="811" spans="1:65" s="16" customFormat="1">
      <c r="B811" s="187"/>
      <c r="D811" s="167" t="s">
        <v>453</v>
      </c>
      <c r="E811" s="188" t="s">
        <v>1</v>
      </c>
      <c r="F811" s="189" t="s">
        <v>470</v>
      </c>
      <c r="H811" s="190">
        <v>191.529</v>
      </c>
      <c r="L811" s="187"/>
      <c r="M811" s="191"/>
      <c r="N811" s="192"/>
      <c r="O811" s="192"/>
      <c r="P811" s="192"/>
      <c r="Q811" s="192"/>
      <c r="R811" s="192"/>
      <c r="S811" s="192"/>
      <c r="T811" s="193"/>
      <c r="AT811" s="188" t="s">
        <v>453</v>
      </c>
      <c r="AU811" s="188" t="s">
        <v>129</v>
      </c>
      <c r="AV811" s="16" t="s">
        <v>451</v>
      </c>
      <c r="AW811" s="16" t="s">
        <v>29</v>
      </c>
      <c r="AX811" s="16" t="s">
        <v>81</v>
      </c>
      <c r="AY811" s="188" t="s">
        <v>445</v>
      </c>
    </row>
    <row r="812" spans="1:65" s="2" customFormat="1" ht="24.2" customHeight="1">
      <c r="A812" s="30"/>
      <c r="B812" s="152"/>
      <c r="C812" s="153" t="s">
        <v>1134</v>
      </c>
      <c r="D812" s="153" t="s">
        <v>447</v>
      </c>
      <c r="E812" s="154" t="s">
        <v>1135</v>
      </c>
      <c r="F812" s="155" t="s">
        <v>1136</v>
      </c>
      <c r="G812" s="156" t="s">
        <v>529</v>
      </c>
      <c r="H812" s="157">
        <v>2098.232</v>
      </c>
      <c r="I812" s="158"/>
      <c r="J812" s="158">
        <f>ROUND(I812*H812,2)</f>
        <v>0</v>
      </c>
      <c r="K812" s="159"/>
      <c r="L812" s="31"/>
      <c r="M812" s="160" t="s">
        <v>1</v>
      </c>
      <c r="N812" s="161" t="s">
        <v>39</v>
      </c>
      <c r="O812" s="162">
        <v>0.91796</v>
      </c>
      <c r="P812" s="162">
        <f>O812*H812</f>
        <v>1926.0930467200001</v>
      </c>
      <c r="Q812" s="162">
        <v>2.6856999999999999E-2</v>
      </c>
      <c r="R812" s="162">
        <f>Q812*H812</f>
        <v>56.352216823999996</v>
      </c>
      <c r="S812" s="162">
        <v>0</v>
      </c>
      <c r="T812" s="163">
        <f>S812*H812</f>
        <v>0</v>
      </c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R812" s="164" t="s">
        <v>451</v>
      </c>
      <c r="AT812" s="164" t="s">
        <v>447</v>
      </c>
      <c r="AU812" s="164" t="s">
        <v>129</v>
      </c>
      <c r="AY812" s="18" t="s">
        <v>445</v>
      </c>
      <c r="BE812" s="165">
        <f>IF(N812="základná",J812,0)</f>
        <v>0</v>
      </c>
      <c r="BF812" s="165">
        <f>IF(N812="znížená",J812,0)</f>
        <v>0</v>
      </c>
      <c r="BG812" s="165">
        <f>IF(N812="zákl. prenesená",J812,0)</f>
        <v>0</v>
      </c>
      <c r="BH812" s="165">
        <f>IF(N812="zníž. prenesená",J812,0)</f>
        <v>0</v>
      </c>
      <c r="BI812" s="165">
        <f>IF(N812="nulová",J812,0)</f>
        <v>0</v>
      </c>
      <c r="BJ812" s="18" t="s">
        <v>129</v>
      </c>
      <c r="BK812" s="165">
        <f>ROUND(I812*H812,2)</f>
        <v>0</v>
      </c>
      <c r="BL812" s="18" t="s">
        <v>451</v>
      </c>
      <c r="BM812" s="164" t="s">
        <v>1137</v>
      </c>
    </row>
    <row r="813" spans="1:65" s="14" customFormat="1">
      <c r="B813" s="173"/>
      <c r="D813" s="167" t="s">
        <v>453</v>
      </c>
      <c r="E813" s="174" t="s">
        <v>1</v>
      </c>
      <c r="F813" s="175" t="s">
        <v>1043</v>
      </c>
      <c r="H813" s="176">
        <v>2098.232</v>
      </c>
      <c r="L813" s="173"/>
      <c r="M813" s="177"/>
      <c r="N813" s="178"/>
      <c r="O813" s="178"/>
      <c r="P813" s="178"/>
      <c r="Q813" s="178"/>
      <c r="R813" s="178"/>
      <c r="S813" s="178"/>
      <c r="T813" s="179"/>
      <c r="AT813" s="174" t="s">
        <v>453</v>
      </c>
      <c r="AU813" s="174" t="s">
        <v>129</v>
      </c>
      <c r="AV813" s="14" t="s">
        <v>129</v>
      </c>
      <c r="AW813" s="14" t="s">
        <v>29</v>
      </c>
      <c r="AX813" s="14" t="s">
        <v>73</v>
      </c>
      <c r="AY813" s="174" t="s">
        <v>445</v>
      </c>
    </row>
    <row r="814" spans="1:65" s="16" customFormat="1">
      <c r="B814" s="187"/>
      <c r="D814" s="167" t="s">
        <v>453</v>
      </c>
      <c r="E814" s="188" t="s">
        <v>1</v>
      </c>
      <c r="F814" s="189" t="s">
        <v>470</v>
      </c>
      <c r="H814" s="190">
        <v>2098.232</v>
      </c>
      <c r="L814" s="187"/>
      <c r="M814" s="191"/>
      <c r="N814" s="192"/>
      <c r="O814" s="192"/>
      <c r="P814" s="192"/>
      <c r="Q814" s="192"/>
      <c r="R814" s="192"/>
      <c r="S814" s="192"/>
      <c r="T814" s="193"/>
      <c r="AT814" s="188" t="s">
        <v>453</v>
      </c>
      <c r="AU814" s="188" t="s">
        <v>129</v>
      </c>
      <c r="AV814" s="16" t="s">
        <v>451</v>
      </c>
      <c r="AW814" s="16" t="s">
        <v>29</v>
      </c>
      <c r="AX814" s="16" t="s">
        <v>81</v>
      </c>
      <c r="AY814" s="188" t="s">
        <v>445</v>
      </c>
    </row>
    <row r="815" spans="1:65" s="2" customFormat="1" ht="24.2" customHeight="1">
      <c r="A815" s="30"/>
      <c r="B815" s="152"/>
      <c r="C815" s="153" t="s">
        <v>1138</v>
      </c>
      <c r="D815" s="153" t="s">
        <v>447</v>
      </c>
      <c r="E815" s="154" t="s">
        <v>1139</v>
      </c>
      <c r="F815" s="155" t="s">
        <v>1140</v>
      </c>
      <c r="G815" s="156" t="s">
        <v>450</v>
      </c>
      <c r="H815" s="157">
        <v>4.6139999999999999</v>
      </c>
      <c r="I815" s="158"/>
      <c r="J815" s="158">
        <f>ROUND(I815*H815,2)</f>
        <v>0</v>
      </c>
      <c r="K815" s="159"/>
      <c r="L815" s="31"/>
      <c r="M815" s="160" t="s">
        <v>1</v>
      </c>
      <c r="N815" s="161" t="s">
        <v>39</v>
      </c>
      <c r="O815" s="162">
        <v>3.1698300000000001</v>
      </c>
      <c r="P815" s="162">
        <f>O815*H815</f>
        <v>14.62559562</v>
      </c>
      <c r="Q815" s="162">
        <v>2.2404829999999998</v>
      </c>
      <c r="R815" s="162">
        <f>Q815*H815</f>
        <v>10.337588561999999</v>
      </c>
      <c r="S815" s="162">
        <v>0</v>
      </c>
      <c r="T815" s="163">
        <f>S815*H815</f>
        <v>0</v>
      </c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R815" s="164" t="s">
        <v>451</v>
      </c>
      <c r="AT815" s="164" t="s">
        <v>447</v>
      </c>
      <c r="AU815" s="164" t="s">
        <v>129</v>
      </c>
      <c r="AY815" s="18" t="s">
        <v>445</v>
      </c>
      <c r="BE815" s="165">
        <f>IF(N815="základná",J815,0)</f>
        <v>0</v>
      </c>
      <c r="BF815" s="165">
        <f>IF(N815="znížená",J815,0)</f>
        <v>0</v>
      </c>
      <c r="BG815" s="165">
        <f>IF(N815="zákl. prenesená",J815,0)</f>
        <v>0</v>
      </c>
      <c r="BH815" s="165">
        <f>IF(N815="zníž. prenesená",J815,0)</f>
        <v>0</v>
      </c>
      <c r="BI815" s="165">
        <f>IF(N815="nulová",J815,0)</f>
        <v>0</v>
      </c>
      <c r="BJ815" s="18" t="s">
        <v>129</v>
      </c>
      <c r="BK815" s="165">
        <f>ROUND(I815*H815,2)</f>
        <v>0</v>
      </c>
      <c r="BL815" s="18" t="s">
        <v>451</v>
      </c>
      <c r="BM815" s="164" t="s">
        <v>1141</v>
      </c>
    </row>
    <row r="816" spans="1:65" s="14" customFormat="1">
      <c r="B816" s="173"/>
      <c r="D816" s="167" t="s">
        <v>453</v>
      </c>
      <c r="E816" s="174" t="s">
        <v>1</v>
      </c>
      <c r="F816" s="175" t="s">
        <v>1142</v>
      </c>
      <c r="H816" s="176">
        <v>4.6139999999999999</v>
      </c>
      <c r="L816" s="173"/>
      <c r="M816" s="177"/>
      <c r="N816" s="178"/>
      <c r="O816" s="178"/>
      <c r="P816" s="178"/>
      <c r="Q816" s="178"/>
      <c r="R816" s="178"/>
      <c r="S816" s="178"/>
      <c r="T816" s="179"/>
      <c r="AT816" s="174" t="s">
        <v>453</v>
      </c>
      <c r="AU816" s="174" t="s">
        <v>129</v>
      </c>
      <c r="AV816" s="14" t="s">
        <v>129</v>
      </c>
      <c r="AW816" s="14" t="s">
        <v>29</v>
      </c>
      <c r="AX816" s="14" t="s">
        <v>73</v>
      </c>
      <c r="AY816" s="174" t="s">
        <v>445</v>
      </c>
    </row>
    <row r="817" spans="1:65" s="15" customFormat="1">
      <c r="B817" s="180"/>
      <c r="D817" s="167" t="s">
        <v>453</v>
      </c>
      <c r="E817" s="181" t="s">
        <v>276</v>
      </c>
      <c r="F817" s="182" t="s">
        <v>468</v>
      </c>
      <c r="H817" s="183">
        <v>4.6139999999999999</v>
      </c>
      <c r="L817" s="180"/>
      <c r="M817" s="184"/>
      <c r="N817" s="185"/>
      <c r="O817" s="185"/>
      <c r="P817" s="185"/>
      <c r="Q817" s="185"/>
      <c r="R817" s="185"/>
      <c r="S817" s="185"/>
      <c r="T817" s="186"/>
      <c r="AT817" s="181" t="s">
        <v>453</v>
      </c>
      <c r="AU817" s="181" t="s">
        <v>129</v>
      </c>
      <c r="AV817" s="15" t="s">
        <v>469</v>
      </c>
      <c r="AW817" s="15" t="s">
        <v>29</v>
      </c>
      <c r="AX817" s="15" t="s">
        <v>73</v>
      </c>
      <c r="AY817" s="181" t="s">
        <v>445</v>
      </c>
    </row>
    <row r="818" spans="1:65" s="16" customFormat="1">
      <c r="B818" s="187"/>
      <c r="D818" s="167" t="s">
        <v>453</v>
      </c>
      <c r="E818" s="188" t="s">
        <v>1</v>
      </c>
      <c r="F818" s="189" t="s">
        <v>470</v>
      </c>
      <c r="H818" s="190">
        <v>4.6139999999999999</v>
      </c>
      <c r="L818" s="187"/>
      <c r="M818" s="191"/>
      <c r="N818" s="192"/>
      <c r="O818" s="192"/>
      <c r="P818" s="192"/>
      <c r="Q818" s="192"/>
      <c r="R818" s="192"/>
      <c r="S818" s="192"/>
      <c r="T818" s="193"/>
      <c r="AT818" s="188" t="s">
        <v>453</v>
      </c>
      <c r="AU818" s="188" t="s">
        <v>129</v>
      </c>
      <c r="AV818" s="16" t="s">
        <v>451</v>
      </c>
      <c r="AW818" s="16" t="s">
        <v>29</v>
      </c>
      <c r="AX818" s="16" t="s">
        <v>81</v>
      </c>
      <c r="AY818" s="188" t="s">
        <v>445</v>
      </c>
    </row>
    <row r="819" spans="1:65" s="2" customFormat="1" ht="24.2" customHeight="1">
      <c r="A819" s="30"/>
      <c r="B819" s="152"/>
      <c r="C819" s="153" t="s">
        <v>1143</v>
      </c>
      <c r="D819" s="153" t="s">
        <v>447</v>
      </c>
      <c r="E819" s="154" t="s">
        <v>1144</v>
      </c>
      <c r="F819" s="155" t="s">
        <v>1145</v>
      </c>
      <c r="G819" s="156" t="s">
        <v>450</v>
      </c>
      <c r="H819" s="157">
        <v>4.6139999999999999</v>
      </c>
      <c r="I819" s="158"/>
      <c r="J819" s="158">
        <f>ROUND(I819*H819,2)</f>
        <v>0</v>
      </c>
      <c r="K819" s="159"/>
      <c r="L819" s="31"/>
      <c r="M819" s="160" t="s">
        <v>1</v>
      </c>
      <c r="N819" s="161" t="s">
        <v>39</v>
      </c>
      <c r="O819" s="162">
        <v>2.7853500000000002</v>
      </c>
      <c r="P819" s="162">
        <f>O819*H819</f>
        <v>12.8516049</v>
      </c>
      <c r="Q819" s="162">
        <v>0.04</v>
      </c>
      <c r="R819" s="162">
        <f>Q819*H819</f>
        <v>0.18456</v>
      </c>
      <c r="S819" s="162">
        <v>0</v>
      </c>
      <c r="T819" s="163">
        <f>S819*H819</f>
        <v>0</v>
      </c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R819" s="164" t="s">
        <v>451</v>
      </c>
      <c r="AT819" s="164" t="s">
        <v>447</v>
      </c>
      <c r="AU819" s="164" t="s">
        <v>129</v>
      </c>
      <c r="AY819" s="18" t="s">
        <v>445</v>
      </c>
      <c r="BE819" s="165">
        <f>IF(N819="základná",J819,0)</f>
        <v>0</v>
      </c>
      <c r="BF819" s="165">
        <f>IF(N819="znížená",J819,0)</f>
        <v>0</v>
      </c>
      <c r="BG819" s="165">
        <f>IF(N819="zákl. prenesená",J819,0)</f>
        <v>0</v>
      </c>
      <c r="BH819" s="165">
        <f>IF(N819="zníž. prenesená",J819,0)</f>
        <v>0</v>
      </c>
      <c r="BI819" s="165">
        <f>IF(N819="nulová",J819,0)</f>
        <v>0</v>
      </c>
      <c r="BJ819" s="18" t="s">
        <v>129</v>
      </c>
      <c r="BK819" s="165">
        <f>ROUND(I819*H819,2)</f>
        <v>0</v>
      </c>
      <c r="BL819" s="18" t="s">
        <v>451</v>
      </c>
      <c r="BM819" s="164" t="s">
        <v>1146</v>
      </c>
    </row>
    <row r="820" spans="1:65" s="14" customFormat="1">
      <c r="B820" s="173"/>
      <c r="D820" s="167" t="s">
        <v>453</v>
      </c>
      <c r="E820" s="174" t="s">
        <v>1</v>
      </c>
      <c r="F820" s="175" t="s">
        <v>276</v>
      </c>
      <c r="H820" s="176">
        <v>4.6139999999999999</v>
      </c>
      <c r="L820" s="173"/>
      <c r="M820" s="177"/>
      <c r="N820" s="178"/>
      <c r="O820" s="178"/>
      <c r="P820" s="178"/>
      <c r="Q820" s="178"/>
      <c r="R820" s="178"/>
      <c r="S820" s="178"/>
      <c r="T820" s="179"/>
      <c r="AT820" s="174" t="s">
        <v>453</v>
      </c>
      <c r="AU820" s="174" t="s">
        <v>129</v>
      </c>
      <c r="AV820" s="14" t="s">
        <v>129</v>
      </c>
      <c r="AW820" s="14" t="s">
        <v>29</v>
      </c>
      <c r="AX820" s="14" t="s">
        <v>81</v>
      </c>
      <c r="AY820" s="174" t="s">
        <v>445</v>
      </c>
    </row>
    <row r="821" spans="1:65" s="2" customFormat="1" ht="37.9" customHeight="1">
      <c r="A821" s="30"/>
      <c r="B821" s="152"/>
      <c r="C821" s="153" t="s">
        <v>1147</v>
      </c>
      <c r="D821" s="153" t="s">
        <v>447</v>
      </c>
      <c r="E821" s="154" t="s">
        <v>1148</v>
      </c>
      <c r="F821" s="155" t="s">
        <v>1149</v>
      </c>
      <c r="G821" s="156" t="s">
        <v>529</v>
      </c>
      <c r="H821" s="157">
        <v>18.05</v>
      </c>
      <c r="I821" s="158"/>
      <c r="J821" s="158">
        <f>ROUND(I821*H821,2)</f>
        <v>0</v>
      </c>
      <c r="K821" s="159"/>
      <c r="L821" s="31"/>
      <c r="M821" s="160" t="s">
        <v>1</v>
      </c>
      <c r="N821" s="161" t="s">
        <v>39</v>
      </c>
      <c r="O821" s="162">
        <v>0.32294</v>
      </c>
      <c r="P821" s="162">
        <f>O821*H821</f>
        <v>5.8290670000000002</v>
      </c>
      <c r="Q821" s="162">
        <v>4.3750000000000001E-4</v>
      </c>
      <c r="R821" s="162">
        <f>Q821*H821</f>
        <v>7.8968750000000011E-3</v>
      </c>
      <c r="S821" s="162">
        <v>0</v>
      </c>
      <c r="T821" s="163">
        <f>S821*H821</f>
        <v>0</v>
      </c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R821" s="164" t="s">
        <v>451</v>
      </c>
      <c r="AT821" s="164" t="s">
        <v>447</v>
      </c>
      <c r="AU821" s="164" t="s">
        <v>129</v>
      </c>
      <c r="AY821" s="18" t="s">
        <v>445</v>
      </c>
      <c r="BE821" s="165">
        <f>IF(N821="základná",J821,0)</f>
        <v>0</v>
      </c>
      <c r="BF821" s="165">
        <f>IF(N821="znížená",J821,0)</f>
        <v>0</v>
      </c>
      <c r="BG821" s="165">
        <f>IF(N821="zákl. prenesená",J821,0)</f>
        <v>0</v>
      </c>
      <c r="BH821" s="165">
        <f>IF(N821="zníž. prenesená",J821,0)</f>
        <v>0</v>
      </c>
      <c r="BI821" s="165">
        <f>IF(N821="nulová",J821,0)</f>
        <v>0</v>
      </c>
      <c r="BJ821" s="18" t="s">
        <v>129</v>
      </c>
      <c r="BK821" s="165">
        <f>ROUND(I821*H821,2)</f>
        <v>0</v>
      </c>
      <c r="BL821" s="18" t="s">
        <v>451</v>
      </c>
      <c r="BM821" s="164" t="s">
        <v>1150</v>
      </c>
    </row>
    <row r="822" spans="1:65" s="13" customFormat="1">
      <c r="B822" s="166"/>
      <c r="D822" s="167" t="s">
        <v>453</v>
      </c>
      <c r="E822" s="168" t="s">
        <v>1</v>
      </c>
      <c r="F822" s="169" t="s">
        <v>1151</v>
      </c>
      <c r="H822" s="168" t="s">
        <v>1</v>
      </c>
      <c r="L822" s="166"/>
      <c r="M822" s="170"/>
      <c r="N822" s="171"/>
      <c r="O822" s="171"/>
      <c r="P822" s="171"/>
      <c r="Q822" s="171"/>
      <c r="R822" s="171"/>
      <c r="S822" s="171"/>
      <c r="T822" s="172"/>
      <c r="AT822" s="168" t="s">
        <v>453</v>
      </c>
      <c r="AU822" s="168" t="s">
        <v>129</v>
      </c>
      <c r="AV822" s="13" t="s">
        <v>81</v>
      </c>
      <c r="AW822" s="13" t="s">
        <v>29</v>
      </c>
      <c r="AX822" s="13" t="s">
        <v>73</v>
      </c>
      <c r="AY822" s="168" t="s">
        <v>445</v>
      </c>
    </row>
    <row r="823" spans="1:65" s="14" customFormat="1">
      <c r="B823" s="173"/>
      <c r="D823" s="167" t="s">
        <v>453</v>
      </c>
      <c r="E823" s="174" t="s">
        <v>1</v>
      </c>
      <c r="F823" s="175" t="s">
        <v>1152</v>
      </c>
      <c r="H823" s="176">
        <v>18.05</v>
      </c>
      <c r="L823" s="173"/>
      <c r="M823" s="177"/>
      <c r="N823" s="178"/>
      <c r="O823" s="178"/>
      <c r="P823" s="178"/>
      <c r="Q823" s="178"/>
      <c r="R823" s="178"/>
      <c r="S823" s="178"/>
      <c r="T823" s="179"/>
      <c r="AT823" s="174" t="s">
        <v>453</v>
      </c>
      <c r="AU823" s="174" t="s">
        <v>129</v>
      </c>
      <c r="AV823" s="14" t="s">
        <v>129</v>
      </c>
      <c r="AW823" s="14" t="s">
        <v>29</v>
      </c>
      <c r="AX823" s="14" t="s">
        <v>73</v>
      </c>
      <c r="AY823" s="174" t="s">
        <v>445</v>
      </c>
    </row>
    <row r="824" spans="1:65" s="15" customFormat="1">
      <c r="B824" s="180"/>
      <c r="D824" s="167" t="s">
        <v>453</v>
      </c>
      <c r="E824" s="181" t="s">
        <v>204</v>
      </c>
      <c r="F824" s="182" t="s">
        <v>468</v>
      </c>
      <c r="H824" s="183">
        <v>18.05</v>
      </c>
      <c r="L824" s="180"/>
      <c r="M824" s="184"/>
      <c r="N824" s="185"/>
      <c r="O824" s="185"/>
      <c r="P824" s="185"/>
      <c r="Q824" s="185"/>
      <c r="R824" s="185"/>
      <c r="S824" s="185"/>
      <c r="T824" s="186"/>
      <c r="AT824" s="181" t="s">
        <v>453</v>
      </c>
      <c r="AU824" s="181" t="s">
        <v>129</v>
      </c>
      <c r="AV824" s="15" t="s">
        <v>469</v>
      </c>
      <c r="AW824" s="15" t="s">
        <v>29</v>
      </c>
      <c r="AX824" s="15" t="s">
        <v>73</v>
      </c>
      <c r="AY824" s="181" t="s">
        <v>445</v>
      </c>
    </row>
    <row r="825" spans="1:65" s="16" customFormat="1">
      <c r="B825" s="187"/>
      <c r="D825" s="167" t="s">
        <v>453</v>
      </c>
      <c r="E825" s="188" t="s">
        <v>1</v>
      </c>
      <c r="F825" s="189" t="s">
        <v>470</v>
      </c>
      <c r="H825" s="190">
        <v>18.05</v>
      </c>
      <c r="L825" s="187"/>
      <c r="M825" s="191"/>
      <c r="N825" s="192"/>
      <c r="O825" s="192"/>
      <c r="P825" s="192"/>
      <c r="Q825" s="192"/>
      <c r="R825" s="192"/>
      <c r="S825" s="192"/>
      <c r="T825" s="193"/>
      <c r="AT825" s="188" t="s">
        <v>453</v>
      </c>
      <c r="AU825" s="188" t="s">
        <v>129</v>
      </c>
      <c r="AV825" s="16" t="s">
        <v>451</v>
      </c>
      <c r="AW825" s="16" t="s">
        <v>29</v>
      </c>
      <c r="AX825" s="16" t="s">
        <v>81</v>
      </c>
      <c r="AY825" s="188" t="s">
        <v>445</v>
      </c>
    </row>
    <row r="826" spans="1:65" s="2" customFormat="1" ht="24.2" customHeight="1">
      <c r="A826" s="30"/>
      <c r="B826" s="152"/>
      <c r="C826" s="194" t="s">
        <v>1153</v>
      </c>
      <c r="D826" s="194" t="s">
        <v>534</v>
      </c>
      <c r="E826" s="195" t="s">
        <v>1154</v>
      </c>
      <c r="F826" s="196" t="s">
        <v>1155</v>
      </c>
      <c r="G826" s="197" t="s">
        <v>651</v>
      </c>
      <c r="H826" s="198">
        <v>115.069</v>
      </c>
      <c r="I826" s="199"/>
      <c r="J826" s="199">
        <f>ROUND(I826*H826,2)</f>
        <v>0</v>
      </c>
      <c r="K826" s="200"/>
      <c r="L826" s="201"/>
      <c r="M826" s="202" t="s">
        <v>1</v>
      </c>
      <c r="N826" s="203" t="s">
        <v>39</v>
      </c>
      <c r="O826" s="162">
        <v>0</v>
      </c>
      <c r="P826" s="162">
        <f>O826*H826</f>
        <v>0</v>
      </c>
      <c r="Q826" s="162">
        <v>1.4999999999999999E-2</v>
      </c>
      <c r="R826" s="162">
        <f>Q826*H826</f>
        <v>1.726035</v>
      </c>
      <c r="S826" s="162">
        <v>0</v>
      </c>
      <c r="T826" s="163">
        <f>S826*H826</f>
        <v>0</v>
      </c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R826" s="164" t="s">
        <v>504</v>
      </c>
      <c r="AT826" s="164" t="s">
        <v>534</v>
      </c>
      <c r="AU826" s="164" t="s">
        <v>129</v>
      </c>
      <c r="AY826" s="18" t="s">
        <v>445</v>
      </c>
      <c r="BE826" s="165">
        <f>IF(N826="základná",J826,0)</f>
        <v>0</v>
      </c>
      <c r="BF826" s="165">
        <f>IF(N826="znížená",J826,0)</f>
        <v>0</v>
      </c>
      <c r="BG826" s="165">
        <f>IF(N826="zákl. prenesená",J826,0)</f>
        <v>0</v>
      </c>
      <c r="BH826" s="165">
        <f>IF(N826="zníž. prenesená",J826,0)</f>
        <v>0</v>
      </c>
      <c r="BI826" s="165">
        <f>IF(N826="nulová",J826,0)</f>
        <v>0</v>
      </c>
      <c r="BJ826" s="18" t="s">
        <v>129</v>
      </c>
      <c r="BK826" s="165">
        <f>ROUND(I826*H826,2)</f>
        <v>0</v>
      </c>
      <c r="BL826" s="18" t="s">
        <v>451</v>
      </c>
      <c r="BM826" s="164" t="s">
        <v>1156</v>
      </c>
    </row>
    <row r="827" spans="1:65" s="2" customFormat="1" ht="37.9" customHeight="1">
      <c r="A827" s="30"/>
      <c r="B827" s="152"/>
      <c r="C827" s="153" t="s">
        <v>1157</v>
      </c>
      <c r="D827" s="153" t="s">
        <v>447</v>
      </c>
      <c r="E827" s="154" t="s">
        <v>1158</v>
      </c>
      <c r="F827" s="155" t="s">
        <v>1149</v>
      </c>
      <c r="G827" s="156" t="s">
        <v>529</v>
      </c>
      <c r="H827" s="157">
        <v>117.55</v>
      </c>
      <c r="I827" s="158"/>
      <c r="J827" s="158">
        <f>ROUND(I827*H827,2)</f>
        <v>0</v>
      </c>
      <c r="K827" s="159"/>
      <c r="L827" s="31"/>
      <c r="M827" s="160" t="s">
        <v>1</v>
      </c>
      <c r="N827" s="161" t="s">
        <v>39</v>
      </c>
      <c r="O827" s="162">
        <v>0.32294</v>
      </c>
      <c r="P827" s="162">
        <f>O827*H827</f>
        <v>37.961596999999998</v>
      </c>
      <c r="Q827" s="162">
        <v>4.3750000000000001E-4</v>
      </c>
      <c r="R827" s="162">
        <f>Q827*H827</f>
        <v>5.1428124999999998E-2</v>
      </c>
      <c r="S827" s="162">
        <v>0</v>
      </c>
      <c r="T827" s="163">
        <f>S827*H827</f>
        <v>0</v>
      </c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R827" s="164" t="s">
        <v>451</v>
      </c>
      <c r="AT827" s="164" t="s">
        <v>447</v>
      </c>
      <c r="AU827" s="164" t="s">
        <v>129</v>
      </c>
      <c r="AY827" s="18" t="s">
        <v>445</v>
      </c>
      <c r="BE827" s="165">
        <f>IF(N827="základná",J827,0)</f>
        <v>0</v>
      </c>
      <c r="BF827" s="165">
        <f>IF(N827="znížená",J827,0)</f>
        <v>0</v>
      </c>
      <c r="BG827" s="165">
        <f>IF(N827="zákl. prenesená",J827,0)</f>
        <v>0</v>
      </c>
      <c r="BH827" s="165">
        <f>IF(N827="zníž. prenesená",J827,0)</f>
        <v>0</v>
      </c>
      <c r="BI827" s="165">
        <f>IF(N827="nulová",J827,0)</f>
        <v>0</v>
      </c>
      <c r="BJ827" s="18" t="s">
        <v>129</v>
      </c>
      <c r="BK827" s="165">
        <f>ROUND(I827*H827,2)</f>
        <v>0</v>
      </c>
      <c r="BL827" s="18" t="s">
        <v>451</v>
      </c>
      <c r="BM827" s="164" t="s">
        <v>1159</v>
      </c>
    </row>
    <row r="828" spans="1:65" s="13" customFormat="1">
      <c r="B828" s="166"/>
      <c r="D828" s="167" t="s">
        <v>453</v>
      </c>
      <c r="E828" s="168" t="s">
        <v>1</v>
      </c>
      <c r="F828" s="169" t="s">
        <v>1160</v>
      </c>
      <c r="H828" s="168" t="s">
        <v>1</v>
      </c>
      <c r="L828" s="166"/>
      <c r="M828" s="170"/>
      <c r="N828" s="171"/>
      <c r="O828" s="171"/>
      <c r="P828" s="171"/>
      <c r="Q828" s="171"/>
      <c r="R828" s="171"/>
      <c r="S828" s="171"/>
      <c r="T828" s="172"/>
      <c r="AT828" s="168" t="s">
        <v>453</v>
      </c>
      <c r="AU828" s="168" t="s">
        <v>129</v>
      </c>
      <c r="AV828" s="13" t="s">
        <v>81</v>
      </c>
      <c r="AW828" s="13" t="s">
        <v>29</v>
      </c>
      <c r="AX828" s="13" t="s">
        <v>73</v>
      </c>
      <c r="AY828" s="168" t="s">
        <v>445</v>
      </c>
    </row>
    <row r="829" spans="1:65" s="14" customFormat="1">
      <c r="B829" s="173"/>
      <c r="D829" s="167" t="s">
        <v>453</v>
      </c>
      <c r="E829" s="174" t="s">
        <v>1</v>
      </c>
      <c r="F829" s="175" t="s">
        <v>1161</v>
      </c>
      <c r="H829" s="176">
        <v>117.55</v>
      </c>
      <c r="L829" s="173"/>
      <c r="M829" s="177"/>
      <c r="N829" s="178"/>
      <c r="O829" s="178"/>
      <c r="P829" s="178"/>
      <c r="Q829" s="178"/>
      <c r="R829" s="178"/>
      <c r="S829" s="178"/>
      <c r="T829" s="179"/>
      <c r="AT829" s="174" t="s">
        <v>453</v>
      </c>
      <c r="AU829" s="174" t="s">
        <v>129</v>
      </c>
      <c r="AV829" s="14" t="s">
        <v>129</v>
      </c>
      <c r="AW829" s="14" t="s">
        <v>29</v>
      </c>
      <c r="AX829" s="14" t="s">
        <v>73</v>
      </c>
      <c r="AY829" s="174" t="s">
        <v>445</v>
      </c>
    </row>
    <row r="830" spans="1:65" s="15" customFormat="1">
      <c r="B830" s="180"/>
      <c r="D830" s="167" t="s">
        <v>453</v>
      </c>
      <c r="E830" s="181" t="s">
        <v>410</v>
      </c>
      <c r="F830" s="182" t="s">
        <v>468</v>
      </c>
      <c r="H830" s="183">
        <v>117.55</v>
      </c>
      <c r="L830" s="180"/>
      <c r="M830" s="184"/>
      <c r="N830" s="185"/>
      <c r="O830" s="185"/>
      <c r="P830" s="185"/>
      <c r="Q830" s="185"/>
      <c r="R830" s="185"/>
      <c r="S830" s="185"/>
      <c r="T830" s="186"/>
      <c r="AT830" s="181" t="s">
        <v>453</v>
      </c>
      <c r="AU830" s="181" t="s">
        <v>129</v>
      </c>
      <c r="AV830" s="15" t="s">
        <v>469</v>
      </c>
      <c r="AW830" s="15" t="s">
        <v>29</v>
      </c>
      <c r="AX830" s="15" t="s">
        <v>73</v>
      </c>
      <c r="AY830" s="181" t="s">
        <v>445</v>
      </c>
    </row>
    <row r="831" spans="1:65" s="16" customFormat="1">
      <c r="B831" s="187"/>
      <c r="D831" s="167" t="s">
        <v>453</v>
      </c>
      <c r="E831" s="188" t="s">
        <v>1</v>
      </c>
      <c r="F831" s="189" t="s">
        <v>470</v>
      </c>
      <c r="H831" s="190">
        <v>117.55</v>
      </c>
      <c r="L831" s="187"/>
      <c r="M831" s="191"/>
      <c r="N831" s="192"/>
      <c r="O831" s="192"/>
      <c r="P831" s="192"/>
      <c r="Q831" s="192"/>
      <c r="R831" s="192"/>
      <c r="S831" s="192"/>
      <c r="T831" s="193"/>
      <c r="AT831" s="188" t="s">
        <v>453</v>
      </c>
      <c r="AU831" s="188" t="s">
        <v>129</v>
      </c>
      <c r="AV831" s="16" t="s">
        <v>451</v>
      </c>
      <c r="AW831" s="16" t="s">
        <v>29</v>
      </c>
      <c r="AX831" s="16" t="s">
        <v>81</v>
      </c>
      <c r="AY831" s="188" t="s">
        <v>445</v>
      </c>
    </row>
    <row r="832" spans="1:65" s="2" customFormat="1" ht="16.5" customHeight="1">
      <c r="A832" s="30"/>
      <c r="B832" s="152"/>
      <c r="C832" s="194" t="s">
        <v>1162</v>
      </c>
      <c r="D832" s="194" t="s">
        <v>534</v>
      </c>
      <c r="E832" s="195" t="s">
        <v>1163</v>
      </c>
      <c r="F832" s="196" t="s">
        <v>1164</v>
      </c>
      <c r="G832" s="197" t="s">
        <v>529</v>
      </c>
      <c r="H832" s="198">
        <v>119.901</v>
      </c>
      <c r="I832" s="199"/>
      <c r="J832" s="199">
        <f>ROUND(I832*H832,2)</f>
        <v>0</v>
      </c>
      <c r="K832" s="200"/>
      <c r="L832" s="201"/>
      <c r="M832" s="202" t="s">
        <v>1</v>
      </c>
      <c r="N832" s="203" t="s">
        <v>39</v>
      </c>
      <c r="O832" s="162">
        <v>0</v>
      </c>
      <c r="P832" s="162">
        <f>O832*H832</f>
        <v>0</v>
      </c>
      <c r="Q832" s="162">
        <v>1.4999999999999999E-2</v>
      </c>
      <c r="R832" s="162">
        <f>Q832*H832</f>
        <v>1.7985149999999999</v>
      </c>
      <c r="S832" s="162">
        <v>0</v>
      </c>
      <c r="T832" s="163">
        <f>S832*H832</f>
        <v>0</v>
      </c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R832" s="164" t="s">
        <v>504</v>
      </c>
      <c r="AT832" s="164" t="s">
        <v>534</v>
      </c>
      <c r="AU832" s="164" t="s">
        <v>129</v>
      </c>
      <c r="AY832" s="18" t="s">
        <v>445</v>
      </c>
      <c r="BE832" s="165">
        <f>IF(N832="základná",J832,0)</f>
        <v>0</v>
      </c>
      <c r="BF832" s="165">
        <f>IF(N832="znížená",J832,0)</f>
        <v>0</v>
      </c>
      <c r="BG832" s="165">
        <f>IF(N832="zákl. prenesená",J832,0)</f>
        <v>0</v>
      </c>
      <c r="BH832" s="165">
        <f>IF(N832="zníž. prenesená",J832,0)</f>
        <v>0</v>
      </c>
      <c r="BI832" s="165">
        <f>IF(N832="nulová",J832,0)</f>
        <v>0</v>
      </c>
      <c r="BJ832" s="18" t="s">
        <v>129</v>
      </c>
      <c r="BK832" s="165">
        <f>ROUND(I832*H832,2)</f>
        <v>0</v>
      </c>
      <c r="BL832" s="18" t="s">
        <v>451</v>
      </c>
      <c r="BM832" s="164" t="s">
        <v>1165</v>
      </c>
    </row>
    <row r="833" spans="1:65" s="14" customFormat="1">
      <c r="B833" s="173"/>
      <c r="D833" s="167" t="s">
        <v>453</v>
      </c>
      <c r="E833" s="174" t="s">
        <v>1</v>
      </c>
      <c r="F833" s="175" t="s">
        <v>1166</v>
      </c>
      <c r="H833" s="176">
        <v>119.901</v>
      </c>
      <c r="L833" s="173"/>
      <c r="M833" s="177"/>
      <c r="N833" s="178"/>
      <c r="O833" s="178"/>
      <c r="P833" s="178"/>
      <c r="Q833" s="178"/>
      <c r="R833" s="178"/>
      <c r="S833" s="178"/>
      <c r="T833" s="179"/>
      <c r="AT833" s="174" t="s">
        <v>453</v>
      </c>
      <c r="AU833" s="174" t="s">
        <v>129</v>
      </c>
      <c r="AV833" s="14" t="s">
        <v>129</v>
      </c>
      <c r="AW833" s="14" t="s">
        <v>29</v>
      </c>
      <c r="AX833" s="14" t="s">
        <v>73</v>
      </c>
      <c r="AY833" s="174" t="s">
        <v>445</v>
      </c>
    </row>
    <row r="834" spans="1:65" s="16" customFormat="1">
      <c r="B834" s="187"/>
      <c r="D834" s="167" t="s">
        <v>453</v>
      </c>
      <c r="E834" s="188" t="s">
        <v>1</v>
      </c>
      <c r="F834" s="189" t="s">
        <v>470</v>
      </c>
      <c r="H834" s="190">
        <v>119.901</v>
      </c>
      <c r="L834" s="187"/>
      <c r="M834" s="191"/>
      <c r="N834" s="192"/>
      <c r="O834" s="192"/>
      <c r="P834" s="192"/>
      <c r="Q834" s="192"/>
      <c r="R834" s="192"/>
      <c r="S834" s="192"/>
      <c r="T834" s="193"/>
      <c r="AT834" s="188" t="s">
        <v>453</v>
      </c>
      <c r="AU834" s="188" t="s">
        <v>129</v>
      </c>
      <c r="AV834" s="16" t="s">
        <v>451</v>
      </c>
      <c r="AW834" s="16" t="s">
        <v>29</v>
      </c>
      <c r="AX834" s="16" t="s">
        <v>81</v>
      </c>
      <c r="AY834" s="188" t="s">
        <v>445</v>
      </c>
    </row>
    <row r="835" spans="1:65" s="2" customFormat="1" ht="21.75" customHeight="1">
      <c r="A835" s="30"/>
      <c r="B835" s="152"/>
      <c r="C835" s="194" t="s">
        <v>1167</v>
      </c>
      <c r="D835" s="194" t="s">
        <v>534</v>
      </c>
      <c r="E835" s="195" t="s">
        <v>1168</v>
      </c>
      <c r="F835" s="196" t="s">
        <v>1169</v>
      </c>
      <c r="G835" s="197" t="s">
        <v>651</v>
      </c>
      <c r="H835" s="198">
        <v>646.52499999999998</v>
      </c>
      <c r="I835" s="199"/>
      <c r="J835" s="199">
        <f>ROUND(I835*H835,2)</f>
        <v>0</v>
      </c>
      <c r="K835" s="200"/>
      <c r="L835" s="201"/>
      <c r="M835" s="202" t="s">
        <v>1</v>
      </c>
      <c r="N835" s="203" t="s">
        <v>39</v>
      </c>
      <c r="O835" s="162">
        <v>0</v>
      </c>
      <c r="P835" s="162">
        <f>O835*H835</f>
        <v>0</v>
      </c>
      <c r="Q835" s="162">
        <v>6.9999999999999994E-5</v>
      </c>
      <c r="R835" s="162">
        <f>Q835*H835</f>
        <v>4.5256749999999991E-2</v>
      </c>
      <c r="S835" s="162">
        <v>0</v>
      </c>
      <c r="T835" s="163">
        <f>S835*H835</f>
        <v>0</v>
      </c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R835" s="164" t="s">
        <v>504</v>
      </c>
      <c r="AT835" s="164" t="s">
        <v>534</v>
      </c>
      <c r="AU835" s="164" t="s">
        <v>129</v>
      </c>
      <c r="AY835" s="18" t="s">
        <v>445</v>
      </c>
      <c r="BE835" s="165">
        <f>IF(N835="základná",J835,0)</f>
        <v>0</v>
      </c>
      <c r="BF835" s="165">
        <f>IF(N835="znížená",J835,0)</f>
        <v>0</v>
      </c>
      <c r="BG835" s="165">
        <f>IF(N835="zákl. prenesená",J835,0)</f>
        <v>0</v>
      </c>
      <c r="BH835" s="165">
        <f>IF(N835="zníž. prenesená",J835,0)</f>
        <v>0</v>
      </c>
      <c r="BI835" s="165">
        <f>IF(N835="nulová",J835,0)</f>
        <v>0</v>
      </c>
      <c r="BJ835" s="18" t="s">
        <v>129</v>
      </c>
      <c r="BK835" s="165">
        <f>ROUND(I835*H835,2)</f>
        <v>0</v>
      </c>
      <c r="BL835" s="18" t="s">
        <v>451</v>
      </c>
      <c r="BM835" s="164" t="s">
        <v>1170</v>
      </c>
    </row>
    <row r="836" spans="1:65" s="14" customFormat="1">
      <c r="B836" s="173"/>
      <c r="D836" s="167" t="s">
        <v>453</v>
      </c>
      <c r="E836" s="174" t="s">
        <v>1</v>
      </c>
      <c r="F836" s="175" t="s">
        <v>1171</v>
      </c>
      <c r="H836" s="176">
        <v>646.52499999999998</v>
      </c>
      <c r="L836" s="173"/>
      <c r="M836" s="177"/>
      <c r="N836" s="178"/>
      <c r="O836" s="178"/>
      <c r="P836" s="178"/>
      <c r="Q836" s="178"/>
      <c r="R836" s="178"/>
      <c r="S836" s="178"/>
      <c r="T836" s="179"/>
      <c r="AT836" s="174" t="s">
        <v>453</v>
      </c>
      <c r="AU836" s="174" t="s">
        <v>129</v>
      </c>
      <c r="AV836" s="14" t="s">
        <v>129</v>
      </c>
      <c r="AW836" s="14" t="s">
        <v>29</v>
      </c>
      <c r="AX836" s="14" t="s">
        <v>73</v>
      </c>
      <c r="AY836" s="174" t="s">
        <v>445</v>
      </c>
    </row>
    <row r="837" spans="1:65" s="16" customFormat="1">
      <c r="B837" s="187"/>
      <c r="D837" s="167" t="s">
        <v>453</v>
      </c>
      <c r="E837" s="188" t="s">
        <v>1</v>
      </c>
      <c r="F837" s="189" t="s">
        <v>470</v>
      </c>
      <c r="H837" s="190">
        <v>646.52499999999998</v>
      </c>
      <c r="L837" s="187"/>
      <c r="M837" s="191"/>
      <c r="N837" s="192"/>
      <c r="O837" s="192"/>
      <c r="P837" s="192"/>
      <c r="Q837" s="192"/>
      <c r="R837" s="192"/>
      <c r="S837" s="192"/>
      <c r="T837" s="193"/>
      <c r="AT837" s="188" t="s">
        <v>453</v>
      </c>
      <c r="AU837" s="188" t="s">
        <v>129</v>
      </c>
      <c r="AV837" s="16" t="s">
        <v>451</v>
      </c>
      <c r="AW837" s="16" t="s">
        <v>29</v>
      </c>
      <c r="AX837" s="16" t="s">
        <v>81</v>
      </c>
      <c r="AY837" s="188" t="s">
        <v>445</v>
      </c>
    </row>
    <row r="838" spans="1:65" s="2" customFormat="1" ht="24.2" customHeight="1">
      <c r="A838" s="30"/>
      <c r="B838" s="152"/>
      <c r="C838" s="153" t="s">
        <v>1172</v>
      </c>
      <c r="D838" s="153" t="s">
        <v>447</v>
      </c>
      <c r="E838" s="154" t="s">
        <v>1173</v>
      </c>
      <c r="F838" s="155" t="s">
        <v>1174</v>
      </c>
      <c r="G838" s="156" t="s">
        <v>529</v>
      </c>
      <c r="H838" s="157">
        <v>537.48500000000001</v>
      </c>
      <c r="I838" s="158"/>
      <c r="J838" s="158">
        <f>ROUND(I838*H838,2)</f>
        <v>0</v>
      </c>
      <c r="K838" s="159"/>
      <c r="L838" s="31"/>
      <c r="M838" s="160" t="s">
        <v>1</v>
      </c>
      <c r="N838" s="161" t="s">
        <v>39</v>
      </c>
      <c r="O838" s="162">
        <v>0.21129999999999999</v>
      </c>
      <c r="P838" s="162">
        <f>O838*H838</f>
        <v>113.57058049999999</v>
      </c>
      <c r="Q838" s="162">
        <v>6.4259999999999998E-2</v>
      </c>
      <c r="R838" s="162">
        <f>Q838*H838</f>
        <v>34.538786100000003</v>
      </c>
      <c r="S838" s="162">
        <v>0</v>
      </c>
      <c r="T838" s="163">
        <f>S838*H838</f>
        <v>0</v>
      </c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R838" s="164" t="s">
        <v>451</v>
      </c>
      <c r="AT838" s="164" t="s">
        <v>447</v>
      </c>
      <c r="AU838" s="164" t="s">
        <v>129</v>
      </c>
      <c r="AY838" s="18" t="s">
        <v>445</v>
      </c>
      <c r="BE838" s="165">
        <f>IF(N838="základná",J838,0)</f>
        <v>0</v>
      </c>
      <c r="BF838" s="165">
        <f>IF(N838="znížená",J838,0)</f>
        <v>0</v>
      </c>
      <c r="BG838" s="165">
        <f>IF(N838="zákl. prenesená",J838,0)</f>
        <v>0</v>
      </c>
      <c r="BH838" s="165">
        <f>IF(N838="zníž. prenesená",J838,0)</f>
        <v>0</v>
      </c>
      <c r="BI838" s="165">
        <f>IF(N838="nulová",J838,0)</f>
        <v>0</v>
      </c>
      <c r="BJ838" s="18" t="s">
        <v>129</v>
      </c>
      <c r="BK838" s="165">
        <f>ROUND(I838*H838,2)</f>
        <v>0</v>
      </c>
      <c r="BL838" s="18" t="s">
        <v>451</v>
      </c>
      <c r="BM838" s="164" t="s">
        <v>1175</v>
      </c>
    </row>
    <row r="839" spans="1:65" s="14" customFormat="1">
      <c r="B839" s="173"/>
      <c r="D839" s="167" t="s">
        <v>453</v>
      </c>
      <c r="E839" s="174" t="s">
        <v>1</v>
      </c>
      <c r="F839" s="175" t="s">
        <v>282</v>
      </c>
      <c r="H839" s="176">
        <v>14.55</v>
      </c>
      <c r="L839" s="173"/>
      <c r="M839" s="177"/>
      <c r="N839" s="178"/>
      <c r="O839" s="178"/>
      <c r="P839" s="178"/>
      <c r="Q839" s="178"/>
      <c r="R839" s="178"/>
      <c r="S839" s="178"/>
      <c r="T839" s="179"/>
      <c r="AT839" s="174" t="s">
        <v>453</v>
      </c>
      <c r="AU839" s="174" t="s">
        <v>129</v>
      </c>
      <c r="AV839" s="14" t="s">
        <v>129</v>
      </c>
      <c r="AW839" s="14" t="s">
        <v>29</v>
      </c>
      <c r="AX839" s="14" t="s">
        <v>73</v>
      </c>
      <c r="AY839" s="174" t="s">
        <v>445</v>
      </c>
    </row>
    <row r="840" spans="1:65" s="14" customFormat="1">
      <c r="B840" s="173"/>
      <c r="D840" s="167" t="s">
        <v>453</v>
      </c>
      <c r="E840" s="174" t="s">
        <v>1</v>
      </c>
      <c r="F840" s="175" t="s">
        <v>299</v>
      </c>
      <c r="H840" s="176">
        <v>56.59</v>
      </c>
      <c r="L840" s="173"/>
      <c r="M840" s="177"/>
      <c r="N840" s="178"/>
      <c r="O840" s="178"/>
      <c r="P840" s="178"/>
      <c r="Q840" s="178"/>
      <c r="R840" s="178"/>
      <c r="S840" s="178"/>
      <c r="T840" s="179"/>
      <c r="AT840" s="174" t="s">
        <v>453</v>
      </c>
      <c r="AU840" s="174" t="s">
        <v>129</v>
      </c>
      <c r="AV840" s="14" t="s">
        <v>129</v>
      </c>
      <c r="AW840" s="14" t="s">
        <v>29</v>
      </c>
      <c r="AX840" s="14" t="s">
        <v>73</v>
      </c>
      <c r="AY840" s="174" t="s">
        <v>445</v>
      </c>
    </row>
    <row r="841" spans="1:65" s="14" customFormat="1">
      <c r="B841" s="173"/>
      <c r="D841" s="167" t="s">
        <v>453</v>
      </c>
      <c r="E841" s="174" t="s">
        <v>1</v>
      </c>
      <c r="F841" s="175" t="s">
        <v>307</v>
      </c>
      <c r="H841" s="176">
        <v>144.84</v>
      </c>
      <c r="L841" s="173"/>
      <c r="M841" s="177"/>
      <c r="N841" s="178"/>
      <c r="O841" s="178"/>
      <c r="P841" s="178"/>
      <c r="Q841" s="178"/>
      <c r="R841" s="178"/>
      <c r="S841" s="178"/>
      <c r="T841" s="179"/>
      <c r="AT841" s="174" t="s">
        <v>453</v>
      </c>
      <c r="AU841" s="174" t="s">
        <v>129</v>
      </c>
      <c r="AV841" s="14" t="s">
        <v>129</v>
      </c>
      <c r="AW841" s="14" t="s">
        <v>29</v>
      </c>
      <c r="AX841" s="14" t="s">
        <v>73</v>
      </c>
      <c r="AY841" s="174" t="s">
        <v>445</v>
      </c>
    </row>
    <row r="842" spans="1:65" s="14" customFormat="1">
      <c r="B842" s="173"/>
      <c r="D842" s="167" t="s">
        <v>453</v>
      </c>
      <c r="E842" s="174" t="s">
        <v>1</v>
      </c>
      <c r="F842" s="175" t="s">
        <v>334</v>
      </c>
      <c r="H842" s="176">
        <v>227.47499999999999</v>
      </c>
      <c r="L842" s="173"/>
      <c r="M842" s="177"/>
      <c r="N842" s="178"/>
      <c r="O842" s="178"/>
      <c r="P842" s="178"/>
      <c r="Q842" s="178"/>
      <c r="R842" s="178"/>
      <c r="S842" s="178"/>
      <c r="T842" s="179"/>
      <c r="AT842" s="174" t="s">
        <v>453</v>
      </c>
      <c r="AU842" s="174" t="s">
        <v>129</v>
      </c>
      <c r="AV842" s="14" t="s">
        <v>129</v>
      </c>
      <c r="AW842" s="14" t="s">
        <v>29</v>
      </c>
      <c r="AX842" s="14" t="s">
        <v>73</v>
      </c>
      <c r="AY842" s="174" t="s">
        <v>445</v>
      </c>
    </row>
    <row r="843" spans="1:65" s="14" customFormat="1">
      <c r="B843" s="173"/>
      <c r="D843" s="167" t="s">
        <v>453</v>
      </c>
      <c r="E843" s="174" t="s">
        <v>1</v>
      </c>
      <c r="F843" s="175" t="s">
        <v>352</v>
      </c>
      <c r="H843" s="176">
        <v>32.96</v>
      </c>
      <c r="L843" s="173"/>
      <c r="M843" s="177"/>
      <c r="N843" s="178"/>
      <c r="O843" s="178"/>
      <c r="P843" s="178"/>
      <c r="Q843" s="178"/>
      <c r="R843" s="178"/>
      <c r="S843" s="178"/>
      <c r="T843" s="179"/>
      <c r="AT843" s="174" t="s">
        <v>453</v>
      </c>
      <c r="AU843" s="174" t="s">
        <v>129</v>
      </c>
      <c r="AV843" s="14" t="s">
        <v>129</v>
      </c>
      <c r="AW843" s="14" t="s">
        <v>29</v>
      </c>
      <c r="AX843" s="14" t="s">
        <v>73</v>
      </c>
      <c r="AY843" s="174" t="s">
        <v>445</v>
      </c>
    </row>
    <row r="844" spans="1:65" s="14" customFormat="1">
      <c r="B844" s="173"/>
      <c r="D844" s="167" t="s">
        <v>453</v>
      </c>
      <c r="E844" s="174" t="s">
        <v>1</v>
      </c>
      <c r="F844" s="175" t="s">
        <v>374</v>
      </c>
      <c r="H844" s="176">
        <v>61.07</v>
      </c>
      <c r="L844" s="173"/>
      <c r="M844" s="177"/>
      <c r="N844" s="178"/>
      <c r="O844" s="178"/>
      <c r="P844" s="178"/>
      <c r="Q844" s="178"/>
      <c r="R844" s="178"/>
      <c r="S844" s="178"/>
      <c r="T844" s="179"/>
      <c r="AT844" s="174" t="s">
        <v>453</v>
      </c>
      <c r="AU844" s="174" t="s">
        <v>129</v>
      </c>
      <c r="AV844" s="14" t="s">
        <v>129</v>
      </c>
      <c r="AW844" s="14" t="s">
        <v>29</v>
      </c>
      <c r="AX844" s="14" t="s">
        <v>73</v>
      </c>
      <c r="AY844" s="174" t="s">
        <v>445</v>
      </c>
    </row>
    <row r="845" spans="1:65" s="16" customFormat="1">
      <c r="B845" s="187"/>
      <c r="D845" s="167" t="s">
        <v>453</v>
      </c>
      <c r="E845" s="188" t="s">
        <v>1</v>
      </c>
      <c r="F845" s="189" t="s">
        <v>470</v>
      </c>
      <c r="H845" s="190">
        <v>537.48500000000001</v>
      </c>
      <c r="L845" s="187"/>
      <c r="M845" s="191"/>
      <c r="N845" s="192"/>
      <c r="O845" s="192"/>
      <c r="P845" s="192"/>
      <c r="Q845" s="192"/>
      <c r="R845" s="192"/>
      <c r="S845" s="192"/>
      <c r="T845" s="193"/>
      <c r="AT845" s="188" t="s">
        <v>453</v>
      </c>
      <c r="AU845" s="188" t="s">
        <v>129</v>
      </c>
      <c r="AV845" s="16" t="s">
        <v>451</v>
      </c>
      <c r="AW845" s="16" t="s">
        <v>29</v>
      </c>
      <c r="AX845" s="16" t="s">
        <v>81</v>
      </c>
      <c r="AY845" s="188" t="s">
        <v>445</v>
      </c>
    </row>
    <row r="846" spans="1:65" s="2" customFormat="1" ht="24.2" customHeight="1">
      <c r="A846" s="30"/>
      <c r="B846" s="152"/>
      <c r="C846" s="153" t="s">
        <v>1176</v>
      </c>
      <c r="D846" s="153" t="s">
        <v>447</v>
      </c>
      <c r="E846" s="154" t="s">
        <v>1177</v>
      </c>
      <c r="F846" s="155" t="s">
        <v>1178</v>
      </c>
      <c r="G846" s="156" t="s">
        <v>529</v>
      </c>
      <c r="H846" s="157">
        <v>1956.973</v>
      </c>
      <c r="I846" s="158"/>
      <c r="J846" s="158">
        <f>ROUND(I846*H846,2)</f>
        <v>0</v>
      </c>
      <c r="K846" s="159"/>
      <c r="L846" s="31"/>
      <c r="M846" s="160" t="s">
        <v>1</v>
      </c>
      <c r="N846" s="161" t="s">
        <v>39</v>
      </c>
      <c r="O846" s="162">
        <v>0.22783999999999999</v>
      </c>
      <c r="P846" s="162">
        <f>O846*H846</f>
        <v>445.87672831999998</v>
      </c>
      <c r="Q846" s="162">
        <v>7.3440000000000005E-2</v>
      </c>
      <c r="R846" s="162">
        <f>Q846*H846</f>
        <v>143.72009712000002</v>
      </c>
      <c r="S846" s="162">
        <v>0</v>
      </c>
      <c r="T846" s="163">
        <f>S846*H846</f>
        <v>0</v>
      </c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R846" s="164" t="s">
        <v>451</v>
      </c>
      <c r="AT846" s="164" t="s">
        <v>447</v>
      </c>
      <c r="AU846" s="164" t="s">
        <v>129</v>
      </c>
      <c r="AY846" s="18" t="s">
        <v>445</v>
      </c>
      <c r="BE846" s="165">
        <f>IF(N846="základná",J846,0)</f>
        <v>0</v>
      </c>
      <c r="BF846" s="165">
        <f>IF(N846="znížená",J846,0)</f>
        <v>0</v>
      </c>
      <c r="BG846" s="165">
        <f>IF(N846="zákl. prenesená",J846,0)</f>
        <v>0</v>
      </c>
      <c r="BH846" s="165">
        <f>IF(N846="zníž. prenesená",J846,0)</f>
        <v>0</v>
      </c>
      <c r="BI846" s="165">
        <f>IF(N846="nulová",J846,0)</f>
        <v>0</v>
      </c>
      <c r="BJ846" s="18" t="s">
        <v>129</v>
      </c>
      <c r="BK846" s="165">
        <f>ROUND(I846*H846,2)</f>
        <v>0</v>
      </c>
      <c r="BL846" s="18" t="s">
        <v>451</v>
      </c>
      <c r="BM846" s="164" t="s">
        <v>1179</v>
      </c>
    </row>
    <row r="847" spans="1:65" s="14" customFormat="1">
      <c r="B847" s="173"/>
      <c r="D847" s="167" t="s">
        <v>453</v>
      </c>
      <c r="E847" s="174" t="s">
        <v>1</v>
      </c>
      <c r="F847" s="175" t="s">
        <v>278</v>
      </c>
      <c r="H847" s="176">
        <v>50.5</v>
      </c>
      <c r="L847" s="173"/>
      <c r="M847" s="177"/>
      <c r="N847" s="178"/>
      <c r="O847" s="178"/>
      <c r="P847" s="178"/>
      <c r="Q847" s="178"/>
      <c r="R847" s="178"/>
      <c r="S847" s="178"/>
      <c r="T847" s="179"/>
      <c r="AT847" s="174" t="s">
        <v>453</v>
      </c>
      <c r="AU847" s="174" t="s">
        <v>129</v>
      </c>
      <c r="AV847" s="14" t="s">
        <v>129</v>
      </c>
      <c r="AW847" s="14" t="s">
        <v>29</v>
      </c>
      <c r="AX847" s="14" t="s">
        <v>73</v>
      </c>
      <c r="AY847" s="174" t="s">
        <v>445</v>
      </c>
    </row>
    <row r="848" spans="1:65" s="14" customFormat="1">
      <c r="B848" s="173"/>
      <c r="D848" s="167" t="s">
        <v>453</v>
      </c>
      <c r="E848" s="174" t="s">
        <v>1</v>
      </c>
      <c r="F848" s="175" t="s">
        <v>286</v>
      </c>
      <c r="H848" s="176">
        <v>178.3</v>
      </c>
      <c r="L848" s="173"/>
      <c r="M848" s="177"/>
      <c r="N848" s="178"/>
      <c r="O848" s="178"/>
      <c r="P848" s="178"/>
      <c r="Q848" s="178"/>
      <c r="R848" s="178"/>
      <c r="S848" s="178"/>
      <c r="T848" s="179"/>
      <c r="AT848" s="174" t="s">
        <v>453</v>
      </c>
      <c r="AU848" s="174" t="s">
        <v>129</v>
      </c>
      <c r="AV848" s="14" t="s">
        <v>129</v>
      </c>
      <c r="AW848" s="14" t="s">
        <v>29</v>
      </c>
      <c r="AX848" s="14" t="s">
        <v>73</v>
      </c>
      <c r="AY848" s="174" t="s">
        <v>445</v>
      </c>
    </row>
    <row r="849" spans="1:65" s="14" customFormat="1">
      <c r="B849" s="173"/>
      <c r="D849" s="167" t="s">
        <v>453</v>
      </c>
      <c r="E849" s="174" t="s">
        <v>1</v>
      </c>
      <c r="F849" s="175" t="s">
        <v>290</v>
      </c>
      <c r="H849" s="176">
        <v>285.44</v>
      </c>
      <c r="L849" s="173"/>
      <c r="M849" s="177"/>
      <c r="N849" s="178"/>
      <c r="O849" s="178"/>
      <c r="P849" s="178"/>
      <c r="Q849" s="178"/>
      <c r="R849" s="178"/>
      <c r="S849" s="178"/>
      <c r="T849" s="179"/>
      <c r="AT849" s="174" t="s">
        <v>453</v>
      </c>
      <c r="AU849" s="174" t="s">
        <v>129</v>
      </c>
      <c r="AV849" s="14" t="s">
        <v>129</v>
      </c>
      <c r="AW849" s="14" t="s">
        <v>29</v>
      </c>
      <c r="AX849" s="14" t="s">
        <v>73</v>
      </c>
      <c r="AY849" s="174" t="s">
        <v>445</v>
      </c>
    </row>
    <row r="850" spans="1:65" s="14" customFormat="1">
      <c r="B850" s="173"/>
      <c r="D850" s="167" t="s">
        <v>453</v>
      </c>
      <c r="E850" s="174" t="s">
        <v>1</v>
      </c>
      <c r="F850" s="175" t="s">
        <v>295</v>
      </c>
      <c r="H850" s="176">
        <v>723.65</v>
      </c>
      <c r="L850" s="173"/>
      <c r="M850" s="177"/>
      <c r="N850" s="178"/>
      <c r="O850" s="178"/>
      <c r="P850" s="178"/>
      <c r="Q850" s="178"/>
      <c r="R850" s="178"/>
      <c r="S850" s="178"/>
      <c r="T850" s="179"/>
      <c r="AT850" s="174" t="s">
        <v>453</v>
      </c>
      <c r="AU850" s="174" t="s">
        <v>129</v>
      </c>
      <c r="AV850" s="14" t="s">
        <v>129</v>
      </c>
      <c r="AW850" s="14" t="s">
        <v>29</v>
      </c>
      <c r="AX850" s="14" t="s">
        <v>73</v>
      </c>
      <c r="AY850" s="174" t="s">
        <v>445</v>
      </c>
    </row>
    <row r="851" spans="1:65" s="14" customFormat="1">
      <c r="B851" s="173"/>
      <c r="D851" s="167" t="s">
        <v>453</v>
      </c>
      <c r="E851" s="174" t="s">
        <v>1</v>
      </c>
      <c r="F851" s="175" t="s">
        <v>346</v>
      </c>
      <c r="H851" s="176">
        <v>18.989999999999998</v>
      </c>
      <c r="L851" s="173"/>
      <c r="M851" s="177"/>
      <c r="N851" s="178"/>
      <c r="O851" s="178"/>
      <c r="P851" s="178"/>
      <c r="Q851" s="178"/>
      <c r="R851" s="178"/>
      <c r="S851" s="178"/>
      <c r="T851" s="179"/>
      <c r="AT851" s="174" t="s">
        <v>453</v>
      </c>
      <c r="AU851" s="174" t="s">
        <v>129</v>
      </c>
      <c r="AV851" s="14" t="s">
        <v>129</v>
      </c>
      <c r="AW851" s="14" t="s">
        <v>29</v>
      </c>
      <c r="AX851" s="14" t="s">
        <v>73</v>
      </c>
      <c r="AY851" s="174" t="s">
        <v>445</v>
      </c>
    </row>
    <row r="852" spans="1:65" s="14" customFormat="1">
      <c r="B852" s="173"/>
      <c r="D852" s="167" t="s">
        <v>453</v>
      </c>
      <c r="E852" s="174" t="s">
        <v>1</v>
      </c>
      <c r="F852" s="175" t="s">
        <v>358</v>
      </c>
      <c r="H852" s="176">
        <v>52.45</v>
      </c>
      <c r="L852" s="173"/>
      <c r="M852" s="177"/>
      <c r="N852" s="178"/>
      <c r="O852" s="178"/>
      <c r="P852" s="178"/>
      <c r="Q852" s="178"/>
      <c r="R852" s="178"/>
      <c r="S852" s="178"/>
      <c r="T852" s="179"/>
      <c r="AT852" s="174" t="s">
        <v>453</v>
      </c>
      <c r="AU852" s="174" t="s">
        <v>129</v>
      </c>
      <c r="AV852" s="14" t="s">
        <v>129</v>
      </c>
      <c r="AW852" s="14" t="s">
        <v>29</v>
      </c>
      <c r="AX852" s="14" t="s">
        <v>73</v>
      </c>
      <c r="AY852" s="174" t="s">
        <v>445</v>
      </c>
    </row>
    <row r="853" spans="1:65" s="14" customFormat="1">
      <c r="B853" s="173"/>
      <c r="D853" s="167" t="s">
        <v>453</v>
      </c>
      <c r="E853" s="174" t="s">
        <v>1</v>
      </c>
      <c r="F853" s="175" t="s">
        <v>368</v>
      </c>
      <c r="H853" s="176">
        <v>629.60299999999995</v>
      </c>
      <c r="L853" s="173"/>
      <c r="M853" s="177"/>
      <c r="N853" s="178"/>
      <c r="O853" s="178"/>
      <c r="P853" s="178"/>
      <c r="Q853" s="178"/>
      <c r="R853" s="178"/>
      <c r="S853" s="178"/>
      <c r="T853" s="179"/>
      <c r="AT853" s="174" t="s">
        <v>453</v>
      </c>
      <c r="AU853" s="174" t="s">
        <v>129</v>
      </c>
      <c r="AV853" s="14" t="s">
        <v>129</v>
      </c>
      <c r="AW853" s="14" t="s">
        <v>29</v>
      </c>
      <c r="AX853" s="14" t="s">
        <v>73</v>
      </c>
      <c r="AY853" s="174" t="s">
        <v>445</v>
      </c>
    </row>
    <row r="854" spans="1:65" s="14" customFormat="1">
      <c r="B854" s="173"/>
      <c r="D854" s="167" t="s">
        <v>453</v>
      </c>
      <c r="E854" s="174" t="s">
        <v>1</v>
      </c>
      <c r="F854" s="175" t="s">
        <v>386</v>
      </c>
      <c r="H854" s="176">
        <v>18.04</v>
      </c>
      <c r="L854" s="173"/>
      <c r="M854" s="177"/>
      <c r="N854" s="178"/>
      <c r="O854" s="178"/>
      <c r="P854" s="178"/>
      <c r="Q854" s="178"/>
      <c r="R854" s="178"/>
      <c r="S854" s="178"/>
      <c r="T854" s="179"/>
      <c r="AT854" s="174" t="s">
        <v>453</v>
      </c>
      <c r="AU854" s="174" t="s">
        <v>129</v>
      </c>
      <c r="AV854" s="14" t="s">
        <v>129</v>
      </c>
      <c r="AW854" s="14" t="s">
        <v>29</v>
      </c>
      <c r="AX854" s="14" t="s">
        <v>73</v>
      </c>
      <c r="AY854" s="174" t="s">
        <v>445</v>
      </c>
    </row>
    <row r="855" spans="1:65" s="16" customFormat="1">
      <c r="B855" s="187"/>
      <c r="D855" s="167" t="s">
        <v>453</v>
      </c>
      <c r="E855" s="188" t="s">
        <v>1</v>
      </c>
      <c r="F855" s="189" t="s">
        <v>470</v>
      </c>
      <c r="H855" s="190">
        <v>1956.973</v>
      </c>
      <c r="L855" s="187"/>
      <c r="M855" s="191"/>
      <c r="N855" s="192"/>
      <c r="O855" s="192"/>
      <c r="P855" s="192"/>
      <c r="Q855" s="192"/>
      <c r="R855" s="192"/>
      <c r="S855" s="192"/>
      <c r="T855" s="193"/>
      <c r="AT855" s="188" t="s">
        <v>453</v>
      </c>
      <c r="AU855" s="188" t="s">
        <v>129</v>
      </c>
      <c r="AV855" s="16" t="s">
        <v>451</v>
      </c>
      <c r="AW855" s="16" t="s">
        <v>29</v>
      </c>
      <c r="AX855" s="16" t="s">
        <v>81</v>
      </c>
      <c r="AY855" s="188" t="s">
        <v>445</v>
      </c>
    </row>
    <row r="856" spans="1:65" s="2" customFormat="1" ht="24.2" customHeight="1">
      <c r="A856" s="30"/>
      <c r="B856" s="152"/>
      <c r="C856" s="153" t="s">
        <v>1180</v>
      </c>
      <c r="D856" s="153" t="s">
        <v>447</v>
      </c>
      <c r="E856" s="154" t="s">
        <v>1181</v>
      </c>
      <c r="F856" s="155" t="s">
        <v>1182</v>
      </c>
      <c r="G856" s="156" t="s">
        <v>529</v>
      </c>
      <c r="H856" s="157">
        <v>138.57</v>
      </c>
      <c r="I856" s="158"/>
      <c r="J856" s="158">
        <f>ROUND(I856*H856,2)</f>
        <v>0</v>
      </c>
      <c r="K856" s="159"/>
      <c r="L856" s="31"/>
      <c r="M856" s="160" t="s">
        <v>1</v>
      </c>
      <c r="N856" s="161" t="s">
        <v>39</v>
      </c>
      <c r="O856" s="162">
        <v>0.22783999999999999</v>
      </c>
      <c r="P856" s="162">
        <f>O856*H856</f>
        <v>31.571788799999997</v>
      </c>
      <c r="Q856" s="162">
        <v>7.3440000000000005E-2</v>
      </c>
      <c r="R856" s="162">
        <f>Q856*H856</f>
        <v>10.1765808</v>
      </c>
      <c r="S856" s="162">
        <v>0</v>
      </c>
      <c r="T856" s="163">
        <f>S856*H856</f>
        <v>0</v>
      </c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R856" s="164" t="s">
        <v>451</v>
      </c>
      <c r="AT856" s="164" t="s">
        <v>447</v>
      </c>
      <c r="AU856" s="164" t="s">
        <v>129</v>
      </c>
      <c r="AY856" s="18" t="s">
        <v>445</v>
      </c>
      <c r="BE856" s="165">
        <f>IF(N856="základná",J856,0)</f>
        <v>0</v>
      </c>
      <c r="BF856" s="165">
        <f>IF(N856="znížená",J856,0)</f>
        <v>0</v>
      </c>
      <c r="BG856" s="165">
        <f>IF(N856="zákl. prenesená",J856,0)</f>
        <v>0</v>
      </c>
      <c r="BH856" s="165">
        <f>IF(N856="zníž. prenesená",J856,0)</f>
        <v>0</v>
      </c>
      <c r="BI856" s="165">
        <f>IF(N856="nulová",J856,0)</f>
        <v>0</v>
      </c>
      <c r="BJ856" s="18" t="s">
        <v>129</v>
      </c>
      <c r="BK856" s="165">
        <f>ROUND(I856*H856,2)</f>
        <v>0</v>
      </c>
      <c r="BL856" s="18" t="s">
        <v>451</v>
      </c>
      <c r="BM856" s="164" t="s">
        <v>1183</v>
      </c>
    </row>
    <row r="857" spans="1:65" s="14" customFormat="1">
      <c r="B857" s="173"/>
      <c r="D857" s="167" t="s">
        <v>453</v>
      </c>
      <c r="E857" s="174" t="s">
        <v>1</v>
      </c>
      <c r="F857" s="175" t="s">
        <v>380</v>
      </c>
      <c r="H857" s="176">
        <v>138.57</v>
      </c>
      <c r="L857" s="173"/>
      <c r="M857" s="177"/>
      <c r="N857" s="178"/>
      <c r="O857" s="178"/>
      <c r="P857" s="178"/>
      <c r="Q857" s="178"/>
      <c r="R857" s="178"/>
      <c r="S857" s="178"/>
      <c r="T857" s="179"/>
      <c r="AT857" s="174" t="s">
        <v>453</v>
      </c>
      <c r="AU857" s="174" t="s">
        <v>129</v>
      </c>
      <c r="AV857" s="14" t="s">
        <v>129</v>
      </c>
      <c r="AW857" s="14" t="s">
        <v>29</v>
      </c>
      <c r="AX857" s="14" t="s">
        <v>73</v>
      </c>
      <c r="AY857" s="174" t="s">
        <v>445</v>
      </c>
    </row>
    <row r="858" spans="1:65" s="16" customFormat="1">
      <c r="B858" s="187"/>
      <c r="D858" s="167" t="s">
        <v>453</v>
      </c>
      <c r="E858" s="188" t="s">
        <v>1</v>
      </c>
      <c r="F858" s="189" t="s">
        <v>470</v>
      </c>
      <c r="H858" s="190">
        <v>138.57</v>
      </c>
      <c r="L858" s="187"/>
      <c r="M858" s="191"/>
      <c r="N858" s="192"/>
      <c r="O858" s="192"/>
      <c r="P858" s="192"/>
      <c r="Q858" s="192"/>
      <c r="R858" s="192"/>
      <c r="S858" s="192"/>
      <c r="T858" s="193"/>
      <c r="AT858" s="188" t="s">
        <v>453</v>
      </c>
      <c r="AU858" s="188" t="s">
        <v>129</v>
      </c>
      <c r="AV858" s="16" t="s">
        <v>451</v>
      </c>
      <c r="AW858" s="16" t="s">
        <v>29</v>
      </c>
      <c r="AX858" s="16" t="s">
        <v>81</v>
      </c>
      <c r="AY858" s="188" t="s">
        <v>445</v>
      </c>
    </row>
    <row r="859" spans="1:65" s="2" customFormat="1" ht="24.2" customHeight="1">
      <c r="A859" s="30"/>
      <c r="B859" s="152"/>
      <c r="C859" s="153" t="s">
        <v>1184</v>
      </c>
      <c r="D859" s="153" t="s">
        <v>447</v>
      </c>
      <c r="E859" s="154" t="s">
        <v>1185</v>
      </c>
      <c r="F859" s="155" t="s">
        <v>1186</v>
      </c>
      <c r="G859" s="156" t="s">
        <v>529</v>
      </c>
      <c r="H859" s="157">
        <v>361.42</v>
      </c>
      <c r="I859" s="158"/>
      <c r="J859" s="158">
        <f>ROUND(I859*H859,2)</f>
        <v>0</v>
      </c>
      <c r="K859" s="159"/>
      <c r="L859" s="31"/>
      <c r="M859" s="160" t="s">
        <v>1</v>
      </c>
      <c r="N859" s="161" t="s">
        <v>39</v>
      </c>
      <c r="O859" s="162">
        <v>0.26091999999999999</v>
      </c>
      <c r="P859" s="162">
        <f>O859*H859</f>
        <v>94.3017064</v>
      </c>
      <c r="Q859" s="162">
        <v>9.1800000000000007E-2</v>
      </c>
      <c r="R859" s="162">
        <f>Q859*H859</f>
        <v>33.178356000000001</v>
      </c>
      <c r="S859" s="162">
        <v>0</v>
      </c>
      <c r="T859" s="163">
        <f>S859*H859</f>
        <v>0</v>
      </c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R859" s="164" t="s">
        <v>451</v>
      </c>
      <c r="AT859" s="164" t="s">
        <v>447</v>
      </c>
      <c r="AU859" s="164" t="s">
        <v>129</v>
      </c>
      <c r="AY859" s="18" t="s">
        <v>445</v>
      </c>
      <c r="BE859" s="165">
        <f>IF(N859="základná",J859,0)</f>
        <v>0</v>
      </c>
      <c r="BF859" s="165">
        <f>IF(N859="znížená",J859,0)</f>
        <v>0</v>
      </c>
      <c r="BG859" s="165">
        <f>IF(N859="zákl. prenesená",J859,0)</f>
        <v>0</v>
      </c>
      <c r="BH859" s="165">
        <f>IF(N859="zníž. prenesená",J859,0)</f>
        <v>0</v>
      </c>
      <c r="BI859" s="165">
        <f>IF(N859="nulová",J859,0)</f>
        <v>0</v>
      </c>
      <c r="BJ859" s="18" t="s">
        <v>129</v>
      </c>
      <c r="BK859" s="165">
        <f>ROUND(I859*H859,2)</f>
        <v>0</v>
      </c>
      <c r="BL859" s="18" t="s">
        <v>451</v>
      </c>
      <c r="BM859" s="164" t="s">
        <v>1187</v>
      </c>
    </row>
    <row r="860" spans="1:65" s="14" customFormat="1">
      <c r="B860" s="173"/>
      <c r="D860" s="167" t="s">
        <v>453</v>
      </c>
      <c r="E860" s="174" t="s">
        <v>1</v>
      </c>
      <c r="F860" s="175" t="s">
        <v>268</v>
      </c>
      <c r="H860" s="176">
        <v>237.33</v>
      </c>
      <c r="L860" s="173"/>
      <c r="M860" s="177"/>
      <c r="N860" s="178"/>
      <c r="O860" s="178"/>
      <c r="P860" s="178"/>
      <c r="Q860" s="178"/>
      <c r="R860" s="178"/>
      <c r="S860" s="178"/>
      <c r="T860" s="179"/>
      <c r="AT860" s="174" t="s">
        <v>453</v>
      </c>
      <c r="AU860" s="174" t="s">
        <v>129</v>
      </c>
      <c r="AV860" s="14" t="s">
        <v>129</v>
      </c>
      <c r="AW860" s="14" t="s">
        <v>29</v>
      </c>
      <c r="AX860" s="14" t="s">
        <v>73</v>
      </c>
      <c r="AY860" s="174" t="s">
        <v>445</v>
      </c>
    </row>
    <row r="861" spans="1:65" s="14" customFormat="1">
      <c r="B861" s="173"/>
      <c r="D861" s="167" t="s">
        <v>453</v>
      </c>
      <c r="E861" s="174" t="s">
        <v>1</v>
      </c>
      <c r="F861" s="175" t="s">
        <v>262</v>
      </c>
      <c r="H861" s="176">
        <v>124.09</v>
      </c>
      <c r="L861" s="173"/>
      <c r="M861" s="177"/>
      <c r="N861" s="178"/>
      <c r="O861" s="178"/>
      <c r="P861" s="178"/>
      <c r="Q861" s="178"/>
      <c r="R861" s="178"/>
      <c r="S861" s="178"/>
      <c r="T861" s="179"/>
      <c r="AT861" s="174" t="s">
        <v>453</v>
      </c>
      <c r="AU861" s="174" t="s">
        <v>129</v>
      </c>
      <c r="AV861" s="14" t="s">
        <v>129</v>
      </c>
      <c r="AW861" s="14" t="s">
        <v>29</v>
      </c>
      <c r="AX861" s="14" t="s">
        <v>73</v>
      </c>
      <c r="AY861" s="174" t="s">
        <v>445</v>
      </c>
    </row>
    <row r="862" spans="1:65" s="16" customFormat="1">
      <c r="B862" s="187"/>
      <c r="D862" s="167" t="s">
        <v>453</v>
      </c>
      <c r="E862" s="188" t="s">
        <v>1</v>
      </c>
      <c r="F862" s="189" t="s">
        <v>470</v>
      </c>
      <c r="H862" s="190">
        <v>361.42</v>
      </c>
      <c r="L862" s="187"/>
      <c r="M862" s="191"/>
      <c r="N862" s="192"/>
      <c r="O862" s="192"/>
      <c r="P862" s="192"/>
      <c r="Q862" s="192"/>
      <c r="R862" s="192"/>
      <c r="S862" s="192"/>
      <c r="T862" s="193"/>
      <c r="AT862" s="188" t="s">
        <v>453</v>
      </c>
      <c r="AU862" s="188" t="s">
        <v>129</v>
      </c>
      <c r="AV862" s="16" t="s">
        <v>451</v>
      </c>
      <c r="AW862" s="16" t="s">
        <v>29</v>
      </c>
      <c r="AX862" s="16" t="s">
        <v>81</v>
      </c>
      <c r="AY862" s="188" t="s">
        <v>445</v>
      </c>
    </row>
    <row r="863" spans="1:65" s="2" customFormat="1" ht="24.2" customHeight="1">
      <c r="A863" s="30"/>
      <c r="B863" s="152"/>
      <c r="C863" s="153" t="s">
        <v>1188</v>
      </c>
      <c r="D863" s="153" t="s">
        <v>447</v>
      </c>
      <c r="E863" s="154" t="s">
        <v>1189</v>
      </c>
      <c r="F863" s="155" t="s">
        <v>1190</v>
      </c>
      <c r="G863" s="156" t="s">
        <v>529</v>
      </c>
      <c r="H863" s="157">
        <v>82.32</v>
      </c>
      <c r="I863" s="158"/>
      <c r="J863" s="158">
        <f>ROUND(I863*H863,2)</f>
        <v>0</v>
      </c>
      <c r="K863" s="159"/>
      <c r="L863" s="31"/>
      <c r="M863" s="160" t="s">
        <v>1</v>
      </c>
      <c r="N863" s="161" t="s">
        <v>39</v>
      </c>
      <c r="O863" s="162">
        <v>0.26091999999999999</v>
      </c>
      <c r="P863" s="162">
        <f>O863*H863</f>
        <v>21.478934399999996</v>
      </c>
      <c r="Q863" s="162">
        <v>9.1800000000000007E-2</v>
      </c>
      <c r="R863" s="162">
        <f>Q863*H863</f>
        <v>7.5569759999999997</v>
      </c>
      <c r="S863" s="162">
        <v>0</v>
      </c>
      <c r="T863" s="163">
        <f>S863*H863</f>
        <v>0</v>
      </c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R863" s="164" t="s">
        <v>451</v>
      </c>
      <c r="AT863" s="164" t="s">
        <v>447</v>
      </c>
      <c r="AU863" s="164" t="s">
        <v>129</v>
      </c>
      <c r="AY863" s="18" t="s">
        <v>445</v>
      </c>
      <c r="BE863" s="165">
        <f>IF(N863="základná",J863,0)</f>
        <v>0</v>
      </c>
      <c r="BF863" s="165">
        <f>IF(N863="znížená",J863,0)</f>
        <v>0</v>
      </c>
      <c r="BG863" s="165">
        <f>IF(N863="zákl. prenesená",J863,0)</f>
        <v>0</v>
      </c>
      <c r="BH863" s="165">
        <f>IF(N863="zníž. prenesená",J863,0)</f>
        <v>0</v>
      </c>
      <c r="BI863" s="165">
        <f>IF(N863="nulová",J863,0)</f>
        <v>0</v>
      </c>
      <c r="BJ863" s="18" t="s">
        <v>129</v>
      </c>
      <c r="BK863" s="165">
        <f>ROUND(I863*H863,2)</f>
        <v>0</v>
      </c>
      <c r="BL863" s="18" t="s">
        <v>451</v>
      </c>
      <c r="BM863" s="164" t="s">
        <v>1191</v>
      </c>
    </row>
    <row r="864" spans="1:65" s="14" customFormat="1">
      <c r="B864" s="173"/>
      <c r="D864" s="167" t="s">
        <v>453</v>
      </c>
      <c r="E864" s="174" t="s">
        <v>1</v>
      </c>
      <c r="F864" s="175" t="s">
        <v>303</v>
      </c>
      <c r="H864" s="176">
        <v>82.32</v>
      </c>
      <c r="L864" s="173"/>
      <c r="M864" s="177"/>
      <c r="N864" s="178"/>
      <c r="O864" s="178"/>
      <c r="P864" s="178"/>
      <c r="Q864" s="178"/>
      <c r="R864" s="178"/>
      <c r="S864" s="178"/>
      <c r="T864" s="179"/>
      <c r="AT864" s="174" t="s">
        <v>453</v>
      </c>
      <c r="AU864" s="174" t="s">
        <v>129</v>
      </c>
      <c r="AV864" s="14" t="s">
        <v>129</v>
      </c>
      <c r="AW864" s="14" t="s">
        <v>29</v>
      </c>
      <c r="AX864" s="14" t="s">
        <v>73</v>
      </c>
      <c r="AY864" s="174" t="s">
        <v>445</v>
      </c>
    </row>
    <row r="865" spans="1:65" s="16" customFormat="1">
      <c r="B865" s="187"/>
      <c r="D865" s="167" t="s">
        <v>453</v>
      </c>
      <c r="E865" s="188" t="s">
        <v>1</v>
      </c>
      <c r="F865" s="189" t="s">
        <v>470</v>
      </c>
      <c r="H865" s="190">
        <v>82.32</v>
      </c>
      <c r="L865" s="187"/>
      <c r="M865" s="191"/>
      <c r="N865" s="192"/>
      <c r="O865" s="192"/>
      <c r="P865" s="192"/>
      <c r="Q865" s="192"/>
      <c r="R865" s="192"/>
      <c r="S865" s="192"/>
      <c r="T865" s="193"/>
      <c r="AT865" s="188" t="s">
        <v>453</v>
      </c>
      <c r="AU865" s="188" t="s">
        <v>129</v>
      </c>
      <c r="AV865" s="16" t="s">
        <v>451</v>
      </c>
      <c r="AW865" s="16" t="s">
        <v>29</v>
      </c>
      <c r="AX865" s="16" t="s">
        <v>81</v>
      </c>
      <c r="AY865" s="188" t="s">
        <v>445</v>
      </c>
    </row>
    <row r="866" spans="1:65" s="2" customFormat="1" ht="24.2" customHeight="1">
      <c r="A866" s="30"/>
      <c r="B866" s="152"/>
      <c r="C866" s="153" t="s">
        <v>1192</v>
      </c>
      <c r="D866" s="153" t="s">
        <v>447</v>
      </c>
      <c r="E866" s="154" t="s">
        <v>1193</v>
      </c>
      <c r="F866" s="155" t="s">
        <v>1194</v>
      </c>
      <c r="G866" s="156" t="s">
        <v>529</v>
      </c>
      <c r="H866" s="157">
        <v>78.650000000000006</v>
      </c>
      <c r="I866" s="158"/>
      <c r="J866" s="158">
        <f>ROUND(I866*H866,2)</f>
        <v>0</v>
      </c>
      <c r="K866" s="159"/>
      <c r="L866" s="31"/>
      <c r="M866" s="160" t="s">
        <v>1</v>
      </c>
      <c r="N866" s="161" t="s">
        <v>39</v>
      </c>
      <c r="O866" s="162">
        <v>0.45684999999999998</v>
      </c>
      <c r="P866" s="162">
        <f>O866*H866</f>
        <v>35.931252499999999</v>
      </c>
      <c r="Q866" s="162">
        <v>6.0255000000000003E-2</v>
      </c>
      <c r="R866" s="162">
        <f>Q866*H866</f>
        <v>4.7390557500000003</v>
      </c>
      <c r="S866" s="162">
        <v>0</v>
      </c>
      <c r="T866" s="163">
        <f>S866*H866</f>
        <v>0</v>
      </c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R866" s="164" t="s">
        <v>451</v>
      </c>
      <c r="AT866" s="164" t="s">
        <v>447</v>
      </c>
      <c r="AU866" s="164" t="s">
        <v>129</v>
      </c>
      <c r="AY866" s="18" t="s">
        <v>445</v>
      </c>
      <c r="BE866" s="165">
        <f>IF(N866="základná",J866,0)</f>
        <v>0</v>
      </c>
      <c r="BF866" s="165">
        <f>IF(N866="znížená",J866,0)</f>
        <v>0</v>
      </c>
      <c r="BG866" s="165">
        <f>IF(N866="zákl. prenesená",J866,0)</f>
        <v>0</v>
      </c>
      <c r="BH866" s="165">
        <f>IF(N866="zníž. prenesená",J866,0)</f>
        <v>0</v>
      </c>
      <c r="BI866" s="165">
        <f>IF(N866="nulová",J866,0)</f>
        <v>0</v>
      </c>
      <c r="BJ866" s="18" t="s">
        <v>129</v>
      </c>
      <c r="BK866" s="165">
        <f>ROUND(I866*H866,2)</f>
        <v>0</v>
      </c>
      <c r="BL866" s="18" t="s">
        <v>451</v>
      </c>
      <c r="BM866" s="164" t="s">
        <v>1195</v>
      </c>
    </row>
    <row r="867" spans="1:65" s="14" customFormat="1">
      <c r="B867" s="173"/>
      <c r="D867" s="167" t="s">
        <v>453</v>
      </c>
      <c r="E867" s="174" t="s">
        <v>1</v>
      </c>
      <c r="F867" s="175" t="s">
        <v>272</v>
      </c>
      <c r="H867" s="176">
        <v>65.91</v>
      </c>
      <c r="L867" s="173"/>
      <c r="M867" s="177"/>
      <c r="N867" s="178"/>
      <c r="O867" s="178"/>
      <c r="P867" s="178"/>
      <c r="Q867" s="178"/>
      <c r="R867" s="178"/>
      <c r="S867" s="178"/>
      <c r="T867" s="179"/>
      <c r="AT867" s="174" t="s">
        <v>453</v>
      </c>
      <c r="AU867" s="174" t="s">
        <v>129</v>
      </c>
      <c r="AV867" s="14" t="s">
        <v>129</v>
      </c>
      <c r="AW867" s="14" t="s">
        <v>29</v>
      </c>
      <c r="AX867" s="14" t="s">
        <v>73</v>
      </c>
      <c r="AY867" s="174" t="s">
        <v>445</v>
      </c>
    </row>
    <row r="868" spans="1:65" s="14" customFormat="1">
      <c r="B868" s="173"/>
      <c r="D868" s="167" t="s">
        <v>453</v>
      </c>
      <c r="E868" s="174" t="s">
        <v>1</v>
      </c>
      <c r="F868" s="175" t="s">
        <v>1196</v>
      </c>
      <c r="H868" s="176">
        <v>12.74</v>
      </c>
      <c r="L868" s="173"/>
      <c r="M868" s="177"/>
      <c r="N868" s="178"/>
      <c r="O868" s="178"/>
      <c r="P868" s="178"/>
      <c r="Q868" s="178"/>
      <c r="R868" s="178"/>
      <c r="S868" s="178"/>
      <c r="T868" s="179"/>
      <c r="AT868" s="174" t="s">
        <v>453</v>
      </c>
      <c r="AU868" s="174" t="s">
        <v>129</v>
      </c>
      <c r="AV868" s="14" t="s">
        <v>129</v>
      </c>
      <c r="AW868" s="14" t="s">
        <v>29</v>
      </c>
      <c r="AX868" s="14" t="s">
        <v>73</v>
      </c>
      <c r="AY868" s="174" t="s">
        <v>445</v>
      </c>
    </row>
    <row r="869" spans="1:65" s="16" customFormat="1">
      <c r="B869" s="187"/>
      <c r="D869" s="167" t="s">
        <v>453</v>
      </c>
      <c r="E869" s="188" t="s">
        <v>1</v>
      </c>
      <c r="F869" s="189" t="s">
        <v>470</v>
      </c>
      <c r="H869" s="190">
        <v>78.650000000000006</v>
      </c>
      <c r="L869" s="187"/>
      <c r="M869" s="191"/>
      <c r="N869" s="192"/>
      <c r="O869" s="192"/>
      <c r="P869" s="192"/>
      <c r="Q869" s="192"/>
      <c r="R869" s="192"/>
      <c r="S869" s="192"/>
      <c r="T869" s="193"/>
      <c r="AT869" s="188" t="s">
        <v>453</v>
      </c>
      <c r="AU869" s="188" t="s">
        <v>129</v>
      </c>
      <c r="AV869" s="16" t="s">
        <v>451</v>
      </c>
      <c r="AW869" s="16" t="s">
        <v>29</v>
      </c>
      <c r="AX869" s="16" t="s">
        <v>81</v>
      </c>
      <c r="AY869" s="188" t="s">
        <v>445</v>
      </c>
    </row>
    <row r="870" spans="1:65" s="2" customFormat="1" ht="24.2" customHeight="1">
      <c r="A870" s="30"/>
      <c r="B870" s="152"/>
      <c r="C870" s="153" t="s">
        <v>1197</v>
      </c>
      <c r="D870" s="153" t="s">
        <v>447</v>
      </c>
      <c r="E870" s="154" t="s">
        <v>1198</v>
      </c>
      <c r="F870" s="155" t="s">
        <v>1199</v>
      </c>
      <c r="G870" s="156" t="s">
        <v>529</v>
      </c>
      <c r="H870" s="157">
        <v>2095.5430000000001</v>
      </c>
      <c r="I870" s="158"/>
      <c r="J870" s="158">
        <f>ROUND(I870*H870,2)</f>
        <v>0</v>
      </c>
      <c r="K870" s="159"/>
      <c r="L870" s="31"/>
      <c r="M870" s="160" t="s">
        <v>1</v>
      </c>
      <c r="N870" s="161" t="s">
        <v>39</v>
      </c>
      <c r="O870" s="162">
        <v>0.21331</v>
      </c>
      <c r="P870" s="162">
        <f>O870*H870</f>
        <v>447.00027733000002</v>
      </c>
      <c r="Q870" s="162">
        <v>8.6700000000000006E-3</v>
      </c>
      <c r="R870" s="162">
        <f>Q870*H870</f>
        <v>18.168357810000003</v>
      </c>
      <c r="S870" s="162">
        <v>0</v>
      </c>
      <c r="T870" s="163">
        <f>S870*H870</f>
        <v>0</v>
      </c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R870" s="164" t="s">
        <v>451</v>
      </c>
      <c r="AT870" s="164" t="s">
        <v>447</v>
      </c>
      <c r="AU870" s="164" t="s">
        <v>129</v>
      </c>
      <c r="AY870" s="18" t="s">
        <v>445</v>
      </c>
      <c r="BE870" s="165">
        <f>IF(N870="základná",J870,0)</f>
        <v>0</v>
      </c>
      <c r="BF870" s="165">
        <f>IF(N870="znížená",J870,0)</f>
        <v>0</v>
      </c>
      <c r="BG870" s="165">
        <f>IF(N870="zákl. prenesená",J870,0)</f>
        <v>0</v>
      </c>
      <c r="BH870" s="165">
        <f>IF(N870="zníž. prenesená",J870,0)</f>
        <v>0</v>
      </c>
      <c r="BI870" s="165">
        <f>IF(N870="nulová",J870,0)</f>
        <v>0</v>
      </c>
      <c r="BJ870" s="18" t="s">
        <v>129</v>
      </c>
      <c r="BK870" s="165">
        <f>ROUND(I870*H870,2)</f>
        <v>0</v>
      </c>
      <c r="BL870" s="18" t="s">
        <v>451</v>
      </c>
      <c r="BM870" s="164" t="s">
        <v>1200</v>
      </c>
    </row>
    <row r="871" spans="1:65" s="14" customFormat="1">
      <c r="B871" s="173"/>
      <c r="D871" s="167" t="s">
        <v>453</v>
      </c>
      <c r="E871" s="174" t="s">
        <v>1</v>
      </c>
      <c r="F871" s="175" t="s">
        <v>278</v>
      </c>
      <c r="H871" s="176">
        <v>50.5</v>
      </c>
      <c r="L871" s="173"/>
      <c r="M871" s="177"/>
      <c r="N871" s="178"/>
      <c r="O871" s="178"/>
      <c r="P871" s="178"/>
      <c r="Q871" s="178"/>
      <c r="R871" s="178"/>
      <c r="S871" s="178"/>
      <c r="T871" s="179"/>
      <c r="AT871" s="174" t="s">
        <v>453</v>
      </c>
      <c r="AU871" s="174" t="s">
        <v>129</v>
      </c>
      <c r="AV871" s="14" t="s">
        <v>129</v>
      </c>
      <c r="AW871" s="14" t="s">
        <v>29</v>
      </c>
      <c r="AX871" s="14" t="s">
        <v>73</v>
      </c>
      <c r="AY871" s="174" t="s">
        <v>445</v>
      </c>
    </row>
    <row r="872" spans="1:65" s="14" customFormat="1">
      <c r="B872" s="173"/>
      <c r="D872" s="167" t="s">
        <v>453</v>
      </c>
      <c r="E872" s="174" t="s">
        <v>1</v>
      </c>
      <c r="F872" s="175" t="s">
        <v>286</v>
      </c>
      <c r="H872" s="176">
        <v>178.3</v>
      </c>
      <c r="L872" s="173"/>
      <c r="M872" s="177"/>
      <c r="N872" s="178"/>
      <c r="O872" s="178"/>
      <c r="P872" s="178"/>
      <c r="Q872" s="178"/>
      <c r="R872" s="178"/>
      <c r="S872" s="178"/>
      <c r="T872" s="179"/>
      <c r="AT872" s="174" t="s">
        <v>453</v>
      </c>
      <c r="AU872" s="174" t="s">
        <v>129</v>
      </c>
      <c r="AV872" s="14" t="s">
        <v>129</v>
      </c>
      <c r="AW872" s="14" t="s">
        <v>29</v>
      </c>
      <c r="AX872" s="14" t="s">
        <v>73</v>
      </c>
      <c r="AY872" s="174" t="s">
        <v>445</v>
      </c>
    </row>
    <row r="873" spans="1:65" s="14" customFormat="1">
      <c r="B873" s="173"/>
      <c r="D873" s="167" t="s">
        <v>453</v>
      </c>
      <c r="E873" s="174" t="s">
        <v>1</v>
      </c>
      <c r="F873" s="175" t="s">
        <v>290</v>
      </c>
      <c r="H873" s="176">
        <v>285.44</v>
      </c>
      <c r="L873" s="173"/>
      <c r="M873" s="177"/>
      <c r="N873" s="178"/>
      <c r="O873" s="178"/>
      <c r="P873" s="178"/>
      <c r="Q873" s="178"/>
      <c r="R873" s="178"/>
      <c r="S873" s="178"/>
      <c r="T873" s="179"/>
      <c r="AT873" s="174" t="s">
        <v>453</v>
      </c>
      <c r="AU873" s="174" t="s">
        <v>129</v>
      </c>
      <c r="AV873" s="14" t="s">
        <v>129</v>
      </c>
      <c r="AW873" s="14" t="s">
        <v>29</v>
      </c>
      <c r="AX873" s="14" t="s">
        <v>73</v>
      </c>
      <c r="AY873" s="174" t="s">
        <v>445</v>
      </c>
    </row>
    <row r="874" spans="1:65" s="14" customFormat="1">
      <c r="B874" s="173"/>
      <c r="D874" s="167" t="s">
        <v>453</v>
      </c>
      <c r="E874" s="174" t="s">
        <v>1</v>
      </c>
      <c r="F874" s="175" t="s">
        <v>295</v>
      </c>
      <c r="H874" s="176">
        <v>723.65</v>
      </c>
      <c r="L874" s="173"/>
      <c r="M874" s="177"/>
      <c r="N874" s="178"/>
      <c r="O874" s="178"/>
      <c r="P874" s="178"/>
      <c r="Q874" s="178"/>
      <c r="R874" s="178"/>
      <c r="S874" s="178"/>
      <c r="T874" s="179"/>
      <c r="AT874" s="174" t="s">
        <v>453</v>
      </c>
      <c r="AU874" s="174" t="s">
        <v>129</v>
      </c>
      <c r="AV874" s="14" t="s">
        <v>129</v>
      </c>
      <c r="AW874" s="14" t="s">
        <v>29</v>
      </c>
      <c r="AX874" s="14" t="s">
        <v>73</v>
      </c>
      <c r="AY874" s="174" t="s">
        <v>445</v>
      </c>
    </row>
    <row r="875" spans="1:65" s="14" customFormat="1">
      <c r="B875" s="173"/>
      <c r="D875" s="167" t="s">
        <v>453</v>
      </c>
      <c r="E875" s="174" t="s">
        <v>1</v>
      </c>
      <c r="F875" s="175" t="s">
        <v>346</v>
      </c>
      <c r="H875" s="176">
        <v>18.989999999999998</v>
      </c>
      <c r="L875" s="173"/>
      <c r="M875" s="177"/>
      <c r="N875" s="178"/>
      <c r="O875" s="178"/>
      <c r="P875" s="178"/>
      <c r="Q875" s="178"/>
      <c r="R875" s="178"/>
      <c r="S875" s="178"/>
      <c r="T875" s="179"/>
      <c r="AT875" s="174" t="s">
        <v>453</v>
      </c>
      <c r="AU875" s="174" t="s">
        <v>129</v>
      </c>
      <c r="AV875" s="14" t="s">
        <v>129</v>
      </c>
      <c r="AW875" s="14" t="s">
        <v>29</v>
      </c>
      <c r="AX875" s="14" t="s">
        <v>73</v>
      </c>
      <c r="AY875" s="174" t="s">
        <v>445</v>
      </c>
    </row>
    <row r="876" spans="1:65" s="14" customFormat="1">
      <c r="B876" s="173"/>
      <c r="D876" s="167" t="s">
        <v>453</v>
      </c>
      <c r="E876" s="174" t="s">
        <v>1</v>
      </c>
      <c r="F876" s="175" t="s">
        <v>358</v>
      </c>
      <c r="H876" s="176">
        <v>52.45</v>
      </c>
      <c r="L876" s="173"/>
      <c r="M876" s="177"/>
      <c r="N876" s="178"/>
      <c r="O876" s="178"/>
      <c r="P876" s="178"/>
      <c r="Q876" s="178"/>
      <c r="R876" s="178"/>
      <c r="S876" s="178"/>
      <c r="T876" s="179"/>
      <c r="AT876" s="174" t="s">
        <v>453</v>
      </c>
      <c r="AU876" s="174" t="s">
        <v>129</v>
      </c>
      <c r="AV876" s="14" t="s">
        <v>129</v>
      </c>
      <c r="AW876" s="14" t="s">
        <v>29</v>
      </c>
      <c r="AX876" s="14" t="s">
        <v>73</v>
      </c>
      <c r="AY876" s="174" t="s">
        <v>445</v>
      </c>
    </row>
    <row r="877" spans="1:65" s="14" customFormat="1">
      <c r="B877" s="173"/>
      <c r="D877" s="167" t="s">
        <v>453</v>
      </c>
      <c r="E877" s="174" t="s">
        <v>1</v>
      </c>
      <c r="F877" s="175" t="s">
        <v>368</v>
      </c>
      <c r="H877" s="176">
        <v>629.60299999999995</v>
      </c>
      <c r="L877" s="173"/>
      <c r="M877" s="177"/>
      <c r="N877" s="178"/>
      <c r="O877" s="178"/>
      <c r="P877" s="178"/>
      <c r="Q877" s="178"/>
      <c r="R877" s="178"/>
      <c r="S877" s="178"/>
      <c r="T877" s="179"/>
      <c r="AT877" s="174" t="s">
        <v>453</v>
      </c>
      <c r="AU877" s="174" t="s">
        <v>129</v>
      </c>
      <c r="AV877" s="14" t="s">
        <v>129</v>
      </c>
      <c r="AW877" s="14" t="s">
        <v>29</v>
      </c>
      <c r="AX877" s="14" t="s">
        <v>73</v>
      </c>
      <c r="AY877" s="174" t="s">
        <v>445</v>
      </c>
    </row>
    <row r="878" spans="1:65" s="14" customFormat="1">
      <c r="B878" s="173"/>
      <c r="D878" s="167" t="s">
        <v>453</v>
      </c>
      <c r="E878" s="174" t="s">
        <v>1</v>
      </c>
      <c r="F878" s="175" t="s">
        <v>380</v>
      </c>
      <c r="H878" s="176">
        <v>138.57</v>
      </c>
      <c r="L878" s="173"/>
      <c r="M878" s="177"/>
      <c r="N878" s="178"/>
      <c r="O878" s="178"/>
      <c r="P878" s="178"/>
      <c r="Q878" s="178"/>
      <c r="R878" s="178"/>
      <c r="S878" s="178"/>
      <c r="T878" s="179"/>
      <c r="AT878" s="174" t="s">
        <v>453</v>
      </c>
      <c r="AU878" s="174" t="s">
        <v>129</v>
      </c>
      <c r="AV878" s="14" t="s">
        <v>129</v>
      </c>
      <c r="AW878" s="14" t="s">
        <v>29</v>
      </c>
      <c r="AX878" s="14" t="s">
        <v>73</v>
      </c>
      <c r="AY878" s="174" t="s">
        <v>445</v>
      </c>
    </row>
    <row r="879" spans="1:65" s="14" customFormat="1">
      <c r="B879" s="173"/>
      <c r="D879" s="167" t="s">
        <v>453</v>
      </c>
      <c r="E879" s="174" t="s">
        <v>1</v>
      </c>
      <c r="F879" s="175" t="s">
        <v>386</v>
      </c>
      <c r="H879" s="176">
        <v>18.04</v>
      </c>
      <c r="L879" s="173"/>
      <c r="M879" s="177"/>
      <c r="N879" s="178"/>
      <c r="O879" s="178"/>
      <c r="P879" s="178"/>
      <c r="Q879" s="178"/>
      <c r="R879" s="178"/>
      <c r="S879" s="178"/>
      <c r="T879" s="179"/>
      <c r="AT879" s="174" t="s">
        <v>453</v>
      </c>
      <c r="AU879" s="174" t="s">
        <v>129</v>
      </c>
      <c r="AV879" s="14" t="s">
        <v>129</v>
      </c>
      <c r="AW879" s="14" t="s">
        <v>29</v>
      </c>
      <c r="AX879" s="14" t="s">
        <v>73</v>
      </c>
      <c r="AY879" s="174" t="s">
        <v>445</v>
      </c>
    </row>
    <row r="880" spans="1:65" s="16" customFormat="1">
      <c r="B880" s="187"/>
      <c r="D880" s="167" t="s">
        <v>453</v>
      </c>
      <c r="E880" s="188" t="s">
        <v>1</v>
      </c>
      <c r="F880" s="189" t="s">
        <v>470</v>
      </c>
      <c r="H880" s="190">
        <v>2095.5430000000001</v>
      </c>
      <c r="L880" s="187"/>
      <c r="M880" s="191"/>
      <c r="N880" s="192"/>
      <c r="O880" s="192"/>
      <c r="P880" s="192"/>
      <c r="Q880" s="192"/>
      <c r="R880" s="192"/>
      <c r="S880" s="192"/>
      <c r="T880" s="193"/>
      <c r="AT880" s="188" t="s">
        <v>453</v>
      </c>
      <c r="AU880" s="188" t="s">
        <v>129</v>
      </c>
      <c r="AV880" s="16" t="s">
        <v>451</v>
      </c>
      <c r="AW880" s="16" t="s">
        <v>29</v>
      </c>
      <c r="AX880" s="16" t="s">
        <v>81</v>
      </c>
      <c r="AY880" s="188" t="s">
        <v>445</v>
      </c>
    </row>
    <row r="881" spans="1:65" s="12" customFormat="1" ht="22.9" customHeight="1">
      <c r="B881" s="140"/>
      <c r="D881" s="141" t="s">
        <v>72</v>
      </c>
      <c r="E881" s="150" t="s">
        <v>510</v>
      </c>
      <c r="F881" s="150" t="s">
        <v>1201</v>
      </c>
      <c r="J881" s="151">
        <f>BK881</f>
        <v>0</v>
      </c>
      <c r="L881" s="140"/>
      <c r="M881" s="144"/>
      <c r="N881" s="145"/>
      <c r="O881" s="145"/>
      <c r="P881" s="146">
        <f>SUM(P882:P1374)</f>
        <v>14943.315263209997</v>
      </c>
      <c r="Q881" s="145"/>
      <c r="R881" s="146">
        <f>SUM(R882:R1374)</f>
        <v>199.97512443824996</v>
      </c>
      <c r="S881" s="145"/>
      <c r="T881" s="147">
        <f>SUM(T882:T1374)</f>
        <v>1230.8206090000001</v>
      </c>
      <c r="AR881" s="141" t="s">
        <v>81</v>
      </c>
      <c r="AT881" s="148" t="s">
        <v>72</v>
      </c>
      <c r="AU881" s="148" t="s">
        <v>81</v>
      </c>
      <c r="AY881" s="141" t="s">
        <v>445</v>
      </c>
      <c r="BK881" s="149">
        <f>SUM(BK882:BK1374)</f>
        <v>0</v>
      </c>
    </row>
    <row r="882" spans="1:65" s="2" customFormat="1" ht="33" customHeight="1">
      <c r="A882" s="30"/>
      <c r="B882" s="152"/>
      <c r="C882" s="153" t="s">
        <v>1202</v>
      </c>
      <c r="D882" s="153" t="s">
        <v>447</v>
      </c>
      <c r="E882" s="154" t="s">
        <v>1203</v>
      </c>
      <c r="F882" s="155" t="s">
        <v>1204</v>
      </c>
      <c r="G882" s="156" t="s">
        <v>529</v>
      </c>
      <c r="H882" s="157">
        <v>3467.58</v>
      </c>
      <c r="I882" s="158"/>
      <c r="J882" s="158">
        <f>ROUND(I882*H882,2)</f>
        <v>0</v>
      </c>
      <c r="K882" s="159"/>
      <c r="L882" s="31"/>
      <c r="M882" s="160" t="s">
        <v>1</v>
      </c>
      <c r="N882" s="161" t="s">
        <v>39</v>
      </c>
      <c r="O882" s="162">
        <v>0.14599999999999999</v>
      </c>
      <c r="P882" s="162">
        <f>O882*H882</f>
        <v>506.26667999999995</v>
      </c>
      <c r="Q882" s="162">
        <v>2.5710569999999999E-2</v>
      </c>
      <c r="R882" s="162">
        <f>Q882*H882</f>
        <v>89.153458320599995</v>
      </c>
      <c r="S882" s="162">
        <v>0</v>
      </c>
      <c r="T882" s="163">
        <f>S882*H882</f>
        <v>0</v>
      </c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R882" s="164" t="s">
        <v>451</v>
      </c>
      <c r="AT882" s="164" t="s">
        <v>447</v>
      </c>
      <c r="AU882" s="164" t="s">
        <v>129</v>
      </c>
      <c r="AY882" s="18" t="s">
        <v>445</v>
      </c>
      <c r="BE882" s="165">
        <f>IF(N882="základná",J882,0)</f>
        <v>0</v>
      </c>
      <c r="BF882" s="165">
        <f>IF(N882="znížená",J882,0)</f>
        <v>0</v>
      </c>
      <c r="BG882" s="165">
        <f>IF(N882="zákl. prenesená",J882,0)</f>
        <v>0</v>
      </c>
      <c r="BH882" s="165">
        <f>IF(N882="zníž. prenesená",J882,0)</f>
        <v>0</v>
      </c>
      <c r="BI882" s="165">
        <f>IF(N882="nulová",J882,0)</f>
        <v>0</v>
      </c>
      <c r="BJ882" s="18" t="s">
        <v>129</v>
      </c>
      <c r="BK882" s="165">
        <f>ROUND(I882*H882,2)</f>
        <v>0</v>
      </c>
      <c r="BL882" s="18" t="s">
        <v>451</v>
      </c>
      <c r="BM882" s="164" t="s">
        <v>1205</v>
      </c>
    </row>
    <row r="883" spans="1:65" s="14" customFormat="1">
      <c r="B883" s="173"/>
      <c r="D883" s="167" t="s">
        <v>453</v>
      </c>
      <c r="E883" s="174" t="s">
        <v>1</v>
      </c>
      <c r="F883" s="175" t="s">
        <v>1206</v>
      </c>
      <c r="H883" s="176">
        <v>3313.98</v>
      </c>
      <c r="L883" s="173"/>
      <c r="M883" s="177"/>
      <c r="N883" s="178"/>
      <c r="O883" s="178"/>
      <c r="P883" s="178"/>
      <c r="Q883" s="178"/>
      <c r="R883" s="178"/>
      <c r="S883" s="178"/>
      <c r="T883" s="179"/>
      <c r="AT883" s="174" t="s">
        <v>453</v>
      </c>
      <c r="AU883" s="174" t="s">
        <v>129</v>
      </c>
      <c r="AV883" s="14" t="s">
        <v>129</v>
      </c>
      <c r="AW883" s="14" t="s">
        <v>29</v>
      </c>
      <c r="AX883" s="14" t="s">
        <v>73</v>
      </c>
      <c r="AY883" s="174" t="s">
        <v>445</v>
      </c>
    </row>
    <row r="884" spans="1:65" s="14" customFormat="1">
      <c r="B884" s="173"/>
      <c r="D884" s="167" t="s">
        <v>453</v>
      </c>
      <c r="E884" s="174" t="s">
        <v>1</v>
      </c>
      <c r="F884" s="175" t="s">
        <v>1207</v>
      </c>
      <c r="H884" s="176">
        <v>153.6</v>
      </c>
      <c r="L884" s="173"/>
      <c r="M884" s="177"/>
      <c r="N884" s="178"/>
      <c r="O884" s="178"/>
      <c r="P884" s="178"/>
      <c r="Q884" s="178"/>
      <c r="R884" s="178"/>
      <c r="S884" s="178"/>
      <c r="T884" s="179"/>
      <c r="AT884" s="174" t="s">
        <v>453</v>
      </c>
      <c r="AU884" s="174" t="s">
        <v>129</v>
      </c>
      <c r="AV884" s="14" t="s">
        <v>129</v>
      </c>
      <c r="AW884" s="14" t="s">
        <v>29</v>
      </c>
      <c r="AX884" s="14" t="s">
        <v>73</v>
      </c>
      <c r="AY884" s="174" t="s">
        <v>445</v>
      </c>
    </row>
    <row r="885" spans="1:65" s="15" customFormat="1">
      <c r="B885" s="180"/>
      <c r="D885" s="167" t="s">
        <v>453</v>
      </c>
      <c r="E885" s="181" t="s">
        <v>430</v>
      </c>
      <c r="F885" s="182" t="s">
        <v>468</v>
      </c>
      <c r="H885" s="183">
        <v>3467.58</v>
      </c>
      <c r="L885" s="180"/>
      <c r="M885" s="184"/>
      <c r="N885" s="185"/>
      <c r="O885" s="185"/>
      <c r="P885" s="185"/>
      <c r="Q885" s="185"/>
      <c r="R885" s="185"/>
      <c r="S885" s="185"/>
      <c r="T885" s="186"/>
      <c r="AT885" s="181" t="s">
        <v>453</v>
      </c>
      <c r="AU885" s="181" t="s">
        <v>129</v>
      </c>
      <c r="AV885" s="15" t="s">
        <v>469</v>
      </c>
      <c r="AW885" s="15" t="s">
        <v>29</v>
      </c>
      <c r="AX885" s="15" t="s">
        <v>73</v>
      </c>
      <c r="AY885" s="181" t="s">
        <v>445</v>
      </c>
    </row>
    <row r="886" spans="1:65" s="16" customFormat="1">
      <c r="B886" s="187"/>
      <c r="D886" s="167" t="s">
        <v>453</v>
      </c>
      <c r="E886" s="188" t="s">
        <v>1</v>
      </c>
      <c r="F886" s="189" t="s">
        <v>470</v>
      </c>
      <c r="H886" s="190">
        <v>3467.58</v>
      </c>
      <c r="L886" s="187"/>
      <c r="M886" s="191"/>
      <c r="N886" s="192"/>
      <c r="O886" s="192"/>
      <c r="P886" s="192"/>
      <c r="Q886" s="192"/>
      <c r="R886" s="192"/>
      <c r="S886" s="192"/>
      <c r="T886" s="193"/>
      <c r="AT886" s="188" t="s">
        <v>453</v>
      </c>
      <c r="AU886" s="188" t="s">
        <v>129</v>
      </c>
      <c r="AV886" s="16" t="s">
        <v>451</v>
      </c>
      <c r="AW886" s="16" t="s">
        <v>29</v>
      </c>
      <c r="AX886" s="16" t="s">
        <v>81</v>
      </c>
      <c r="AY886" s="188" t="s">
        <v>445</v>
      </c>
    </row>
    <row r="887" spans="1:65" s="2" customFormat="1" ht="44.25" customHeight="1">
      <c r="A887" s="30"/>
      <c r="B887" s="152"/>
      <c r="C887" s="153" t="s">
        <v>1208</v>
      </c>
      <c r="D887" s="153" t="s">
        <v>447</v>
      </c>
      <c r="E887" s="154" t="s">
        <v>1209</v>
      </c>
      <c r="F887" s="155" t="s">
        <v>1210</v>
      </c>
      <c r="G887" s="156" t="s">
        <v>529</v>
      </c>
      <c r="H887" s="157">
        <v>27740.639999999999</v>
      </c>
      <c r="I887" s="158"/>
      <c r="J887" s="158">
        <f>ROUND(I887*H887,2)</f>
        <v>0</v>
      </c>
      <c r="K887" s="159"/>
      <c r="L887" s="31"/>
      <c r="M887" s="160" t="s">
        <v>1</v>
      </c>
      <c r="N887" s="161" t="s">
        <v>39</v>
      </c>
      <c r="O887" s="162">
        <v>6.1999999999999998E-3</v>
      </c>
      <c r="P887" s="162">
        <f>O887*H887</f>
        <v>171.99196799999999</v>
      </c>
      <c r="Q887" s="162">
        <v>0</v>
      </c>
      <c r="R887" s="162">
        <f>Q887*H887</f>
        <v>0</v>
      </c>
      <c r="S887" s="162">
        <v>0</v>
      </c>
      <c r="T887" s="163">
        <f>S887*H887</f>
        <v>0</v>
      </c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R887" s="164" t="s">
        <v>451</v>
      </c>
      <c r="AT887" s="164" t="s">
        <v>447</v>
      </c>
      <c r="AU887" s="164" t="s">
        <v>129</v>
      </c>
      <c r="AY887" s="18" t="s">
        <v>445</v>
      </c>
      <c r="BE887" s="165">
        <f>IF(N887="základná",J887,0)</f>
        <v>0</v>
      </c>
      <c r="BF887" s="165">
        <f>IF(N887="znížená",J887,0)</f>
        <v>0</v>
      </c>
      <c r="BG887" s="165">
        <f>IF(N887="zákl. prenesená",J887,0)</f>
        <v>0</v>
      </c>
      <c r="BH887" s="165">
        <f>IF(N887="zníž. prenesená",J887,0)</f>
        <v>0</v>
      </c>
      <c r="BI887" s="165">
        <f>IF(N887="nulová",J887,0)</f>
        <v>0</v>
      </c>
      <c r="BJ887" s="18" t="s">
        <v>129</v>
      </c>
      <c r="BK887" s="165">
        <f>ROUND(I887*H887,2)</f>
        <v>0</v>
      </c>
      <c r="BL887" s="18" t="s">
        <v>451</v>
      </c>
      <c r="BM887" s="164" t="s">
        <v>1211</v>
      </c>
    </row>
    <row r="888" spans="1:65" s="14" customFormat="1">
      <c r="B888" s="173"/>
      <c r="D888" s="167" t="s">
        <v>453</v>
      </c>
      <c r="E888" s="174" t="s">
        <v>1</v>
      </c>
      <c r="F888" s="175" t="s">
        <v>1212</v>
      </c>
      <c r="H888" s="176">
        <v>27740.639999999999</v>
      </c>
      <c r="L888" s="173"/>
      <c r="M888" s="177"/>
      <c r="N888" s="178"/>
      <c r="O888" s="178"/>
      <c r="P888" s="178"/>
      <c r="Q888" s="178"/>
      <c r="R888" s="178"/>
      <c r="S888" s="178"/>
      <c r="T888" s="179"/>
      <c r="AT888" s="174" t="s">
        <v>453</v>
      </c>
      <c r="AU888" s="174" t="s">
        <v>129</v>
      </c>
      <c r="AV888" s="14" t="s">
        <v>129</v>
      </c>
      <c r="AW888" s="14" t="s">
        <v>29</v>
      </c>
      <c r="AX888" s="14" t="s">
        <v>73</v>
      </c>
      <c r="AY888" s="174" t="s">
        <v>445</v>
      </c>
    </row>
    <row r="889" spans="1:65" s="16" customFormat="1">
      <c r="B889" s="187"/>
      <c r="D889" s="167" t="s">
        <v>453</v>
      </c>
      <c r="E889" s="188" t="s">
        <v>1</v>
      </c>
      <c r="F889" s="189" t="s">
        <v>470</v>
      </c>
      <c r="H889" s="190">
        <v>27740.639999999999</v>
      </c>
      <c r="L889" s="187"/>
      <c r="M889" s="191"/>
      <c r="N889" s="192"/>
      <c r="O889" s="192"/>
      <c r="P889" s="192"/>
      <c r="Q889" s="192"/>
      <c r="R889" s="192"/>
      <c r="S889" s="192"/>
      <c r="T889" s="193"/>
      <c r="AT889" s="188" t="s">
        <v>453</v>
      </c>
      <c r="AU889" s="188" t="s">
        <v>129</v>
      </c>
      <c r="AV889" s="16" t="s">
        <v>451</v>
      </c>
      <c r="AW889" s="16" t="s">
        <v>29</v>
      </c>
      <c r="AX889" s="16" t="s">
        <v>81</v>
      </c>
      <c r="AY889" s="188" t="s">
        <v>445</v>
      </c>
    </row>
    <row r="890" spans="1:65" s="2" customFormat="1" ht="33" customHeight="1">
      <c r="A890" s="30"/>
      <c r="B890" s="152"/>
      <c r="C890" s="153" t="s">
        <v>1213</v>
      </c>
      <c r="D890" s="153" t="s">
        <v>447</v>
      </c>
      <c r="E890" s="154" t="s">
        <v>1214</v>
      </c>
      <c r="F890" s="155" t="s">
        <v>1215</v>
      </c>
      <c r="G890" s="156" t="s">
        <v>529</v>
      </c>
      <c r="H890" s="157">
        <v>3467.58</v>
      </c>
      <c r="I890" s="158"/>
      <c r="J890" s="158">
        <f>ROUND(I890*H890,2)</f>
        <v>0</v>
      </c>
      <c r="K890" s="159"/>
      <c r="L890" s="31"/>
      <c r="M890" s="160" t="s">
        <v>1</v>
      </c>
      <c r="N890" s="161" t="s">
        <v>39</v>
      </c>
      <c r="O890" s="162">
        <v>0.104</v>
      </c>
      <c r="P890" s="162">
        <f>O890*H890</f>
        <v>360.62831999999997</v>
      </c>
      <c r="Q890" s="162">
        <v>2.571E-2</v>
      </c>
      <c r="R890" s="162">
        <f>Q890*H890</f>
        <v>89.151481799999999</v>
      </c>
      <c r="S890" s="162">
        <v>0</v>
      </c>
      <c r="T890" s="163">
        <f>S890*H890</f>
        <v>0</v>
      </c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R890" s="164" t="s">
        <v>451</v>
      </c>
      <c r="AT890" s="164" t="s">
        <v>447</v>
      </c>
      <c r="AU890" s="164" t="s">
        <v>129</v>
      </c>
      <c r="AY890" s="18" t="s">
        <v>445</v>
      </c>
      <c r="BE890" s="165">
        <f>IF(N890="základná",J890,0)</f>
        <v>0</v>
      </c>
      <c r="BF890" s="165">
        <f>IF(N890="znížená",J890,0)</f>
        <v>0</v>
      </c>
      <c r="BG890" s="165">
        <f>IF(N890="zákl. prenesená",J890,0)</f>
        <v>0</v>
      </c>
      <c r="BH890" s="165">
        <f>IF(N890="zníž. prenesená",J890,0)</f>
        <v>0</v>
      </c>
      <c r="BI890" s="165">
        <f>IF(N890="nulová",J890,0)</f>
        <v>0</v>
      </c>
      <c r="BJ890" s="18" t="s">
        <v>129</v>
      </c>
      <c r="BK890" s="165">
        <f>ROUND(I890*H890,2)</f>
        <v>0</v>
      </c>
      <c r="BL890" s="18" t="s">
        <v>451</v>
      </c>
      <c r="BM890" s="164" t="s">
        <v>1216</v>
      </c>
    </row>
    <row r="891" spans="1:65" s="14" customFormat="1">
      <c r="B891" s="173"/>
      <c r="D891" s="167" t="s">
        <v>453</v>
      </c>
      <c r="E891" s="174" t="s">
        <v>1</v>
      </c>
      <c r="F891" s="175" t="s">
        <v>430</v>
      </c>
      <c r="H891" s="176">
        <v>3467.58</v>
      </c>
      <c r="L891" s="173"/>
      <c r="M891" s="177"/>
      <c r="N891" s="178"/>
      <c r="O891" s="178"/>
      <c r="P891" s="178"/>
      <c r="Q891" s="178"/>
      <c r="R891" s="178"/>
      <c r="S891" s="178"/>
      <c r="T891" s="179"/>
      <c r="AT891" s="174" t="s">
        <v>453</v>
      </c>
      <c r="AU891" s="174" t="s">
        <v>129</v>
      </c>
      <c r="AV891" s="14" t="s">
        <v>129</v>
      </c>
      <c r="AW891" s="14" t="s">
        <v>29</v>
      </c>
      <c r="AX891" s="14" t="s">
        <v>81</v>
      </c>
      <c r="AY891" s="174" t="s">
        <v>445</v>
      </c>
    </row>
    <row r="892" spans="1:65" s="2" customFormat="1" ht="24.2" customHeight="1">
      <c r="A892" s="30"/>
      <c r="B892" s="152"/>
      <c r="C892" s="153" t="s">
        <v>1217</v>
      </c>
      <c r="D892" s="153" t="s">
        <v>447</v>
      </c>
      <c r="E892" s="154" t="s">
        <v>1218</v>
      </c>
      <c r="F892" s="155" t="s">
        <v>1219</v>
      </c>
      <c r="G892" s="156" t="s">
        <v>529</v>
      </c>
      <c r="H892" s="157">
        <v>4208.4830000000002</v>
      </c>
      <c r="I892" s="158"/>
      <c r="J892" s="158">
        <f>ROUND(I892*H892,2)</f>
        <v>0</v>
      </c>
      <c r="K892" s="159"/>
      <c r="L892" s="31"/>
      <c r="M892" s="160" t="s">
        <v>1</v>
      </c>
      <c r="N892" s="161" t="s">
        <v>39</v>
      </c>
      <c r="O892" s="162">
        <v>0.13827999999999999</v>
      </c>
      <c r="P892" s="162">
        <f>O892*H892</f>
        <v>581.94902923999996</v>
      </c>
      <c r="Q892" s="162">
        <v>1.92542E-3</v>
      </c>
      <c r="R892" s="162">
        <f>Q892*H892</f>
        <v>8.1030973378599995</v>
      </c>
      <c r="S892" s="162">
        <v>0</v>
      </c>
      <c r="T892" s="163">
        <f>S892*H892</f>
        <v>0</v>
      </c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R892" s="164" t="s">
        <v>451</v>
      </c>
      <c r="AT892" s="164" t="s">
        <v>447</v>
      </c>
      <c r="AU892" s="164" t="s">
        <v>129</v>
      </c>
      <c r="AY892" s="18" t="s">
        <v>445</v>
      </c>
      <c r="BE892" s="165">
        <f>IF(N892="základná",J892,0)</f>
        <v>0</v>
      </c>
      <c r="BF892" s="165">
        <f>IF(N892="znížená",J892,0)</f>
        <v>0</v>
      </c>
      <c r="BG892" s="165">
        <f>IF(N892="zákl. prenesená",J892,0)</f>
        <v>0</v>
      </c>
      <c r="BH892" s="165">
        <f>IF(N892="zníž. prenesená",J892,0)</f>
        <v>0</v>
      </c>
      <c r="BI892" s="165">
        <f>IF(N892="nulová",J892,0)</f>
        <v>0</v>
      </c>
      <c r="BJ892" s="18" t="s">
        <v>129</v>
      </c>
      <c r="BK892" s="165">
        <f>ROUND(I892*H892,2)</f>
        <v>0</v>
      </c>
      <c r="BL892" s="18" t="s">
        <v>451</v>
      </c>
      <c r="BM892" s="164" t="s">
        <v>1220</v>
      </c>
    </row>
    <row r="893" spans="1:65" s="14" customFormat="1">
      <c r="B893" s="173"/>
      <c r="D893" s="167" t="s">
        <v>453</v>
      </c>
      <c r="E893" s="174" t="s">
        <v>1</v>
      </c>
      <c r="F893" s="175" t="s">
        <v>392</v>
      </c>
      <c r="H893" s="176">
        <v>4208.4830000000002</v>
      </c>
      <c r="L893" s="173"/>
      <c r="M893" s="177"/>
      <c r="N893" s="178"/>
      <c r="O893" s="178"/>
      <c r="P893" s="178"/>
      <c r="Q893" s="178"/>
      <c r="R893" s="178"/>
      <c r="S893" s="178"/>
      <c r="T893" s="179"/>
      <c r="AT893" s="174" t="s">
        <v>453</v>
      </c>
      <c r="AU893" s="174" t="s">
        <v>129</v>
      </c>
      <c r="AV893" s="14" t="s">
        <v>129</v>
      </c>
      <c r="AW893" s="14" t="s">
        <v>29</v>
      </c>
      <c r="AX893" s="14" t="s">
        <v>73</v>
      </c>
      <c r="AY893" s="174" t="s">
        <v>445</v>
      </c>
    </row>
    <row r="894" spans="1:65" s="16" customFormat="1">
      <c r="B894" s="187"/>
      <c r="D894" s="167" t="s">
        <v>453</v>
      </c>
      <c r="E894" s="188" t="s">
        <v>1</v>
      </c>
      <c r="F894" s="189" t="s">
        <v>470</v>
      </c>
      <c r="H894" s="190">
        <v>4208.4830000000002</v>
      </c>
      <c r="L894" s="187"/>
      <c r="M894" s="191"/>
      <c r="N894" s="192"/>
      <c r="O894" s="192"/>
      <c r="P894" s="192"/>
      <c r="Q894" s="192"/>
      <c r="R894" s="192"/>
      <c r="S894" s="192"/>
      <c r="T894" s="193"/>
      <c r="AT894" s="188" t="s">
        <v>453</v>
      </c>
      <c r="AU894" s="188" t="s">
        <v>129</v>
      </c>
      <c r="AV894" s="16" t="s">
        <v>451</v>
      </c>
      <c r="AW894" s="16" t="s">
        <v>29</v>
      </c>
      <c r="AX894" s="16" t="s">
        <v>81</v>
      </c>
      <c r="AY894" s="188" t="s">
        <v>445</v>
      </c>
    </row>
    <row r="895" spans="1:65" s="2" customFormat="1" ht="16.5" customHeight="1">
      <c r="A895" s="30"/>
      <c r="B895" s="152"/>
      <c r="C895" s="153" t="s">
        <v>1221</v>
      </c>
      <c r="D895" s="153" t="s">
        <v>447</v>
      </c>
      <c r="E895" s="154" t="s">
        <v>1222</v>
      </c>
      <c r="F895" s="155" t="s">
        <v>1223</v>
      </c>
      <c r="G895" s="156" t="s">
        <v>529</v>
      </c>
      <c r="H895" s="157">
        <v>3467.58</v>
      </c>
      <c r="I895" s="158"/>
      <c r="J895" s="158">
        <f>ROUND(I895*H895,2)</f>
        <v>0</v>
      </c>
      <c r="K895" s="159"/>
      <c r="L895" s="31"/>
      <c r="M895" s="160" t="s">
        <v>1</v>
      </c>
      <c r="N895" s="161" t="s">
        <v>39</v>
      </c>
      <c r="O895" s="162">
        <v>4.0129999999999999E-2</v>
      </c>
      <c r="P895" s="162">
        <f>O895*H895</f>
        <v>139.15398539999998</v>
      </c>
      <c r="Q895" s="162">
        <v>5.4939999999999999E-5</v>
      </c>
      <c r="R895" s="162">
        <f>Q895*H895</f>
        <v>0.1905088452</v>
      </c>
      <c r="S895" s="162">
        <v>0</v>
      </c>
      <c r="T895" s="163">
        <f>S895*H895</f>
        <v>0</v>
      </c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R895" s="164" t="s">
        <v>451</v>
      </c>
      <c r="AT895" s="164" t="s">
        <v>447</v>
      </c>
      <c r="AU895" s="164" t="s">
        <v>129</v>
      </c>
      <c r="AY895" s="18" t="s">
        <v>445</v>
      </c>
      <c r="BE895" s="165">
        <f>IF(N895="základná",J895,0)</f>
        <v>0</v>
      </c>
      <c r="BF895" s="165">
        <f>IF(N895="znížená",J895,0)</f>
        <v>0</v>
      </c>
      <c r="BG895" s="165">
        <f>IF(N895="zákl. prenesená",J895,0)</f>
        <v>0</v>
      </c>
      <c r="BH895" s="165">
        <f>IF(N895="zníž. prenesená",J895,0)</f>
        <v>0</v>
      </c>
      <c r="BI895" s="165">
        <f>IF(N895="nulová",J895,0)</f>
        <v>0</v>
      </c>
      <c r="BJ895" s="18" t="s">
        <v>129</v>
      </c>
      <c r="BK895" s="165">
        <f>ROUND(I895*H895,2)</f>
        <v>0</v>
      </c>
      <c r="BL895" s="18" t="s">
        <v>451</v>
      </c>
      <c r="BM895" s="164" t="s">
        <v>1224</v>
      </c>
    </row>
    <row r="896" spans="1:65" s="14" customFormat="1">
      <c r="B896" s="173"/>
      <c r="D896" s="167" t="s">
        <v>453</v>
      </c>
      <c r="E896" s="174" t="s">
        <v>1</v>
      </c>
      <c r="F896" s="175" t="s">
        <v>430</v>
      </c>
      <c r="H896" s="176">
        <v>3467.58</v>
      </c>
      <c r="L896" s="173"/>
      <c r="M896" s="177"/>
      <c r="N896" s="178"/>
      <c r="O896" s="178"/>
      <c r="P896" s="178"/>
      <c r="Q896" s="178"/>
      <c r="R896" s="178"/>
      <c r="S896" s="178"/>
      <c r="T896" s="179"/>
      <c r="AT896" s="174" t="s">
        <v>453</v>
      </c>
      <c r="AU896" s="174" t="s">
        <v>129</v>
      </c>
      <c r="AV896" s="14" t="s">
        <v>129</v>
      </c>
      <c r="AW896" s="14" t="s">
        <v>29</v>
      </c>
      <c r="AX896" s="14" t="s">
        <v>73</v>
      </c>
      <c r="AY896" s="174" t="s">
        <v>445</v>
      </c>
    </row>
    <row r="897" spans="1:65" s="16" customFormat="1">
      <c r="B897" s="187"/>
      <c r="D897" s="167" t="s">
        <v>453</v>
      </c>
      <c r="E897" s="188" t="s">
        <v>1</v>
      </c>
      <c r="F897" s="189" t="s">
        <v>470</v>
      </c>
      <c r="H897" s="190">
        <v>3467.58</v>
      </c>
      <c r="L897" s="187"/>
      <c r="M897" s="191"/>
      <c r="N897" s="192"/>
      <c r="O897" s="192"/>
      <c r="P897" s="192"/>
      <c r="Q897" s="192"/>
      <c r="R897" s="192"/>
      <c r="S897" s="192"/>
      <c r="T897" s="193"/>
      <c r="AT897" s="188" t="s">
        <v>453</v>
      </c>
      <c r="AU897" s="188" t="s">
        <v>129</v>
      </c>
      <c r="AV897" s="16" t="s">
        <v>451</v>
      </c>
      <c r="AW897" s="16" t="s">
        <v>29</v>
      </c>
      <c r="AX897" s="16" t="s">
        <v>81</v>
      </c>
      <c r="AY897" s="188" t="s">
        <v>445</v>
      </c>
    </row>
    <row r="898" spans="1:65" s="2" customFormat="1" ht="16.5" customHeight="1">
      <c r="A898" s="30"/>
      <c r="B898" s="152"/>
      <c r="C898" s="153" t="s">
        <v>1225</v>
      </c>
      <c r="D898" s="153" t="s">
        <v>447</v>
      </c>
      <c r="E898" s="154" t="s">
        <v>1226</v>
      </c>
      <c r="F898" s="155" t="s">
        <v>1227</v>
      </c>
      <c r="G898" s="156" t="s">
        <v>529</v>
      </c>
      <c r="H898" s="157">
        <v>3467.58</v>
      </c>
      <c r="I898" s="158"/>
      <c r="J898" s="158">
        <f>ROUND(I898*H898,2)</f>
        <v>0</v>
      </c>
      <c r="K898" s="159"/>
      <c r="L898" s="31"/>
      <c r="M898" s="160" t="s">
        <v>1</v>
      </c>
      <c r="N898" s="161" t="s">
        <v>39</v>
      </c>
      <c r="O898" s="162">
        <v>0.04</v>
      </c>
      <c r="P898" s="162">
        <f>O898*H898</f>
        <v>138.70320000000001</v>
      </c>
      <c r="Q898" s="162">
        <v>0</v>
      </c>
      <c r="R898" s="162">
        <f>Q898*H898</f>
        <v>0</v>
      </c>
      <c r="S898" s="162">
        <v>0</v>
      </c>
      <c r="T898" s="163">
        <f>S898*H898</f>
        <v>0</v>
      </c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R898" s="164" t="s">
        <v>451</v>
      </c>
      <c r="AT898" s="164" t="s">
        <v>447</v>
      </c>
      <c r="AU898" s="164" t="s">
        <v>129</v>
      </c>
      <c r="AY898" s="18" t="s">
        <v>445</v>
      </c>
      <c r="BE898" s="165">
        <f>IF(N898="základná",J898,0)</f>
        <v>0</v>
      </c>
      <c r="BF898" s="165">
        <f>IF(N898="znížená",J898,0)</f>
        <v>0</v>
      </c>
      <c r="BG898" s="165">
        <f>IF(N898="zákl. prenesená",J898,0)</f>
        <v>0</v>
      </c>
      <c r="BH898" s="165">
        <f>IF(N898="zníž. prenesená",J898,0)</f>
        <v>0</v>
      </c>
      <c r="BI898" s="165">
        <f>IF(N898="nulová",J898,0)</f>
        <v>0</v>
      </c>
      <c r="BJ898" s="18" t="s">
        <v>129</v>
      </c>
      <c r="BK898" s="165">
        <f>ROUND(I898*H898,2)</f>
        <v>0</v>
      </c>
      <c r="BL898" s="18" t="s">
        <v>451</v>
      </c>
      <c r="BM898" s="164" t="s">
        <v>1228</v>
      </c>
    </row>
    <row r="899" spans="1:65" s="14" customFormat="1">
      <c r="B899" s="173"/>
      <c r="D899" s="167" t="s">
        <v>453</v>
      </c>
      <c r="E899" s="174" t="s">
        <v>1</v>
      </c>
      <c r="F899" s="175" t="s">
        <v>430</v>
      </c>
      <c r="H899" s="176">
        <v>3467.58</v>
      </c>
      <c r="L899" s="173"/>
      <c r="M899" s="177"/>
      <c r="N899" s="178"/>
      <c r="O899" s="178"/>
      <c r="P899" s="178"/>
      <c r="Q899" s="178"/>
      <c r="R899" s="178"/>
      <c r="S899" s="178"/>
      <c r="T899" s="179"/>
      <c r="AT899" s="174" t="s">
        <v>453</v>
      </c>
      <c r="AU899" s="174" t="s">
        <v>129</v>
      </c>
      <c r="AV899" s="14" t="s">
        <v>129</v>
      </c>
      <c r="AW899" s="14" t="s">
        <v>29</v>
      </c>
      <c r="AX899" s="14" t="s">
        <v>81</v>
      </c>
      <c r="AY899" s="174" t="s">
        <v>445</v>
      </c>
    </row>
    <row r="900" spans="1:65" s="2" customFormat="1" ht="16.5" customHeight="1">
      <c r="A900" s="30"/>
      <c r="B900" s="152"/>
      <c r="C900" s="153" t="s">
        <v>1229</v>
      </c>
      <c r="D900" s="153" t="s">
        <v>447</v>
      </c>
      <c r="E900" s="154" t="s">
        <v>1230</v>
      </c>
      <c r="F900" s="155" t="s">
        <v>1231</v>
      </c>
      <c r="G900" s="156" t="s">
        <v>529</v>
      </c>
      <c r="H900" s="157">
        <v>4208.4830000000002</v>
      </c>
      <c r="I900" s="158"/>
      <c r="J900" s="158">
        <f>ROUND(I900*H900,2)</f>
        <v>0</v>
      </c>
      <c r="K900" s="159"/>
      <c r="L900" s="31"/>
      <c r="M900" s="160" t="s">
        <v>1</v>
      </c>
      <c r="N900" s="161" t="s">
        <v>39</v>
      </c>
      <c r="O900" s="162">
        <v>0.32401000000000002</v>
      </c>
      <c r="P900" s="162">
        <f>O900*H900</f>
        <v>1363.5905768300001</v>
      </c>
      <c r="Q900" s="162">
        <v>4.8999999999999998E-5</v>
      </c>
      <c r="R900" s="162">
        <f>Q900*H900</f>
        <v>0.20621566699999999</v>
      </c>
      <c r="S900" s="162">
        <v>0</v>
      </c>
      <c r="T900" s="163">
        <f>S900*H900</f>
        <v>0</v>
      </c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R900" s="164" t="s">
        <v>451</v>
      </c>
      <c r="AT900" s="164" t="s">
        <v>447</v>
      </c>
      <c r="AU900" s="164" t="s">
        <v>129</v>
      </c>
      <c r="AY900" s="18" t="s">
        <v>445</v>
      </c>
      <c r="BE900" s="165">
        <f>IF(N900="základná",J900,0)</f>
        <v>0</v>
      </c>
      <c r="BF900" s="165">
        <f>IF(N900="znížená",J900,0)</f>
        <v>0</v>
      </c>
      <c r="BG900" s="165">
        <f>IF(N900="zákl. prenesená",J900,0)</f>
        <v>0</v>
      </c>
      <c r="BH900" s="165">
        <f>IF(N900="zníž. prenesená",J900,0)</f>
        <v>0</v>
      </c>
      <c r="BI900" s="165">
        <f>IF(N900="nulová",J900,0)</f>
        <v>0</v>
      </c>
      <c r="BJ900" s="18" t="s">
        <v>129</v>
      </c>
      <c r="BK900" s="165">
        <f>ROUND(I900*H900,2)</f>
        <v>0</v>
      </c>
      <c r="BL900" s="18" t="s">
        <v>451</v>
      </c>
      <c r="BM900" s="164" t="s">
        <v>1232</v>
      </c>
    </row>
    <row r="901" spans="1:65" s="14" customFormat="1">
      <c r="B901" s="173"/>
      <c r="D901" s="167" t="s">
        <v>453</v>
      </c>
      <c r="E901" s="174" t="s">
        <v>1</v>
      </c>
      <c r="F901" s="175" t="s">
        <v>1233</v>
      </c>
      <c r="H901" s="176">
        <v>4068.4830000000002</v>
      </c>
      <c r="L901" s="173"/>
      <c r="M901" s="177"/>
      <c r="N901" s="178"/>
      <c r="O901" s="178"/>
      <c r="P901" s="178"/>
      <c r="Q901" s="178"/>
      <c r="R901" s="178"/>
      <c r="S901" s="178"/>
      <c r="T901" s="179"/>
      <c r="AT901" s="174" t="s">
        <v>453</v>
      </c>
      <c r="AU901" s="174" t="s">
        <v>129</v>
      </c>
      <c r="AV901" s="14" t="s">
        <v>129</v>
      </c>
      <c r="AW901" s="14" t="s">
        <v>29</v>
      </c>
      <c r="AX901" s="14" t="s">
        <v>73</v>
      </c>
      <c r="AY901" s="174" t="s">
        <v>445</v>
      </c>
    </row>
    <row r="902" spans="1:65" s="14" customFormat="1">
      <c r="B902" s="173"/>
      <c r="D902" s="167" t="s">
        <v>453</v>
      </c>
      <c r="E902" s="174" t="s">
        <v>1</v>
      </c>
      <c r="F902" s="175" t="s">
        <v>364</v>
      </c>
      <c r="H902" s="176">
        <v>0</v>
      </c>
      <c r="L902" s="173"/>
      <c r="M902" s="177"/>
      <c r="N902" s="178"/>
      <c r="O902" s="178"/>
      <c r="P902" s="178"/>
      <c r="Q902" s="178"/>
      <c r="R902" s="178"/>
      <c r="S902" s="178"/>
      <c r="T902" s="179"/>
      <c r="AT902" s="174" t="s">
        <v>453</v>
      </c>
      <c r="AU902" s="174" t="s">
        <v>129</v>
      </c>
      <c r="AV902" s="14" t="s">
        <v>129</v>
      </c>
      <c r="AW902" s="14" t="s">
        <v>29</v>
      </c>
      <c r="AX902" s="14" t="s">
        <v>73</v>
      </c>
      <c r="AY902" s="174" t="s">
        <v>445</v>
      </c>
    </row>
    <row r="903" spans="1:65" s="14" customFormat="1">
      <c r="B903" s="173"/>
      <c r="D903" s="167" t="s">
        <v>453</v>
      </c>
      <c r="E903" s="174" t="s">
        <v>1</v>
      </c>
      <c r="F903" s="175" t="s">
        <v>1234</v>
      </c>
      <c r="H903" s="176">
        <v>17.940000000000001</v>
      </c>
      <c r="L903" s="173"/>
      <c r="M903" s="177"/>
      <c r="N903" s="178"/>
      <c r="O903" s="178"/>
      <c r="P903" s="178"/>
      <c r="Q903" s="178"/>
      <c r="R903" s="178"/>
      <c r="S903" s="178"/>
      <c r="T903" s="179"/>
      <c r="AT903" s="174" t="s">
        <v>453</v>
      </c>
      <c r="AU903" s="174" t="s">
        <v>129</v>
      </c>
      <c r="AV903" s="14" t="s">
        <v>129</v>
      </c>
      <c r="AW903" s="14" t="s">
        <v>29</v>
      </c>
      <c r="AX903" s="14" t="s">
        <v>73</v>
      </c>
      <c r="AY903" s="174" t="s">
        <v>445</v>
      </c>
    </row>
    <row r="904" spans="1:65" s="14" customFormat="1">
      <c r="B904" s="173"/>
      <c r="D904" s="167" t="s">
        <v>453</v>
      </c>
      <c r="E904" s="174" t="s">
        <v>1</v>
      </c>
      <c r="F904" s="175" t="s">
        <v>1235</v>
      </c>
      <c r="H904" s="176">
        <v>54.103999999999999</v>
      </c>
      <c r="L904" s="173"/>
      <c r="M904" s="177"/>
      <c r="N904" s="178"/>
      <c r="O904" s="178"/>
      <c r="P904" s="178"/>
      <c r="Q904" s="178"/>
      <c r="R904" s="178"/>
      <c r="S904" s="178"/>
      <c r="T904" s="179"/>
      <c r="AT904" s="174" t="s">
        <v>453</v>
      </c>
      <c r="AU904" s="174" t="s">
        <v>129</v>
      </c>
      <c r="AV904" s="14" t="s">
        <v>129</v>
      </c>
      <c r="AW904" s="14" t="s">
        <v>29</v>
      </c>
      <c r="AX904" s="14" t="s">
        <v>73</v>
      </c>
      <c r="AY904" s="174" t="s">
        <v>445</v>
      </c>
    </row>
    <row r="905" spans="1:65" s="14" customFormat="1">
      <c r="B905" s="173"/>
      <c r="D905" s="167" t="s">
        <v>453</v>
      </c>
      <c r="E905" s="174" t="s">
        <v>1</v>
      </c>
      <c r="F905" s="175" t="s">
        <v>1236</v>
      </c>
      <c r="H905" s="176">
        <v>67.956000000000003</v>
      </c>
      <c r="L905" s="173"/>
      <c r="M905" s="177"/>
      <c r="N905" s="178"/>
      <c r="O905" s="178"/>
      <c r="P905" s="178"/>
      <c r="Q905" s="178"/>
      <c r="R905" s="178"/>
      <c r="S905" s="178"/>
      <c r="T905" s="179"/>
      <c r="AT905" s="174" t="s">
        <v>453</v>
      </c>
      <c r="AU905" s="174" t="s">
        <v>129</v>
      </c>
      <c r="AV905" s="14" t="s">
        <v>129</v>
      </c>
      <c r="AW905" s="14" t="s">
        <v>29</v>
      </c>
      <c r="AX905" s="14" t="s">
        <v>73</v>
      </c>
      <c r="AY905" s="174" t="s">
        <v>445</v>
      </c>
    </row>
    <row r="906" spans="1:65" s="15" customFormat="1">
      <c r="B906" s="180"/>
      <c r="D906" s="167" t="s">
        <v>453</v>
      </c>
      <c r="E906" s="181" t="s">
        <v>392</v>
      </c>
      <c r="F906" s="182" t="s">
        <v>468</v>
      </c>
      <c r="H906" s="183">
        <v>4208.4830000000002</v>
      </c>
      <c r="L906" s="180"/>
      <c r="M906" s="184"/>
      <c r="N906" s="185"/>
      <c r="O906" s="185"/>
      <c r="P906" s="185"/>
      <c r="Q906" s="185"/>
      <c r="R906" s="185"/>
      <c r="S906" s="185"/>
      <c r="T906" s="186"/>
      <c r="AT906" s="181" t="s">
        <v>453</v>
      </c>
      <c r="AU906" s="181" t="s">
        <v>129</v>
      </c>
      <c r="AV906" s="15" t="s">
        <v>469</v>
      </c>
      <c r="AW906" s="15" t="s">
        <v>29</v>
      </c>
      <c r="AX906" s="15" t="s">
        <v>73</v>
      </c>
      <c r="AY906" s="181" t="s">
        <v>445</v>
      </c>
    </row>
    <row r="907" spans="1:65" s="16" customFormat="1">
      <c r="B907" s="187"/>
      <c r="D907" s="167" t="s">
        <v>453</v>
      </c>
      <c r="E907" s="188" t="s">
        <v>1</v>
      </c>
      <c r="F907" s="189" t="s">
        <v>470</v>
      </c>
      <c r="H907" s="190">
        <v>4208.4830000000002</v>
      </c>
      <c r="L907" s="187"/>
      <c r="M907" s="191"/>
      <c r="N907" s="192"/>
      <c r="O907" s="192"/>
      <c r="P907" s="192"/>
      <c r="Q907" s="192"/>
      <c r="R907" s="192"/>
      <c r="S907" s="192"/>
      <c r="T907" s="193"/>
      <c r="AT907" s="188" t="s">
        <v>453</v>
      </c>
      <c r="AU907" s="188" t="s">
        <v>129</v>
      </c>
      <c r="AV907" s="16" t="s">
        <v>451</v>
      </c>
      <c r="AW907" s="16" t="s">
        <v>29</v>
      </c>
      <c r="AX907" s="16" t="s">
        <v>81</v>
      </c>
      <c r="AY907" s="188" t="s">
        <v>445</v>
      </c>
    </row>
    <row r="908" spans="1:65" s="2" customFormat="1" ht="24.2" customHeight="1">
      <c r="A908" s="30"/>
      <c r="B908" s="152"/>
      <c r="C908" s="153" t="s">
        <v>1237</v>
      </c>
      <c r="D908" s="153" t="s">
        <v>447</v>
      </c>
      <c r="E908" s="154" t="s">
        <v>1238</v>
      </c>
      <c r="F908" s="155" t="s">
        <v>1239</v>
      </c>
      <c r="G908" s="156" t="s">
        <v>529</v>
      </c>
      <c r="H908" s="157">
        <v>2289.761</v>
      </c>
      <c r="I908" s="158"/>
      <c r="J908" s="158">
        <f>ROUND(I908*H908,2)</f>
        <v>0</v>
      </c>
      <c r="K908" s="159"/>
      <c r="L908" s="31"/>
      <c r="M908" s="160" t="s">
        <v>1</v>
      </c>
      <c r="N908" s="161" t="s">
        <v>39</v>
      </c>
      <c r="O908" s="162">
        <v>8.9599999999999999E-2</v>
      </c>
      <c r="P908" s="162">
        <f>O908*H908</f>
        <v>205.1625856</v>
      </c>
      <c r="Q908" s="162">
        <v>0</v>
      </c>
      <c r="R908" s="162">
        <f>Q908*H908</f>
        <v>0</v>
      </c>
      <c r="S908" s="162">
        <v>0</v>
      </c>
      <c r="T908" s="163">
        <f>S908*H908</f>
        <v>0</v>
      </c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R908" s="164" t="s">
        <v>451</v>
      </c>
      <c r="AT908" s="164" t="s">
        <v>447</v>
      </c>
      <c r="AU908" s="164" t="s">
        <v>129</v>
      </c>
      <c r="AY908" s="18" t="s">
        <v>445</v>
      </c>
      <c r="BE908" s="165">
        <f>IF(N908="základná",J908,0)</f>
        <v>0</v>
      </c>
      <c r="BF908" s="165">
        <f>IF(N908="znížená",J908,0)</f>
        <v>0</v>
      </c>
      <c r="BG908" s="165">
        <f>IF(N908="zákl. prenesená",J908,0)</f>
        <v>0</v>
      </c>
      <c r="BH908" s="165">
        <f>IF(N908="zníž. prenesená",J908,0)</f>
        <v>0</v>
      </c>
      <c r="BI908" s="165">
        <f>IF(N908="nulová",J908,0)</f>
        <v>0</v>
      </c>
      <c r="BJ908" s="18" t="s">
        <v>129</v>
      </c>
      <c r="BK908" s="165">
        <f>ROUND(I908*H908,2)</f>
        <v>0</v>
      </c>
      <c r="BL908" s="18" t="s">
        <v>451</v>
      </c>
      <c r="BM908" s="164" t="s">
        <v>1240</v>
      </c>
    </row>
    <row r="909" spans="1:65" s="14" customFormat="1">
      <c r="B909" s="173"/>
      <c r="D909" s="167" t="s">
        <v>453</v>
      </c>
      <c r="E909" s="174" t="s">
        <v>1</v>
      </c>
      <c r="F909" s="175" t="s">
        <v>1043</v>
      </c>
      <c r="H909" s="176">
        <v>2098.232</v>
      </c>
      <c r="L909" s="173"/>
      <c r="M909" s="177"/>
      <c r="N909" s="178"/>
      <c r="O909" s="178"/>
      <c r="P909" s="178"/>
      <c r="Q909" s="178"/>
      <c r="R909" s="178"/>
      <c r="S909" s="178"/>
      <c r="T909" s="179"/>
      <c r="AT909" s="174" t="s">
        <v>453</v>
      </c>
      <c r="AU909" s="174" t="s">
        <v>129</v>
      </c>
      <c r="AV909" s="14" t="s">
        <v>129</v>
      </c>
      <c r="AW909" s="14" t="s">
        <v>29</v>
      </c>
      <c r="AX909" s="14" t="s">
        <v>73</v>
      </c>
      <c r="AY909" s="174" t="s">
        <v>445</v>
      </c>
    </row>
    <row r="910" spans="1:65" s="14" customFormat="1">
      <c r="B910" s="173"/>
      <c r="D910" s="167" t="s">
        <v>453</v>
      </c>
      <c r="E910" s="174" t="s">
        <v>1</v>
      </c>
      <c r="F910" s="175" t="s">
        <v>425</v>
      </c>
      <c r="H910" s="176">
        <v>191.529</v>
      </c>
      <c r="L910" s="173"/>
      <c r="M910" s="177"/>
      <c r="N910" s="178"/>
      <c r="O910" s="178"/>
      <c r="P910" s="178"/>
      <c r="Q910" s="178"/>
      <c r="R910" s="178"/>
      <c r="S910" s="178"/>
      <c r="T910" s="179"/>
      <c r="AT910" s="174" t="s">
        <v>453</v>
      </c>
      <c r="AU910" s="174" t="s">
        <v>129</v>
      </c>
      <c r="AV910" s="14" t="s">
        <v>129</v>
      </c>
      <c r="AW910" s="14" t="s">
        <v>29</v>
      </c>
      <c r="AX910" s="14" t="s">
        <v>73</v>
      </c>
      <c r="AY910" s="174" t="s">
        <v>445</v>
      </c>
    </row>
    <row r="911" spans="1:65" s="16" customFormat="1">
      <c r="B911" s="187"/>
      <c r="D911" s="167" t="s">
        <v>453</v>
      </c>
      <c r="E911" s="188" t="s">
        <v>1</v>
      </c>
      <c r="F911" s="189" t="s">
        <v>470</v>
      </c>
      <c r="H911" s="190">
        <v>2289.761</v>
      </c>
      <c r="L911" s="187"/>
      <c r="M911" s="191"/>
      <c r="N911" s="192"/>
      <c r="O911" s="192"/>
      <c r="P911" s="192"/>
      <c r="Q911" s="192"/>
      <c r="R911" s="192"/>
      <c r="S911" s="192"/>
      <c r="T911" s="193"/>
      <c r="AT911" s="188" t="s">
        <v>453</v>
      </c>
      <c r="AU911" s="188" t="s">
        <v>129</v>
      </c>
      <c r="AV911" s="16" t="s">
        <v>451</v>
      </c>
      <c r="AW911" s="16" t="s">
        <v>29</v>
      </c>
      <c r="AX911" s="16" t="s">
        <v>81</v>
      </c>
      <c r="AY911" s="188" t="s">
        <v>445</v>
      </c>
    </row>
    <row r="912" spans="1:65" s="2" customFormat="1" ht="24.2" customHeight="1">
      <c r="A912" s="30"/>
      <c r="B912" s="152"/>
      <c r="C912" s="153" t="s">
        <v>1241</v>
      </c>
      <c r="D912" s="153" t="s">
        <v>447</v>
      </c>
      <c r="E912" s="154" t="s">
        <v>1242</v>
      </c>
      <c r="F912" s="155" t="s">
        <v>1243</v>
      </c>
      <c r="G912" s="156" t="s">
        <v>542</v>
      </c>
      <c r="H912" s="157">
        <v>3497.3910000000001</v>
      </c>
      <c r="I912" s="158"/>
      <c r="J912" s="158">
        <f>ROUND(I912*H912,2)</f>
        <v>0</v>
      </c>
      <c r="K912" s="159"/>
      <c r="L912" s="31"/>
      <c r="M912" s="160" t="s">
        <v>1</v>
      </c>
      <c r="N912" s="161" t="s">
        <v>39</v>
      </c>
      <c r="O912" s="162">
        <v>0.94274999999999998</v>
      </c>
      <c r="P912" s="162">
        <f>O912*H912</f>
        <v>3297.1653652499999</v>
      </c>
      <c r="Q912" s="162">
        <v>2.6866199999999998E-3</v>
      </c>
      <c r="R912" s="162">
        <f>Q912*H912</f>
        <v>9.3961606084199989</v>
      </c>
      <c r="S912" s="162">
        <v>0</v>
      </c>
      <c r="T912" s="163">
        <f>S912*H912</f>
        <v>0</v>
      </c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R912" s="164" t="s">
        <v>451</v>
      </c>
      <c r="AT912" s="164" t="s">
        <v>447</v>
      </c>
      <c r="AU912" s="164" t="s">
        <v>129</v>
      </c>
      <c r="AY912" s="18" t="s">
        <v>445</v>
      </c>
      <c r="BE912" s="165">
        <f>IF(N912="základná",J912,0)</f>
        <v>0</v>
      </c>
      <c r="BF912" s="165">
        <f>IF(N912="znížená",J912,0)</f>
        <v>0</v>
      </c>
      <c r="BG912" s="165">
        <f>IF(N912="zákl. prenesená",J912,0)</f>
        <v>0</v>
      </c>
      <c r="BH912" s="165">
        <f>IF(N912="zníž. prenesená",J912,0)</f>
        <v>0</v>
      </c>
      <c r="BI912" s="165">
        <f>IF(N912="nulová",J912,0)</f>
        <v>0</v>
      </c>
      <c r="BJ912" s="18" t="s">
        <v>129</v>
      </c>
      <c r="BK912" s="165">
        <f>ROUND(I912*H912,2)</f>
        <v>0</v>
      </c>
      <c r="BL912" s="18" t="s">
        <v>451</v>
      </c>
      <c r="BM912" s="164" t="s">
        <v>1244</v>
      </c>
    </row>
    <row r="913" spans="2:51" s="13" customFormat="1">
      <c r="B913" s="166"/>
      <c r="D913" s="167" t="s">
        <v>453</v>
      </c>
      <c r="E913" s="168" t="s">
        <v>1</v>
      </c>
      <c r="F913" s="169" t="s">
        <v>1080</v>
      </c>
      <c r="H913" s="168" t="s">
        <v>1</v>
      </c>
      <c r="L913" s="166"/>
      <c r="M913" s="170"/>
      <c r="N913" s="171"/>
      <c r="O913" s="171"/>
      <c r="P913" s="171"/>
      <c r="Q913" s="171"/>
      <c r="R913" s="171"/>
      <c r="S913" s="171"/>
      <c r="T913" s="172"/>
      <c r="AT913" s="168" t="s">
        <v>453</v>
      </c>
      <c r="AU913" s="168" t="s">
        <v>129</v>
      </c>
      <c r="AV913" s="13" t="s">
        <v>81</v>
      </c>
      <c r="AW913" s="13" t="s">
        <v>29</v>
      </c>
      <c r="AX913" s="13" t="s">
        <v>73</v>
      </c>
      <c r="AY913" s="168" t="s">
        <v>445</v>
      </c>
    </row>
    <row r="914" spans="2:51" s="13" customFormat="1">
      <c r="B914" s="166"/>
      <c r="D914" s="167" t="s">
        <v>453</v>
      </c>
      <c r="E914" s="168" t="s">
        <v>1</v>
      </c>
      <c r="F914" s="169" t="s">
        <v>1081</v>
      </c>
      <c r="H914" s="168" t="s">
        <v>1</v>
      </c>
      <c r="L914" s="166"/>
      <c r="M914" s="170"/>
      <c r="N914" s="171"/>
      <c r="O914" s="171"/>
      <c r="P914" s="171"/>
      <c r="Q914" s="171"/>
      <c r="R914" s="171"/>
      <c r="S914" s="171"/>
      <c r="T914" s="172"/>
      <c r="AT914" s="168" t="s">
        <v>453</v>
      </c>
      <c r="AU914" s="168" t="s">
        <v>129</v>
      </c>
      <c r="AV914" s="13" t="s">
        <v>81</v>
      </c>
      <c r="AW914" s="13" t="s">
        <v>29</v>
      </c>
      <c r="AX914" s="13" t="s">
        <v>73</v>
      </c>
      <c r="AY914" s="168" t="s">
        <v>445</v>
      </c>
    </row>
    <row r="915" spans="2:51" s="14" customFormat="1" ht="22.5">
      <c r="B915" s="173"/>
      <c r="D915" s="167" t="s">
        <v>453</v>
      </c>
      <c r="E915" s="174" t="s">
        <v>1</v>
      </c>
      <c r="F915" s="175" t="s">
        <v>1245</v>
      </c>
      <c r="H915" s="176">
        <v>225.405</v>
      </c>
      <c r="L915" s="173"/>
      <c r="M915" s="177"/>
      <c r="N915" s="178"/>
      <c r="O915" s="178"/>
      <c r="P915" s="178"/>
      <c r="Q915" s="178"/>
      <c r="R915" s="178"/>
      <c r="S915" s="178"/>
      <c r="T915" s="179"/>
      <c r="AT915" s="174" t="s">
        <v>453</v>
      </c>
      <c r="AU915" s="174" t="s">
        <v>129</v>
      </c>
      <c r="AV915" s="14" t="s">
        <v>129</v>
      </c>
      <c r="AW915" s="14" t="s">
        <v>29</v>
      </c>
      <c r="AX915" s="14" t="s">
        <v>73</v>
      </c>
      <c r="AY915" s="174" t="s">
        <v>445</v>
      </c>
    </row>
    <row r="916" spans="2:51" s="13" customFormat="1">
      <c r="B916" s="166"/>
      <c r="D916" s="167" t="s">
        <v>453</v>
      </c>
      <c r="E916" s="168" t="s">
        <v>1</v>
      </c>
      <c r="F916" s="169" t="s">
        <v>1083</v>
      </c>
      <c r="H916" s="168" t="s">
        <v>1</v>
      </c>
      <c r="L916" s="166"/>
      <c r="M916" s="170"/>
      <c r="N916" s="171"/>
      <c r="O916" s="171"/>
      <c r="P916" s="171"/>
      <c r="Q916" s="171"/>
      <c r="R916" s="171"/>
      <c r="S916" s="171"/>
      <c r="T916" s="172"/>
      <c r="AT916" s="168" t="s">
        <v>453</v>
      </c>
      <c r="AU916" s="168" t="s">
        <v>129</v>
      </c>
      <c r="AV916" s="13" t="s">
        <v>81</v>
      </c>
      <c r="AW916" s="13" t="s">
        <v>29</v>
      </c>
      <c r="AX916" s="13" t="s">
        <v>73</v>
      </c>
      <c r="AY916" s="168" t="s">
        <v>445</v>
      </c>
    </row>
    <row r="917" spans="2:51" s="14" customFormat="1" ht="22.5">
      <c r="B917" s="173"/>
      <c r="D917" s="167" t="s">
        <v>453</v>
      </c>
      <c r="E917" s="174" t="s">
        <v>1</v>
      </c>
      <c r="F917" s="175" t="s">
        <v>1246</v>
      </c>
      <c r="H917" s="176">
        <v>247.38499999999999</v>
      </c>
      <c r="L917" s="173"/>
      <c r="M917" s="177"/>
      <c r="N917" s="178"/>
      <c r="O917" s="178"/>
      <c r="P917" s="178"/>
      <c r="Q917" s="178"/>
      <c r="R917" s="178"/>
      <c r="S917" s="178"/>
      <c r="T917" s="179"/>
      <c r="AT917" s="174" t="s">
        <v>453</v>
      </c>
      <c r="AU917" s="174" t="s">
        <v>129</v>
      </c>
      <c r="AV917" s="14" t="s">
        <v>129</v>
      </c>
      <c r="AW917" s="14" t="s">
        <v>29</v>
      </c>
      <c r="AX917" s="14" t="s">
        <v>73</v>
      </c>
      <c r="AY917" s="174" t="s">
        <v>445</v>
      </c>
    </row>
    <row r="918" spans="2:51" s="13" customFormat="1">
      <c r="B918" s="166"/>
      <c r="D918" s="167" t="s">
        <v>453</v>
      </c>
      <c r="E918" s="168" t="s">
        <v>1</v>
      </c>
      <c r="F918" s="169" t="s">
        <v>1085</v>
      </c>
      <c r="H918" s="168" t="s">
        <v>1</v>
      </c>
      <c r="L918" s="166"/>
      <c r="M918" s="170"/>
      <c r="N918" s="171"/>
      <c r="O918" s="171"/>
      <c r="P918" s="171"/>
      <c r="Q918" s="171"/>
      <c r="R918" s="171"/>
      <c r="S918" s="171"/>
      <c r="T918" s="172"/>
      <c r="AT918" s="168" t="s">
        <v>453</v>
      </c>
      <c r="AU918" s="168" t="s">
        <v>129</v>
      </c>
      <c r="AV918" s="13" t="s">
        <v>81</v>
      </c>
      <c r="AW918" s="13" t="s">
        <v>29</v>
      </c>
      <c r="AX918" s="13" t="s">
        <v>73</v>
      </c>
      <c r="AY918" s="168" t="s">
        <v>445</v>
      </c>
    </row>
    <row r="919" spans="2:51" s="14" customFormat="1">
      <c r="B919" s="173"/>
      <c r="D919" s="167" t="s">
        <v>453</v>
      </c>
      <c r="E919" s="174" t="s">
        <v>1</v>
      </c>
      <c r="F919" s="175" t="s">
        <v>1247</v>
      </c>
      <c r="H919" s="176">
        <v>100.077</v>
      </c>
      <c r="L919" s="173"/>
      <c r="M919" s="177"/>
      <c r="N919" s="178"/>
      <c r="O919" s="178"/>
      <c r="P919" s="178"/>
      <c r="Q919" s="178"/>
      <c r="R919" s="178"/>
      <c r="S919" s="178"/>
      <c r="T919" s="179"/>
      <c r="AT919" s="174" t="s">
        <v>453</v>
      </c>
      <c r="AU919" s="174" t="s">
        <v>129</v>
      </c>
      <c r="AV919" s="14" t="s">
        <v>129</v>
      </c>
      <c r="AW919" s="14" t="s">
        <v>29</v>
      </c>
      <c r="AX919" s="14" t="s">
        <v>73</v>
      </c>
      <c r="AY919" s="174" t="s">
        <v>445</v>
      </c>
    </row>
    <row r="920" spans="2:51" s="13" customFormat="1">
      <c r="B920" s="166"/>
      <c r="D920" s="167" t="s">
        <v>453</v>
      </c>
      <c r="E920" s="168" t="s">
        <v>1</v>
      </c>
      <c r="F920" s="169" t="s">
        <v>1087</v>
      </c>
      <c r="H920" s="168" t="s">
        <v>1</v>
      </c>
      <c r="L920" s="166"/>
      <c r="M920" s="170"/>
      <c r="N920" s="171"/>
      <c r="O920" s="171"/>
      <c r="P920" s="171"/>
      <c r="Q920" s="171"/>
      <c r="R920" s="171"/>
      <c r="S920" s="171"/>
      <c r="T920" s="172"/>
      <c r="AT920" s="168" t="s">
        <v>453</v>
      </c>
      <c r="AU920" s="168" t="s">
        <v>129</v>
      </c>
      <c r="AV920" s="13" t="s">
        <v>81</v>
      </c>
      <c r="AW920" s="13" t="s">
        <v>29</v>
      </c>
      <c r="AX920" s="13" t="s">
        <v>73</v>
      </c>
      <c r="AY920" s="168" t="s">
        <v>445</v>
      </c>
    </row>
    <row r="921" spans="2:51" s="14" customFormat="1">
      <c r="B921" s="173"/>
      <c r="D921" s="167" t="s">
        <v>453</v>
      </c>
      <c r="E921" s="174" t="s">
        <v>1</v>
      </c>
      <c r="F921" s="175" t="s">
        <v>1248</v>
      </c>
      <c r="H921" s="176">
        <v>269.60000000000002</v>
      </c>
      <c r="L921" s="173"/>
      <c r="M921" s="177"/>
      <c r="N921" s="178"/>
      <c r="O921" s="178"/>
      <c r="P921" s="178"/>
      <c r="Q921" s="178"/>
      <c r="R921" s="178"/>
      <c r="S921" s="178"/>
      <c r="T921" s="179"/>
      <c r="AT921" s="174" t="s">
        <v>453</v>
      </c>
      <c r="AU921" s="174" t="s">
        <v>129</v>
      </c>
      <c r="AV921" s="14" t="s">
        <v>129</v>
      </c>
      <c r="AW921" s="14" t="s">
        <v>29</v>
      </c>
      <c r="AX921" s="14" t="s">
        <v>73</v>
      </c>
      <c r="AY921" s="174" t="s">
        <v>445</v>
      </c>
    </row>
    <row r="922" spans="2:51" s="13" customFormat="1">
      <c r="B922" s="166"/>
      <c r="D922" s="167" t="s">
        <v>453</v>
      </c>
      <c r="E922" s="168" t="s">
        <v>1</v>
      </c>
      <c r="F922" s="169" t="s">
        <v>1089</v>
      </c>
      <c r="H922" s="168" t="s">
        <v>1</v>
      </c>
      <c r="L922" s="166"/>
      <c r="M922" s="170"/>
      <c r="N922" s="171"/>
      <c r="O922" s="171"/>
      <c r="P922" s="171"/>
      <c r="Q922" s="171"/>
      <c r="R922" s="171"/>
      <c r="S922" s="171"/>
      <c r="T922" s="172"/>
      <c r="AT922" s="168" t="s">
        <v>453</v>
      </c>
      <c r="AU922" s="168" t="s">
        <v>129</v>
      </c>
      <c r="AV922" s="13" t="s">
        <v>81</v>
      </c>
      <c r="AW922" s="13" t="s">
        <v>29</v>
      </c>
      <c r="AX922" s="13" t="s">
        <v>73</v>
      </c>
      <c r="AY922" s="168" t="s">
        <v>445</v>
      </c>
    </row>
    <row r="923" spans="2:51" s="14" customFormat="1">
      <c r="B923" s="173"/>
      <c r="D923" s="167" t="s">
        <v>453</v>
      </c>
      <c r="E923" s="174" t="s">
        <v>1</v>
      </c>
      <c r="F923" s="175" t="s">
        <v>1249</v>
      </c>
      <c r="H923" s="176">
        <v>300.36700000000002</v>
      </c>
      <c r="L923" s="173"/>
      <c r="M923" s="177"/>
      <c r="N923" s="178"/>
      <c r="O923" s="178"/>
      <c r="P923" s="178"/>
      <c r="Q923" s="178"/>
      <c r="R923" s="178"/>
      <c r="S923" s="178"/>
      <c r="T923" s="179"/>
      <c r="AT923" s="174" t="s">
        <v>453</v>
      </c>
      <c r="AU923" s="174" t="s">
        <v>129</v>
      </c>
      <c r="AV923" s="14" t="s">
        <v>129</v>
      </c>
      <c r="AW923" s="14" t="s">
        <v>29</v>
      </c>
      <c r="AX923" s="14" t="s">
        <v>73</v>
      </c>
      <c r="AY923" s="174" t="s">
        <v>445</v>
      </c>
    </row>
    <row r="924" spans="2:51" s="14" customFormat="1">
      <c r="B924" s="173"/>
      <c r="D924" s="167" t="s">
        <v>453</v>
      </c>
      <c r="E924" s="174" t="s">
        <v>1</v>
      </c>
      <c r="F924" s="175" t="s">
        <v>1250</v>
      </c>
      <c r="H924" s="176">
        <v>41.866999999999997</v>
      </c>
      <c r="L924" s="173"/>
      <c r="M924" s="177"/>
      <c r="N924" s="178"/>
      <c r="O924" s="178"/>
      <c r="P924" s="178"/>
      <c r="Q924" s="178"/>
      <c r="R924" s="178"/>
      <c r="S924" s="178"/>
      <c r="T924" s="179"/>
      <c r="AT924" s="174" t="s">
        <v>453</v>
      </c>
      <c r="AU924" s="174" t="s">
        <v>129</v>
      </c>
      <c r="AV924" s="14" t="s">
        <v>129</v>
      </c>
      <c r="AW924" s="14" t="s">
        <v>29</v>
      </c>
      <c r="AX924" s="14" t="s">
        <v>73</v>
      </c>
      <c r="AY924" s="174" t="s">
        <v>445</v>
      </c>
    </row>
    <row r="925" spans="2:51" s="14" customFormat="1">
      <c r="B925" s="173"/>
      <c r="D925" s="167" t="s">
        <v>453</v>
      </c>
      <c r="E925" s="174" t="s">
        <v>1</v>
      </c>
      <c r="F925" s="175" t="s">
        <v>1251</v>
      </c>
      <c r="H925" s="176">
        <v>50.24</v>
      </c>
      <c r="L925" s="173"/>
      <c r="M925" s="177"/>
      <c r="N925" s="178"/>
      <c r="O925" s="178"/>
      <c r="P925" s="178"/>
      <c r="Q925" s="178"/>
      <c r="R925" s="178"/>
      <c r="S925" s="178"/>
      <c r="T925" s="179"/>
      <c r="AT925" s="174" t="s">
        <v>453</v>
      </c>
      <c r="AU925" s="174" t="s">
        <v>129</v>
      </c>
      <c r="AV925" s="14" t="s">
        <v>129</v>
      </c>
      <c r="AW925" s="14" t="s">
        <v>29</v>
      </c>
      <c r="AX925" s="14" t="s">
        <v>73</v>
      </c>
      <c r="AY925" s="174" t="s">
        <v>445</v>
      </c>
    </row>
    <row r="926" spans="2:51" s="13" customFormat="1">
      <c r="B926" s="166"/>
      <c r="D926" s="167" t="s">
        <v>453</v>
      </c>
      <c r="E926" s="168" t="s">
        <v>1</v>
      </c>
      <c r="F926" s="169" t="s">
        <v>1093</v>
      </c>
      <c r="H926" s="168" t="s">
        <v>1</v>
      </c>
      <c r="L926" s="166"/>
      <c r="M926" s="170"/>
      <c r="N926" s="171"/>
      <c r="O926" s="171"/>
      <c r="P926" s="171"/>
      <c r="Q926" s="171"/>
      <c r="R926" s="171"/>
      <c r="S926" s="171"/>
      <c r="T926" s="172"/>
      <c r="AT926" s="168" t="s">
        <v>453</v>
      </c>
      <c r="AU926" s="168" t="s">
        <v>129</v>
      </c>
      <c r="AV926" s="13" t="s">
        <v>81</v>
      </c>
      <c r="AW926" s="13" t="s">
        <v>29</v>
      </c>
      <c r="AX926" s="13" t="s">
        <v>73</v>
      </c>
      <c r="AY926" s="168" t="s">
        <v>445</v>
      </c>
    </row>
    <row r="927" spans="2:51" s="14" customFormat="1">
      <c r="B927" s="173"/>
      <c r="D927" s="167" t="s">
        <v>453</v>
      </c>
      <c r="E927" s="174" t="s">
        <v>1</v>
      </c>
      <c r="F927" s="175" t="s">
        <v>1252</v>
      </c>
      <c r="H927" s="176">
        <v>152</v>
      </c>
      <c r="L927" s="173"/>
      <c r="M927" s="177"/>
      <c r="N927" s="178"/>
      <c r="O927" s="178"/>
      <c r="P927" s="178"/>
      <c r="Q927" s="178"/>
      <c r="R927" s="178"/>
      <c r="S927" s="178"/>
      <c r="T927" s="179"/>
      <c r="AT927" s="174" t="s">
        <v>453</v>
      </c>
      <c r="AU927" s="174" t="s">
        <v>129</v>
      </c>
      <c r="AV927" s="14" t="s">
        <v>129</v>
      </c>
      <c r="AW927" s="14" t="s">
        <v>29</v>
      </c>
      <c r="AX927" s="14" t="s">
        <v>73</v>
      </c>
      <c r="AY927" s="174" t="s">
        <v>445</v>
      </c>
    </row>
    <row r="928" spans="2:51" s="13" customFormat="1">
      <c r="B928" s="166"/>
      <c r="D928" s="167" t="s">
        <v>453</v>
      </c>
      <c r="E928" s="168" t="s">
        <v>1</v>
      </c>
      <c r="F928" s="169" t="s">
        <v>1095</v>
      </c>
      <c r="H928" s="168" t="s">
        <v>1</v>
      </c>
      <c r="L928" s="166"/>
      <c r="M928" s="170"/>
      <c r="N928" s="171"/>
      <c r="O928" s="171"/>
      <c r="P928" s="171"/>
      <c r="Q928" s="171"/>
      <c r="R928" s="171"/>
      <c r="S928" s="171"/>
      <c r="T928" s="172"/>
      <c r="AT928" s="168" t="s">
        <v>453</v>
      </c>
      <c r="AU928" s="168" t="s">
        <v>129</v>
      </c>
      <c r="AV928" s="13" t="s">
        <v>81</v>
      </c>
      <c r="AW928" s="13" t="s">
        <v>29</v>
      </c>
      <c r="AX928" s="13" t="s">
        <v>73</v>
      </c>
      <c r="AY928" s="168" t="s">
        <v>445</v>
      </c>
    </row>
    <row r="929" spans="1:65" s="14" customFormat="1" ht="22.5">
      <c r="B929" s="173"/>
      <c r="D929" s="167" t="s">
        <v>453</v>
      </c>
      <c r="E929" s="174" t="s">
        <v>1</v>
      </c>
      <c r="F929" s="175" t="s">
        <v>1253</v>
      </c>
      <c r="H929" s="176">
        <v>2301.8580000000002</v>
      </c>
      <c r="L929" s="173"/>
      <c r="M929" s="177"/>
      <c r="N929" s="178"/>
      <c r="O929" s="178"/>
      <c r="P929" s="178"/>
      <c r="Q929" s="178"/>
      <c r="R929" s="178"/>
      <c r="S929" s="178"/>
      <c r="T929" s="179"/>
      <c r="AT929" s="174" t="s">
        <v>453</v>
      </c>
      <c r="AU929" s="174" t="s">
        <v>129</v>
      </c>
      <c r="AV929" s="14" t="s">
        <v>129</v>
      </c>
      <c r="AW929" s="14" t="s">
        <v>29</v>
      </c>
      <c r="AX929" s="14" t="s">
        <v>73</v>
      </c>
      <c r="AY929" s="174" t="s">
        <v>445</v>
      </c>
    </row>
    <row r="930" spans="1:65" s="14" customFormat="1">
      <c r="B930" s="173"/>
      <c r="D930" s="167" t="s">
        <v>453</v>
      </c>
      <c r="E930" s="174" t="s">
        <v>1</v>
      </c>
      <c r="F930" s="175" t="s">
        <v>1254</v>
      </c>
      <c r="H930" s="176">
        <v>159.096</v>
      </c>
      <c r="L930" s="173"/>
      <c r="M930" s="177"/>
      <c r="N930" s="178"/>
      <c r="O930" s="178"/>
      <c r="P930" s="178"/>
      <c r="Q930" s="178"/>
      <c r="R930" s="178"/>
      <c r="S930" s="178"/>
      <c r="T930" s="179"/>
      <c r="AT930" s="174" t="s">
        <v>453</v>
      </c>
      <c r="AU930" s="174" t="s">
        <v>129</v>
      </c>
      <c r="AV930" s="14" t="s">
        <v>129</v>
      </c>
      <c r="AW930" s="14" t="s">
        <v>29</v>
      </c>
      <c r="AX930" s="14" t="s">
        <v>73</v>
      </c>
      <c r="AY930" s="174" t="s">
        <v>445</v>
      </c>
    </row>
    <row r="931" spans="1:65" s="14" customFormat="1" ht="33.75">
      <c r="B931" s="173"/>
      <c r="D931" s="167" t="s">
        <v>453</v>
      </c>
      <c r="E931" s="174" t="s">
        <v>1</v>
      </c>
      <c r="F931" s="175" t="s">
        <v>1255</v>
      </c>
      <c r="H931" s="176">
        <v>-533.96400000000006</v>
      </c>
      <c r="L931" s="173"/>
      <c r="M931" s="177"/>
      <c r="N931" s="178"/>
      <c r="O931" s="178"/>
      <c r="P931" s="178"/>
      <c r="Q931" s="178"/>
      <c r="R931" s="178"/>
      <c r="S931" s="178"/>
      <c r="T931" s="179"/>
      <c r="AT931" s="174" t="s">
        <v>453</v>
      </c>
      <c r="AU931" s="174" t="s">
        <v>129</v>
      </c>
      <c r="AV931" s="14" t="s">
        <v>129</v>
      </c>
      <c r="AW931" s="14" t="s">
        <v>29</v>
      </c>
      <c r="AX931" s="14" t="s">
        <v>73</v>
      </c>
      <c r="AY931" s="174" t="s">
        <v>445</v>
      </c>
    </row>
    <row r="932" spans="1:65" s="13" customFormat="1">
      <c r="B932" s="166"/>
      <c r="D932" s="167" t="s">
        <v>453</v>
      </c>
      <c r="E932" s="168" t="s">
        <v>1</v>
      </c>
      <c r="F932" s="169" t="s">
        <v>1099</v>
      </c>
      <c r="H932" s="168" t="s">
        <v>1</v>
      </c>
      <c r="L932" s="166"/>
      <c r="M932" s="170"/>
      <c r="N932" s="171"/>
      <c r="O932" s="171"/>
      <c r="P932" s="171"/>
      <c r="Q932" s="171"/>
      <c r="R932" s="171"/>
      <c r="S932" s="171"/>
      <c r="T932" s="172"/>
      <c r="AT932" s="168" t="s">
        <v>453</v>
      </c>
      <c r="AU932" s="168" t="s">
        <v>129</v>
      </c>
      <c r="AV932" s="13" t="s">
        <v>81</v>
      </c>
      <c r="AW932" s="13" t="s">
        <v>29</v>
      </c>
      <c r="AX932" s="13" t="s">
        <v>73</v>
      </c>
      <c r="AY932" s="168" t="s">
        <v>445</v>
      </c>
    </row>
    <row r="933" spans="1:65" s="13" customFormat="1">
      <c r="B933" s="166"/>
      <c r="D933" s="167" t="s">
        <v>453</v>
      </c>
      <c r="E933" s="168" t="s">
        <v>1</v>
      </c>
      <c r="F933" s="169" t="s">
        <v>1100</v>
      </c>
      <c r="H933" s="168" t="s">
        <v>1</v>
      </c>
      <c r="L933" s="166"/>
      <c r="M933" s="170"/>
      <c r="N933" s="171"/>
      <c r="O933" s="171"/>
      <c r="P933" s="171"/>
      <c r="Q933" s="171"/>
      <c r="R933" s="171"/>
      <c r="S933" s="171"/>
      <c r="T933" s="172"/>
      <c r="AT933" s="168" t="s">
        <v>453</v>
      </c>
      <c r="AU933" s="168" t="s">
        <v>129</v>
      </c>
      <c r="AV933" s="13" t="s">
        <v>81</v>
      </c>
      <c r="AW933" s="13" t="s">
        <v>29</v>
      </c>
      <c r="AX933" s="13" t="s">
        <v>73</v>
      </c>
      <c r="AY933" s="168" t="s">
        <v>445</v>
      </c>
    </row>
    <row r="934" spans="1:65" s="14" customFormat="1">
      <c r="B934" s="173"/>
      <c r="D934" s="167" t="s">
        <v>453</v>
      </c>
      <c r="E934" s="174" t="s">
        <v>1</v>
      </c>
      <c r="F934" s="175" t="s">
        <v>1256</v>
      </c>
      <c r="H934" s="176">
        <v>103.7</v>
      </c>
      <c r="L934" s="173"/>
      <c r="M934" s="177"/>
      <c r="N934" s="178"/>
      <c r="O934" s="178"/>
      <c r="P934" s="178"/>
      <c r="Q934" s="178"/>
      <c r="R934" s="178"/>
      <c r="S934" s="178"/>
      <c r="T934" s="179"/>
      <c r="AT934" s="174" t="s">
        <v>453</v>
      </c>
      <c r="AU934" s="174" t="s">
        <v>129</v>
      </c>
      <c r="AV934" s="14" t="s">
        <v>129</v>
      </c>
      <c r="AW934" s="14" t="s">
        <v>29</v>
      </c>
      <c r="AX934" s="14" t="s">
        <v>73</v>
      </c>
      <c r="AY934" s="174" t="s">
        <v>445</v>
      </c>
    </row>
    <row r="935" spans="1:65" s="13" customFormat="1">
      <c r="B935" s="166"/>
      <c r="D935" s="167" t="s">
        <v>453</v>
      </c>
      <c r="E935" s="168" t="s">
        <v>1</v>
      </c>
      <c r="F935" s="169" t="s">
        <v>1102</v>
      </c>
      <c r="H935" s="168" t="s">
        <v>1</v>
      </c>
      <c r="L935" s="166"/>
      <c r="M935" s="170"/>
      <c r="N935" s="171"/>
      <c r="O935" s="171"/>
      <c r="P935" s="171"/>
      <c r="Q935" s="171"/>
      <c r="R935" s="171"/>
      <c r="S935" s="171"/>
      <c r="T935" s="172"/>
      <c r="AT935" s="168" t="s">
        <v>453</v>
      </c>
      <c r="AU935" s="168" t="s">
        <v>129</v>
      </c>
      <c r="AV935" s="13" t="s">
        <v>81</v>
      </c>
      <c r="AW935" s="13" t="s">
        <v>29</v>
      </c>
      <c r="AX935" s="13" t="s">
        <v>73</v>
      </c>
      <c r="AY935" s="168" t="s">
        <v>445</v>
      </c>
    </row>
    <row r="936" spans="1:65" s="14" customFormat="1">
      <c r="B936" s="173"/>
      <c r="D936" s="167" t="s">
        <v>453</v>
      </c>
      <c r="E936" s="174" t="s">
        <v>1</v>
      </c>
      <c r="F936" s="175" t="s">
        <v>1257</v>
      </c>
      <c r="H936" s="176">
        <v>79.760000000000005</v>
      </c>
      <c r="L936" s="173"/>
      <c r="M936" s="177"/>
      <c r="N936" s="178"/>
      <c r="O936" s="178"/>
      <c r="P936" s="178"/>
      <c r="Q936" s="178"/>
      <c r="R936" s="178"/>
      <c r="S936" s="178"/>
      <c r="T936" s="179"/>
      <c r="AT936" s="174" t="s">
        <v>453</v>
      </c>
      <c r="AU936" s="174" t="s">
        <v>129</v>
      </c>
      <c r="AV936" s="14" t="s">
        <v>129</v>
      </c>
      <c r="AW936" s="14" t="s">
        <v>29</v>
      </c>
      <c r="AX936" s="14" t="s">
        <v>73</v>
      </c>
      <c r="AY936" s="174" t="s">
        <v>445</v>
      </c>
    </row>
    <row r="937" spans="1:65" s="16" customFormat="1">
      <c r="B937" s="187"/>
      <c r="D937" s="167" t="s">
        <v>453</v>
      </c>
      <c r="E937" s="188" t="s">
        <v>1</v>
      </c>
      <c r="F937" s="189" t="s">
        <v>470</v>
      </c>
      <c r="H937" s="190">
        <v>3497.3910000000001</v>
      </c>
      <c r="L937" s="187"/>
      <c r="M937" s="191"/>
      <c r="N937" s="192"/>
      <c r="O937" s="192"/>
      <c r="P937" s="192"/>
      <c r="Q937" s="192"/>
      <c r="R937" s="192"/>
      <c r="S937" s="192"/>
      <c r="T937" s="193"/>
      <c r="AT937" s="188" t="s">
        <v>453</v>
      </c>
      <c r="AU937" s="188" t="s">
        <v>129</v>
      </c>
      <c r="AV937" s="16" t="s">
        <v>451</v>
      </c>
      <c r="AW937" s="16" t="s">
        <v>29</v>
      </c>
      <c r="AX937" s="16" t="s">
        <v>81</v>
      </c>
      <c r="AY937" s="188" t="s">
        <v>445</v>
      </c>
    </row>
    <row r="938" spans="1:65" s="2" customFormat="1" ht="37.9" customHeight="1">
      <c r="A938" s="30"/>
      <c r="B938" s="152"/>
      <c r="C938" s="194" t="s">
        <v>1258</v>
      </c>
      <c r="D938" s="194" t="s">
        <v>534</v>
      </c>
      <c r="E938" s="195" t="s">
        <v>1259</v>
      </c>
      <c r="F938" s="196" t="s">
        <v>1260</v>
      </c>
      <c r="G938" s="197" t="s">
        <v>529</v>
      </c>
      <c r="H938" s="198">
        <v>1049.7550000000001</v>
      </c>
      <c r="I938" s="199"/>
      <c r="J938" s="199">
        <f>ROUND(I938*H938,2)</f>
        <v>0</v>
      </c>
      <c r="K938" s="200"/>
      <c r="L938" s="201"/>
      <c r="M938" s="202" t="s">
        <v>1</v>
      </c>
      <c r="N938" s="203" t="s">
        <v>39</v>
      </c>
      <c r="O938" s="162">
        <v>0</v>
      </c>
      <c r="P938" s="162">
        <f>O938*H938</f>
        <v>0</v>
      </c>
      <c r="Q938" s="162">
        <v>3.5599999999999998E-3</v>
      </c>
      <c r="R938" s="162">
        <f>Q938*H938</f>
        <v>3.7371278000000001</v>
      </c>
      <c r="S938" s="162">
        <v>0</v>
      </c>
      <c r="T938" s="163">
        <f>S938*H938</f>
        <v>0</v>
      </c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R938" s="164" t="s">
        <v>504</v>
      </c>
      <c r="AT938" s="164" t="s">
        <v>534</v>
      </c>
      <c r="AU938" s="164" t="s">
        <v>129</v>
      </c>
      <c r="AY938" s="18" t="s">
        <v>445</v>
      </c>
      <c r="BE938" s="165">
        <f>IF(N938="základná",J938,0)</f>
        <v>0</v>
      </c>
      <c r="BF938" s="165">
        <f>IF(N938="znížená",J938,0)</f>
        <v>0</v>
      </c>
      <c r="BG938" s="165">
        <f>IF(N938="zákl. prenesená",J938,0)</f>
        <v>0</v>
      </c>
      <c r="BH938" s="165">
        <f>IF(N938="zníž. prenesená",J938,0)</f>
        <v>0</v>
      </c>
      <c r="BI938" s="165">
        <f>IF(N938="nulová",J938,0)</f>
        <v>0</v>
      </c>
      <c r="BJ938" s="18" t="s">
        <v>129</v>
      </c>
      <c r="BK938" s="165">
        <f>ROUND(I938*H938,2)</f>
        <v>0</v>
      </c>
      <c r="BL938" s="18" t="s">
        <v>451</v>
      </c>
      <c r="BM938" s="164" t="s">
        <v>1261</v>
      </c>
    </row>
    <row r="939" spans="1:65" s="14" customFormat="1">
      <c r="B939" s="173"/>
      <c r="D939" s="167" t="s">
        <v>453</v>
      </c>
      <c r="E939" s="174" t="s">
        <v>1</v>
      </c>
      <c r="F939" s="175" t="s">
        <v>419</v>
      </c>
      <c r="H939" s="176">
        <v>989.29300000000001</v>
      </c>
      <c r="L939" s="173"/>
      <c r="M939" s="177"/>
      <c r="N939" s="178"/>
      <c r="O939" s="178"/>
      <c r="P939" s="178"/>
      <c r="Q939" s="178"/>
      <c r="R939" s="178"/>
      <c r="S939" s="178"/>
      <c r="T939" s="179"/>
      <c r="AT939" s="174" t="s">
        <v>453</v>
      </c>
      <c r="AU939" s="174" t="s">
        <v>129</v>
      </c>
      <c r="AV939" s="14" t="s">
        <v>129</v>
      </c>
      <c r="AW939" s="14" t="s">
        <v>29</v>
      </c>
      <c r="AX939" s="14" t="s">
        <v>73</v>
      </c>
      <c r="AY939" s="174" t="s">
        <v>445</v>
      </c>
    </row>
    <row r="940" spans="1:65" s="14" customFormat="1">
      <c r="B940" s="173"/>
      <c r="D940" s="167" t="s">
        <v>453</v>
      </c>
      <c r="E940" s="174" t="s">
        <v>1</v>
      </c>
      <c r="F940" s="175" t="s">
        <v>421</v>
      </c>
      <c r="H940" s="176">
        <v>60.462000000000003</v>
      </c>
      <c r="L940" s="173"/>
      <c r="M940" s="177"/>
      <c r="N940" s="178"/>
      <c r="O940" s="178"/>
      <c r="P940" s="178"/>
      <c r="Q940" s="178"/>
      <c r="R940" s="178"/>
      <c r="S940" s="178"/>
      <c r="T940" s="179"/>
      <c r="AT940" s="174" t="s">
        <v>453</v>
      </c>
      <c r="AU940" s="174" t="s">
        <v>129</v>
      </c>
      <c r="AV940" s="14" t="s">
        <v>129</v>
      </c>
      <c r="AW940" s="14" t="s">
        <v>29</v>
      </c>
      <c r="AX940" s="14" t="s">
        <v>73</v>
      </c>
      <c r="AY940" s="174" t="s">
        <v>445</v>
      </c>
    </row>
    <row r="941" spans="1:65" s="16" customFormat="1">
      <c r="B941" s="187"/>
      <c r="D941" s="167" t="s">
        <v>453</v>
      </c>
      <c r="E941" s="188" t="s">
        <v>1</v>
      </c>
      <c r="F941" s="189" t="s">
        <v>470</v>
      </c>
      <c r="H941" s="190">
        <v>1049.7550000000001</v>
      </c>
      <c r="L941" s="187"/>
      <c r="M941" s="191"/>
      <c r="N941" s="192"/>
      <c r="O941" s="192"/>
      <c r="P941" s="192"/>
      <c r="Q941" s="192"/>
      <c r="R941" s="192"/>
      <c r="S941" s="192"/>
      <c r="T941" s="193"/>
      <c r="AT941" s="188" t="s">
        <v>453</v>
      </c>
      <c r="AU941" s="188" t="s">
        <v>129</v>
      </c>
      <c r="AV941" s="16" t="s">
        <v>451</v>
      </c>
      <c r="AW941" s="16" t="s">
        <v>29</v>
      </c>
      <c r="AX941" s="16" t="s">
        <v>81</v>
      </c>
      <c r="AY941" s="188" t="s">
        <v>445</v>
      </c>
    </row>
    <row r="942" spans="1:65" s="2" customFormat="1" ht="37.9" customHeight="1">
      <c r="A942" s="30"/>
      <c r="B942" s="152"/>
      <c r="C942" s="153" t="s">
        <v>1262</v>
      </c>
      <c r="D942" s="153" t="s">
        <v>447</v>
      </c>
      <c r="E942" s="154" t="s">
        <v>1263</v>
      </c>
      <c r="F942" s="155" t="s">
        <v>1264</v>
      </c>
      <c r="G942" s="156" t="s">
        <v>651</v>
      </c>
      <c r="H942" s="157">
        <v>48</v>
      </c>
      <c r="I942" s="158"/>
      <c r="J942" s="158">
        <f>ROUND(I942*H942,2)</f>
        <v>0</v>
      </c>
      <c r="K942" s="159"/>
      <c r="L942" s="31"/>
      <c r="M942" s="160" t="s">
        <v>1</v>
      </c>
      <c r="N942" s="161" t="s">
        <v>39</v>
      </c>
      <c r="O942" s="162">
        <v>0.17891000000000001</v>
      </c>
      <c r="P942" s="162">
        <f>O942*H942</f>
        <v>8.5876800000000006</v>
      </c>
      <c r="Q942" s="162">
        <v>3.2445E-4</v>
      </c>
      <c r="R942" s="162">
        <f>Q942*H942</f>
        <v>1.55736E-2</v>
      </c>
      <c r="S942" s="162">
        <v>0</v>
      </c>
      <c r="T942" s="163">
        <f>S942*H942</f>
        <v>0</v>
      </c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R942" s="164" t="s">
        <v>451</v>
      </c>
      <c r="AT942" s="164" t="s">
        <v>447</v>
      </c>
      <c r="AU942" s="164" t="s">
        <v>129</v>
      </c>
      <c r="AY942" s="18" t="s">
        <v>445</v>
      </c>
      <c r="BE942" s="165">
        <f>IF(N942="základná",J942,0)</f>
        <v>0</v>
      </c>
      <c r="BF942" s="165">
        <f>IF(N942="znížená",J942,0)</f>
        <v>0</v>
      </c>
      <c r="BG942" s="165">
        <f>IF(N942="zákl. prenesená",J942,0)</f>
        <v>0</v>
      </c>
      <c r="BH942" s="165">
        <f>IF(N942="zníž. prenesená",J942,0)</f>
        <v>0</v>
      </c>
      <c r="BI942" s="165">
        <f>IF(N942="nulová",J942,0)</f>
        <v>0</v>
      </c>
      <c r="BJ942" s="18" t="s">
        <v>129</v>
      </c>
      <c r="BK942" s="165">
        <f>ROUND(I942*H942,2)</f>
        <v>0</v>
      </c>
      <c r="BL942" s="18" t="s">
        <v>451</v>
      </c>
      <c r="BM942" s="164" t="s">
        <v>1265</v>
      </c>
    </row>
    <row r="943" spans="1:65" s="13" customFormat="1">
      <c r="B943" s="166"/>
      <c r="D943" s="167" t="s">
        <v>453</v>
      </c>
      <c r="E943" s="168" t="s">
        <v>1</v>
      </c>
      <c r="F943" s="169" t="s">
        <v>1266</v>
      </c>
      <c r="H943" s="168" t="s">
        <v>1</v>
      </c>
      <c r="L943" s="166"/>
      <c r="M943" s="170"/>
      <c r="N943" s="171"/>
      <c r="O943" s="171"/>
      <c r="P943" s="171"/>
      <c r="Q943" s="171"/>
      <c r="R943" s="171"/>
      <c r="S943" s="171"/>
      <c r="T943" s="172"/>
      <c r="AT943" s="168" t="s">
        <v>453</v>
      </c>
      <c r="AU943" s="168" t="s">
        <v>129</v>
      </c>
      <c r="AV943" s="13" t="s">
        <v>81</v>
      </c>
      <c r="AW943" s="13" t="s">
        <v>29</v>
      </c>
      <c r="AX943" s="13" t="s">
        <v>73</v>
      </c>
      <c r="AY943" s="168" t="s">
        <v>445</v>
      </c>
    </row>
    <row r="944" spans="1:65" s="14" customFormat="1">
      <c r="B944" s="173"/>
      <c r="D944" s="167" t="s">
        <v>453</v>
      </c>
      <c r="E944" s="174" t="s">
        <v>1</v>
      </c>
      <c r="F944" s="175" t="s">
        <v>1267</v>
      </c>
      <c r="H944" s="176">
        <v>48</v>
      </c>
      <c r="L944" s="173"/>
      <c r="M944" s="177"/>
      <c r="N944" s="178"/>
      <c r="O944" s="178"/>
      <c r="P944" s="178"/>
      <c r="Q944" s="178"/>
      <c r="R944" s="178"/>
      <c r="S944" s="178"/>
      <c r="T944" s="179"/>
      <c r="AT944" s="174" t="s">
        <v>453</v>
      </c>
      <c r="AU944" s="174" t="s">
        <v>129</v>
      </c>
      <c r="AV944" s="14" t="s">
        <v>129</v>
      </c>
      <c r="AW944" s="14" t="s">
        <v>29</v>
      </c>
      <c r="AX944" s="14" t="s">
        <v>73</v>
      </c>
      <c r="AY944" s="174" t="s">
        <v>445</v>
      </c>
    </row>
    <row r="945" spans="1:65" s="16" customFormat="1">
      <c r="B945" s="187"/>
      <c r="D945" s="167" t="s">
        <v>453</v>
      </c>
      <c r="E945" s="188" t="s">
        <v>1</v>
      </c>
      <c r="F945" s="189" t="s">
        <v>470</v>
      </c>
      <c r="H945" s="190">
        <v>48</v>
      </c>
      <c r="L945" s="187"/>
      <c r="M945" s="191"/>
      <c r="N945" s="192"/>
      <c r="O945" s="192"/>
      <c r="P945" s="192"/>
      <c r="Q945" s="192"/>
      <c r="R945" s="192"/>
      <c r="S945" s="192"/>
      <c r="T945" s="193"/>
      <c r="AT945" s="188" t="s">
        <v>453</v>
      </c>
      <c r="AU945" s="188" t="s">
        <v>129</v>
      </c>
      <c r="AV945" s="16" t="s">
        <v>451</v>
      </c>
      <c r="AW945" s="16" t="s">
        <v>29</v>
      </c>
      <c r="AX945" s="16" t="s">
        <v>81</v>
      </c>
      <c r="AY945" s="188" t="s">
        <v>445</v>
      </c>
    </row>
    <row r="946" spans="1:65" s="2" customFormat="1" ht="33" customHeight="1">
      <c r="A946" s="30"/>
      <c r="B946" s="152"/>
      <c r="C946" s="153" t="s">
        <v>1268</v>
      </c>
      <c r="D946" s="153" t="s">
        <v>447</v>
      </c>
      <c r="E946" s="154" t="s">
        <v>1269</v>
      </c>
      <c r="F946" s="155" t="s">
        <v>1270</v>
      </c>
      <c r="G946" s="156" t="s">
        <v>450</v>
      </c>
      <c r="H946" s="157">
        <v>50.622</v>
      </c>
      <c r="I946" s="158"/>
      <c r="J946" s="158">
        <f>ROUND(I946*H946,2)</f>
        <v>0</v>
      </c>
      <c r="K946" s="159"/>
      <c r="L946" s="31"/>
      <c r="M946" s="160" t="s">
        <v>1</v>
      </c>
      <c r="N946" s="161" t="s">
        <v>39</v>
      </c>
      <c r="O946" s="162">
        <v>12.606</v>
      </c>
      <c r="P946" s="162">
        <f>O946*H946</f>
        <v>638.14093200000002</v>
      </c>
      <c r="Q946" s="162">
        <v>0</v>
      </c>
      <c r="R946" s="162">
        <f>Q946*H946</f>
        <v>0</v>
      </c>
      <c r="S946" s="162">
        <v>2.4</v>
      </c>
      <c r="T946" s="163">
        <f>S946*H946</f>
        <v>121.49279999999999</v>
      </c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R946" s="164" t="s">
        <v>451</v>
      </c>
      <c r="AT946" s="164" t="s">
        <v>447</v>
      </c>
      <c r="AU946" s="164" t="s">
        <v>129</v>
      </c>
      <c r="AY946" s="18" t="s">
        <v>445</v>
      </c>
      <c r="BE946" s="165">
        <f>IF(N946="základná",J946,0)</f>
        <v>0</v>
      </c>
      <c r="BF946" s="165">
        <f>IF(N946="znížená",J946,0)</f>
        <v>0</v>
      </c>
      <c r="BG946" s="165">
        <f>IF(N946="zákl. prenesená",J946,0)</f>
        <v>0</v>
      </c>
      <c r="BH946" s="165">
        <f>IF(N946="zníž. prenesená",J946,0)</f>
        <v>0</v>
      </c>
      <c r="BI946" s="165">
        <f>IF(N946="nulová",J946,0)</f>
        <v>0</v>
      </c>
      <c r="BJ946" s="18" t="s">
        <v>129</v>
      </c>
      <c r="BK946" s="165">
        <f>ROUND(I946*H946,2)</f>
        <v>0</v>
      </c>
      <c r="BL946" s="18" t="s">
        <v>451</v>
      </c>
      <c r="BM946" s="164" t="s">
        <v>1271</v>
      </c>
    </row>
    <row r="947" spans="1:65" s="13" customFormat="1">
      <c r="B947" s="166"/>
      <c r="D947" s="167" t="s">
        <v>453</v>
      </c>
      <c r="E947" s="168" t="s">
        <v>1</v>
      </c>
      <c r="F947" s="169" t="s">
        <v>639</v>
      </c>
      <c r="H947" s="168" t="s">
        <v>1</v>
      </c>
      <c r="L947" s="166"/>
      <c r="M947" s="170"/>
      <c r="N947" s="171"/>
      <c r="O947" s="171"/>
      <c r="P947" s="171"/>
      <c r="Q947" s="171"/>
      <c r="R947" s="171"/>
      <c r="S947" s="171"/>
      <c r="T947" s="172"/>
      <c r="AT947" s="168" t="s">
        <v>453</v>
      </c>
      <c r="AU947" s="168" t="s">
        <v>129</v>
      </c>
      <c r="AV947" s="13" t="s">
        <v>81</v>
      </c>
      <c r="AW947" s="13" t="s">
        <v>29</v>
      </c>
      <c r="AX947" s="13" t="s">
        <v>73</v>
      </c>
      <c r="AY947" s="168" t="s">
        <v>445</v>
      </c>
    </row>
    <row r="948" spans="1:65" s="13" customFormat="1">
      <c r="B948" s="166"/>
      <c r="D948" s="167" t="s">
        <v>453</v>
      </c>
      <c r="E948" s="168" t="s">
        <v>1</v>
      </c>
      <c r="F948" s="169" t="s">
        <v>1272</v>
      </c>
      <c r="H948" s="168" t="s">
        <v>1</v>
      </c>
      <c r="L948" s="166"/>
      <c r="M948" s="170"/>
      <c r="N948" s="171"/>
      <c r="O948" s="171"/>
      <c r="P948" s="171"/>
      <c r="Q948" s="171"/>
      <c r="R948" s="171"/>
      <c r="S948" s="171"/>
      <c r="T948" s="172"/>
      <c r="AT948" s="168" t="s">
        <v>453</v>
      </c>
      <c r="AU948" s="168" t="s">
        <v>129</v>
      </c>
      <c r="AV948" s="13" t="s">
        <v>81</v>
      </c>
      <c r="AW948" s="13" t="s">
        <v>29</v>
      </c>
      <c r="AX948" s="13" t="s">
        <v>73</v>
      </c>
      <c r="AY948" s="168" t="s">
        <v>445</v>
      </c>
    </row>
    <row r="949" spans="1:65" s="14" customFormat="1">
      <c r="B949" s="173"/>
      <c r="D949" s="167" t="s">
        <v>453</v>
      </c>
      <c r="E949" s="174" t="s">
        <v>1</v>
      </c>
      <c r="F949" s="175" t="s">
        <v>1273</v>
      </c>
      <c r="H949" s="176">
        <v>36.762</v>
      </c>
      <c r="L949" s="173"/>
      <c r="M949" s="177"/>
      <c r="N949" s="178"/>
      <c r="O949" s="178"/>
      <c r="P949" s="178"/>
      <c r="Q949" s="178"/>
      <c r="R949" s="178"/>
      <c r="S949" s="178"/>
      <c r="T949" s="179"/>
      <c r="AT949" s="174" t="s">
        <v>453</v>
      </c>
      <c r="AU949" s="174" t="s">
        <v>129</v>
      </c>
      <c r="AV949" s="14" t="s">
        <v>129</v>
      </c>
      <c r="AW949" s="14" t="s">
        <v>29</v>
      </c>
      <c r="AX949" s="14" t="s">
        <v>73</v>
      </c>
      <c r="AY949" s="174" t="s">
        <v>445</v>
      </c>
    </row>
    <row r="950" spans="1:65" s="13" customFormat="1">
      <c r="B950" s="166"/>
      <c r="D950" s="167" t="s">
        <v>453</v>
      </c>
      <c r="E950" s="168" t="s">
        <v>1</v>
      </c>
      <c r="F950" s="169" t="s">
        <v>1274</v>
      </c>
      <c r="H950" s="168" t="s">
        <v>1</v>
      </c>
      <c r="L950" s="166"/>
      <c r="M950" s="170"/>
      <c r="N950" s="171"/>
      <c r="O950" s="171"/>
      <c r="P950" s="171"/>
      <c r="Q950" s="171"/>
      <c r="R950" s="171"/>
      <c r="S950" s="171"/>
      <c r="T950" s="172"/>
      <c r="AT950" s="168" t="s">
        <v>453</v>
      </c>
      <c r="AU950" s="168" t="s">
        <v>129</v>
      </c>
      <c r="AV950" s="13" t="s">
        <v>81</v>
      </c>
      <c r="AW950" s="13" t="s">
        <v>29</v>
      </c>
      <c r="AX950" s="13" t="s">
        <v>73</v>
      </c>
      <c r="AY950" s="168" t="s">
        <v>445</v>
      </c>
    </row>
    <row r="951" spans="1:65" s="14" customFormat="1">
      <c r="B951" s="173"/>
      <c r="D951" s="167" t="s">
        <v>453</v>
      </c>
      <c r="E951" s="174" t="s">
        <v>1</v>
      </c>
      <c r="F951" s="175" t="s">
        <v>1275</v>
      </c>
      <c r="H951" s="176">
        <v>3.9430000000000001</v>
      </c>
      <c r="L951" s="173"/>
      <c r="M951" s="177"/>
      <c r="N951" s="178"/>
      <c r="O951" s="178"/>
      <c r="P951" s="178"/>
      <c r="Q951" s="178"/>
      <c r="R951" s="178"/>
      <c r="S951" s="178"/>
      <c r="T951" s="179"/>
      <c r="AT951" s="174" t="s">
        <v>453</v>
      </c>
      <c r="AU951" s="174" t="s">
        <v>129</v>
      </c>
      <c r="AV951" s="14" t="s">
        <v>129</v>
      </c>
      <c r="AW951" s="14" t="s">
        <v>29</v>
      </c>
      <c r="AX951" s="14" t="s">
        <v>73</v>
      </c>
      <c r="AY951" s="174" t="s">
        <v>445</v>
      </c>
    </row>
    <row r="952" spans="1:65" s="14" customFormat="1">
      <c r="B952" s="173"/>
      <c r="D952" s="167" t="s">
        <v>453</v>
      </c>
      <c r="E952" s="174" t="s">
        <v>1</v>
      </c>
      <c r="F952" s="175" t="s">
        <v>1276</v>
      </c>
      <c r="H952" s="176">
        <v>6.1109999999999998</v>
      </c>
      <c r="L952" s="173"/>
      <c r="M952" s="177"/>
      <c r="N952" s="178"/>
      <c r="O952" s="178"/>
      <c r="P952" s="178"/>
      <c r="Q952" s="178"/>
      <c r="R952" s="178"/>
      <c r="S952" s="178"/>
      <c r="T952" s="179"/>
      <c r="AT952" s="174" t="s">
        <v>453</v>
      </c>
      <c r="AU952" s="174" t="s">
        <v>129</v>
      </c>
      <c r="AV952" s="14" t="s">
        <v>129</v>
      </c>
      <c r="AW952" s="14" t="s">
        <v>29</v>
      </c>
      <c r="AX952" s="14" t="s">
        <v>73</v>
      </c>
      <c r="AY952" s="174" t="s">
        <v>445</v>
      </c>
    </row>
    <row r="953" spans="1:65" s="13" customFormat="1">
      <c r="B953" s="166"/>
      <c r="D953" s="167" t="s">
        <v>453</v>
      </c>
      <c r="E953" s="168" t="s">
        <v>1</v>
      </c>
      <c r="F953" s="169" t="s">
        <v>1277</v>
      </c>
      <c r="H953" s="168" t="s">
        <v>1</v>
      </c>
      <c r="L953" s="166"/>
      <c r="M953" s="170"/>
      <c r="N953" s="171"/>
      <c r="O953" s="171"/>
      <c r="P953" s="171"/>
      <c r="Q953" s="171"/>
      <c r="R953" s="171"/>
      <c r="S953" s="171"/>
      <c r="T953" s="172"/>
      <c r="AT953" s="168" t="s">
        <v>453</v>
      </c>
      <c r="AU953" s="168" t="s">
        <v>129</v>
      </c>
      <c r="AV953" s="13" t="s">
        <v>81</v>
      </c>
      <c r="AW953" s="13" t="s">
        <v>29</v>
      </c>
      <c r="AX953" s="13" t="s">
        <v>73</v>
      </c>
      <c r="AY953" s="168" t="s">
        <v>445</v>
      </c>
    </row>
    <row r="954" spans="1:65" s="14" customFormat="1">
      <c r="B954" s="173"/>
      <c r="D954" s="167" t="s">
        <v>453</v>
      </c>
      <c r="E954" s="174" t="s">
        <v>1</v>
      </c>
      <c r="F954" s="175" t="s">
        <v>1278</v>
      </c>
      <c r="H954" s="176">
        <v>0.33</v>
      </c>
      <c r="L954" s="173"/>
      <c r="M954" s="177"/>
      <c r="N954" s="178"/>
      <c r="O954" s="178"/>
      <c r="P954" s="178"/>
      <c r="Q954" s="178"/>
      <c r="R954" s="178"/>
      <c r="S954" s="178"/>
      <c r="T954" s="179"/>
      <c r="AT954" s="174" t="s">
        <v>453</v>
      </c>
      <c r="AU954" s="174" t="s">
        <v>129</v>
      </c>
      <c r="AV954" s="14" t="s">
        <v>129</v>
      </c>
      <c r="AW954" s="14" t="s">
        <v>29</v>
      </c>
      <c r="AX954" s="14" t="s">
        <v>73</v>
      </c>
      <c r="AY954" s="174" t="s">
        <v>445</v>
      </c>
    </row>
    <row r="955" spans="1:65" s="13" customFormat="1">
      <c r="B955" s="166"/>
      <c r="D955" s="167" t="s">
        <v>453</v>
      </c>
      <c r="E955" s="168" t="s">
        <v>1</v>
      </c>
      <c r="F955" s="169" t="s">
        <v>1279</v>
      </c>
      <c r="H955" s="168" t="s">
        <v>1</v>
      </c>
      <c r="L955" s="166"/>
      <c r="M955" s="170"/>
      <c r="N955" s="171"/>
      <c r="O955" s="171"/>
      <c r="P955" s="171"/>
      <c r="Q955" s="171"/>
      <c r="R955" s="171"/>
      <c r="S955" s="171"/>
      <c r="T955" s="172"/>
      <c r="AT955" s="168" t="s">
        <v>453</v>
      </c>
      <c r="AU955" s="168" t="s">
        <v>129</v>
      </c>
      <c r="AV955" s="13" t="s">
        <v>81</v>
      </c>
      <c r="AW955" s="13" t="s">
        <v>29</v>
      </c>
      <c r="AX955" s="13" t="s">
        <v>73</v>
      </c>
      <c r="AY955" s="168" t="s">
        <v>445</v>
      </c>
    </row>
    <row r="956" spans="1:65" s="14" customFormat="1">
      <c r="B956" s="173"/>
      <c r="D956" s="167" t="s">
        <v>453</v>
      </c>
      <c r="E956" s="174" t="s">
        <v>1</v>
      </c>
      <c r="F956" s="175" t="s">
        <v>1280</v>
      </c>
      <c r="H956" s="176">
        <v>1.931</v>
      </c>
      <c r="L956" s="173"/>
      <c r="M956" s="177"/>
      <c r="N956" s="178"/>
      <c r="O956" s="178"/>
      <c r="P956" s="178"/>
      <c r="Q956" s="178"/>
      <c r="R956" s="178"/>
      <c r="S956" s="178"/>
      <c r="T956" s="179"/>
      <c r="AT956" s="174" t="s">
        <v>453</v>
      </c>
      <c r="AU956" s="174" t="s">
        <v>129</v>
      </c>
      <c r="AV956" s="14" t="s">
        <v>129</v>
      </c>
      <c r="AW956" s="14" t="s">
        <v>29</v>
      </c>
      <c r="AX956" s="14" t="s">
        <v>73</v>
      </c>
      <c r="AY956" s="174" t="s">
        <v>445</v>
      </c>
    </row>
    <row r="957" spans="1:65" s="14" customFormat="1">
      <c r="B957" s="173"/>
      <c r="D957" s="167" t="s">
        <v>453</v>
      </c>
      <c r="E957" s="174" t="s">
        <v>1</v>
      </c>
      <c r="F957" s="175" t="s">
        <v>1281</v>
      </c>
      <c r="H957" s="176">
        <v>1.5449999999999999</v>
      </c>
      <c r="L957" s="173"/>
      <c r="M957" s="177"/>
      <c r="N957" s="178"/>
      <c r="O957" s="178"/>
      <c r="P957" s="178"/>
      <c r="Q957" s="178"/>
      <c r="R957" s="178"/>
      <c r="S957" s="178"/>
      <c r="T957" s="179"/>
      <c r="AT957" s="174" t="s">
        <v>453</v>
      </c>
      <c r="AU957" s="174" t="s">
        <v>129</v>
      </c>
      <c r="AV957" s="14" t="s">
        <v>129</v>
      </c>
      <c r="AW957" s="14" t="s">
        <v>29</v>
      </c>
      <c r="AX957" s="14" t="s">
        <v>73</v>
      </c>
      <c r="AY957" s="174" t="s">
        <v>445</v>
      </c>
    </row>
    <row r="958" spans="1:65" s="16" customFormat="1">
      <c r="B958" s="187"/>
      <c r="D958" s="167" t="s">
        <v>453</v>
      </c>
      <c r="E958" s="188" t="s">
        <v>1</v>
      </c>
      <c r="F958" s="189" t="s">
        <v>470</v>
      </c>
      <c r="H958" s="190">
        <v>50.622</v>
      </c>
      <c r="L958" s="187"/>
      <c r="M958" s="191"/>
      <c r="N958" s="192"/>
      <c r="O958" s="192"/>
      <c r="P958" s="192"/>
      <c r="Q958" s="192"/>
      <c r="R958" s="192"/>
      <c r="S958" s="192"/>
      <c r="T958" s="193"/>
      <c r="AT958" s="188" t="s">
        <v>453</v>
      </c>
      <c r="AU958" s="188" t="s">
        <v>129</v>
      </c>
      <c r="AV958" s="16" t="s">
        <v>451</v>
      </c>
      <c r="AW958" s="16" t="s">
        <v>29</v>
      </c>
      <c r="AX958" s="16" t="s">
        <v>81</v>
      </c>
      <c r="AY958" s="188" t="s">
        <v>445</v>
      </c>
    </row>
    <row r="959" spans="1:65" s="2" customFormat="1" ht="37.9" customHeight="1">
      <c r="A959" s="30"/>
      <c r="B959" s="152"/>
      <c r="C959" s="153" t="s">
        <v>1282</v>
      </c>
      <c r="D959" s="153" t="s">
        <v>447</v>
      </c>
      <c r="E959" s="154" t="s">
        <v>1283</v>
      </c>
      <c r="F959" s="155" t="s">
        <v>1284</v>
      </c>
      <c r="G959" s="156" t="s">
        <v>529</v>
      </c>
      <c r="H959" s="157">
        <v>1517.473</v>
      </c>
      <c r="I959" s="158"/>
      <c r="J959" s="158">
        <f>ROUND(I959*H959,2)</f>
        <v>0</v>
      </c>
      <c r="K959" s="159"/>
      <c r="L959" s="31"/>
      <c r="M959" s="160" t="s">
        <v>1</v>
      </c>
      <c r="N959" s="161" t="s">
        <v>39</v>
      </c>
      <c r="O959" s="162">
        <v>0.16400000000000001</v>
      </c>
      <c r="P959" s="162">
        <f>O959*H959</f>
        <v>248.86557200000001</v>
      </c>
      <c r="Q959" s="162">
        <v>0</v>
      </c>
      <c r="R959" s="162">
        <f>Q959*H959</f>
        <v>0</v>
      </c>
      <c r="S959" s="162">
        <v>0.19600000000000001</v>
      </c>
      <c r="T959" s="163">
        <f>S959*H959</f>
        <v>297.42470800000001</v>
      </c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R959" s="164" t="s">
        <v>451</v>
      </c>
      <c r="AT959" s="164" t="s">
        <v>447</v>
      </c>
      <c r="AU959" s="164" t="s">
        <v>129</v>
      </c>
      <c r="AY959" s="18" t="s">
        <v>445</v>
      </c>
      <c r="BE959" s="165">
        <f>IF(N959="základná",J959,0)</f>
        <v>0</v>
      </c>
      <c r="BF959" s="165">
        <f>IF(N959="znížená",J959,0)</f>
        <v>0</v>
      </c>
      <c r="BG959" s="165">
        <f>IF(N959="zákl. prenesená",J959,0)</f>
        <v>0</v>
      </c>
      <c r="BH959" s="165">
        <f>IF(N959="zníž. prenesená",J959,0)</f>
        <v>0</v>
      </c>
      <c r="BI959" s="165">
        <f>IF(N959="nulová",J959,0)</f>
        <v>0</v>
      </c>
      <c r="BJ959" s="18" t="s">
        <v>129</v>
      </c>
      <c r="BK959" s="165">
        <f>ROUND(I959*H959,2)</f>
        <v>0</v>
      </c>
      <c r="BL959" s="18" t="s">
        <v>451</v>
      </c>
      <c r="BM959" s="164" t="s">
        <v>1285</v>
      </c>
    </row>
    <row r="960" spans="1:65" s="13" customFormat="1">
      <c r="B960" s="166"/>
      <c r="D960" s="167" t="s">
        <v>453</v>
      </c>
      <c r="E960" s="168" t="s">
        <v>1</v>
      </c>
      <c r="F960" s="169" t="s">
        <v>639</v>
      </c>
      <c r="H960" s="168" t="s">
        <v>1</v>
      </c>
      <c r="L960" s="166"/>
      <c r="M960" s="170"/>
      <c r="N960" s="171"/>
      <c r="O960" s="171"/>
      <c r="P960" s="171"/>
      <c r="Q960" s="171"/>
      <c r="R960" s="171"/>
      <c r="S960" s="171"/>
      <c r="T960" s="172"/>
      <c r="AT960" s="168" t="s">
        <v>453</v>
      </c>
      <c r="AU960" s="168" t="s">
        <v>129</v>
      </c>
      <c r="AV960" s="13" t="s">
        <v>81</v>
      </c>
      <c r="AW960" s="13" t="s">
        <v>29</v>
      </c>
      <c r="AX960" s="13" t="s">
        <v>73</v>
      </c>
      <c r="AY960" s="168" t="s">
        <v>445</v>
      </c>
    </row>
    <row r="961" spans="2:51" s="14" customFormat="1">
      <c r="B961" s="173"/>
      <c r="D961" s="167" t="s">
        <v>453</v>
      </c>
      <c r="E961" s="174" t="s">
        <v>1</v>
      </c>
      <c r="F961" s="175" t="s">
        <v>1286</v>
      </c>
      <c r="H961" s="176">
        <v>11.52</v>
      </c>
      <c r="L961" s="173"/>
      <c r="M961" s="177"/>
      <c r="N961" s="178"/>
      <c r="O961" s="178"/>
      <c r="P961" s="178"/>
      <c r="Q961" s="178"/>
      <c r="R961" s="178"/>
      <c r="S961" s="178"/>
      <c r="T961" s="179"/>
      <c r="AT961" s="174" t="s">
        <v>453</v>
      </c>
      <c r="AU961" s="174" t="s">
        <v>129</v>
      </c>
      <c r="AV961" s="14" t="s">
        <v>129</v>
      </c>
      <c r="AW961" s="14" t="s">
        <v>29</v>
      </c>
      <c r="AX961" s="14" t="s">
        <v>73</v>
      </c>
      <c r="AY961" s="174" t="s">
        <v>445</v>
      </c>
    </row>
    <row r="962" spans="2:51" s="14" customFormat="1">
      <c r="B962" s="173"/>
      <c r="D962" s="167" t="s">
        <v>453</v>
      </c>
      <c r="E962" s="174" t="s">
        <v>1</v>
      </c>
      <c r="F962" s="175" t="s">
        <v>1287</v>
      </c>
      <c r="H962" s="176">
        <v>4.6669999999999998</v>
      </c>
      <c r="L962" s="173"/>
      <c r="M962" s="177"/>
      <c r="N962" s="178"/>
      <c r="O962" s="178"/>
      <c r="P962" s="178"/>
      <c r="Q962" s="178"/>
      <c r="R962" s="178"/>
      <c r="S962" s="178"/>
      <c r="T962" s="179"/>
      <c r="AT962" s="174" t="s">
        <v>453</v>
      </c>
      <c r="AU962" s="174" t="s">
        <v>129</v>
      </c>
      <c r="AV962" s="14" t="s">
        <v>129</v>
      </c>
      <c r="AW962" s="14" t="s">
        <v>29</v>
      </c>
      <c r="AX962" s="14" t="s">
        <v>73</v>
      </c>
      <c r="AY962" s="174" t="s">
        <v>445</v>
      </c>
    </row>
    <row r="963" spans="2:51" s="14" customFormat="1">
      <c r="B963" s="173"/>
      <c r="D963" s="167" t="s">
        <v>453</v>
      </c>
      <c r="E963" s="174" t="s">
        <v>1</v>
      </c>
      <c r="F963" s="175" t="s">
        <v>1288</v>
      </c>
      <c r="H963" s="176">
        <v>14.499000000000001</v>
      </c>
      <c r="L963" s="173"/>
      <c r="M963" s="177"/>
      <c r="N963" s="178"/>
      <c r="O963" s="178"/>
      <c r="P963" s="178"/>
      <c r="Q963" s="178"/>
      <c r="R963" s="178"/>
      <c r="S963" s="178"/>
      <c r="T963" s="179"/>
      <c r="AT963" s="174" t="s">
        <v>453</v>
      </c>
      <c r="AU963" s="174" t="s">
        <v>129</v>
      </c>
      <c r="AV963" s="14" t="s">
        <v>129</v>
      </c>
      <c r="AW963" s="14" t="s">
        <v>29</v>
      </c>
      <c r="AX963" s="14" t="s">
        <v>73</v>
      </c>
      <c r="AY963" s="174" t="s">
        <v>445</v>
      </c>
    </row>
    <row r="964" spans="2:51" s="14" customFormat="1">
      <c r="B964" s="173"/>
      <c r="D964" s="167" t="s">
        <v>453</v>
      </c>
      <c r="E964" s="174" t="s">
        <v>1</v>
      </c>
      <c r="F964" s="175" t="s">
        <v>1289</v>
      </c>
      <c r="H964" s="176">
        <v>23.4</v>
      </c>
      <c r="L964" s="173"/>
      <c r="M964" s="177"/>
      <c r="N964" s="178"/>
      <c r="O964" s="178"/>
      <c r="P964" s="178"/>
      <c r="Q964" s="178"/>
      <c r="R964" s="178"/>
      <c r="S964" s="178"/>
      <c r="T964" s="179"/>
      <c r="AT964" s="174" t="s">
        <v>453</v>
      </c>
      <c r="AU964" s="174" t="s">
        <v>129</v>
      </c>
      <c r="AV964" s="14" t="s">
        <v>129</v>
      </c>
      <c r="AW964" s="14" t="s">
        <v>29</v>
      </c>
      <c r="AX964" s="14" t="s">
        <v>73</v>
      </c>
      <c r="AY964" s="174" t="s">
        <v>445</v>
      </c>
    </row>
    <row r="965" spans="2:51" s="14" customFormat="1">
      <c r="B965" s="173"/>
      <c r="D965" s="167" t="s">
        <v>453</v>
      </c>
      <c r="E965" s="174" t="s">
        <v>1</v>
      </c>
      <c r="F965" s="175" t="s">
        <v>1290</v>
      </c>
      <c r="H965" s="176">
        <v>13.77</v>
      </c>
      <c r="L965" s="173"/>
      <c r="M965" s="177"/>
      <c r="N965" s="178"/>
      <c r="O965" s="178"/>
      <c r="P965" s="178"/>
      <c r="Q965" s="178"/>
      <c r="R965" s="178"/>
      <c r="S965" s="178"/>
      <c r="T965" s="179"/>
      <c r="AT965" s="174" t="s">
        <v>453</v>
      </c>
      <c r="AU965" s="174" t="s">
        <v>129</v>
      </c>
      <c r="AV965" s="14" t="s">
        <v>129</v>
      </c>
      <c r="AW965" s="14" t="s">
        <v>29</v>
      </c>
      <c r="AX965" s="14" t="s">
        <v>73</v>
      </c>
      <c r="AY965" s="174" t="s">
        <v>445</v>
      </c>
    </row>
    <row r="966" spans="2:51" s="14" customFormat="1">
      <c r="B966" s="173"/>
      <c r="D966" s="167" t="s">
        <v>453</v>
      </c>
      <c r="E966" s="174" t="s">
        <v>1</v>
      </c>
      <c r="F966" s="175" t="s">
        <v>1291</v>
      </c>
      <c r="H966" s="176">
        <v>1.0640000000000001</v>
      </c>
      <c r="L966" s="173"/>
      <c r="M966" s="177"/>
      <c r="N966" s="178"/>
      <c r="O966" s="178"/>
      <c r="P966" s="178"/>
      <c r="Q966" s="178"/>
      <c r="R966" s="178"/>
      <c r="S966" s="178"/>
      <c r="T966" s="179"/>
      <c r="AT966" s="174" t="s">
        <v>453</v>
      </c>
      <c r="AU966" s="174" t="s">
        <v>129</v>
      </c>
      <c r="AV966" s="14" t="s">
        <v>129</v>
      </c>
      <c r="AW966" s="14" t="s">
        <v>29</v>
      </c>
      <c r="AX966" s="14" t="s">
        <v>73</v>
      </c>
      <c r="AY966" s="174" t="s">
        <v>445</v>
      </c>
    </row>
    <row r="967" spans="2:51" s="14" customFormat="1">
      <c r="B967" s="173"/>
      <c r="D967" s="167" t="s">
        <v>453</v>
      </c>
      <c r="E967" s="174" t="s">
        <v>1</v>
      </c>
      <c r="F967" s="175" t="s">
        <v>1292</v>
      </c>
      <c r="H967" s="176">
        <v>0.70199999999999996</v>
      </c>
      <c r="L967" s="173"/>
      <c r="M967" s="177"/>
      <c r="N967" s="178"/>
      <c r="O967" s="178"/>
      <c r="P967" s="178"/>
      <c r="Q967" s="178"/>
      <c r="R967" s="178"/>
      <c r="S967" s="178"/>
      <c r="T967" s="179"/>
      <c r="AT967" s="174" t="s">
        <v>453</v>
      </c>
      <c r="AU967" s="174" t="s">
        <v>129</v>
      </c>
      <c r="AV967" s="14" t="s">
        <v>129</v>
      </c>
      <c r="AW967" s="14" t="s">
        <v>29</v>
      </c>
      <c r="AX967" s="14" t="s">
        <v>73</v>
      </c>
      <c r="AY967" s="174" t="s">
        <v>445</v>
      </c>
    </row>
    <row r="968" spans="2:51" s="14" customFormat="1">
      <c r="B968" s="173"/>
      <c r="D968" s="167" t="s">
        <v>453</v>
      </c>
      <c r="E968" s="174" t="s">
        <v>1</v>
      </c>
      <c r="F968" s="175" t="s">
        <v>1293</v>
      </c>
      <c r="H968" s="176">
        <v>10.436999999999999</v>
      </c>
      <c r="L968" s="173"/>
      <c r="M968" s="177"/>
      <c r="N968" s="178"/>
      <c r="O968" s="178"/>
      <c r="P968" s="178"/>
      <c r="Q968" s="178"/>
      <c r="R968" s="178"/>
      <c r="S968" s="178"/>
      <c r="T968" s="179"/>
      <c r="AT968" s="174" t="s">
        <v>453</v>
      </c>
      <c r="AU968" s="174" t="s">
        <v>129</v>
      </c>
      <c r="AV968" s="14" t="s">
        <v>129</v>
      </c>
      <c r="AW968" s="14" t="s">
        <v>29</v>
      </c>
      <c r="AX968" s="14" t="s">
        <v>73</v>
      </c>
      <c r="AY968" s="174" t="s">
        <v>445</v>
      </c>
    </row>
    <row r="969" spans="2:51" s="14" customFormat="1">
      <c r="B969" s="173"/>
      <c r="D969" s="167" t="s">
        <v>453</v>
      </c>
      <c r="E969" s="174" t="s">
        <v>1</v>
      </c>
      <c r="F969" s="175" t="s">
        <v>1294</v>
      </c>
      <c r="H969" s="176">
        <v>22.643999999999998</v>
      </c>
      <c r="L969" s="173"/>
      <c r="M969" s="177"/>
      <c r="N969" s="178"/>
      <c r="O969" s="178"/>
      <c r="P969" s="178"/>
      <c r="Q969" s="178"/>
      <c r="R969" s="178"/>
      <c r="S969" s="178"/>
      <c r="T969" s="179"/>
      <c r="AT969" s="174" t="s">
        <v>453</v>
      </c>
      <c r="AU969" s="174" t="s">
        <v>129</v>
      </c>
      <c r="AV969" s="14" t="s">
        <v>129</v>
      </c>
      <c r="AW969" s="14" t="s">
        <v>29</v>
      </c>
      <c r="AX969" s="14" t="s">
        <v>73</v>
      </c>
      <c r="AY969" s="174" t="s">
        <v>445</v>
      </c>
    </row>
    <row r="970" spans="2:51" s="14" customFormat="1">
      <c r="B970" s="173"/>
      <c r="D970" s="167" t="s">
        <v>453</v>
      </c>
      <c r="E970" s="174" t="s">
        <v>1</v>
      </c>
      <c r="F970" s="175" t="s">
        <v>1295</v>
      </c>
      <c r="H970" s="176">
        <v>13.657</v>
      </c>
      <c r="L970" s="173"/>
      <c r="M970" s="177"/>
      <c r="N970" s="178"/>
      <c r="O970" s="178"/>
      <c r="P970" s="178"/>
      <c r="Q970" s="178"/>
      <c r="R970" s="178"/>
      <c r="S970" s="178"/>
      <c r="T970" s="179"/>
      <c r="AT970" s="174" t="s">
        <v>453</v>
      </c>
      <c r="AU970" s="174" t="s">
        <v>129</v>
      </c>
      <c r="AV970" s="14" t="s">
        <v>129</v>
      </c>
      <c r="AW970" s="14" t="s">
        <v>29</v>
      </c>
      <c r="AX970" s="14" t="s">
        <v>73</v>
      </c>
      <c r="AY970" s="174" t="s">
        <v>445</v>
      </c>
    </row>
    <row r="971" spans="2:51" s="14" customFormat="1">
      <c r="B971" s="173"/>
      <c r="D971" s="167" t="s">
        <v>453</v>
      </c>
      <c r="E971" s="174" t="s">
        <v>1</v>
      </c>
      <c r="F971" s="175" t="s">
        <v>1296</v>
      </c>
      <c r="H971" s="176">
        <v>5.2190000000000003</v>
      </c>
      <c r="L971" s="173"/>
      <c r="M971" s="177"/>
      <c r="N971" s="178"/>
      <c r="O971" s="178"/>
      <c r="P971" s="178"/>
      <c r="Q971" s="178"/>
      <c r="R971" s="178"/>
      <c r="S971" s="178"/>
      <c r="T971" s="179"/>
      <c r="AT971" s="174" t="s">
        <v>453</v>
      </c>
      <c r="AU971" s="174" t="s">
        <v>129</v>
      </c>
      <c r="AV971" s="14" t="s">
        <v>129</v>
      </c>
      <c r="AW971" s="14" t="s">
        <v>29</v>
      </c>
      <c r="AX971" s="14" t="s">
        <v>73</v>
      </c>
      <c r="AY971" s="174" t="s">
        <v>445</v>
      </c>
    </row>
    <row r="972" spans="2:51" s="14" customFormat="1">
      <c r="B972" s="173"/>
      <c r="D972" s="167" t="s">
        <v>453</v>
      </c>
      <c r="E972" s="174" t="s">
        <v>1</v>
      </c>
      <c r="F972" s="175" t="s">
        <v>1297</v>
      </c>
      <c r="H972" s="176">
        <v>8.5250000000000004</v>
      </c>
      <c r="L972" s="173"/>
      <c r="M972" s="177"/>
      <c r="N972" s="178"/>
      <c r="O972" s="178"/>
      <c r="P972" s="178"/>
      <c r="Q972" s="178"/>
      <c r="R972" s="178"/>
      <c r="S972" s="178"/>
      <c r="T972" s="179"/>
      <c r="AT972" s="174" t="s">
        <v>453</v>
      </c>
      <c r="AU972" s="174" t="s">
        <v>129</v>
      </c>
      <c r="AV972" s="14" t="s">
        <v>129</v>
      </c>
      <c r="AW972" s="14" t="s">
        <v>29</v>
      </c>
      <c r="AX972" s="14" t="s">
        <v>73</v>
      </c>
      <c r="AY972" s="174" t="s">
        <v>445</v>
      </c>
    </row>
    <row r="973" spans="2:51" s="15" customFormat="1">
      <c r="B973" s="180"/>
      <c r="D973" s="167" t="s">
        <v>453</v>
      </c>
      <c r="E973" s="181" t="s">
        <v>1</v>
      </c>
      <c r="F973" s="182" t="s">
        <v>468</v>
      </c>
      <c r="H973" s="183">
        <v>130.10400000000001</v>
      </c>
      <c r="L973" s="180"/>
      <c r="M973" s="184"/>
      <c r="N973" s="185"/>
      <c r="O973" s="185"/>
      <c r="P973" s="185"/>
      <c r="Q973" s="185"/>
      <c r="R973" s="185"/>
      <c r="S973" s="185"/>
      <c r="T973" s="186"/>
      <c r="AT973" s="181" t="s">
        <v>453</v>
      </c>
      <c r="AU973" s="181" t="s">
        <v>129</v>
      </c>
      <c r="AV973" s="15" t="s">
        <v>469</v>
      </c>
      <c r="AW973" s="15" t="s">
        <v>29</v>
      </c>
      <c r="AX973" s="15" t="s">
        <v>73</v>
      </c>
      <c r="AY973" s="181" t="s">
        <v>445</v>
      </c>
    </row>
    <row r="974" spans="2:51" s="13" customFormat="1">
      <c r="B974" s="166"/>
      <c r="D974" s="167" t="s">
        <v>453</v>
      </c>
      <c r="E974" s="168" t="s">
        <v>1</v>
      </c>
      <c r="F974" s="169" t="s">
        <v>653</v>
      </c>
      <c r="H974" s="168" t="s">
        <v>1</v>
      </c>
      <c r="L974" s="166"/>
      <c r="M974" s="170"/>
      <c r="N974" s="171"/>
      <c r="O974" s="171"/>
      <c r="P974" s="171"/>
      <c r="Q974" s="171"/>
      <c r="R974" s="171"/>
      <c r="S974" s="171"/>
      <c r="T974" s="172"/>
      <c r="AT974" s="168" t="s">
        <v>453</v>
      </c>
      <c r="AU974" s="168" t="s">
        <v>129</v>
      </c>
      <c r="AV974" s="13" t="s">
        <v>81</v>
      </c>
      <c r="AW974" s="13" t="s">
        <v>29</v>
      </c>
      <c r="AX974" s="13" t="s">
        <v>73</v>
      </c>
      <c r="AY974" s="168" t="s">
        <v>445</v>
      </c>
    </row>
    <row r="975" spans="2:51" s="14" customFormat="1">
      <c r="B975" s="173"/>
      <c r="D975" s="167" t="s">
        <v>453</v>
      </c>
      <c r="E975" s="174" t="s">
        <v>1</v>
      </c>
      <c r="F975" s="175" t="s">
        <v>1298</v>
      </c>
      <c r="H975" s="176">
        <v>73.34</v>
      </c>
      <c r="L975" s="173"/>
      <c r="M975" s="177"/>
      <c r="N975" s="178"/>
      <c r="O975" s="178"/>
      <c r="P975" s="178"/>
      <c r="Q975" s="178"/>
      <c r="R975" s="178"/>
      <c r="S975" s="178"/>
      <c r="T975" s="179"/>
      <c r="AT975" s="174" t="s">
        <v>453</v>
      </c>
      <c r="AU975" s="174" t="s">
        <v>129</v>
      </c>
      <c r="AV975" s="14" t="s">
        <v>129</v>
      </c>
      <c r="AW975" s="14" t="s">
        <v>29</v>
      </c>
      <c r="AX975" s="14" t="s">
        <v>73</v>
      </c>
      <c r="AY975" s="174" t="s">
        <v>445</v>
      </c>
    </row>
    <row r="976" spans="2:51" s="14" customFormat="1">
      <c r="B976" s="173"/>
      <c r="D976" s="167" t="s">
        <v>453</v>
      </c>
      <c r="E976" s="174" t="s">
        <v>1</v>
      </c>
      <c r="F976" s="175" t="s">
        <v>1299</v>
      </c>
      <c r="H976" s="176">
        <v>5.633</v>
      </c>
      <c r="L976" s="173"/>
      <c r="M976" s="177"/>
      <c r="N976" s="178"/>
      <c r="O976" s="178"/>
      <c r="P976" s="178"/>
      <c r="Q976" s="178"/>
      <c r="R976" s="178"/>
      <c r="S976" s="178"/>
      <c r="T976" s="179"/>
      <c r="AT976" s="174" t="s">
        <v>453</v>
      </c>
      <c r="AU976" s="174" t="s">
        <v>129</v>
      </c>
      <c r="AV976" s="14" t="s">
        <v>129</v>
      </c>
      <c r="AW976" s="14" t="s">
        <v>29</v>
      </c>
      <c r="AX976" s="14" t="s">
        <v>73</v>
      </c>
      <c r="AY976" s="174" t="s">
        <v>445</v>
      </c>
    </row>
    <row r="977" spans="2:51" s="14" customFormat="1">
      <c r="B977" s="173"/>
      <c r="D977" s="167" t="s">
        <v>453</v>
      </c>
      <c r="E977" s="174" t="s">
        <v>1</v>
      </c>
      <c r="F977" s="175" t="s">
        <v>1300</v>
      </c>
      <c r="H977" s="176">
        <v>39.869999999999997</v>
      </c>
      <c r="L977" s="173"/>
      <c r="M977" s="177"/>
      <c r="N977" s="178"/>
      <c r="O977" s="178"/>
      <c r="P977" s="178"/>
      <c r="Q977" s="178"/>
      <c r="R977" s="178"/>
      <c r="S977" s="178"/>
      <c r="T977" s="179"/>
      <c r="AT977" s="174" t="s">
        <v>453</v>
      </c>
      <c r="AU977" s="174" t="s">
        <v>129</v>
      </c>
      <c r="AV977" s="14" t="s">
        <v>129</v>
      </c>
      <c r="AW977" s="14" t="s">
        <v>29</v>
      </c>
      <c r="AX977" s="14" t="s">
        <v>73</v>
      </c>
      <c r="AY977" s="174" t="s">
        <v>445</v>
      </c>
    </row>
    <row r="978" spans="2:51" s="14" customFormat="1">
      <c r="B978" s="173"/>
      <c r="D978" s="167" t="s">
        <v>453</v>
      </c>
      <c r="E978" s="174" t="s">
        <v>1</v>
      </c>
      <c r="F978" s="175" t="s">
        <v>1301</v>
      </c>
      <c r="H978" s="176">
        <v>56.781999999999996</v>
      </c>
      <c r="L978" s="173"/>
      <c r="M978" s="177"/>
      <c r="N978" s="178"/>
      <c r="O978" s="178"/>
      <c r="P978" s="178"/>
      <c r="Q978" s="178"/>
      <c r="R978" s="178"/>
      <c r="S978" s="178"/>
      <c r="T978" s="179"/>
      <c r="AT978" s="174" t="s">
        <v>453</v>
      </c>
      <c r="AU978" s="174" t="s">
        <v>129</v>
      </c>
      <c r="AV978" s="14" t="s">
        <v>129</v>
      </c>
      <c r="AW978" s="14" t="s">
        <v>29</v>
      </c>
      <c r="AX978" s="14" t="s">
        <v>73</v>
      </c>
      <c r="AY978" s="174" t="s">
        <v>445</v>
      </c>
    </row>
    <row r="979" spans="2:51" s="14" customFormat="1">
      <c r="B979" s="173"/>
      <c r="D979" s="167" t="s">
        <v>453</v>
      </c>
      <c r="E979" s="174" t="s">
        <v>1</v>
      </c>
      <c r="F979" s="175" t="s">
        <v>1302</v>
      </c>
      <c r="H979" s="176">
        <v>13.727</v>
      </c>
      <c r="L979" s="173"/>
      <c r="M979" s="177"/>
      <c r="N979" s="178"/>
      <c r="O979" s="178"/>
      <c r="P979" s="178"/>
      <c r="Q979" s="178"/>
      <c r="R979" s="178"/>
      <c r="S979" s="178"/>
      <c r="T979" s="179"/>
      <c r="AT979" s="174" t="s">
        <v>453</v>
      </c>
      <c r="AU979" s="174" t="s">
        <v>129</v>
      </c>
      <c r="AV979" s="14" t="s">
        <v>129</v>
      </c>
      <c r="AW979" s="14" t="s">
        <v>29</v>
      </c>
      <c r="AX979" s="14" t="s">
        <v>73</v>
      </c>
      <c r="AY979" s="174" t="s">
        <v>445</v>
      </c>
    </row>
    <row r="980" spans="2:51" s="14" customFormat="1">
      <c r="B980" s="173"/>
      <c r="D980" s="167" t="s">
        <v>453</v>
      </c>
      <c r="E980" s="174" t="s">
        <v>1</v>
      </c>
      <c r="F980" s="175" t="s">
        <v>1303</v>
      </c>
      <c r="H980" s="176">
        <v>10.651999999999999</v>
      </c>
      <c r="L980" s="173"/>
      <c r="M980" s="177"/>
      <c r="N980" s="178"/>
      <c r="O980" s="178"/>
      <c r="P980" s="178"/>
      <c r="Q980" s="178"/>
      <c r="R980" s="178"/>
      <c r="S980" s="178"/>
      <c r="T980" s="179"/>
      <c r="AT980" s="174" t="s">
        <v>453</v>
      </c>
      <c r="AU980" s="174" t="s">
        <v>129</v>
      </c>
      <c r="AV980" s="14" t="s">
        <v>129</v>
      </c>
      <c r="AW980" s="14" t="s">
        <v>29</v>
      </c>
      <c r="AX980" s="14" t="s">
        <v>73</v>
      </c>
      <c r="AY980" s="174" t="s">
        <v>445</v>
      </c>
    </row>
    <row r="981" spans="2:51" s="14" customFormat="1">
      <c r="B981" s="173"/>
      <c r="D981" s="167" t="s">
        <v>453</v>
      </c>
      <c r="E981" s="174" t="s">
        <v>1</v>
      </c>
      <c r="F981" s="175" t="s">
        <v>1304</v>
      </c>
      <c r="H981" s="176">
        <v>74.986999999999995</v>
      </c>
      <c r="L981" s="173"/>
      <c r="M981" s="177"/>
      <c r="N981" s="178"/>
      <c r="O981" s="178"/>
      <c r="P981" s="178"/>
      <c r="Q981" s="178"/>
      <c r="R981" s="178"/>
      <c r="S981" s="178"/>
      <c r="T981" s="179"/>
      <c r="AT981" s="174" t="s">
        <v>453</v>
      </c>
      <c r="AU981" s="174" t="s">
        <v>129</v>
      </c>
      <c r="AV981" s="14" t="s">
        <v>129</v>
      </c>
      <c r="AW981" s="14" t="s">
        <v>29</v>
      </c>
      <c r="AX981" s="14" t="s">
        <v>73</v>
      </c>
      <c r="AY981" s="174" t="s">
        <v>445</v>
      </c>
    </row>
    <row r="982" spans="2:51" s="14" customFormat="1">
      <c r="B982" s="173"/>
      <c r="D982" s="167" t="s">
        <v>453</v>
      </c>
      <c r="E982" s="174" t="s">
        <v>1</v>
      </c>
      <c r="F982" s="175" t="s">
        <v>1305</v>
      </c>
      <c r="H982" s="176">
        <v>35.402000000000001</v>
      </c>
      <c r="L982" s="173"/>
      <c r="M982" s="177"/>
      <c r="N982" s="178"/>
      <c r="O982" s="178"/>
      <c r="P982" s="178"/>
      <c r="Q982" s="178"/>
      <c r="R982" s="178"/>
      <c r="S982" s="178"/>
      <c r="T982" s="179"/>
      <c r="AT982" s="174" t="s">
        <v>453</v>
      </c>
      <c r="AU982" s="174" t="s">
        <v>129</v>
      </c>
      <c r="AV982" s="14" t="s">
        <v>129</v>
      </c>
      <c r="AW982" s="14" t="s">
        <v>29</v>
      </c>
      <c r="AX982" s="14" t="s">
        <v>73</v>
      </c>
      <c r="AY982" s="174" t="s">
        <v>445</v>
      </c>
    </row>
    <row r="983" spans="2:51" s="14" customFormat="1">
      <c r="B983" s="173"/>
      <c r="D983" s="167" t="s">
        <v>453</v>
      </c>
      <c r="E983" s="174" t="s">
        <v>1</v>
      </c>
      <c r="F983" s="175" t="s">
        <v>1306</v>
      </c>
      <c r="H983" s="176">
        <v>210.90199999999999</v>
      </c>
      <c r="L983" s="173"/>
      <c r="M983" s="177"/>
      <c r="N983" s="178"/>
      <c r="O983" s="178"/>
      <c r="P983" s="178"/>
      <c r="Q983" s="178"/>
      <c r="R983" s="178"/>
      <c r="S983" s="178"/>
      <c r="T983" s="179"/>
      <c r="AT983" s="174" t="s">
        <v>453</v>
      </c>
      <c r="AU983" s="174" t="s">
        <v>129</v>
      </c>
      <c r="AV983" s="14" t="s">
        <v>129</v>
      </c>
      <c r="AW983" s="14" t="s">
        <v>29</v>
      </c>
      <c r="AX983" s="14" t="s">
        <v>73</v>
      </c>
      <c r="AY983" s="174" t="s">
        <v>445</v>
      </c>
    </row>
    <row r="984" spans="2:51" s="14" customFormat="1" ht="22.5">
      <c r="B984" s="173"/>
      <c r="D984" s="167" t="s">
        <v>453</v>
      </c>
      <c r="E984" s="174" t="s">
        <v>1</v>
      </c>
      <c r="F984" s="175" t="s">
        <v>1307</v>
      </c>
      <c r="H984" s="176">
        <v>88.057000000000002</v>
      </c>
      <c r="L984" s="173"/>
      <c r="M984" s="177"/>
      <c r="N984" s="178"/>
      <c r="O984" s="178"/>
      <c r="P984" s="178"/>
      <c r="Q984" s="178"/>
      <c r="R984" s="178"/>
      <c r="S984" s="178"/>
      <c r="T984" s="179"/>
      <c r="AT984" s="174" t="s">
        <v>453</v>
      </c>
      <c r="AU984" s="174" t="s">
        <v>129</v>
      </c>
      <c r="AV984" s="14" t="s">
        <v>129</v>
      </c>
      <c r="AW984" s="14" t="s">
        <v>29</v>
      </c>
      <c r="AX984" s="14" t="s">
        <v>73</v>
      </c>
      <c r="AY984" s="174" t="s">
        <v>445</v>
      </c>
    </row>
    <row r="985" spans="2:51" s="15" customFormat="1">
      <c r="B985" s="180"/>
      <c r="D985" s="167" t="s">
        <v>453</v>
      </c>
      <c r="E985" s="181" t="s">
        <v>1</v>
      </c>
      <c r="F985" s="182" t="s">
        <v>468</v>
      </c>
      <c r="H985" s="183">
        <v>609.35199999999998</v>
      </c>
      <c r="L985" s="180"/>
      <c r="M985" s="184"/>
      <c r="N985" s="185"/>
      <c r="O985" s="185"/>
      <c r="P985" s="185"/>
      <c r="Q985" s="185"/>
      <c r="R985" s="185"/>
      <c r="S985" s="185"/>
      <c r="T985" s="186"/>
      <c r="AT985" s="181" t="s">
        <v>453</v>
      </c>
      <c r="AU985" s="181" t="s">
        <v>129</v>
      </c>
      <c r="AV985" s="15" t="s">
        <v>469</v>
      </c>
      <c r="AW985" s="15" t="s">
        <v>29</v>
      </c>
      <c r="AX985" s="15" t="s">
        <v>73</v>
      </c>
      <c r="AY985" s="181" t="s">
        <v>445</v>
      </c>
    </row>
    <row r="986" spans="2:51" s="13" customFormat="1">
      <c r="B986" s="166"/>
      <c r="D986" s="167" t="s">
        <v>453</v>
      </c>
      <c r="E986" s="168" t="s">
        <v>1</v>
      </c>
      <c r="F986" s="169" t="s">
        <v>654</v>
      </c>
      <c r="H986" s="168" t="s">
        <v>1</v>
      </c>
      <c r="L986" s="166"/>
      <c r="M986" s="170"/>
      <c r="N986" s="171"/>
      <c r="O986" s="171"/>
      <c r="P986" s="171"/>
      <c r="Q986" s="171"/>
      <c r="R986" s="171"/>
      <c r="S986" s="171"/>
      <c r="T986" s="172"/>
      <c r="AT986" s="168" t="s">
        <v>453</v>
      </c>
      <c r="AU986" s="168" t="s">
        <v>129</v>
      </c>
      <c r="AV986" s="13" t="s">
        <v>81</v>
      </c>
      <c r="AW986" s="13" t="s">
        <v>29</v>
      </c>
      <c r="AX986" s="13" t="s">
        <v>73</v>
      </c>
      <c r="AY986" s="168" t="s">
        <v>445</v>
      </c>
    </row>
    <row r="987" spans="2:51" s="14" customFormat="1" ht="22.5">
      <c r="B987" s="173"/>
      <c r="D987" s="167" t="s">
        <v>453</v>
      </c>
      <c r="E987" s="174" t="s">
        <v>1</v>
      </c>
      <c r="F987" s="175" t="s">
        <v>1308</v>
      </c>
      <c r="H987" s="176">
        <v>247.02600000000001</v>
      </c>
      <c r="L987" s="173"/>
      <c r="M987" s="177"/>
      <c r="N987" s="178"/>
      <c r="O987" s="178"/>
      <c r="P987" s="178"/>
      <c r="Q987" s="178"/>
      <c r="R987" s="178"/>
      <c r="S987" s="178"/>
      <c r="T987" s="179"/>
      <c r="AT987" s="174" t="s">
        <v>453</v>
      </c>
      <c r="AU987" s="174" t="s">
        <v>129</v>
      </c>
      <c r="AV987" s="14" t="s">
        <v>129</v>
      </c>
      <c r="AW987" s="14" t="s">
        <v>29</v>
      </c>
      <c r="AX987" s="14" t="s">
        <v>73</v>
      </c>
      <c r="AY987" s="174" t="s">
        <v>445</v>
      </c>
    </row>
    <row r="988" spans="2:51" s="14" customFormat="1">
      <c r="B988" s="173"/>
      <c r="D988" s="167" t="s">
        <v>453</v>
      </c>
      <c r="E988" s="174" t="s">
        <v>1</v>
      </c>
      <c r="F988" s="175" t="s">
        <v>1309</v>
      </c>
      <c r="H988" s="176">
        <v>197.12</v>
      </c>
      <c r="L988" s="173"/>
      <c r="M988" s="177"/>
      <c r="N988" s="178"/>
      <c r="O988" s="178"/>
      <c r="P988" s="178"/>
      <c r="Q988" s="178"/>
      <c r="R988" s="178"/>
      <c r="S988" s="178"/>
      <c r="T988" s="179"/>
      <c r="AT988" s="174" t="s">
        <v>453</v>
      </c>
      <c r="AU988" s="174" t="s">
        <v>129</v>
      </c>
      <c r="AV988" s="14" t="s">
        <v>129</v>
      </c>
      <c r="AW988" s="14" t="s">
        <v>29</v>
      </c>
      <c r="AX988" s="14" t="s">
        <v>73</v>
      </c>
      <c r="AY988" s="174" t="s">
        <v>445</v>
      </c>
    </row>
    <row r="989" spans="2:51" s="14" customFormat="1">
      <c r="B989" s="173"/>
      <c r="D989" s="167" t="s">
        <v>453</v>
      </c>
      <c r="E989" s="174" t="s">
        <v>1</v>
      </c>
      <c r="F989" s="175" t="s">
        <v>1310</v>
      </c>
      <c r="H989" s="176">
        <v>73.674000000000007</v>
      </c>
      <c r="L989" s="173"/>
      <c r="M989" s="177"/>
      <c r="N989" s="178"/>
      <c r="O989" s="178"/>
      <c r="P989" s="178"/>
      <c r="Q989" s="178"/>
      <c r="R989" s="178"/>
      <c r="S989" s="178"/>
      <c r="T989" s="179"/>
      <c r="AT989" s="174" t="s">
        <v>453</v>
      </c>
      <c r="AU989" s="174" t="s">
        <v>129</v>
      </c>
      <c r="AV989" s="14" t="s">
        <v>129</v>
      </c>
      <c r="AW989" s="14" t="s">
        <v>29</v>
      </c>
      <c r="AX989" s="14" t="s">
        <v>73</v>
      </c>
      <c r="AY989" s="174" t="s">
        <v>445</v>
      </c>
    </row>
    <row r="990" spans="2:51" s="14" customFormat="1" ht="22.5">
      <c r="B990" s="173"/>
      <c r="D990" s="167" t="s">
        <v>453</v>
      </c>
      <c r="E990" s="174" t="s">
        <v>1</v>
      </c>
      <c r="F990" s="175" t="s">
        <v>1311</v>
      </c>
      <c r="H990" s="176">
        <v>248.86699999999999</v>
      </c>
      <c r="L990" s="173"/>
      <c r="M990" s="177"/>
      <c r="N990" s="178"/>
      <c r="O990" s="178"/>
      <c r="P990" s="178"/>
      <c r="Q990" s="178"/>
      <c r="R990" s="178"/>
      <c r="S990" s="178"/>
      <c r="T990" s="179"/>
      <c r="AT990" s="174" t="s">
        <v>453</v>
      </c>
      <c r="AU990" s="174" t="s">
        <v>129</v>
      </c>
      <c r="AV990" s="14" t="s">
        <v>129</v>
      </c>
      <c r="AW990" s="14" t="s">
        <v>29</v>
      </c>
      <c r="AX990" s="14" t="s">
        <v>73</v>
      </c>
      <c r="AY990" s="174" t="s">
        <v>445</v>
      </c>
    </row>
    <row r="991" spans="2:51" s="14" customFormat="1">
      <c r="B991" s="173"/>
      <c r="D991" s="167" t="s">
        <v>453</v>
      </c>
      <c r="E991" s="174" t="s">
        <v>1</v>
      </c>
      <c r="F991" s="175" t="s">
        <v>1312</v>
      </c>
      <c r="H991" s="176">
        <v>11.33</v>
      </c>
      <c r="L991" s="173"/>
      <c r="M991" s="177"/>
      <c r="N991" s="178"/>
      <c r="O991" s="178"/>
      <c r="P991" s="178"/>
      <c r="Q991" s="178"/>
      <c r="R991" s="178"/>
      <c r="S991" s="178"/>
      <c r="T991" s="179"/>
      <c r="AT991" s="174" t="s">
        <v>453</v>
      </c>
      <c r="AU991" s="174" t="s">
        <v>129</v>
      </c>
      <c r="AV991" s="14" t="s">
        <v>129</v>
      </c>
      <c r="AW991" s="14" t="s">
        <v>29</v>
      </c>
      <c r="AX991" s="14" t="s">
        <v>73</v>
      </c>
      <c r="AY991" s="174" t="s">
        <v>445</v>
      </c>
    </row>
    <row r="992" spans="2:51" s="15" customFormat="1">
      <c r="B992" s="180"/>
      <c r="D992" s="167" t="s">
        <v>453</v>
      </c>
      <c r="E992" s="181" t="s">
        <v>1</v>
      </c>
      <c r="F992" s="182" t="s">
        <v>468</v>
      </c>
      <c r="H992" s="183">
        <v>778.01700000000005</v>
      </c>
      <c r="L992" s="180"/>
      <c r="M992" s="184"/>
      <c r="N992" s="185"/>
      <c r="O992" s="185"/>
      <c r="P992" s="185"/>
      <c r="Q992" s="185"/>
      <c r="R992" s="185"/>
      <c r="S992" s="185"/>
      <c r="T992" s="186"/>
      <c r="AT992" s="181" t="s">
        <v>453</v>
      </c>
      <c r="AU992" s="181" t="s">
        <v>129</v>
      </c>
      <c r="AV992" s="15" t="s">
        <v>469</v>
      </c>
      <c r="AW992" s="15" t="s">
        <v>29</v>
      </c>
      <c r="AX992" s="15" t="s">
        <v>73</v>
      </c>
      <c r="AY992" s="181" t="s">
        <v>445</v>
      </c>
    </row>
    <row r="993" spans="1:65" s="16" customFormat="1">
      <c r="B993" s="187"/>
      <c r="D993" s="167" t="s">
        <v>453</v>
      </c>
      <c r="E993" s="188" t="s">
        <v>1</v>
      </c>
      <c r="F993" s="189" t="s">
        <v>470</v>
      </c>
      <c r="H993" s="190">
        <v>1517.473</v>
      </c>
      <c r="L993" s="187"/>
      <c r="M993" s="191"/>
      <c r="N993" s="192"/>
      <c r="O993" s="192"/>
      <c r="P993" s="192"/>
      <c r="Q993" s="192"/>
      <c r="R993" s="192"/>
      <c r="S993" s="192"/>
      <c r="T993" s="193"/>
      <c r="AT993" s="188" t="s">
        <v>453</v>
      </c>
      <c r="AU993" s="188" t="s">
        <v>129</v>
      </c>
      <c r="AV993" s="16" t="s">
        <v>451</v>
      </c>
      <c r="AW993" s="16" t="s">
        <v>29</v>
      </c>
      <c r="AX993" s="16" t="s">
        <v>81</v>
      </c>
      <c r="AY993" s="188" t="s">
        <v>445</v>
      </c>
    </row>
    <row r="994" spans="1:65" s="2" customFormat="1" ht="44.25" customHeight="1">
      <c r="A994" s="30"/>
      <c r="B994" s="152"/>
      <c r="C994" s="153" t="s">
        <v>1313</v>
      </c>
      <c r="D994" s="153" t="s">
        <v>447</v>
      </c>
      <c r="E994" s="154" t="s">
        <v>1314</v>
      </c>
      <c r="F994" s="155" t="s">
        <v>1315</v>
      </c>
      <c r="G994" s="156" t="s">
        <v>450</v>
      </c>
      <c r="H994" s="157">
        <v>102.29600000000001</v>
      </c>
      <c r="I994" s="158"/>
      <c r="J994" s="158">
        <f>ROUND(I994*H994,2)</f>
        <v>0</v>
      </c>
      <c r="K994" s="159"/>
      <c r="L994" s="31"/>
      <c r="M994" s="160" t="s">
        <v>1</v>
      </c>
      <c r="N994" s="161" t="s">
        <v>39</v>
      </c>
      <c r="O994" s="162">
        <v>1.4550000000000001</v>
      </c>
      <c r="P994" s="162">
        <f>O994*H994</f>
        <v>148.84068000000002</v>
      </c>
      <c r="Q994" s="162">
        <v>0</v>
      </c>
      <c r="R994" s="162">
        <f>Q994*H994</f>
        <v>0</v>
      </c>
      <c r="S994" s="162">
        <v>1.905</v>
      </c>
      <c r="T994" s="163">
        <f>S994*H994</f>
        <v>194.87388000000001</v>
      </c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R994" s="164" t="s">
        <v>451</v>
      </c>
      <c r="AT994" s="164" t="s">
        <v>447</v>
      </c>
      <c r="AU994" s="164" t="s">
        <v>129</v>
      </c>
      <c r="AY994" s="18" t="s">
        <v>445</v>
      </c>
      <c r="BE994" s="165">
        <f>IF(N994="základná",J994,0)</f>
        <v>0</v>
      </c>
      <c r="BF994" s="165">
        <f>IF(N994="znížená",J994,0)</f>
        <v>0</v>
      </c>
      <c r="BG994" s="165">
        <f>IF(N994="zákl. prenesená",J994,0)</f>
        <v>0</v>
      </c>
      <c r="BH994" s="165">
        <f>IF(N994="zníž. prenesená",J994,0)</f>
        <v>0</v>
      </c>
      <c r="BI994" s="165">
        <f>IF(N994="nulová",J994,0)</f>
        <v>0</v>
      </c>
      <c r="BJ994" s="18" t="s">
        <v>129</v>
      </c>
      <c r="BK994" s="165">
        <f>ROUND(I994*H994,2)</f>
        <v>0</v>
      </c>
      <c r="BL994" s="18" t="s">
        <v>451</v>
      </c>
      <c r="BM994" s="164" t="s">
        <v>1316</v>
      </c>
    </row>
    <row r="995" spans="1:65" s="13" customFormat="1">
      <c r="B995" s="166"/>
      <c r="D995" s="167" t="s">
        <v>453</v>
      </c>
      <c r="E995" s="168" t="s">
        <v>1</v>
      </c>
      <c r="F995" s="169" t="s">
        <v>639</v>
      </c>
      <c r="H995" s="168" t="s">
        <v>1</v>
      </c>
      <c r="L995" s="166"/>
      <c r="M995" s="170"/>
      <c r="N995" s="171"/>
      <c r="O995" s="171"/>
      <c r="P995" s="171"/>
      <c r="Q995" s="171"/>
      <c r="R995" s="171"/>
      <c r="S995" s="171"/>
      <c r="T995" s="172"/>
      <c r="AT995" s="168" t="s">
        <v>453</v>
      </c>
      <c r="AU995" s="168" t="s">
        <v>129</v>
      </c>
      <c r="AV995" s="13" t="s">
        <v>81</v>
      </c>
      <c r="AW995" s="13" t="s">
        <v>29</v>
      </c>
      <c r="AX995" s="13" t="s">
        <v>73</v>
      </c>
      <c r="AY995" s="168" t="s">
        <v>445</v>
      </c>
    </row>
    <row r="996" spans="1:65" s="14" customFormat="1">
      <c r="B996" s="173"/>
      <c r="D996" s="167" t="s">
        <v>453</v>
      </c>
      <c r="E996" s="174" t="s">
        <v>1</v>
      </c>
      <c r="F996" s="175" t="s">
        <v>1317</v>
      </c>
      <c r="H996" s="176">
        <v>0.96799999999999997</v>
      </c>
      <c r="L996" s="173"/>
      <c r="M996" s="177"/>
      <c r="N996" s="178"/>
      <c r="O996" s="178"/>
      <c r="P996" s="178"/>
      <c r="Q996" s="178"/>
      <c r="R996" s="178"/>
      <c r="S996" s="178"/>
      <c r="T996" s="179"/>
      <c r="AT996" s="174" t="s">
        <v>453</v>
      </c>
      <c r="AU996" s="174" t="s">
        <v>129</v>
      </c>
      <c r="AV996" s="14" t="s">
        <v>129</v>
      </c>
      <c r="AW996" s="14" t="s">
        <v>29</v>
      </c>
      <c r="AX996" s="14" t="s">
        <v>73</v>
      </c>
      <c r="AY996" s="174" t="s">
        <v>445</v>
      </c>
    </row>
    <row r="997" spans="1:65" s="14" customFormat="1">
      <c r="B997" s="173"/>
      <c r="D997" s="167" t="s">
        <v>453</v>
      </c>
      <c r="E997" s="174" t="s">
        <v>1</v>
      </c>
      <c r="F997" s="175" t="s">
        <v>1318</v>
      </c>
      <c r="H997" s="176">
        <v>1.3380000000000001</v>
      </c>
      <c r="L997" s="173"/>
      <c r="M997" s="177"/>
      <c r="N997" s="178"/>
      <c r="O997" s="178"/>
      <c r="P997" s="178"/>
      <c r="Q997" s="178"/>
      <c r="R997" s="178"/>
      <c r="S997" s="178"/>
      <c r="T997" s="179"/>
      <c r="AT997" s="174" t="s">
        <v>453</v>
      </c>
      <c r="AU997" s="174" t="s">
        <v>129</v>
      </c>
      <c r="AV997" s="14" t="s">
        <v>129</v>
      </c>
      <c r="AW997" s="14" t="s">
        <v>29</v>
      </c>
      <c r="AX997" s="14" t="s">
        <v>73</v>
      </c>
      <c r="AY997" s="174" t="s">
        <v>445</v>
      </c>
    </row>
    <row r="998" spans="1:65" s="14" customFormat="1">
      <c r="B998" s="173"/>
      <c r="D998" s="167" t="s">
        <v>453</v>
      </c>
      <c r="E998" s="174" t="s">
        <v>1</v>
      </c>
      <c r="F998" s="175" t="s">
        <v>1319</v>
      </c>
      <c r="H998" s="176">
        <v>0.63600000000000001</v>
      </c>
      <c r="L998" s="173"/>
      <c r="M998" s="177"/>
      <c r="N998" s="178"/>
      <c r="O998" s="178"/>
      <c r="P998" s="178"/>
      <c r="Q998" s="178"/>
      <c r="R998" s="178"/>
      <c r="S998" s="178"/>
      <c r="T998" s="179"/>
      <c r="AT998" s="174" t="s">
        <v>453</v>
      </c>
      <c r="AU998" s="174" t="s">
        <v>129</v>
      </c>
      <c r="AV998" s="14" t="s">
        <v>129</v>
      </c>
      <c r="AW998" s="14" t="s">
        <v>29</v>
      </c>
      <c r="AX998" s="14" t="s">
        <v>73</v>
      </c>
      <c r="AY998" s="174" t="s">
        <v>445</v>
      </c>
    </row>
    <row r="999" spans="1:65" s="14" customFormat="1">
      <c r="B999" s="173"/>
      <c r="D999" s="167" t="s">
        <v>453</v>
      </c>
      <c r="E999" s="174" t="s">
        <v>1</v>
      </c>
      <c r="F999" s="175" t="s">
        <v>1320</v>
      </c>
      <c r="H999" s="176">
        <v>1.036</v>
      </c>
      <c r="L999" s="173"/>
      <c r="M999" s="177"/>
      <c r="N999" s="178"/>
      <c r="O999" s="178"/>
      <c r="P999" s="178"/>
      <c r="Q999" s="178"/>
      <c r="R999" s="178"/>
      <c r="S999" s="178"/>
      <c r="T999" s="179"/>
      <c r="AT999" s="174" t="s">
        <v>453</v>
      </c>
      <c r="AU999" s="174" t="s">
        <v>129</v>
      </c>
      <c r="AV999" s="14" t="s">
        <v>129</v>
      </c>
      <c r="AW999" s="14" t="s">
        <v>29</v>
      </c>
      <c r="AX999" s="14" t="s">
        <v>73</v>
      </c>
      <c r="AY999" s="174" t="s">
        <v>445</v>
      </c>
    </row>
    <row r="1000" spans="1:65" s="15" customFormat="1">
      <c r="B1000" s="180"/>
      <c r="D1000" s="167" t="s">
        <v>453</v>
      </c>
      <c r="E1000" s="181" t="s">
        <v>1</v>
      </c>
      <c r="F1000" s="182" t="s">
        <v>468</v>
      </c>
      <c r="H1000" s="183">
        <v>3.9780000000000002</v>
      </c>
      <c r="L1000" s="180"/>
      <c r="M1000" s="184"/>
      <c r="N1000" s="185"/>
      <c r="O1000" s="185"/>
      <c r="P1000" s="185"/>
      <c r="Q1000" s="185"/>
      <c r="R1000" s="185"/>
      <c r="S1000" s="185"/>
      <c r="T1000" s="186"/>
      <c r="AT1000" s="181" t="s">
        <v>453</v>
      </c>
      <c r="AU1000" s="181" t="s">
        <v>129</v>
      </c>
      <c r="AV1000" s="15" t="s">
        <v>469</v>
      </c>
      <c r="AW1000" s="15" t="s">
        <v>29</v>
      </c>
      <c r="AX1000" s="15" t="s">
        <v>73</v>
      </c>
      <c r="AY1000" s="181" t="s">
        <v>445</v>
      </c>
    </row>
    <row r="1001" spans="1:65" s="13" customFormat="1">
      <c r="B1001" s="166"/>
      <c r="D1001" s="167" t="s">
        <v>453</v>
      </c>
      <c r="E1001" s="168" t="s">
        <v>1</v>
      </c>
      <c r="F1001" s="169" t="s">
        <v>697</v>
      </c>
      <c r="H1001" s="168" t="s">
        <v>1</v>
      </c>
      <c r="L1001" s="166"/>
      <c r="M1001" s="170"/>
      <c r="N1001" s="171"/>
      <c r="O1001" s="171"/>
      <c r="P1001" s="171"/>
      <c r="Q1001" s="171"/>
      <c r="R1001" s="171"/>
      <c r="S1001" s="171"/>
      <c r="T1001" s="172"/>
      <c r="AT1001" s="168" t="s">
        <v>453</v>
      </c>
      <c r="AU1001" s="168" t="s">
        <v>129</v>
      </c>
      <c r="AV1001" s="13" t="s">
        <v>81</v>
      </c>
      <c r="AW1001" s="13" t="s">
        <v>29</v>
      </c>
      <c r="AX1001" s="13" t="s">
        <v>73</v>
      </c>
      <c r="AY1001" s="168" t="s">
        <v>445</v>
      </c>
    </row>
    <row r="1002" spans="1:65" s="13" customFormat="1">
      <c r="B1002" s="166"/>
      <c r="D1002" s="167" t="s">
        <v>453</v>
      </c>
      <c r="E1002" s="168" t="s">
        <v>1</v>
      </c>
      <c r="F1002" s="169" t="s">
        <v>653</v>
      </c>
      <c r="H1002" s="168" t="s">
        <v>1</v>
      </c>
      <c r="L1002" s="166"/>
      <c r="M1002" s="170"/>
      <c r="N1002" s="171"/>
      <c r="O1002" s="171"/>
      <c r="P1002" s="171"/>
      <c r="Q1002" s="171"/>
      <c r="R1002" s="171"/>
      <c r="S1002" s="171"/>
      <c r="T1002" s="172"/>
      <c r="AT1002" s="168" t="s">
        <v>453</v>
      </c>
      <c r="AU1002" s="168" t="s">
        <v>129</v>
      </c>
      <c r="AV1002" s="13" t="s">
        <v>81</v>
      </c>
      <c r="AW1002" s="13" t="s">
        <v>29</v>
      </c>
      <c r="AX1002" s="13" t="s">
        <v>73</v>
      </c>
      <c r="AY1002" s="168" t="s">
        <v>445</v>
      </c>
    </row>
    <row r="1003" spans="1:65" s="14" customFormat="1">
      <c r="B1003" s="173"/>
      <c r="D1003" s="167" t="s">
        <v>453</v>
      </c>
      <c r="E1003" s="174" t="s">
        <v>1</v>
      </c>
      <c r="F1003" s="175" t="s">
        <v>1321</v>
      </c>
      <c r="H1003" s="176">
        <v>1.165</v>
      </c>
      <c r="L1003" s="173"/>
      <c r="M1003" s="177"/>
      <c r="N1003" s="178"/>
      <c r="O1003" s="178"/>
      <c r="P1003" s="178"/>
      <c r="Q1003" s="178"/>
      <c r="R1003" s="178"/>
      <c r="S1003" s="178"/>
      <c r="T1003" s="179"/>
      <c r="AT1003" s="174" t="s">
        <v>453</v>
      </c>
      <c r="AU1003" s="174" t="s">
        <v>129</v>
      </c>
      <c r="AV1003" s="14" t="s">
        <v>129</v>
      </c>
      <c r="AW1003" s="14" t="s">
        <v>29</v>
      </c>
      <c r="AX1003" s="14" t="s">
        <v>73</v>
      </c>
      <c r="AY1003" s="174" t="s">
        <v>445</v>
      </c>
    </row>
    <row r="1004" spans="1:65" s="14" customFormat="1">
      <c r="B1004" s="173"/>
      <c r="D1004" s="167" t="s">
        <v>453</v>
      </c>
      <c r="E1004" s="174" t="s">
        <v>1</v>
      </c>
      <c r="F1004" s="175" t="s">
        <v>1322</v>
      </c>
      <c r="H1004" s="176">
        <v>0.93</v>
      </c>
      <c r="L1004" s="173"/>
      <c r="M1004" s="177"/>
      <c r="N1004" s="178"/>
      <c r="O1004" s="178"/>
      <c r="P1004" s="178"/>
      <c r="Q1004" s="178"/>
      <c r="R1004" s="178"/>
      <c r="S1004" s="178"/>
      <c r="T1004" s="179"/>
      <c r="AT1004" s="174" t="s">
        <v>453</v>
      </c>
      <c r="AU1004" s="174" t="s">
        <v>129</v>
      </c>
      <c r="AV1004" s="14" t="s">
        <v>129</v>
      </c>
      <c r="AW1004" s="14" t="s">
        <v>29</v>
      </c>
      <c r="AX1004" s="14" t="s">
        <v>73</v>
      </c>
      <c r="AY1004" s="174" t="s">
        <v>445</v>
      </c>
    </row>
    <row r="1005" spans="1:65" s="14" customFormat="1">
      <c r="B1005" s="173"/>
      <c r="D1005" s="167" t="s">
        <v>453</v>
      </c>
      <c r="E1005" s="174" t="s">
        <v>1</v>
      </c>
      <c r="F1005" s="175" t="s">
        <v>1323</v>
      </c>
      <c r="H1005" s="176">
        <v>0.745</v>
      </c>
      <c r="L1005" s="173"/>
      <c r="M1005" s="177"/>
      <c r="N1005" s="178"/>
      <c r="O1005" s="178"/>
      <c r="P1005" s="178"/>
      <c r="Q1005" s="178"/>
      <c r="R1005" s="178"/>
      <c r="S1005" s="178"/>
      <c r="T1005" s="179"/>
      <c r="AT1005" s="174" t="s">
        <v>453</v>
      </c>
      <c r="AU1005" s="174" t="s">
        <v>129</v>
      </c>
      <c r="AV1005" s="14" t="s">
        <v>129</v>
      </c>
      <c r="AW1005" s="14" t="s">
        <v>29</v>
      </c>
      <c r="AX1005" s="14" t="s">
        <v>73</v>
      </c>
      <c r="AY1005" s="174" t="s">
        <v>445</v>
      </c>
    </row>
    <row r="1006" spans="1:65" s="14" customFormat="1">
      <c r="B1006" s="173"/>
      <c r="D1006" s="167" t="s">
        <v>453</v>
      </c>
      <c r="E1006" s="174" t="s">
        <v>1</v>
      </c>
      <c r="F1006" s="175" t="s">
        <v>1324</v>
      </c>
      <c r="H1006" s="176">
        <v>1.032</v>
      </c>
      <c r="L1006" s="173"/>
      <c r="M1006" s="177"/>
      <c r="N1006" s="178"/>
      <c r="O1006" s="178"/>
      <c r="P1006" s="178"/>
      <c r="Q1006" s="178"/>
      <c r="R1006" s="178"/>
      <c r="S1006" s="178"/>
      <c r="T1006" s="179"/>
      <c r="AT1006" s="174" t="s">
        <v>453</v>
      </c>
      <c r="AU1006" s="174" t="s">
        <v>129</v>
      </c>
      <c r="AV1006" s="14" t="s">
        <v>129</v>
      </c>
      <c r="AW1006" s="14" t="s">
        <v>29</v>
      </c>
      <c r="AX1006" s="14" t="s">
        <v>73</v>
      </c>
      <c r="AY1006" s="174" t="s">
        <v>445</v>
      </c>
    </row>
    <row r="1007" spans="1:65" s="14" customFormat="1">
      <c r="B1007" s="173"/>
      <c r="D1007" s="167" t="s">
        <v>453</v>
      </c>
      <c r="E1007" s="174" t="s">
        <v>1</v>
      </c>
      <c r="F1007" s="175" t="s">
        <v>1325</v>
      </c>
      <c r="H1007" s="176">
        <v>3.0990000000000002</v>
      </c>
      <c r="L1007" s="173"/>
      <c r="M1007" s="177"/>
      <c r="N1007" s="178"/>
      <c r="O1007" s="178"/>
      <c r="P1007" s="178"/>
      <c r="Q1007" s="178"/>
      <c r="R1007" s="178"/>
      <c r="S1007" s="178"/>
      <c r="T1007" s="179"/>
      <c r="AT1007" s="174" t="s">
        <v>453</v>
      </c>
      <c r="AU1007" s="174" t="s">
        <v>129</v>
      </c>
      <c r="AV1007" s="14" t="s">
        <v>129</v>
      </c>
      <c r="AW1007" s="14" t="s">
        <v>29</v>
      </c>
      <c r="AX1007" s="14" t="s">
        <v>73</v>
      </c>
      <c r="AY1007" s="174" t="s">
        <v>445</v>
      </c>
    </row>
    <row r="1008" spans="1:65" s="14" customFormat="1">
      <c r="B1008" s="173"/>
      <c r="D1008" s="167" t="s">
        <v>453</v>
      </c>
      <c r="E1008" s="174" t="s">
        <v>1</v>
      </c>
      <c r="F1008" s="175" t="s">
        <v>1326</v>
      </c>
      <c r="H1008" s="176">
        <v>1.431</v>
      </c>
      <c r="L1008" s="173"/>
      <c r="M1008" s="177"/>
      <c r="N1008" s="178"/>
      <c r="O1008" s="178"/>
      <c r="P1008" s="178"/>
      <c r="Q1008" s="178"/>
      <c r="R1008" s="178"/>
      <c r="S1008" s="178"/>
      <c r="T1008" s="179"/>
      <c r="AT1008" s="174" t="s">
        <v>453</v>
      </c>
      <c r="AU1008" s="174" t="s">
        <v>129</v>
      </c>
      <c r="AV1008" s="14" t="s">
        <v>129</v>
      </c>
      <c r="AW1008" s="14" t="s">
        <v>29</v>
      </c>
      <c r="AX1008" s="14" t="s">
        <v>73</v>
      </c>
      <c r="AY1008" s="174" t="s">
        <v>445</v>
      </c>
    </row>
    <row r="1009" spans="2:51" s="14" customFormat="1">
      <c r="B1009" s="173"/>
      <c r="D1009" s="167" t="s">
        <v>453</v>
      </c>
      <c r="E1009" s="174" t="s">
        <v>1</v>
      </c>
      <c r="F1009" s="175" t="s">
        <v>1327</v>
      </c>
      <c r="H1009" s="176">
        <v>0.89900000000000002</v>
      </c>
      <c r="L1009" s="173"/>
      <c r="M1009" s="177"/>
      <c r="N1009" s="178"/>
      <c r="O1009" s="178"/>
      <c r="P1009" s="178"/>
      <c r="Q1009" s="178"/>
      <c r="R1009" s="178"/>
      <c r="S1009" s="178"/>
      <c r="T1009" s="179"/>
      <c r="AT1009" s="174" t="s">
        <v>453</v>
      </c>
      <c r="AU1009" s="174" t="s">
        <v>129</v>
      </c>
      <c r="AV1009" s="14" t="s">
        <v>129</v>
      </c>
      <c r="AW1009" s="14" t="s">
        <v>29</v>
      </c>
      <c r="AX1009" s="14" t="s">
        <v>73</v>
      </c>
      <c r="AY1009" s="174" t="s">
        <v>445</v>
      </c>
    </row>
    <row r="1010" spans="2:51" s="14" customFormat="1">
      <c r="B1010" s="173"/>
      <c r="D1010" s="167" t="s">
        <v>453</v>
      </c>
      <c r="E1010" s="174" t="s">
        <v>1</v>
      </c>
      <c r="F1010" s="175" t="s">
        <v>1328</v>
      </c>
      <c r="H1010" s="176">
        <v>3.1640000000000001</v>
      </c>
      <c r="L1010" s="173"/>
      <c r="M1010" s="177"/>
      <c r="N1010" s="178"/>
      <c r="O1010" s="178"/>
      <c r="P1010" s="178"/>
      <c r="Q1010" s="178"/>
      <c r="R1010" s="178"/>
      <c r="S1010" s="178"/>
      <c r="T1010" s="179"/>
      <c r="AT1010" s="174" t="s">
        <v>453</v>
      </c>
      <c r="AU1010" s="174" t="s">
        <v>129</v>
      </c>
      <c r="AV1010" s="14" t="s">
        <v>129</v>
      </c>
      <c r="AW1010" s="14" t="s">
        <v>29</v>
      </c>
      <c r="AX1010" s="14" t="s">
        <v>73</v>
      </c>
      <c r="AY1010" s="174" t="s">
        <v>445</v>
      </c>
    </row>
    <row r="1011" spans="2:51" s="14" customFormat="1">
      <c r="B1011" s="173"/>
      <c r="D1011" s="167" t="s">
        <v>453</v>
      </c>
      <c r="E1011" s="174" t="s">
        <v>1</v>
      </c>
      <c r="F1011" s="175" t="s">
        <v>1329</v>
      </c>
      <c r="H1011" s="176">
        <v>1.611</v>
      </c>
      <c r="L1011" s="173"/>
      <c r="M1011" s="177"/>
      <c r="N1011" s="178"/>
      <c r="O1011" s="178"/>
      <c r="P1011" s="178"/>
      <c r="Q1011" s="178"/>
      <c r="R1011" s="178"/>
      <c r="S1011" s="178"/>
      <c r="T1011" s="179"/>
      <c r="AT1011" s="174" t="s">
        <v>453</v>
      </c>
      <c r="AU1011" s="174" t="s">
        <v>129</v>
      </c>
      <c r="AV1011" s="14" t="s">
        <v>129</v>
      </c>
      <c r="AW1011" s="14" t="s">
        <v>29</v>
      </c>
      <c r="AX1011" s="14" t="s">
        <v>73</v>
      </c>
      <c r="AY1011" s="174" t="s">
        <v>445</v>
      </c>
    </row>
    <row r="1012" spans="2:51" s="14" customFormat="1">
      <c r="B1012" s="173"/>
      <c r="D1012" s="167" t="s">
        <v>453</v>
      </c>
      <c r="E1012" s="174" t="s">
        <v>1</v>
      </c>
      <c r="F1012" s="175" t="s">
        <v>1330</v>
      </c>
      <c r="H1012" s="176">
        <v>2.5859999999999999</v>
      </c>
      <c r="L1012" s="173"/>
      <c r="M1012" s="177"/>
      <c r="N1012" s="178"/>
      <c r="O1012" s="178"/>
      <c r="P1012" s="178"/>
      <c r="Q1012" s="178"/>
      <c r="R1012" s="178"/>
      <c r="S1012" s="178"/>
      <c r="T1012" s="179"/>
      <c r="AT1012" s="174" t="s">
        <v>453</v>
      </c>
      <c r="AU1012" s="174" t="s">
        <v>129</v>
      </c>
      <c r="AV1012" s="14" t="s">
        <v>129</v>
      </c>
      <c r="AW1012" s="14" t="s">
        <v>29</v>
      </c>
      <c r="AX1012" s="14" t="s">
        <v>73</v>
      </c>
      <c r="AY1012" s="174" t="s">
        <v>445</v>
      </c>
    </row>
    <row r="1013" spans="2:51" s="14" customFormat="1">
      <c r="B1013" s="173"/>
      <c r="D1013" s="167" t="s">
        <v>453</v>
      </c>
      <c r="E1013" s="174" t="s">
        <v>1</v>
      </c>
      <c r="F1013" s="175" t="s">
        <v>1331</v>
      </c>
      <c r="H1013" s="176">
        <v>2.645</v>
      </c>
      <c r="L1013" s="173"/>
      <c r="M1013" s="177"/>
      <c r="N1013" s="178"/>
      <c r="O1013" s="178"/>
      <c r="P1013" s="178"/>
      <c r="Q1013" s="178"/>
      <c r="R1013" s="178"/>
      <c r="S1013" s="178"/>
      <c r="T1013" s="179"/>
      <c r="AT1013" s="174" t="s">
        <v>453</v>
      </c>
      <c r="AU1013" s="174" t="s">
        <v>129</v>
      </c>
      <c r="AV1013" s="14" t="s">
        <v>129</v>
      </c>
      <c r="AW1013" s="14" t="s">
        <v>29</v>
      </c>
      <c r="AX1013" s="14" t="s">
        <v>73</v>
      </c>
      <c r="AY1013" s="174" t="s">
        <v>445</v>
      </c>
    </row>
    <row r="1014" spans="2:51" s="14" customFormat="1">
      <c r="B1014" s="173"/>
      <c r="D1014" s="167" t="s">
        <v>453</v>
      </c>
      <c r="E1014" s="174" t="s">
        <v>1</v>
      </c>
      <c r="F1014" s="175" t="s">
        <v>1332</v>
      </c>
      <c r="H1014" s="176">
        <v>1.7</v>
      </c>
      <c r="L1014" s="173"/>
      <c r="M1014" s="177"/>
      <c r="N1014" s="178"/>
      <c r="O1014" s="178"/>
      <c r="P1014" s="178"/>
      <c r="Q1014" s="178"/>
      <c r="R1014" s="178"/>
      <c r="S1014" s="178"/>
      <c r="T1014" s="179"/>
      <c r="AT1014" s="174" t="s">
        <v>453</v>
      </c>
      <c r="AU1014" s="174" t="s">
        <v>129</v>
      </c>
      <c r="AV1014" s="14" t="s">
        <v>129</v>
      </c>
      <c r="AW1014" s="14" t="s">
        <v>29</v>
      </c>
      <c r="AX1014" s="14" t="s">
        <v>73</v>
      </c>
      <c r="AY1014" s="174" t="s">
        <v>445</v>
      </c>
    </row>
    <row r="1015" spans="2:51" s="14" customFormat="1">
      <c r="B1015" s="173"/>
      <c r="D1015" s="167" t="s">
        <v>453</v>
      </c>
      <c r="E1015" s="174" t="s">
        <v>1</v>
      </c>
      <c r="F1015" s="175" t="s">
        <v>1333</v>
      </c>
      <c r="H1015" s="176">
        <v>1.851</v>
      </c>
      <c r="L1015" s="173"/>
      <c r="M1015" s="177"/>
      <c r="N1015" s="178"/>
      <c r="O1015" s="178"/>
      <c r="P1015" s="178"/>
      <c r="Q1015" s="178"/>
      <c r="R1015" s="178"/>
      <c r="S1015" s="178"/>
      <c r="T1015" s="179"/>
      <c r="AT1015" s="174" t="s">
        <v>453</v>
      </c>
      <c r="AU1015" s="174" t="s">
        <v>129</v>
      </c>
      <c r="AV1015" s="14" t="s">
        <v>129</v>
      </c>
      <c r="AW1015" s="14" t="s">
        <v>29</v>
      </c>
      <c r="AX1015" s="14" t="s">
        <v>73</v>
      </c>
      <c r="AY1015" s="174" t="s">
        <v>445</v>
      </c>
    </row>
    <row r="1016" spans="2:51" s="14" customFormat="1">
      <c r="B1016" s="173"/>
      <c r="D1016" s="167" t="s">
        <v>453</v>
      </c>
      <c r="E1016" s="174" t="s">
        <v>1</v>
      </c>
      <c r="F1016" s="175" t="s">
        <v>1334</v>
      </c>
      <c r="H1016" s="176">
        <v>0.877</v>
      </c>
      <c r="L1016" s="173"/>
      <c r="M1016" s="177"/>
      <c r="N1016" s="178"/>
      <c r="O1016" s="178"/>
      <c r="P1016" s="178"/>
      <c r="Q1016" s="178"/>
      <c r="R1016" s="178"/>
      <c r="S1016" s="178"/>
      <c r="T1016" s="179"/>
      <c r="AT1016" s="174" t="s">
        <v>453</v>
      </c>
      <c r="AU1016" s="174" t="s">
        <v>129</v>
      </c>
      <c r="AV1016" s="14" t="s">
        <v>129</v>
      </c>
      <c r="AW1016" s="14" t="s">
        <v>29</v>
      </c>
      <c r="AX1016" s="14" t="s">
        <v>73</v>
      </c>
      <c r="AY1016" s="174" t="s">
        <v>445</v>
      </c>
    </row>
    <row r="1017" spans="2:51" s="14" customFormat="1">
      <c r="B1017" s="173"/>
      <c r="D1017" s="167" t="s">
        <v>453</v>
      </c>
      <c r="E1017" s="174" t="s">
        <v>1</v>
      </c>
      <c r="F1017" s="175" t="s">
        <v>1335</v>
      </c>
      <c r="H1017" s="176">
        <v>0.54500000000000004</v>
      </c>
      <c r="L1017" s="173"/>
      <c r="M1017" s="177"/>
      <c r="N1017" s="178"/>
      <c r="O1017" s="178"/>
      <c r="P1017" s="178"/>
      <c r="Q1017" s="178"/>
      <c r="R1017" s="178"/>
      <c r="S1017" s="178"/>
      <c r="T1017" s="179"/>
      <c r="AT1017" s="174" t="s">
        <v>453</v>
      </c>
      <c r="AU1017" s="174" t="s">
        <v>129</v>
      </c>
      <c r="AV1017" s="14" t="s">
        <v>129</v>
      </c>
      <c r="AW1017" s="14" t="s">
        <v>29</v>
      </c>
      <c r="AX1017" s="14" t="s">
        <v>73</v>
      </c>
      <c r="AY1017" s="174" t="s">
        <v>445</v>
      </c>
    </row>
    <row r="1018" spans="2:51" s="14" customFormat="1">
      <c r="B1018" s="173"/>
      <c r="D1018" s="167" t="s">
        <v>453</v>
      </c>
      <c r="E1018" s="174" t="s">
        <v>1</v>
      </c>
      <c r="F1018" s="175" t="s">
        <v>1336</v>
      </c>
      <c r="H1018" s="176">
        <v>2.915</v>
      </c>
      <c r="L1018" s="173"/>
      <c r="M1018" s="177"/>
      <c r="N1018" s="178"/>
      <c r="O1018" s="178"/>
      <c r="P1018" s="178"/>
      <c r="Q1018" s="178"/>
      <c r="R1018" s="178"/>
      <c r="S1018" s="178"/>
      <c r="T1018" s="179"/>
      <c r="AT1018" s="174" t="s">
        <v>453</v>
      </c>
      <c r="AU1018" s="174" t="s">
        <v>129</v>
      </c>
      <c r="AV1018" s="14" t="s">
        <v>129</v>
      </c>
      <c r="AW1018" s="14" t="s">
        <v>29</v>
      </c>
      <c r="AX1018" s="14" t="s">
        <v>73</v>
      </c>
      <c r="AY1018" s="174" t="s">
        <v>445</v>
      </c>
    </row>
    <row r="1019" spans="2:51" s="14" customFormat="1" ht="22.5">
      <c r="B1019" s="173"/>
      <c r="D1019" s="167" t="s">
        <v>453</v>
      </c>
      <c r="E1019" s="174" t="s">
        <v>1</v>
      </c>
      <c r="F1019" s="175" t="s">
        <v>1337</v>
      </c>
      <c r="H1019" s="176">
        <v>6.9189999999999996</v>
      </c>
      <c r="L1019" s="173"/>
      <c r="M1019" s="177"/>
      <c r="N1019" s="178"/>
      <c r="O1019" s="178"/>
      <c r="P1019" s="178"/>
      <c r="Q1019" s="178"/>
      <c r="R1019" s="178"/>
      <c r="S1019" s="178"/>
      <c r="T1019" s="179"/>
      <c r="AT1019" s="174" t="s">
        <v>453</v>
      </c>
      <c r="AU1019" s="174" t="s">
        <v>129</v>
      </c>
      <c r="AV1019" s="14" t="s">
        <v>129</v>
      </c>
      <c r="AW1019" s="14" t="s">
        <v>29</v>
      </c>
      <c r="AX1019" s="14" t="s">
        <v>73</v>
      </c>
      <c r="AY1019" s="174" t="s">
        <v>445</v>
      </c>
    </row>
    <row r="1020" spans="2:51" s="14" customFormat="1">
      <c r="B1020" s="173"/>
      <c r="D1020" s="167" t="s">
        <v>453</v>
      </c>
      <c r="E1020" s="174" t="s">
        <v>1</v>
      </c>
      <c r="F1020" s="175" t="s">
        <v>1338</v>
      </c>
      <c r="H1020" s="176">
        <v>0.871</v>
      </c>
      <c r="L1020" s="173"/>
      <c r="M1020" s="177"/>
      <c r="N1020" s="178"/>
      <c r="O1020" s="178"/>
      <c r="P1020" s="178"/>
      <c r="Q1020" s="178"/>
      <c r="R1020" s="178"/>
      <c r="S1020" s="178"/>
      <c r="T1020" s="179"/>
      <c r="AT1020" s="174" t="s">
        <v>453</v>
      </c>
      <c r="AU1020" s="174" t="s">
        <v>129</v>
      </c>
      <c r="AV1020" s="14" t="s">
        <v>129</v>
      </c>
      <c r="AW1020" s="14" t="s">
        <v>29</v>
      </c>
      <c r="AX1020" s="14" t="s">
        <v>73</v>
      </c>
      <c r="AY1020" s="174" t="s">
        <v>445</v>
      </c>
    </row>
    <row r="1021" spans="2:51" s="14" customFormat="1">
      <c r="B1021" s="173"/>
      <c r="D1021" s="167" t="s">
        <v>453</v>
      </c>
      <c r="E1021" s="174" t="s">
        <v>1</v>
      </c>
      <c r="F1021" s="175" t="s">
        <v>1339</v>
      </c>
      <c r="H1021" s="176">
        <v>2.2770000000000001</v>
      </c>
      <c r="L1021" s="173"/>
      <c r="M1021" s="177"/>
      <c r="N1021" s="178"/>
      <c r="O1021" s="178"/>
      <c r="P1021" s="178"/>
      <c r="Q1021" s="178"/>
      <c r="R1021" s="178"/>
      <c r="S1021" s="178"/>
      <c r="T1021" s="179"/>
      <c r="AT1021" s="174" t="s">
        <v>453</v>
      </c>
      <c r="AU1021" s="174" t="s">
        <v>129</v>
      </c>
      <c r="AV1021" s="14" t="s">
        <v>129</v>
      </c>
      <c r="AW1021" s="14" t="s">
        <v>29</v>
      </c>
      <c r="AX1021" s="14" t="s">
        <v>73</v>
      </c>
      <c r="AY1021" s="174" t="s">
        <v>445</v>
      </c>
    </row>
    <row r="1022" spans="2:51" s="14" customFormat="1">
      <c r="B1022" s="173"/>
      <c r="D1022" s="167" t="s">
        <v>453</v>
      </c>
      <c r="E1022" s="174" t="s">
        <v>1</v>
      </c>
      <c r="F1022" s="175" t="s">
        <v>1340</v>
      </c>
      <c r="H1022" s="176">
        <v>3.1909999999999998</v>
      </c>
      <c r="L1022" s="173"/>
      <c r="M1022" s="177"/>
      <c r="N1022" s="178"/>
      <c r="O1022" s="178"/>
      <c r="P1022" s="178"/>
      <c r="Q1022" s="178"/>
      <c r="R1022" s="178"/>
      <c r="S1022" s="178"/>
      <c r="T1022" s="179"/>
      <c r="AT1022" s="174" t="s">
        <v>453</v>
      </c>
      <c r="AU1022" s="174" t="s">
        <v>129</v>
      </c>
      <c r="AV1022" s="14" t="s">
        <v>129</v>
      </c>
      <c r="AW1022" s="14" t="s">
        <v>29</v>
      </c>
      <c r="AX1022" s="14" t="s">
        <v>73</v>
      </c>
      <c r="AY1022" s="174" t="s">
        <v>445</v>
      </c>
    </row>
    <row r="1023" spans="2:51" s="14" customFormat="1">
      <c r="B1023" s="173"/>
      <c r="D1023" s="167" t="s">
        <v>453</v>
      </c>
      <c r="E1023" s="174" t="s">
        <v>1</v>
      </c>
      <c r="F1023" s="175" t="s">
        <v>1341</v>
      </c>
      <c r="H1023" s="176">
        <v>3.36</v>
      </c>
      <c r="L1023" s="173"/>
      <c r="M1023" s="177"/>
      <c r="N1023" s="178"/>
      <c r="O1023" s="178"/>
      <c r="P1023" s="178"/>
      <c r="Q1023" s="178"/>
      <c r="R1023" s="178"/>
      <c r="S1023" s="178"/>
      <c r="T1023" s="179"/>
      <c r="AT1023" s="174" t="s">
        <v>453</v>
      </c>
      <c r="AU1023" s="174" t="s">
        <v>129</v>
      </c>
      <c r="AV1023" s="14" t="s">
        <v>129</v>
      </c>
      <c r="AW1023" s="14" t="s">
        <v>29</v>
      </c>
      <c r="AX1023" s="14" t="s">
        <v>73</v>
      </c>
      <c r="AY1023" s="174" t="s">
        <v>445</v>
      </c>
    </row>
    <row r="1024" spans="2:51" s="14" customFormat="1">
      <c r="B1024" s="173"/>
      <c r="D1024" s="167" t="s">
        <v>453</v>
      </c>
      <c r="E1024" s="174" t="s">
        <v>1</v>
      </c>
      <c r="F1024" s="175" t="s">
        <v>1342</v>
      </c>
      <c r="H1024" s="176">
        <v>2.2080000000000002</v>
      </c>
      <c r="L1024" s="173"/>
      <c r="M1024" s="177"/>
      <c r="N1024" s="178"/>
      <c r="O1024" s="178"/>
      <c r="P1024" s="178"/>
      <c r="Q1024" s="178"/>
      <c r="R1024" s="178"/>
      <c r="S1024" s="178"/>
      <c r="T1024" s="179"/>
      <c r="AT1024" s="174" t="s">
        <v>453</v>
      </c>
      <c r="AU1024" s="174" t="s">
        <v>129</v>
      </c>
      <c r="AV1024" s="14" t="s">
        <v>129</v>
      </c>
      <c r="AW1024" s="14" t="s">
        <v>29</v>
      </c>
      <c r="AX1024" s="14" t="s">
        <v>73</v>
      </c>
      <c r="AY1024" s="174" t="s">
        <v>445</v>
      </c>
    </row>
    <row r="1025" spans="2:51" s="14" customFormat="1">
      <c r="B1025" s="173"/>
      <c r="D1025" s="167" t="s">
        <v>453</v>
      </c>
      <c r="E1025" s="174" t="s">
        <v>1</v>
      </c>
      <c r="F1025" s="175" t="s">
        <v>1343</v>
      </c>
      <c r="H1025" s="176">
        <v>2.2200000000000002</v>
      </c>
      <c r="L1025" s="173"/>
      <c r="M1025" s="177"/>
      <c r="N1025" s="178"/>
      <c r="O1025" s="178"/>
      <c r="P1025" s="178"/>
      <c r="Q1025" s="178"/>
      <c r="R1025" s="178"/>
      <c r="S1025" s="178"/>
      <c r="T1025" s="179"/>
      <c r="AT1025" s="174" t="s">
        <v>453</v>
      </c>
      <c r="AU1025" s="174" t="s">
        <v>129</v>
      </c>
      <c r="AV1025" s="14" t="s">
        <v>129</v>
      </c>
      <c r="AW1025" s="14" t="s">
        <v>29</v>
      </c>
      <c r="AX1025" s="14" t="s">
        <v>73</v>
      </c>
      <c r="AY1025" s="174" t="s">
        <v>445</v>
      </c>
    </row>
    <row r="1026" spans="2:51" s="14" customFormat="1">
      <c r="B1026" s="173"/>
      <c r="D1026" s="167" t="s">
        <v>453</v>
      </c>
      <c r="E1026" s="174" t="s">
        <v>1</v>
      </c>
      <c r="F1026" s="175" t="s">
        <v>1344</v>
      </c>
      <c r="H1026" s="176">
        <v>3.7149999999999999</v>
      </c>
      <c r="L1026" s="173"/>
      <c r="M1026" s="177"/>
      <c r="N1026" s="178"/>
      <c r="O1026" s="178"/>
      <c r="P1026" s="178"/>
      <c r="Q1026" s="178"/>
      <c r="R1026" s="178"/>
      <c r="S1026" s="178"/>
      <c r="T1026" s="179"/>
      <c r="AT1026" s="174" t="s">
        <v>453</v>
      </c>
      <c r="AU1026" s="174" t="s">
        <v>129</v>
      </c>
      <c r="AV1026" s="14" t="s">
        <v>129</v>
      </c>
      <c r="AW1026" s="14" t="s">
        <v>29</v>
      </c>
      <c r="AX1026" s="14" t="s">
        <v>73</v>
      </c>
      <c r="AY1026" s="174" t="s">
        <v>445</v>
      </c>
    </row>
    <row r="1027" spans="2:51" s="15" customFormat="1">
      <c r="B1027" s="180"/>
      <c r="D1027" s="167" t="s">
        <v>453</v>
      </c>
      <c r="E1027" s="181" t="s">
        <v>1</v>
      </c>
      <c r="F1027" s="182" t="s">
        <v>468</v>
      </c>
      <c r="H1027" s="183">
        <v>51.956000000000003</v>
      </c>
      <c r="L1027" s="180"/>
      <c r="M1027" s="184"/>
      <c r="N1027" s="185"/>
      <c r="O1027" s="185"/>
      <c r="P1027" s="185"/>
      <c r="Q1027" s="185"/>
      <c r="R1027" s="185"/>
      <c r="S1027" s="185"/>
      <c r="T1027" s="186"/>
      <c r="AT1027" s="181" t="s">
        <v>453</v>
      </c>
      <c r="AU1027" s="181" t="s">
        <v>129</v>
      </c>
      <c r="AV1027" s="15" t="s">
        <v>469</v>
      </c>
      <c r="AW1027" s="15" t="s">
        <v>29</v>
      </c>
      <c r="AX1027" s="15" t="s">
        <v>73</v>
      </c>
      <c r="AY1027" s="181" t="s">
        <v>445</v>
      </c>
    </row>
    <row r="1028" spans="2:51" s="13" customFormat="1">
      <c r="B1028" s="166"/>
      <c r="D1028" s="167" t="s">
        <v>453</v>
      </c>
      <c r="E1028" s="168" t="s">
        <v>1</v>
      </c>
      <c r="F1028" s="169" t="s">
        <v>654</v>
      </c>
      <c r="H1028" s="168" t="s">
        <v>1</v>
      </c>
      <c r="L1028" s="166"/>
      <c r="M1028" s="170"/>
      <c r="N1028" s="171"/>
      <c r="O1028" s="171"/>
      <c r="P1028" s="171"/>
      <c r="Q1028" s="171"/>
      <c r="R1028" s="171"/>
      <c r="S1028" s="171"/>
      <c r="T1028" s="172"/>
      <c r="AT1028" s="168" t="s">
        <v>453</v>
      </c>
      <c r="AU1028" s="168" t="s">
        <v>129</v>
      </c>
      <c r="AV1028" s="13" t="s">
        <v>81</v>
      </c>
      <c r="AW1028" s="13" t="s">
        <v>29</v>
      </c>
      <c r="AX1028" s="13" t="s">
        <v>73</v>
      </c>
      <c r="AY1028" s="168" t="s">
        <v>445</v>
      </c>
    </row>
    <row r="1029" spans="2:51" s="14" customFormat="1">
      <c r="B1029" s="173"/>
      <c r="D1029" s="167" t="s">
        <v>453</v>
      </c>
      <c r="E1029" s="174" t="s">
        <v>1</v>
      </c>
      <c r="F1029" s="175" t="s">
        <v>1345</v>
      </c>
      <c r="H1029" s="176">
        <v>3.36</v>
      </c>
      <c r="L1029" s="173"/>
      <c r="M1029" s="177"/>
      <c r="N1029" s="178"/>
      <c r="O1029" s="178"/>
      <c r="P1029" s="178"/>
      <c r="Q1029" s="178"/>
      <c r="R1029" s="178"/>
      <c r="S1029" s="178"/>
      <c r="T1029" s="179"/>
      <c r="AT1029" s="174" t="s">
        <v>453</v>
      </c>
      <c r="AU1029" s="174" t="s">
        <v>129</v>
      </c>
      <c r="AV1029" s="14" t="s">
        <v>129</v>
      </c>
      <c r="AW1029" s="14" t="s">
        <v>29</v>
      </c>
      <c r="AX1029" s="14" t="s">
        <v>73</v>
      </c>
      <c r="AY1029" s="174" t="s">
        <v>445</v>
      </c>
    </row>
    <row r="1030" spans="2:51" s="14" customFormat="1">
      <c r="B1030" s="173"/>
      <c r="D1030" s="167" t="s">
        <v>453</v>
      </c>
      <c r="E1030" s="174" t="s">
        <v>1</v>
      </c>
      <c r="F1030" s="175" t="s">
        <v>1346</v>
      </c>
      <c r="H1030" s="176">
        <v>3.1269999999999998</v>
      </c>
      <c r="L1030" s="173"/>
      <c r="M1030" s="177"/>
      <c r="N1030" s="178"/>
      <c r="O1030" s="178"/>
      <c r="P1030" s="178"/>
      <c r="Q1030" s="178"/>
      <c r="R1030" s="178"/>
      <c r="S1030" s="178"/>
      <c r="T1030" s="179"/>
      <c r="AT1030" s="174" t="s">
        <v>453</v>
      </c>
      <c r="AU1030" s="174" t="s">
        <v>129</v>
      </c>
      <c r="AV1030" s="14" t="s">
        <v>129</v>
      </c>
      <c r="AW1030" s="14" t="s">
        <v>29</v>
      </c>
      <c r="AX1030" s="14" t="s">
        <v>73</v>
      </c>
      <c r="AY1030" s="174" t="s">
        <v>445</v>
      </c>
    </row>
    <row r="1031" spans="2:51" s="14" customFormat="1">
      <c r="B1031" s="173"/>
      <c r="D1031" s="167" t="s">
        <v>453</v>
      </c>
      <c r="E1031" s="174" t="s">
        <v>1</v>
      </c>
      <c r="F1031" s="175" t="s">
        <v>1347</v>
      </c>
      <c r="H1031" s="176">
        <v>2.9630000000000001</v>
      </c>
      <c r="L1031" s="173"/>
      <c r="M1031" s="177"/>
      <c r="N1031" s="178"/>
      <c r="O1031" s="178"/>
      <c r="P1031" s="178"/>
      <c r="Q1031" s="178"/>
      <c r="R1031" s="178"/>
      <c r="S1031" s="178"/>
      <c r="T1031" s="179"/>
      <c r="AT1031" s="174" t="s">
        <v>453</v>
      </c>
      <c r="AU1031" s="174" t="s">
        <v>129</v>
      </c>
      <c r="AV1031" s="14" t="s">
        <v>129</v>
      </c>
      <c r="AW1031" s="14" t="s">
        <v>29</v>
      </c>
      <c r="AX1031" s="14" t="s">
        <v>73</v>
      </c>
      <c r="AY1031" s="174" t="s">
        <v>445</v>
      </c>
    </row>
    <row r="1032" spans="2:51" s="14" customFormat="1">
      <c r="B1032" s="173"/>
      <c r="D1032" s="167" t="s">
        <v>453</v>
      </c>
      <c r="E1032" s="174" t="s">
        <v>1</v>
      </c>
      <c r="F1032" s="175" t="s">
        <v>1348</v>
      </c>
      <c r="H1032" s="176">
        <v>0.72599999999999998</v>
      </c>
      <c r="L1032" s="173"/>
      <c r="M1032" s="177"/>
      <c r="N1032" s="178"/>
      <c r="O1032" s="178"/>
      <c r="P1032" s="178"/>
      <c r="Q1032" s="178"/>
      <c r="R1032" s="178"/>
      <c r="S1032" s="178"/>
      <c r="T1032" s="179"/>
      <c r="AT1032" s="174" t="s">
        <v>453</v>
      </c>
      <c r="AU1032" s="174" t="s">
        <v>129</v>
      </c>
      <c r="AV1032" s="14" t="s">
        <v>129</v>
      </c>
      <c r="AW1032" s="14" t="s">
        <v>29</v>
      </c>
      <c r="AX1032" s="14" t="s">
        <v>73</v>
      </c>
      <c r="AY1032" s="174" t="s">
        <v>445</v>
      </c>
    </row>
    <row r="1033" spans="2:51" s="14" customFormat="1">
      <c r="B1033" s="173"/>
      <c r="D1033" s="167" t="s">
        <v>453</v>
      </c>
      <c r="E1033" s="174" t="s">
        <v>1</v>
      </c>
      <c r="F1033" s="175" t="s">
        <v>1349</v>
      </c>
      <c r="H1033" s="176">
        <v>1.3140000000000001</v>
      </c>
      <c r="L1033" s="173"/>
      <c r="M1033" s="177"/>
      <c r="N1033" s="178"/>
      <c r="O1033" s="178"/>
      <c r="P1033" s="178"/>
      <c r="Q1033" s="178"/>
      <c r="R1033" s="178"/>
      <c r="S1033" s="178"/>
      <c r="T1033" s="179"/>
      <c r="AT1033" s="174" t="s">
        <v>453</v>
      </c>
      <c r="AU1033" s="174" t="s">
        <v>129</v>
      </c>
      <c r="AV1033" s="14" t="s">
        <v>129</v>
      </c>
      <c r="AW1033" s="14" t="s">
        <v>29</v>
      </c>
      <c r="AX1033" s="14" t="s">
        <v>73</v>
      </c>
      <c r="AY1033" s="174" t="s">
        <v>445</v>
      </c>
    </row>
    <row r="1034" spans="2:51" s="14" customFormat="1">
      <c r="B1034" s="173"/>
      <c r="D1034" s="167" t="s">
        <v>453</v>
      </c>
      <c r="E1034" s="174" t="s">
        <v>1</v>
      </c>
      <c r="F1034" s="175" t="s">
        <v>1350</v>
      </c>
      <c r="H1034" s="176">
        <v>4.3029999999999999</v>
      </c>
      <c r="L1034" s="173"/>
      <c r="M1034" s="177"/>
      <c r="N1034" s="178"/>
      <c r="O1034" s="178"/>
      <c r="P1034" s="178"/>
      <c r="Q1034" s="178"/>
      <c r="R1034" s="178"/>
      <c r="S1034" s="178"/>
      <c r="T1034" s="179"/>
      <c r="AT1034" s="174" t="s">
        <v>453</v>
      </c>
      <c r="AU1034" s="174" t="s">
        <v>129</v>
      </c>
      <c r="AV1034" s="14" t="s">
        <v>129</v>
      </c>
      <c r="AW1034" s="14" t="s">
        <v>29</v>
      </c>
      <c r="AX1034" s="14" t="s">
        <v>73</v>
      </c>
      <c r="AY1034" s="174" t="s">
        <v>445</v>
      </c>
    </row>
    <row r="1035" spans="2:51" s="14" customFormat="1">
      <c r="B1035" s="173"/>
      <c r="D1035" s="167" t="s">
        <v>453</v>
      </c>
      <c r="E1035" s="174" t="s">
        <v>1</v>
      </c>
      <c r="F1035" s="175" t="s">
        <v>1351</v>
      </c>
      <c r="H1035" s="176">
        <v>0.99199999999999999</v>
      </c>
      <c r="L1035" s="173"/>
      <c r="M1035" s="177"/>
      <c r="N1035" s="178"/>
      <c r="O1035" s="178"/>
      <c r="P1035" s="178"/>
      <c r="Q1035" s="178"/>
      <c r="R1035" s="178"/>
      <c r="S1035" s="178"/>
      <c r="T1035" s="179"/>
      <c r="AT1035" s="174" t="s">
        <v>453</v>
      </c>
      <c r="AU1035" s="174" t="s">
        <v>129</v>
      </c>
      <c r="AV1035" s="14" t="s">
        <v>129</v>
      </c>
      <c r="AW1035" s="14" t="s">
        <v>29</v>
      </c>
      <c r="AX1035" s="14" t="s">
        <v>73</v>
      </c>
      <c r="AY1035" s="174" t="s">
        <v>445</v>
      </c>
    </row>
    <row r="1036" spans="2:51" s="14" customFormat="1">
      <c r="B1036" s="173"/>
      <c r="D1036" s="167" t="s">
        <v>453</v>
      </c>
      <c r="E1036" s="174" t="s">
        <v>1</v>
      </c>
      <c r="F1036" s="175" t="s">
        <v>1352</v>
      </c>
      <c r="H1036" s="176">
        <v>2.3E-2</v>
      </c>
      <c r="L1036" s="173"/>
      <c r="M1036" s="177"/>
      <c r="N1036" s="178"/>
      <c r="O1036" s="178"/>
      <c r="P1036" s="178"/>
      <c r="Q1036" s="178"/>
      <c r="R1036" s="178"/>
      <c r="S1036" s="178"/>
      <c r="T1036" s="179"/>
      <c r="AT1036" s="174" t="s">
        <v>453</v>
      </c>
      <c r="AU1036" s="174" t="s">
        <v>129</v>
      </c>
      <c r="AV1036" s="14" t="s">
        <v>129</v>
      </c>
      <c r="AW1036" s="14" t="s">
        <v>29</v>
      </c>
      <c r="AX1036" s="14" t="s">
        <v>73</v>
      </c>
      <c r="AY1036" s="174" t="s">
        <v>445</v>
      </c>
    </row>
    <row r="1037" spans="2:51" s="14" customFormat="1">
      <c r="B1037" s="173"/>
      <c r="D1037" s="167" t="s">
        <v>453</v>
      </c>
      <c r="E1037" s="174" t="s">
        <v>1</v>
      </c>
      <c r="F1037" s="175" t="s">
        <v>1353</v>
      </c>
      <c r="H1037" s="176">
        <v>0.85699999999999998</v>
      </c>
      <c r="L1037" s="173"/>
      <c r="M1037" s="177"/>
      <c r="N1037" s="178"/>
      <c r="O1037" s="178"/>
      <c r="P1037" s="178"/>
      <c r="Q1037" s="178"/>
      <c r="R1037" s="178"/>
      <c r="S1037" s="178"/>
      <c r="T1037" s="179"/>
      <c r="AT1037" s="174" t="s">
        <v>453</v>
      </c>
      <c r="AU1037" s="174" t="s">
        <v>129</v>
      </c>
      <c r="AV1037" s="14" t="s">
        <v>129</v>
      </c>
      <c r="AW1037" s="14" t="s">
        <v>29</v>
      </c>
      <c r="AX1037" s="14" t="s">
        <v>73</v>
      </c>
      <c r="AY1037" s="174" t="s">
        <v>445</v>
      </c>
    </row>
    <row r="1038" spans="2:51" s="14" customFormat="1">
      <c r="B1038" s="173"/>
      <c r="D1038" s="167" t="s">
        <v>453</v>
      </c>
      <c r="E1038" s="174" t="s">
        <v>1</v>
      </c>
      <c r="F1038" s="175" t="s">
        <v>1354</v>
      </c>
      <c r="H1038" s="176">
        <v>0.66200000000000003</v>
      </c>
      <c r="L1038" s="173"/>
      <c r="M1038" s="177"/>
      <c r="N1038" s="178"/>
      <c r="O1038" s="178"/>
      <c r="P1038" s="178"/>
      <c r="Q1038" s="178"/>
      <c r="R1038" s="178"/>
      <c r="S1038" s="178"/>
      <c r="T1038" s="179"/>
      <c r="AT1038" s="174" t="s">
        <v>453</v>
      </c>
      <c r="AU1038" s="174" t="s">
        <v>129</v>
      </c>
      <c r="AV1038" s="14" t="s">
        <v>129</v>
      </c>
      <c r="AW1038" s="14" t="s">
        <v>29</v>
      </c>
      <c r="AX1038" s="14" t="s">
        <v>73</v>
      </c>
      <c r="AY1038" s="174" t="s">
        <v>445</v>
      </c>
    </row>
    <row r="1039" spans="2:51" s="14" customFormat="1">
      <c r="B1039" s="173"/>
      <c r="D1039" s="167" t="s">
        <v>453</v>
      </c>
      <c r="E1039" s="174" t="s">
        <v>1</v>
      </c>
      <c r="F1039" s="175" t="s">
        <v>1355</v>
      </c>
      <c r="H1039" s="176">
        <v>1.6559999999999999</v>
      </c>
      <c r="L1039" s="173"/>
      <c r="M1039" s="177"/>
      <c r="N1039" s="178"/>
      <c r="O1039" s="178"/>
      <c r="P1039" s="178"/>
      <c r="Q1039" s="178"/>
      <c r="R1039" s="178"/>
      <c r="S1039" s="178"/>
      <c r="T1039" s="179"/>
      <c r="AT1039" s="174" t="s">
        <v>453</v>
      </c>
      <c r="AU1039" s="174" t="s">
        <v>129</v>
      </c>
      <c r="AV1039" s="14" t="s">
        <v>129</v>
      </c>
      <c r="AW1039" s="14" t="s">
        <v>29</v>
      </c>
      <c r="AX1039" s="14" t="s">
        <v>73</v>
      </c>
      <c r="AY1039" s="174" t="s">
        <v>445</v>
      </c>
    </row>
    <row r="1040" spans="2:51" s="14" customFormat="1">
      <c r="B1040" s="173"/>
      <c r="D1040" s="167" t="s">
        <v>453</v>
      </c>
      <c r="E1040" s="174" t="s">
        <v>1</v>
      </c>
      <c r="F1040" s="175" t="s">
        <v>1356</v>
      </c>
      <c r="H1040" s="176">
        <v>1.913</v>
      </c>
      <c r="L1040" s="173"/>
      <c r="M1040" s="177"/>
      <c r="N1040" s="178"/>
      <c r="O1040" s="178"/>
      <c r="P1040" s="178"/>
      <c r="Q1040" s="178"/>
      <c r="R1040" s="178"/>
      <c r="S1040" s="178"/>
      <c r="T1040" s="179"/>
      <c r="AT1040" s="174" t="s">
        <v>453</v>
      </c>
      <c r="AU1040" s="174" t="s">
        <v>129</v>
      </c>
      <c r="AV1040" s="14" t="s">
        <v>129</v>
      </c>
      <c r="AW1040" s="14" t="s">
        <v>29</v>
      </c>
      <c r="AX1040" s="14" t="s">
        <v>73</v>
      </c>
      <c r="AY1040" s="174" t="s">
        <v>445</v>
      </c>
    </row>
    <row r="1041" spans="1:65" s="14" customFormat="1">
      <c r="B1041" s="173"/>
      <c r="D1041" s="167" t="s">
        <v>453</v>
      </c>
      <c r="E1041" s="174" t="s">
        <v>1</v>
      </c>
      <c r="F1041" s="175" t="s">
        <v>1357</v>
      </c>
      <c r="H1041" s="176">
        <v>0.79100000000000004</v>
      </c>
      <c r="L1041" s="173"/>
      <c r="M1041" s="177"/>
      <c r="N1041" s="178"/>
      <c r="O1041" s="178"/>
      <c r="P1041" s="178"/>
      <c r="Q1041" s="178"/>
      <c r="R1041" s="178"/>
      <c r="S1041" s="178"/>
      <c r="T1041" s="179"/>
      <c r="AT1041" s="174" t="s">
        <v>453</v>
      </c>
      <c r="AU1041" s="174" t="s">
        <v>129</v>
      </c>
      <c r="AV1041" s="14" t="s">
        <v>129</v>
      </c>
      <c r="AW1041" s="14" t="s">
        <v>29</v>
      </c>
      <c r="AX1041" s="14" t="s">
        <v>73</v>
      </c>
      <c r="AY1041" s="174" t="s">
        <v>445</v>
      </c>
    </row>
    <row r="1042" spans="1:65" s="14" customFormat="1">
      <c r="B1042" s="173"/>
      <c r="D1042" s="167" t="s">
        <v>453</v>
      </c>
      <c r="E1042" s="174" t="s">
        <v>1</v>
      </c>
      <c r="F1042" s="175" t="s">
        <v>1358</v>
      </c>
      <c r="H1042" s="176">
        <v>1.5489999999999999</v>
      </c>
      <c r="L1042" s="173"/>
      <c r="M1042" s="177"/>
      <c r="N1042" s="178"/>
      <c r="O1042" s="178"/>
      <c r="P1042" s="178"/>
      <c r="Q1042" s="178"/>
      <c r="R1042" s="178"/>
      <c r="S1042" s="178"/>
      <c r="T1042" s="179"/>
      <c r="AT1042" s="174" t="s">
        <v>453</v>
      </c>
      <c r="AU1042" s="174" t="s">
        <v>129</v>
      </c>
      <c r="AV1042" s="14" t="s">
        <v>129</v>
      </c>
      <c r="AW1042" s="14" t="s">
        <v>29</v>
      </c>
      <c r="AX1042" s="14" t="s">
        <v>73</v>
      </c>
      <c r="AY1042" s="174" t="s">
        <v>445</v>
      </c>
    </row>
    <row r="1043" spans="1:65" s="14" customFormat="1">
      <c r="B1043" s="173"/>
      <c r="D1043" s="167" t="s">
        <v>453</v>
      </c>
      <c r="E1043" s="174" t="s">
        <v>1</v>
      </c>
      <c r="F1043" s="175" t="s">
        <v>1359</v>
      </c>
      <c r="H1043" s="176">
        <v>0.59499999999999997</v>
      </c>
      <c r="L1043" s="173"/>
      <c r="M1043" s="177"/>
      <c r="N1043" s="178"/>
      <c r="O1043" s="178"/>
      <c r="P1043" s="178"/>
      <c r="Q1043" s="178"/>
      <c r="R1043" s="178"/>
      <c r="S1043" s="178"/>
      <c r="T1043" s="179"/>
      <c r="AT1043" s="174" t="s">
        <v>453</v>
      </c>
      <c r="AU1043" s="174" t="s">
        <v>129</v>
      </c>
      <c r="AV1043" s="14" t="s">
        <v>129</v>
      </c>
      <c r="AW1043" s="14" t="s">
        <v>29</v>
      </c>
      <c r="AX1043" s="14" t="s">
        <v>73</v>
      </c>
      <c r="AY1043" s="174" t="s">
        <v>445</v>
      </c>
    </row>
    <row r="1044" spans="1:65" s="14" customFormat="1">
      <c r="B1044" s="173"/>
      <c r="D1044" s="167" t="s">
        <v>453</v>
      </c>
      <c r="E1044" s="174" t="s">
        <v>1</v>
      </c>
      <c r="F1044" s="175" t="s">
        <v>1360</v>
      </c>
      <c r="H1044" s="176">
        <v>0.80600000000000005</v>
      </c>
      <c r="L1044" s="173"/>
      <c r="M1044" s="177"/>
      <c r="N1044" s="178"/>
      <c r="O1044" s="178"/>
      <c r="P1044" s="178"/>
      <c r="Q1044" s="178"/>
      <c r="R1044" s="178"/>
      <c r="S1044" s="178"/>
      <c r="T1044" s="179"/>
      <c r="AT1044" s="174" t="s">
        <v>453</v>
      </c>
      <c r="AU1044" s="174" t="s">
        <v>129</v>
      </c>
      <c r="AV1044" s="14" t="s">
        <v>129</v>
      </c>
      <c r="AW1044" s="14" t="s">
        <v>29</v>
      </c>
      <c r="AX1044" s="14" t="s">
        <v>73</v>
      </c>
      <c r="AY1044" s="174" t="s">
        <v>445</v>
      </c>
    </row>
    <row r="1045" spans="1:65" s="14" customFormat="1" ht="22.5">
      <c r="B1045" s="173"/>
      <c r="D1045" s="167" t="s">
        <v>453</v>
      </c>
      <c r="E1045" s="174" t="s">
        <v>1</v>
      </c>
      <c r="F1045" s="175" t="s">
        <v>1361</v>
      </c>
      <c r="H1045" s="176">
        <v>6.22</v>
      </c>
      <c r="L1045" s="173"/>
      <c r="M1045" s="177"/>
      <c r="N1045" s="178"/>
      <c r="O1045" s="178"/>
      <c r="P1045" s="178"/>
      <c r="Q1045" s="178"/>
      <c r="R1045" s="178"/>
      <c r="S1045" s="178"/>
      <c r="T1045" s="179"/>
      <c r="AT1045" s="174" t="s">
        <v>453</v>
      </c>
      <c r="AU1045" s="174" t="s">
        <v>129</v>
      </c>
      <c r="AV1045" s="14" t="s">
        <v>129</v>
      </c>
      <c r="AW1045" s="14" t="s">
        <v>29</v>
      </c>
      <c r="AX1045" s="14" t="s">
        <v>73</v>
      </c>
      <c r="AY1045" s="174" t="s">
        <v>445</v>
      </c>
    </row>
    <row r="1046" spans="1:65" s="14" customFormat="1">
      <c r="B1046" s="173"/>
      <c r="D1046" s="167" t="s">
        <v>453</v>
      </c>
      <c r="E1046" s="174" t="s">
        <v>1</v>
      </c>
      <c r="F1046" s="175" t="s">
        <v>1349</v>
      </c>
      <c r="H1046" s="176">
        <v>1.3140000000000001</v>
      </c>
      <c r="L1046" s="173"/>
      <c r="M1046" s="177"/>
      <c r="N1046" s="178"/>
      <c r="O1046" s="178"/>
      <c r="P1046" s="178"/>
      <c r="Q1046" s="178"/>
      <c r="R1046" s="178"/>
      <c r="S1046" s="178"/>
      <c r="T1046" s="179"/>
      <c r="AT1046" s="174" t="s">
        <v>453</v>
      </c>
      <c r="AU1046" s="174" t="s">
        <v>129</v>
      </c>
      <c r="AV1046" s="14" t="s">
        <v>129</v>
      </c>
      <c r="AW1046" s="14" t="s">
        <v>29</v>
      </c>
      <c r="AX1046" s="14" t="s">
        <v>73</v>
      </c>
      <c r="AY1046" s="174" t="s">
        <v>445</v>
      </c>
    </row>
    <row r="1047" spans="1:65" s="14" customFormat="1">
      <c r="B1047" s="173"/>
      <c r="D1047" s="167" t="s">
        <v>453</v>
      </c>
      <c r="E1047" s="174" t="s">
        <v>1</v>
      </c>
      <c r="F1047" s="175" t="s">
        <v>1362</v>
      </c>
      <c r="H1047" s="176">
        <v>3.2210000000000001</v>
      </c>
      <c r="L1047" s="173"/>
      <c r="M1047" s="177"/>
      <c r="N1047" s="178"/>
      <c r="O1047" s="178"/>
      <c r="P1047" s="178"/>
      <c r="Q1047" s="178"/>
      <c r="R1047" s="178"/>
      <c r="S1047" s="178"/>
      <c r="T1047" s="179"/>
      <c r="AT1047" s="174" t="s">
        <v>453</v>
      </c>
      <c r="AU1047" s="174" t="s">
        <v>129</v>
      </c>
      <c r="AV1047" s="14" t="s">
        <v>129</v>
      </c>
      <c r="AW1047" s="14" t="s">
        <v>29</v>
      </c>
      <c r="AX1047" s="14" t="s">
        <v>73</v>
      </c>
      <c r="AY1047" s="174" t="s">
        <v>445</v>
      </c>
    </row>
    <row r="1048" spans="1:65" s="14" customFormat="1">
      <c r="B1048" s="173"/>
      <c r="D1048" s="167" t="s">
        <v>453</v>
      </c>
      <c r="E1048" s="174" t="s">
        <v>1</v>
      </c>
      <c r="F1048" s="175" t="s">
        <v>1363</v>
      </c>
      <c r="H1048" s="176">
        <v>4.766</v>
      </c>
      <c r="L1048" s="173"/>
      <c r="M1048" s="177"/>
      <c r="N1048" s="178"/>
      <c r="O1048" s="178"/>
      <c r="P1048" s="178"/>
      <c r="Q1048" s="178"/>
      <c r="R1048" s="178"/>
      <c r="S1048" s="178"/>
      <c r="T1048" s="179"/>
      <c r="AT1048" s="174" t="s">
        <v>453</v>
      </c>
      <c r="AU1048" s="174" t="s">
        <v>129</v>
      </c>
      <c r="AV1048" s="14" t="s">
        <v>129</v>
      </c>
      <c r="AW1048" s="14" t="s">
        <v>29</v>
      </c>
      <c r="AX1048" s="14" t="s">
        <v>73</v>
      </c>
      <c r="AY1048" s="174" t="s">
        <v>445</v>
      </c>
    </row>
    <row r="1049" spans="1:65" s="14" customFormat="1">
      <c r="B1049" s="173"/>
      <c r="D1049" s="167" t="s">
        <v>453</v>
      </c>
      <c r="E1049" s="174" t="s">
        <v>1</v>
      </c>
      <c r="F1049" s="175" t="s">
        <v>1364</v>
      </c>
      <c r="H1049" s="176">
        <v>2.444</v>
      </c>
      <c r="L1049" s="173"/>
      <c r="M1049" s="177"/>
      <c r="N1049" s="178"/>
      <c r="O1049" s="178"/>
      <c r="P1049" s="178"/>
      <c r="Q1049" s="178"/>
      <c r="R1049" s="178"/>
      <c r="S1049" s="178"/>
      <c r="T1049" s="179"/>
      <c r="AT1049" s="174" t="s">
        <v>453</v>
      </c>
      <c r="AU1049" s="174" t="s">
        <v>129</v>
      </c>
      <c r="AV1049" s="14" t="s">
        <v>129</v>
      </c>
      <c r="AW1049" s="14" t="s">
        <v>29</v>
      </c>
      <c r="AX1049" s="14" t="s">
        <v>73</v>
      </c>
      <c r="AY1049" s="174" t="s">
        <v>445</v>
      </c>
    </row>
    <row r="1050" spans="1:65" s="15" customFormat="1">
      <c r="B1050" s="180"/>
      <c r="D1050" s="167" t="s">
        <v>453</v>
      </c>
      <c r="E1050" s="181" t="s">
        <v>1</v>
      </c>
      <c r="F1050" s="182" t="s">
        <v>468</v>
      </c>
      <c r="H1050" s="183">
        <v>43.601999999999997</v>
      </c>
      <c r="L1050" s="180"/>
      <c r="M1050" s="184"/>
      <c r="N1050" s="185"/>
      <c r="O1050" s="185"/>
      <c r="P1050" s="185"/>
      <c r="Q1050" s="185"/>
      <c r="R1050" s="185"/>
      <c r="S1050" s="185"/>
      <c r="T1050" s="186"/>
      <c r="AT1050" s="181" t="s">
        <v>453</v>
      </c>
      <c r="AU1050" s="181" t="s">
        <v>129</v>
      </c>
      <c r="AV1050" s="15" t="s">
        <v>469</v>
      </c>
      <c r="AW1050" s="15" t="s">
        <v>29</v>
      </c>
      <c r="AX1050" s="15" t="s">
        <v>73</v>
      </c>
      <c r="AY1050" s="181" t="s">
        <v>445</v>
      </c>
    </row>
    <row r="1051" spans="1:65" s="13" customFormat="1">
      <c r="B1051" s="166"/>
      <c r="D1051" s="167" t="s">
        <v>453</v>
      </c>
      <c r="E1051" s="168" t="s">
        <v>1</v>
      </c>
      <c r="F1051" s="169" t="s">
        <v>1365</v>
      </c>
      <c r="H1051" s="168" t="s">
        <v>1</v>
      </c>
      <c r="L1051" s="166"/>
      <c r="M1051" s="170"/>
      <c r="N1051" s="171"/>
      <c r="O1051" s="171"/>
      <c r="P1051" s="171"/>
      <c r="Q1051" s="171"/>
      <c r="R1051" s="171"/>
      <c r="S1051" s="171"/>
      <c r="T1051" s="172"/>
      <c r="AT1051" s="168" t="s">
        <v>453</v>
      </c>
      <c r="AU1051" s="168" t="s">
        <v>129</v>
      </c>
      <c r="AV1051" s="13" t="s">
        <v>81</v>
      </c>
      <c r="AW1051" s="13" t="s">
        <v>29</v>
      </c>
      <c r="AX1051" s="13" t="s">
        <v>73</v>
      </c>
      <c r="AY1051" s="168" t="s">
        <v>445</v>
      </c>
    </row>
    <row r="1052" spans="1:65" s="14" customFormat="1">
      <c r="B1052" s="173"/>
      <c r="D1052" s="167" t="s">
        <v>453</v>
      </c>
      <c r="E1052" s="174" t="s">
        <v>1</v>
      </c>
      <c r="F1052" s="175" t="s">
        <v>1366</v>
      </c>
      <c r="H1052" s="176">
        <v>2.76</v>
      </c>
      <c r="L1052" s="173"/>
      <c r="M1052" s="177"/>
      <c r="N1052" s="178"/>
      <c r="O1052" s="178"/>
      <c r="P1052" s="178"/>
      <c r="Q1052" s="178"/>
      <c r="R1052" s="178"/>
      <c r="S1052" s="178"/>
      <c r="T1052" s="179"/>
      <c r="AT1052" s="174" t="s">
        <v>453</v>
      </c>
      <c r="AU1052" s="174" t="s">
        <v>129</v>
      </c>
      <c r="AV1052" s="14" t="s">
        <v>129</v>
      </c>
      <c r="AW1052" s="14" t="s">
        <v>29</v>
      </c>
      <c r="AX1052" s="14" t="s">
        <v>73</v>
      </c>
      <c r="AY1052" s="174" t="s">
        <v>445</v>
      </c>
    </row>
    <row r="1053" spans="1:65" s="15" customFormat="1">
      <c r="B1053" s="180"/>
      <c r="D1053" s="167" t="s">
        <v>453</v>
      </c>
      <c r="E1053" s="181" t="s">
        <v>1</v>
      </c>
      <c r="F1053" s="182" t="s">
        <v>468</v>
      </c>
      <c r="H1053" s="183">
        <v>2.76</v>
      </c>
      <c r="L1053" s="180"/>
      <c r="M1053" s="184"/>
      <c r="N1053" s="185"/>
      <c r="O1053" s="185"/>
      <c r="P1053" s="185"/>
      <c r="Q1053" s="185"/>
      <c r="R1053" s="185"/>
      <c r="S1053" s="185"/>
      <c r="T1053" s="186"/>
      <c r="AT1053" s="181" t="s">
        <v>453</v>
      </c>
      <c r="AU1053" s="181" t="s">
        <v>129</v>
      </c>
      <c r="AV1053" s="15" t="s">
        <v>469</v>
      </c>
      <c r="AW1053" s="15" t="s">
        <v>29</v>
      </c>
      <c r="AX1053" s="15" t="s">
        <v>73</v>
      </c>
      <c r="AY1053" s="181" t="s">
        <v>445</v>
      </c>
    </row>
    <row r="1054" spans="1:65" s="16" customFormat="1">
      <c r="B1054" s="187"/>
      <c r="D1054" s="167" t="s">
        <v>453</v>
      </c>
      <c r="E1054" s="188" t="s">
        <v>1</v>
      </c>
      <c r="F1054" s="189" t="s">
        <v>470</v>
      </c>
      <c r="H1054" s="190">
        <v>102.29600000000001</v>
      </c>
      <c r="L1054" s="187"/>
      <c r="M1054" s="191"/>
      <c r="N1054" s="192"/>
      <c r="O1054" s="192"/>
      <c r="P1054" s="192"/>
      <c r="Q1054" s="192"/>
      <c r="R1054" s="192"/>
      <c r="S1054" s="192"/>
      <c r="T1054" s="193"/>
      <c r="AT1054" s="188" t="s">
        <v>453</v>
      </c>
      <c r="AU1054" s="188" t="s">
        <v>129</v>
      </c>
      <c r="AV1054" s="16" t="s">
        <v>451</v>
      </c>
      <c r="AW1054" s="16" t="s">
        <v>29</v>
      </c>
      <c r="AX1054" s="16" t="s">
        <v>81</v>
      </c>
      <c r="AY1054" s="188" t="s">
        <v>445</v>
      </c>
    </row>
    <row r="1055" spans="1:65" s="2" customFormat="1" ht="24.2" customHeight="1">
      <c r="A1055" s="30"/>
      <c r="B1055" s="152"/>
      <c r="C1055" s="153" t="s">
        <v>1367</v>
      </c>
      <c r="D1055" s="153" t="s">
        <v>447</v>
      </c>
      <c r="E1055" s="154" t="s">
        <v>1368</v>
      </c>
      <c r="F1055" s="155" t="s">
        <v>1369</v>
      </c>
      <c r="G1055" s="156" t="s">
        <v>450</v>
      </c>
      <c r="H1055" s="157">
        <v>41.64</v>
      </c>
      <c r="I1055" s="158"/>
      <c r="J1055" s="158">
        <f>ROUND(I1055*H1055,2)</f>
        <v>0</v>
      </c>
      <c r="K1055" s="159"/>
      <c r="L1055" s="31"/>
      <c r="M1055" s="160" t="s">
        <v>1</v>
      </c>
      <c r="N1055" s="161" t="s">
        <v>39</v>
      </c>
      <c r="O1055" s="162">
        <v>2.464</v>
      </c>
      <c r="P1055" s="162">
        <f>O1055*H1055</f>
        <v>102.60096</v>
      </c>
      <c r="Q1055" s="162">
        <v>0</v>
      </c>
      <c r="R1055" s="162">
        <f>Q1055*H1055</f>
        <v>0</v>
      </c>
      <c r="S1055" s="162">
        <v>1.633</v>
      </c>
      <c r="T1055" s="163">
        <f>S1055*H1055</f>
        <v>67.99812</v>
      </c>
      <c r="U1055" s="30"/>
      <c r="V1055" s="30"/>
      <c r="W1055" s="30"/>
      <c r="X1055" s="30"/>
      <c r="Y1055" s="30"/>
      <c r="Z1055" s="30"/>
      <c r="AA1055" s="30"/>
      <c r="AB1055" s="30"/>
      <c r="AC1055" s="30"/>
      <c r="AD1055" s="30"/>
      <c r="AE1055" s="30"/>
      <c r="AR1055" s="164" t="s">
        <v>451</v>
      </c>
      <c r="AT1055" s="164" t="s">
        <v>447</v>
      </c>
      <c r="AU1055" s="164" t="s">
        <v>129</v>
      </c>
      <c r="AY1055" s="18" t="s">
        <v>445</v>
      </c>
      <c r="BE1055" s="165">
        <f>IF(N1055="základná",J1055,0)</f>
        <v>0</v>
      </c>
      <c r="BF1055" s="165">
        <f>IF(N1055="znížená",J1055,0)</f>
        <v>0</v>
      </c>
      <c r="BG1055" s="165">
        <f>IF(N1055="zákl. prenesená",J1055,0)</f>
        <v>0</v>
      </c>
      <c r="BH1055" s="165">
        <f>IF(N1055="zníž. prenesená",J1055,0)</f>
        <v>0</v>
      </c>
      <c r="BI1055" s="165">
        <f>IF(N1055="nulová",J1055,0)</f>
        <v>0</v>
      </c>
      <c r="BJ1055" s="18" t="s">
        <v>129</v>
      </c>
      <c r="BK1055" s="165">
        <f>ROUND(I1055*H1055,2)</f>
        <v>0</v>
      </c>
      <c r="BL1055" s="18" t="s">
        <v>451</v>
      </c>
      <c r="BM1055" s="164" t="s">
        <v>1370</v>
      </c>
    </row>
    <row r="1056" spans="1:65" s="14" customFormat="1">
      <c r="B1056" s="173"/>
      <c r="D1056" s="167" t="s">
        <v>453</v>
      </c>
      <c r="E1056" s="174" t="s">
        <v>1</v>
      </c>
      <c r="F1056" s="175" t="s">
        <v>1371</v>
      </c>
      <c r="H1056" s="176">
        <v>3.6</v>
      </c>
      <c r="L1056" s="173"/>
      <c r="M1056" s="177"/>
      <c r="N1056" s="178"/>
      <c r="O1056" s="178"/>
      <c r="P1056" s="178"/>
      <c r="Q1056" s="178"/>
      <c r="R1056" s="178"/>
      <c r="S1056" s="178"/>
      <c r="T1056" s="179"/>
      <c r="AT1056" s="174" t="s">
        <v>453</v>
      </c>
      <c r="AU1056" s="174" t="s">
        <v>129</v>
      </c>
      <c r="AV1056" s="14" t="s">
        <v>129</v>
      </c>
      <c r="AW1056" s="14" t="s">
        <v>29</v>
      </c>
      <c r="AX1056" s="14" t="s">
        <v>73</v>
      </c>
      <c r="AY1056" s="174" t="s">
        <v>445</v>
      </c>
    </row>
    <row r="1057" spans="1:65" s="14" customFormat="1">
      <c r="B1057" s="173"/>
      <c r="D1057" s="167" t="s">
        <v>453</v>
      </c>
      <c r="E1057" s="174" t="s">
        <v>1</v>
      </c>
      <c r="F1057" s="175" t="s">
        <v>1372</v>
      </c>
      <c r="H1057" s="176">
        <v>26.52</v>
      </c>
      <c r="L1057" s="173"/>
      <c r="M1057" s="177"/>
      <c r="N1057" s="178"/>
      <c r="O1057" s="178"/>
      <c r="P1057" s="178"/>
      <c r="Q1057" s="178"/>
      <c r="R1057" s="178"/>
      <c r="S1057" s="178"/>
      <c r="T1057" s="179"/>
      <c r="AT1057" s="174" t="s">
        <v>453</v>
      </c>
      <c r="AU1057" s="174" t="s">
        <v>129</v>
      </c>
      <c r="AV1057" s="14" t="s">
        <v>129</v>
      </c>
      <c r="AW1057" s="14" t="s">
        <v>29</v>
      </c>
      <c r="AX1057" s="14" t="s">
        <v>73</v>
      </c>
      <c r="AY1057" s="174" t="s">
        <v>445</v>
      </c>
    </row>
    <row r="1058" spans="1:65" s="14" customFormat="1">
      <c r="B1058" s="173"/>
      <c r="D1058" s="167" t="s">
        <v>453</v>
      </c>
      <c r="E1058" s="174" t="s">
        <v>1</v>
      </c>
      <c r="F1058" s="175" t="s">
        <v>1373</v>
      </c>
      <c r="H1058" s="176">
        <v>11.52</v>
      </c>
      <c r="L1058" s="173"/>
      <c r="M1058" s="177"/>
      <c r="N1058" s="178"/>
      <c r="O1058" s="178"/>
      <c r="P1058" s="178"/>
      <c r="Q1058" s="178"/>
      <c r="R1058" s="178"/>
      <c r="S1058" s="178"/>
      <c r="T1058" s="179"/>
      <c r="AT1058" s="174" t="s">
        <v>453</v>
      </c>
      <c r="AU1058" s="174" t="s">
        <v>129</v>
      </c>
      <c r="AV1058" s="14" t="s">
        <v>129</v>
      </c>
      <c r="AW1058" s="14" t="s">
        <v>29</v>
      </c>
      <c r="AX1058" s="14" t="s">
        <v>73</v>
      </c>
      <c r="AY1058" s="174" t="s">
        <v>445</v>
      </c>
    </row>
    <row r="1059" spans="1:65" s="16" customFormat="1">
      <c r="B1059" s="187"/>
      <c r="D1059" s="167" t="s">
        <v>453</v>
      </c>
      <c r="E1059" s="188" t="s">
        <v>1</v>
      </c>
      <c r="F1059" s="189" t="s">
        <v>470</v>
      </c>
      <c r="H1059" s="190">
        <v>41.64</v>
      </c>
      <c r="L1059" s="187"/>
      <c r="M1059" s="191"/>
      <c r="N1059" s="192"/>
      <c r="O1059" s="192"/>
      <c r="P1059" s="192"/>
      <c r="Q1059" s="192"/>
      <c r="R1059" s="192"/>
      <c r="S1059" s="192"/>
      <c r="T1059" s="193"/>
      <c r="AT1059" s="188" t="s">
        <v>453</v>
      </c>
      <c r="AU1059" s="188" t="s">
        <v>129</v>
      </c>
      <c r="AV1059" s="16" t="s">
        <v>451</v>
      </c>
      <c r="AW1059" s="16" t="s">
        <v>29</v>
      </c>
      <c r="AX1059" s="16" t="s">
        <v>81</v>
      </c>
      <c r="AY1059" s="188" t="s">
        <v>445</v>
      </c>
    </row>
    <row r="1060" spans="1:65" s="2" customFormat="1" ht="33" customHeight="1">
      <c r="A1060" s="30"/>
      <c r="B1060" s="152"/>
      <c r="C1060" s="153" t="s">
        <v>1374</v>
      </c>
      <c r="D1060" s="153" t="s">
        <v>447</v>
      </c>
      <c r="E1060" s="154" t="s">
        <v>1375</v>
      </c>
      <c r="F1060" s="155" t="s">
        <v>1376</v>
      </c>
      <c r="G1060" s="156" t="s">
        <v>529</v>
      </c>
      <c r="H1060" s="157">
        <v>98.283000000000001</v>
      </c>
      <c r="I1060" s="158"/>
      <c r="J1060" s="158">
        <f>ROUND(I1060*H1060,2)</f>
        <v>0</v>
      </c>
      <c r="K1060" s="159"/>
      <c r="L1060" s="31"/>
      <c r="M1060" s="160" t="s">
        <v>1</v>
      </c>
      <c r="N1060" s="161" t="s">
        <v>39</v>
      </c>
      <c r="O1060" s="162">
        <v>0.61599999999999999</v>
      </c>
      <c r="P1060" s="162">
        <f>O1060*H1060</f>
        <v>60.542327999999998</v>
      </c>
      <c r="Q1060" s="162">
        <v>0</v>
      </c>
      <c r="R1060" s="162">
        <f>Q1060*H1060</f>
        <v>0</v>
      </c>
      <c r="S1060" s="162">
        <v>0.32400000000000001</v>
      </c>
      <c r="T1060" s="163">
        <f>S1060*H1060</f>
        <v>31.843692000000001</v>
      </c>
      <c r="U1060" s="30"/>
      <c r="V1060" s="30"/>
      <c r="W1060" s="30"/>
      <c r="X1060" s="30"/>
      <c r="Y1060" s="30"/>
      <c r="Z1060" s="30"/>
      <c r="AA1060" s="30"/>
      <c r="AB1060" s="30"/>
      <c r="AC1060" s="30"/>
      <c r="AD1060" s="30"/>
      <c r="AE1060" s="30"/>
      <c r="AR1060" s="164" t="s">
        <v>451</v>
      </c>
      <c r="AT1060" s="164" t="s">
        <v>447</v>
      </c>
      <c r="AU1060" s="164" t="s">
        <v>129</v>
      </c>
      <c r="AY1060" s="18" t="s">
        <v>445</v>
      </c>
      <c r="BE1060" s="165">
        <f>IF(N1060="základná",J1060,0)</f>
        <v>0</v>
      </c>
      <c r="BF1060" s="165">
        <f>IF(N1060="znížená",J1060,0)</f>
        <v>0</v>
      </c>
      <c r="BG1060" s="165">
        <f>IF(N1060="zákl. prenesená",J1060,0)</f>
        <v>0</v>
      </c>
      <c r="BH1060" s="165">
        <f>IF(N1060="zníž. prenesená",J1060,0)</f>
        <v>0</v>
      </c>
      <c r="BI1060" s="165">
        <f>IF(N1060="nulová",J1060,0)</f>
        <v>0</v>
      </c>
      <c r="BJ1060" s="18" t="s">
        <v>129</v>
      </c>
      <c r="BK1060" s="165">
        <f>ROUND(I1060*H1060,2)</f>
        <v>0</v>
      </c>
      <c r="BL1060" s="18" t="s">
        <v>451</v>
      </c>
      <c r="BM1060" s="164" t="s">
        <v>1377</v>
      </c>
    </row>
    <row r="1061" spans="1:65" s="13" customFormat="1">
      <c r="B1061" s="166"/>
      <c r="D1061" s="167" t="s">
        <v>453</v>
      </c>
      <c r="E1061" s="168" t="s">
        <v>1</v>
      </c>
      <c r="F1061" s="169" t="s">
        <v>757</v>
      </c>
      <c r="H1061" s="168" t="s">
        <v>1</v>
      </c>
      <c r="L1061" s="166"/>
      <c r="M1061" s="170"/>
      <c r="N1061" s="171"/>
      <c r="O1061" s="171"/>
      <c r="P1061" s="171"/>
      <c r="Q1061" s="171"/>
      <c r="R1061" s="171"/>
      <c r="S1061" s="171"/>
      <c r="T1061" s="172"/>
      <c r="AT1061" s="168" t="s">
        <v>453</v>
      </c>
      <c r="AU1061" s="168" t="s">
        <v>129</v>
      </c>
      <c r="AV1061" s="13" t="s">
        <v>81</v>
      </c>
      <c r="AW1061" s="13" t="s">
        <v>29</v>
      </c>
      <c r="AX1061" s="13" t="s">
        <v>73</v>
      </c>
      <c r="AY1061" s="168" t="s">
        <v>445</v>
      </c>
    </row>
    <row r="1062" spans="1:65" s="14" customFormat="1">
      <c r="B1062" s="173"/>
      <c r="D1062" s="167" t="s">
        <v>453</v>
      </c>
      <c r="E1062" s="174" t="s">
        <v>1</v>
      </c>
      <c r="F1062" s="175" t="s">
        <v>1378</v>
      </c>
      <c r="H1062" s="176">
        <v>95.850999999999999</v>
      </c>
      <c r="L1062" s="173"/>
      <c r="M1062" s="177"/>
      <c r="N1062" s="178"/>
      <c r="O1062" s="178"/>
      <c r="P1062" s="178"/>
      <c r="Q1062" s="178"/>
      <c r="R1062" s="178"/>
      <c r="S1062" s="178"/>
      <c r="T1062" s="179"/>
      <c r="AT1062" s="174" t="s">
        <v>453</v>
      </c>
      <c r="AU1062" s="174" t="s">
        <v>129</v>
      </c>
      <c r="AV1062" s="14" t="s">
        <v>129</v>
      </c>
      <c r="AW1062" s="14" t="s">
        <v>29</v>
      </c>
      <c r="AX1062" s="14" t="s">
        <v>73</v>
      </c>
      <c r="AY1062" s="174" t="s">
        <v>445</v>
      </c>
    </row>
    <row r="1063" spans="1:65" s="14" customFormat="1">
      <c r="B1063" s="173"/>
      <c r="D1063" s="167" t="s">
        <v>453</v>
      </c>
      <c r="E1063" s="174" t="s">
        <v>1</v>
      </c>
      <c r="F1063" s="175" t="s">
        <v>1379</v>
      </c>
      <c r="H1063" s="176">
        <v>8.1020000000000003</v>
      </c>
      <c r="L1063" s="173"/>
      <c r="M1063" s="177"/>
      <c r="N1063" s="178"/>
      <c r="O1063" s="178"/>
      <c r="P1063" s="178"/>
      <c r="Q1063" s="178"/>
      <c r="R1063" s="178"/>
      <c r="S1063" s="178"/>
      <c r="T1063" s="179"/>
      <c r="AT1063" s="174" t="s">
        <v>453</v>
      </c>
      <c r="AU1063" s="174" t="s">
        <v>129</v>
      </c>
      <c r="AV1063" s="14" t="s">
        <v>129</v>
      </c>
      <c r="AW1063" s="14" t="s">
        <v>29</v>
      </c>
      <c r="AX1063" s="14" t="s">
        <v>73</v>
      </c>
      <c r="AY1063" s="174" t="s">
        <v>445</v>
      </c>
    </row>
    <row r="1064" spans="1:65" s="14" customFormat="1">
      <c r="B1064" s="173"/>
      <c r="D1064" s="167" t="s">
        <v>453</v>
      </c>
      <c r="E1064" s="174" t="s">
        <v>1</v>
      </c>
      <c r="F1064" s="175" t="s">
        <v>1380</v>
      </c>
      <c r="H1064" s="176">
        <v>-5.67</v>
      </c>
      <c r="L1064" s="173"/>
      <c r="M1064" s="177"/>
      <c r="N1064" s="178"/>
      <c r="O1064" s="178"/>
      <c r="P1064" s="178"/>
      <c r="Q1064" s="178"/>
      <c r="R1064" s="178"/>
      <c r="S1064" s="178"/>
      <c r="T1064" s="179"/>
      <c r="AT1064" s="174" t="s">
        <v>453</v>
      </c>
      <c r="AU1064" s="174" t="s">
        <v>129</v>
      </c>
      <c r="AV1064" s="14" t="s">
        <v>129</v>
      </c>
      <c r="AW1064" s="14" t="s">
        <v>29</v>
      </c>
      <c r="AX1064" s="14" t="s">
        <v>73</v>
      </c>
      <c r="AY1064" s="174" t="s">
        <v>445</v>
      </c>
    </row>
    <row r="1065" spans="1:65" s="16" customFormat="1">
      <c r="B1065" s="187"/>
      <c r="D1065" s="167" t="s">
        <v>453</v>
      </c>
      <c r="E1065" s="188" t="s">
        <v>1</v>
      </c>
      <c r="F1065" s="189" t="s">
        <v>470</v>
      </c>
      <c r="H1065" s="190">
        <v>98.283000000000001</v>
      </c>
      <c r="L1065" s="187"/>
      <c r="M1065" s="191"/>
      <c r="N1065" s="192"/>
      <c r="O1065" s="192"/>
      <c r="P1065" s="192"/>
      <c r="Q1065" s="192"/>
      <c r="R1065" s="192"/>
      <c r="S1065" s="192"/>
      <c r="T1065" s="193"/>
      <c r="AT1065" s="188" t="s">
        <v>453</v>
      </c>
      <c r="AU1065" s="188" t="s">
        <v>129</v>
      </c>
      <c r="AV1065" s="16" t="s">
        <v>451</v>
      </c>
      <c r="AW1065" s="16" t="s">
        <v>29</v>
      </c>
      <c r="AX1065" s="16" t="s">
        <v>81</v>
      </c>
      <c r="AY1065" s="188" t="s">
        <v>445</v>
      </c>
    </row>
    <row r="1066" spans="1:65" s="2" customFormat="1" ht="33" customHeight="1">
      <c r="A1066" s="30"/>
      <c r="B1066" s="152"/>
      <c r="C1066" s="153" t="s">
        <v>1381</v>
      </c>
      <c r="D1066" s="153" t="s">
        <v>447</v>
      </c>
      <c r="E1066" s="154" t="s">
        <v>1382</v>
      </c>
      <c r="F1066" s="155" t="s">
        <v>1383</v>
      </c>
      <c r="G1066" s="156" t="s">
        <v>450</v>
      </c>
      <c r="H1066" s="157">
        <v>9.6479999999999997</v>
      </c>
      <c r="I1066" s="158"/>
      <c r="J1066" s="158">
        <f>ROUND(I1066*H1066,2)</f>
        <v>0</v>
      </c>
      <c r="K1066" s="159"/>
      <c r="L1066" s="31"/>
      <c r="M1066" s="160" t="s">
        <v>1</v>
      </c>
      <c r="N1066" s="161" t="s">
        <v>39</v>
      </c>
      <c r="O1066" s="162">
        <v>7.9290000000000003</v>
      </c>
      <c r="P1066" s="162">
        <f>O1066*H1066</f>
        <v>76.498992000000001</v>
      </c>
      <c r="Q1066" s="162">
        <v>0</v>
      </c>
      <c r="R1066" s="162">
        <f>Q1066*H1066</f>
        <v>0</v>
      </c>
      <c r="S1066" s="162">
        <v>2.4</v>
      </c>
      <c r="T1066" s="163">
        <f>S1066*H1066</f>
        <v>23.155199999999997</v>
      </c>
      <c r="U1066" s="30"/>
      <c r="V1066" s="30"/>
      <c r="W1066" s="30"/>
      <c r="X1066" s="30"/>
      <c r="Y1066" s="30"/>
      <c r="Z1066" s="30"/>
      <c r="AA1066" s="30"/>
      <c r="AB1066" s="30"/>
      <c r="AC1066" s="30"/>
      <c r="AD1066" s="30"/>
      <c r="AE1066" s="30"/>
      <c r="AR1066" s="164" t="s">
        <v>451</v>
      </c>
      <c r="AT1066" s="164" t="s">
        <v>447</v>
      </c>
      <c r="AU1066" s="164" t="s">
        <v>129</v>
      </c>
      <c r="AY1066" s="18" t="s">
        <v>445</v>
      </c>
      <c r="BE1066" s="165">
        <f>IF(N1066="základná",J1066,0)</f>
        <v>0</v>
      </c>
      <c r="BF1066" s="165">
        <f>IF(N1066="znížená",J1066,0)</f>
        <v>0</v>
      </c>
      <c r="BG1066" s="165">
        <f>IF(N1066="zákl. prenesená",J1066,0)</f>
        <v>0</v>
      </c>
      <c r="BH1066" s="165">
        <f>IF(N1066="zníž. prenesená",J1066,0)</f>
        <v>0</v>
      </c>
      <c r="BI1066" s="165">
        <f>IF(N1066="nulová",J1066,0)</f>
        <v>0</v>
      </c>
      <c r="BJ1066" s="18" t="s">
        <v>129</v>
      </c>
      <c r="BK1066" s="165">
        <f>ROUND(I1066*H1066,2)</f>
        <v>0</v>
      </c>
      <c r="BL1066" s="18" t="s">
        <v>451</v>
      </c>
      <c r="BM1066" s="164" t="s">
        <v>1384</v>
      </c>
    </row>
    <row r="1067" spans="1:65" s="13" customFormat="1">
      <c r="B1067" s="166"/>
      <c r="D1067" s="167" t="s">
        <v>453</v>
      </c>
      <c r="E1067" s="168" t="s">
        <v>1</v>
      </c>
      <c r="F1067" s="169" t="s">
        <v>757</v>
      </c>
      <c r="H1067" s="168" t="s">
        <v>1</v>
      </c>
      <c r="L1067" s="166"/>
      <c r="M1067" s="170"/>
      <c r="N1067" s="171"/>
      <c r="O1067" s="171"/>
      <c r="P1067" s="171"/>
      <c r="Q1067" s="171"/>
      <c r="R1067" s="171"/>
      <c r="S1067" s="171"/>
      <c r="T1067" s="172"/>
      <c r="AT1067" s="168" t="s">
        <v>453</v>
      </c>
      <c r="AU1067" s="168" t="s">
        <v>129</v>
      </c>
      <c r="AV1067" s="13" t="s">
        <v>81</v>
      </c>
      <c r="AW1067" s="13" t="s">
        <v>29</v>
      </c>
      <c r="AX1067" s="13" t="s">
        <v>73</v>
      </c>
      <c r="AY1067" s="168" t="s">
        <v>445</v>
      </c>
    </row>
    <row r="1068" spans="1:65" s="14" customFormat="1">
      <c r="B1068" s="173"/>
      <c r="D1068" s="167" t="s">
        <v>453</v>
      </c>
      <c r="E1068" s="174" t="s">
        <v>1</v>
      </c>
      <c r="F1068" s="175" t="s">
        <v>1385</v>
      </c>
      <c r="H1068" s="176">
        <v>9.6479999999999997</v>
      </c>
      <c r="L1068" s="173"/>
      <c r="M1068" s="177"/>
      <c r="N1068" s="178"/>
      <c r="O1068" s="178"/>
      <c r="P1068" s="178"/>
      <c r="Q1068" s="178"/>
      <c r="R1068" s="178"/>
      <c r="S1068" s="178"/>
      <c r="T1068" s="179"/>
      <c r="AT1068" s="174" t="s">
        <v>453</v>
      </c>
      <c r="AU1068" s="174" t="s">
        <v>129</v>
      </c>
      <c r="AV1068" s="14" t="s">
        <v>129</v>
      </c>
      <c r="AW1068" s="14" t="s">
        <v>29</v>
      </c>
      <c r="AX1068" s="14" t="s">
        <v>73</v>
      </c>
      <c r="AY1068" s="174" t="s">
        <v>445</v>
      </c>
    </row>
    <row r="1069" spans="1:65" s="16" customFormat="1">
      <c r="B1069" s="187"/>
      <c r="D1069" s="167" t="s">
        <v>453</v>
      </c>
      <c r="E1069" s="188" t="s">
        <v>1</v>
      </c>
      <c r="F1069" s="189" t="s">
        <v>470</v>
      </c>
      <c r="H1069" s="190">
        <v>9.6479999999999997</v>
      </c>
      <c r="L1069" s="187"/>
      <c r="M1069" s="191"/>
      <c r="N1069" s="192"/>
      <c r="O1069" s="192"/>
      <c r="P1069" s="192"/>
      <c r="Q1069" s="192"/>
      <c r="R1069" s="192"/>
      <c r="S1069" s="192"/>
      <c r="T1069" s="193"/>
      <c r="AT1069" s="188" t="s">
        <v>453</v>
      </c>
      <c r="AU1069" s="188" t="s">
        <v>129</v>
      </c>
      <c r="AV1069" s="16" t="s">
        <v>451</v>
      </c>
      <c r="AW1069" s="16" t="s">
        <v>29</v>
      </c>
      <c r="AX1069" s="16" t="s">
        <v>81</v>
      </c>
      <c r="AY1069" s="188" t="s">
        <v>445</v>
      </c>
    </row>
    <row r="1070" spans="1:65" s="2" customFormat="1" ht="24.2" customHeight="1">
      <c r="A1070" s="30"/>
      <c r="B1070" s="152"/>
      <c r="C1070" s="153" t="s">
        <v>1386</v>
      </c>
      <c r="D1070" s="153" t="s">
        <v>447</v>
      </c>
      <c r="E1070" s="154" t="s">
        <v>1387</v>
      </c>
      <c r="F1070" s="155" t="s">
        <v>1388</v>
      </c>
      <c r="G1070" s="156" t="s">
        <v>529</v>
      </c>
      <c r="H1070" s="157">
        <v>45.774000000000001</v>
      </c>
      <c r="I1070" s="158"/>
      <c r="J1070" s="158">
        <f>ROUND(I1070*H1070,2)</f>
        <v>0</v>
      </c>
      <c r="K1070" s="159"/>
      <c r="L1070" s="31"/>
      <c r="M1070" s="160" t="s">
        <v>1</v>
      </c>
      <c r="N1070" s="161" t="s">
        <v>39</v>
      </c>
      <c r="O1070" s="162">
        <v>0.51</v>
      </c>
      <c r="P1070" s="162">
        <f>O1070*H1070</f>
        <v>23.344740000000002</v>
      </c>
      <c r="Q1070" s="162">
        <v>0</v>
      </c>
      <c r="R1070" s="162">
        <f>Q1070*H1070</f>
        <v>0</v>
      </c>
      <c r="S1070" s="162">
        <v>8.2000000000000003E-2</v>
      </c>
      <c r="T1070" s="163">
        <f>S1070*H1070</f>
        <v>3.7534680000000002</v>
      </c>
      <c r="U1070" s="30"/>
      <c r="V1070" s="30"/>
      <c r="W1070" s="30"/>
      <c r="X1070" s="30"/>
      <c r="Y1070" s="30"/>
      <c r="Z1070" s="30"/>
      <c r="AA1070" s="30"/>
      <c r="AB1070" s="30"/>
      <c r="AC1070" s="30"/>
      <c r="AD1070" s="30"/>
      <c r="AE1070" s="30"/>
      <c r="AR1070" s="164" t="s">
        <v>451</v>
      </c>
      <c r="AT1070" s="164" t="s">
        <v>447</v>
      </c>
      <c r="AU1070" s="164" t="s">
        <v>129</v>
      </c>
      <c r="AY1070" s="18" t="s">
        <v>445</v>
      </c>
      <c r="BE1070" s="165">
        <f>IF(N1070="základná",J1070,0)</f>
        <v>0</v>
      </c>
      <c r="BF1070" s="165">
        <f>IF(N1070="znížená",J1070,0)</f>
        <v>0</v>
      </c>
      <c r="BG1070" s="165">
        <f>IF(N1070="zákl. prenesená",J1070,0)</f>
        <v>0</v>
      </c>
      <c r="BH1070" s="165">
        <f>IF(N1070="zníž. prenesená",J1070,0)</f>
        <v>0</v>
      </c>
      <c r="BI1070" s="165">
        <f>IF(N1070="nulová",J1070,0)</f>
        <v>0</v>
      </c>
      <c r="BJ1070" s="18" t="s">
        <v>129</v>
      </c>
      <c r="BK1070" s="165">
        <f>ROUND(I1070*H1070,2)</f>
        <v>0</v>
      </c>
      <c r="BL1070" s="18" t="s">
        <v>451</v>
      </c>
      <c r="BM1070" s="164" t="s">
        <v>1389</v>
      </c>
    </row>
    <row r="1071" spans="1:65" s="13" customFormat="1">
      <c r="B1071" s="166"/>
      <c r="D1071" s="167" t="s">
        <v>453</v>
      </c>
      <c r="E1071" s="168" t="s">
        <v>1</v>
      </c>
      <c r="F1071" s="169" t="s">
        <v>653</v>
      </c>
      <c r="H1071" s="168" t="s">
        <v>1</v>
      </c>
      <c r="L1071" s="166"/>
      <c r="M1071" s="170"/>
      <c r="N1071" s="171"/>
      <c r="O1071" s="171"/>
      <c r="P1071" s="171"/>
      <c r="Q1071" s="171"/>
      <c r="R1071" s="171"/>
      <c r="S1071" s="171"/>
      <c r="T1071" s="172"/>
      <c r="AT1071" s="168" t="s">
        <v>453</v>
      </c>
      <c r="AU1071" s="168" t="s">
        <v>129</v>
      </c>
      <c r="AV1071" s="13" t="s">
        <v>81</v>
      </c>
      <c r="AW1071" s="13" t="s">
        <v>29</v>
      </c>
      <c r="AX1071" s="13" t="s">
        <v>73</v>
      </c>
      <c r="AY1071" s="168" t="s">
        <v>445</v>
      </c>
    </row>
    <row r="1072" spans="1:65" s="14" customFormat="1">
      <c r="B1072" s="173"/>
      <c r="D1072" s="167" t="s">
        <v>453</v>
      </c>
      <c r="E1072" s="174" t="s">
        <v>1</v>
      </c>
      <c r="F1072" s="175" t="s">
        <v>1390</v>
      </c>
      <c r="H1072" s="176">
        <v>3.6</v>
      </c>
      <c r="L1072" s="173"/>
      <c r="M1072" s="177"/>
      <c r="N1072" s="178"/>
      <c r="O1072" s="178"/>
      <c r="P1072" s="178"/>
      <c r="Q1072" s="178"/>
      <c r="R1072" s="178"/>
      <c r="S1072" s="178"/>
      <c r="T1072" s="179"/>
      <c r="AT1072" s="174" t="s">
        <v>453</v>
      </c>
      <c r="AU1072" s="174" t="s">
        <v>129</v>
      </c>
      <c r="AV1072" s="14" t="s">
        <v>129</v>
      </c>
      <c r="AW1072" s="14" t="s">
        <v>29</v>
      </c>
      <c r="AX1072" s="14" t="s">
        <v>73</v>
      </c>
      <c r="AY1072" s="174" t="s">
        <v>445</v>
      </c>
    </row>
    <row r="1073" spans="1:65" s="14" customFormat="1">
      <c r="B1073" s="173"/>
      <c r="D1073" s="167" t="s">
        <v>453</v>
      </c>
      <c r="E1073" s="174" t="s">
        <v>1</v>
      </c>
      <c r="F1073" s="175" t="s">
        <v>1391</v>
      </c>
      <c r="H1073" s="176">
        <v>17.087</v>
      </c>
      <c r="L1073" s="173"/>
      <c r="M1073" s="177"/>
      <c r="N1073" s="178"/>
      <c r="O1073" s="178"/>
      <c r="P1073" s="178"/>
      <c r="Q1073" s="178"/>
      <c r="R1073" s="178"/>
      <c r="S1073" s="178"/>
      <c r="T1073" s="179"/>
      <c r="AT1073" s="174" t="s">
        <v>453</v>
      </c>
      <c r="AU1073" s="174" t="s">
        <v>129</v>
      </c>
      <c r="AV1073" s="14" t="s">
        <v>129</v>
      </c>
      <c r="AW1073" s="14" t="s">
        <v>29</v>
      </c>
      <c r="AX1073" s="14" t="s">
        <v>73</v>
      </c>
      <c r="AY1073" s="174" t="s">
        <v>445</v>
      </c>
    </row>
    <row r="1074" spans="1:65" s="14" customFormat="1">
      <c r="B1074" s="173"/>
      <c r="D1074" s="167" t="s">
        <v>453</v>
      </c>
      <c r="E1074" s="174" t="s">
        <v>1</v>
      </c>
      <c r="F1074" s="175" t="s">
        <v>1392</v>
      </c>
      <c r="H1074" s="176">
        <v>3.84</v>
      </c>
      <c r="L1074" s="173"/>
      <c r="M1074" s="177"/>
      <c r="N1074" s="178"/>
      <c r="O1074" s="178"/>
      <c r="P1074" s="178"/>
      <c r="Q1074" s="178"/>
      <c r="R1074" s="178"/>
      <c r="S1074" s="178"/>
      <c r="T1074" s="179"/>
      <c r="AT1074" s="174" t="s">
        <v>453</v>
      </c>
      <c r="AU1074" s="174" t="s">
        <v>129</v>
      </c>
      <c r="AV1074" s="14" t="s">
        <v>129</v>
      </c>
      <c r="AW1074" s="14" t="s">
        <v>29</v>
      </c>
      <c r="AX1074" s="14" t="s">
        <v>73</v>
      </c>
      <c r="AY1074" s="174" t="s">
        <v>445</v>
      </c>
    </row>
    <row r="1075" spans="1:65" s="14" customFormat="1">
      <c r="B1075" s="173"/>
      <c r="D1075" s="167" t="s">
        <v>453</v>
      </c>
      <c r="E1075" s="174" t="s">
        <v>1</v>
      </c>
      <c r="F1075" s="175" t="s">
        <v>1393</v>
      </c>
      <c r="H1075" s="176">
        <v>0.56000000000000005</v>
      </c>
      <c r="L1075" s="173"/>
      <c r="M1075" s="177"/>
      <c r="N1075" s="178"/>
      <c r="O1075" s="178"/>
      <c r="P1075" s="178"/>
      <c r="Q1075" s="178"/>
      <c r="R1075" s="178"/>
      <c r="S1075" s="178"/>
      <c r="T1075" s="179"/>
      <c r="AT1075" s="174" t="s">
        <v>453</v>
      </c>
      <c r="AU1075" s="174" t="s">
        <v>129</v>
      </c>
      <c r="AV1075" s="14" t="s">
        <v>129</v>
      </c>
      <c r="AW1075" s="14" t="s">
        <v>29</v>
      </c>
      <c r="AX1075" s="14" t="s">
        <v>73</v>
      </c>
      <c r="AY1075" s="174" t="s">
        <v>445</v>
      </c>
    </row>
    <row r="1076" spans="1:65" s="15" customFormat="1">
      <c r="B1076" s="180"/>
      <c r="D1076" s="167" t="s">
        <v>453</v>
      </c>
      <c r="E1076" s="181" t="s">
        <v>1</v>
      </c>
      <c r="F1076" s="182" t="s">
        <v>468</v>
      </c>
      <c r="H1076" s="183">
        <v>25.087</v>
      </c>
      <c r="L1076" s="180"/>
      <c r="M1076" s="184"/>
      <c r="N1076" s="185"/>
      <c r="O1076" s="185"/>
      <c r="P1076" s="185"/>
      <c r="Q1076" s="185"/>
      <c r="R1076" s="185"/>
      <c r="S1076" s="185"/>
      <c r="T1076" s="186"/>
      <c r="AT1076" s="181" t="s">
        <v>453</v>
      </c>
      <c r="AU1076" s="181" t="s">
        <v>129</v>
      </c>
      <c r="AV1076" s="15" t="s">
        <v>469</v>
      </c>
      <c r="AW1076" s="15" t="s">
        <v>29</v>
      </c>
      <c r="AX1076" s="15" t="s">
        <v>73</v>
      </c>
      <c r="AY1076" s="181" t="s">
        <v>445</v>
      </c>
    </row>
    <row r="1077" spans="1:65" s="13" customFormat="1">
      <c r="B1077" s="166"/>
      <c r="D1077" s="167" t="s">
        <v>453</v>
      </c>
      <c r="E1077" s="168" t="s">
        <v>1</v>
      </c>
      <c r="F1077" s="169" t="s">
        <v>654</v>
      </c>
      <c r="H1077" s="168" t="s">
        <v>1</v>
      </c>
      <c r="L1077" s="166"/>
      <c r="M1077" s="170"/>
      <c r="N1077" s="171"/>
      <c r="O1077" s="171"/>
      <c r="P1077" s="171"/>
      <c r="Q1077" s="171"/>
      <c r="R1077" s="171"/>
      <c r="S1077" s="171"/>
      <c r="T1077" s="172"/>
      <c r="AT1077" s="168" t="s">
        <v>453</v>
      </c>
      <c r="AU1077" s="168" t="s">
        <v>129</v>
      </c>
      <c r="AV1077" s="13" t="s">
        <v>81</v>
      </c>
      <c r="AW1077" s="13" t="s">
        <v>29</v>
      </c>
      <c r="AX1077" s="13" t="s">
        <v>73</v>
      </c>
      <c r="AY1077" s="168" t="s">
        <v>445</v>
      </c>
    </row>
    <row r="1078" spans="1:65" s="14" customFormat="1">
      <c r="B1078" s="173"/>
      <c r="D1078" s="167" t="s">
        <v>453</v>
      </c>
      <c r="E1078" s="174" t="s">
        <v>1</v>
      </c>
      <c r="F1078" s="175" t="s">
        <v>1394</v>
      </c>
      <c r="H1078" s="176">
        <v>20.687000000000001</v>
      </c>
      <c r="L1078" s="173"/>
      <c r="M1078" s="177"/>
      <c r="N1078" s="178"/>
      <c r="O1078" s="178"/>
      <c r="P1078" s="178"/>
      <c r="Q1078" s="178"/>
      <c r="R1078" s="178"/>
      <c r="S1078" s="178"/>
      <c r="T1078" s="179"/>
      <c r="AT1078" s="174" t="s">
        <v>453</v>
      </c>
      <c r="AU1078" s="174" t="s">
        <v>129</v>
      </c>
      <c r="AV1078" s="14" t="s">
        <v>129</v>
      </c>
      <c r="AW1078" s="14" t="s">
        <v>29</v>
      </c>
      <c r="AX1078" s="14" t="s">
        <v>73</v>
      </c>
      <c r="AY1078" s="174" t="s">
        <v>445</v>
      </c>
    </row>
    <row r="1079" spans="1:65" s="15" customFormat="1">
      <c r="B1079" s="180"/>
      <c r="D1079" s="167" t="s">
        <v>453</v>
      </c>
      <c r="E1079" s="181" t="s">
        <v>1</v>
      </c>
      <c r="F1079" s="182" t="s">
        <v>468</v>
      </c>
      <c r="H1079" s="183">
        <v>20.687000000000001</v>
      </c>
      <c r="L1079" s="180"/>
      <c r="M1079" s="184"/>
      <c r="N1079" s="185"/>
      <c r="O1079" s="185"/>
      <c r="P1079" s="185"/>
      <c r="Q1079" s="185"/>
      <c r="R1079" s="185"/>
      <c r="S1079" s="185"/>
      <c r="T1079" s="186"/>
      <c r="AT1079" s="181" t="s">
        <v>453</v>
      </c>
      <c r="AU1079" s="181" t="s">
        <v>129</v>
      </c>
      <c r="AV1079" s="15" t="s">
        <v>469</v>
      </c>
      <c r="AW1079" s="15" t="s">
        <v>29</v>
      </c>
      <c r="AX1079" s="15" t="s">
        <v>73</v>
      </c>
      <c r="AY1079" s="181" t="s">
        <v>445</v>
      </c>
    </row>
    <row r="1080" spans="1:65" s="16" customFormat="1">
      <c r="B1080" s="187"/>
      <c r="D1080" s="167" t="s">
        <v>453</v>
      </c>
      <c r="E1080" s="188" t="s">
        <v>1</v>
      </c>
      <c r="F1080" s="189" t="s">
        <v>470</v>
      </c>
      <c r="H1080" s="190">
        <v>45.774000000000001</v>
      </c>
      <c r="L1080" s="187"/>
      <c r="M1080" s="191"/>
      <c r="N1080" s="192"/>
      <c r="O1080" s="192"/>
      <c r="P1080" s="192"/>
      <c r="Q1080" s="192"/>
      <c r="R1080" s="192"/>
      <c r="S1080" s="192"/>
      <c r="T1080" s="193"/>
      <c r="AT1080" s="188" t="s">
        <v>453</v>
      </c>
      <c r="AU1080" s="188" t="s">
        <v>129</v>
      </c>
      <c r="AV1080" s="16" t="s">
        <v>451</v>
      </c>
      <c r="AW1080" s="16" t="s">
        <v>29</v>
      </c>
      <c r="AX1080" s="16" t="s">
        <v>81</v>
      </c>
      <c r="AY1080" s="188" t="s">
        <v>445</v>
      </c>
    </row>
    <row r="1081" spans="1:65" s="2" customFormat="1" ht="24.2" customHeight="1">
      <c r="A1081" s="30"/>
      <c r="B1081" s="152"/>
      <c r="C1081" s="153" t="s">
        <v>1395</v>
      </c>
      <c r="D1081" s="153" t="s">
        <v>447</v>
      </c>
      <c r="E1081" s="154" t="s">
        <v>1396</v>
      </c>
      <c r="F1081" s="155" t="s">
        <v>1397</v>
      </c>
      <c r="G1081" s="156" t="s">
        <v>450</v>
      </c>
      <c r="H1081" s="157">
        <v>30.35</v>
      </c>
      <c r="I1081" s="158"/>
      <c r="J1081" s="158">
        <f>ROUND(I1081*H1081,2)</f>
        <v>0</v>
      </c>
      <c r="K1081" s="159"/>
      <c r="L1081" s="31"/>
      <c r="M1081" s="160" t="s">
        <v>1</v>
      </c>
      <c r="N1081" s="161" t="s">
        <v>39</v>
      </c>
      <c r="O1081" s="162">
        <v>6.2930000000000001</v>
      </c>
      <c r="P1081" s="162">
        <f>O1081*H1081</f>
        <v>190.99255000000002</v>
      </c>
      <c r="Q1081" s="162">
        <v>0</v>
      </c>
      <c r="R1081" s="162">
        <f>Q1081*H1081</f>
        <v>0</v>
      </c>
      <c r="S1081" s="162">
        <v>1.7</v>
      </c>
      <c r="T1081" s="163">
        <f>S1081*H1081</f>
        <v>51.594999999999999</v>
      </c>
      <c r="U1081" s="30"/>
      <c r="V1081" s="30"/>
      <c r="W1081" s="30"/>
      <c r="X1081" s="30"/>
      <c r="Y1081" s="30"/>
      <c r="Z1081" s="30"/>
      <c r="AA1081" s="30"/>
      <c r="AB1081" s="30"/>
      <c r="AC1081" s="30"/>
      <c r="AD1081" s="30"/>
      <c r="AE1081" s="30"/>
      <c r="AR1081" s="164" t="s">
        <v>451</v>
      </c>
      <c r="AT1081" s="164" t="s">
        <v>447</v>
      </c>
      <c r="AU1081" s="164" t="s">
        <v>129</v>
      </c>
      <c r="AY1081" s="18" t="s">
        <v>445</v>
      </c>
      <c r="BE1081" s="165">
        <f>IF(N1081="základná",J1081,0)</f>
        <v>0</v>
      </c>
      <c r="BF1081" s="165">
        <f>IF(N1081="znížená",J1081,0)</f>
        <v>0</v>
      </c>
      <c r="BG1081" s="165">
        <f>IF(N1081="zákl. prenesená",J1081,0)</f>
        <v>0</v>
      </c>
      <c r="BH1081" s="165">
        <f>IF(N1081="zníž. prenesená",J1081,0)</f>
        <v>0</v>
      </c>
      <c r="BI1081" s="165">
        <f>IF(N1081="nulová",J1081,0)</f>
        <v>0</v>
      </c>
      <c r="BJ1081" s="18" t="s">
        <v>129</v>
      </c>
      <c r="BK1081" s="165">
        <f>ROUND(I1081*H1081,2)</f>
        <v>0</v>
      </c>
      <c r="BL1081" s="18" t="s">
        <v>451</v>
      </c>
      <c r="BM1081" s="164" t="s">
        <v>1398</v>
      </c>
    </row>
    <row r="1082" spans="1:65" s="13" customFormat="1">
      <c r="B1082" s="166"/>
      <c r="D1082" s="167" t="s">
        <v>453</v>
      </c>
      <c r="E1082" s="168" t="s">
        <v>1</v>
      </c>
      <c r="F1082" s="169" t="s">
        <v>1399</v>
      </c>
      <c r="H1082" s="168" t="s">
        <v>1</v>
      </c>
      <c r="L1082" s="166"/>
      <c r="M1082" s="170"/>
      <c r="N1082" s="171"/>
      <c r="O1082" s="171"/>
      <c r="P1082" s="171"/>
      <c r="Q1082" s="171"/>
      <c r="R1082" s="171"/>
      <c r="S1082" s="171"/>
      <c r="T1082" s="172"/>
      <c r="AT1082" s="168" t="s">
        <v>453</v>
      </c>
      <c r="AU1082" s="168" t="s">
        <v>129</v>
      </c>
      <c r="AV1082" s="13" t="s">
        <v>81</v>
      </c>
      <c r="AW1082" s="13" t="s">
        <v>29</v>
      </c>
      <c r="AX1082" s="13" t="s">
        <v>73</v>
      </c>
      <c r="AY1082" s="168" t="s">
        <v>445</v>
      </c>
    </row>
    <row r="1083" spans="1:65" s="14" customFormat="1">
      <c r="B1083" s="173"/>
      <c r="D1083" s="167" t="s">
        <v>453</v>
      </c>
      <c r="E1083" s="174" t="s">
        <v>1</v>
      </c>
      <c r="F1083" s="175" t="s">
        <v>1400</v>
      </c>
      <c r="H1083" s="176">
        <v>5.3010000000000002</v>
      </c>
      <c r="L1083" s="173"/>
      <c r="M1083" s="177"/>
      <c r="N1083" s="178"/>
      <c r="O1083" s="178"/>
      <c r="P1083" s="178"/>
      <c r="Q1083" s="178"/>
      <c r="R1083" s="178"/>
      <c r="S1083" s="178"/>
      <c r="T1083" s="179"/>
      <c r="AT1083" s="174" t="s">
        <v>453</v>
      </c>
      <c r="AU1083" s="174" t="s">
        <v>129</v>
      </c>
      <c r="AV1083" s="14" t="s">
        <v>129</v>
      </c>
      <c r="AW1083" s="14" t="s">
        <v>29</v>
      </c>
      <c r="AX1083" s="14" t="s">
        <v>73</v>
      </c>
      <c r="AY1083" s="174" t="s">
        <v>445</v>
      </c>
    </row>
    <row r="1084" spans="1:65" s="13" customFormat="1">
      <c r="B1084" s="166"/>
      <c r="D1084" s="167" t="s">
        <v>453</v>
      </c>
      <c r="E1084" s="168" t="s">
        <v>1</v>
      </c>
      <c r="F1084" s="169" t="s">
        <v>1401</v>
      </c>
      <c r="H1084" s="168" t="s">
        <v>1</v>
      </c>
      <c r="L1084" s="166"/>
      <c r="M1084" s="170"/>
      <c r="N1084" s="171"/>
      <c r="O1084" s="171"/>
      <c r="P1084" s="171"/>
      <c r="Q1084" s="171"/>
      <c r="R1084" s="171"/>
      <c r="S1084" s="171"/>
      <c r="T1084" s="172"/>
      <c r="AT1084" s="168" t="s">
        <v>453</v>
      </c>
      <c r="AU1084" s="168" t="s">
        <v>129</v>
      </c>
      <c r="AV1084" s="13" t="s">
        <v>81</v>
      </c>
      <c r="AW1084" s="13" t="s">
        <v>29</v>
      </c>
      <c r="AX1084" s="13" t="s">
        <v>73</v>
      </c>
      <c r="AY1084" s="168" t="s">
        <v>445</v>
      </c>
    </row>
    <row r="1085" spans="1:65" s="14" customFormat="1">
      <c r="B1085" s="173"/>
      <c r="D1085" s="167" t="s">
        <v>453</v>
      </c>
      <c r="E1085" s="174" t="s">
        <v>1</v>
      </c>
      <c r="F1085" s="175" t="s">
        <v>1402</v>
      </c>
      <c r="H1085" s="176">
        <v>9.6210000000000004</v>
      </c>
      <c r="L1085" s="173"/>
      <c r="M1085" s="177"/>
      <c r="N1085" s="178"/>
      <c r="O1085" s="178"/>
      <c r="P1085" s="178"/>
      <c r="Q1085" s="178"/>
      <c r="R1085" s="178"/>
      <c r="S1085" s="178"/>
      <c r="T1085" s="179"/>
      <c r="AT1085" s="174" t="s">
        <v>453</v>
      </c>
      <c r="AU1085" s="174" t="s">
        <v>129</v>
      </c>
      <c r="AV1085" s="14" t="s">
        <v>129</v>
      </c>
      <c r="AW1085" s="14" t="s">
        <v>29</v>
      </c>
      <c r="AX1085" s="14" t="s">
        <v>73</v>
      </c>
      <c r="AY1085" s="174" t="s">
        <v>445</v>
      </c>
    </row>
    <row r="1086" spans="1:65" s="13" customFormat="1">
      <c r="B1086" s="166"/>
      <c r="D1086" s="167" t="s">
        <v>453</v>
      </c>
      <c r="E1086" s="168" t="s">
        <v>1</v>
      </c>
      <c r="F1086" s="169" t="s">
        <v>1403</v>
      </c>
      <c r="H1086" s="168" t="s">
        <v>1</v>
      </c>
      <c r="L1086" s="166"/>
      <c r="M1086" s="170"/>
      <c r="N1086" s="171"/>
      <c r="O1086" s="171"/>
      <c r="P1086" s="171"/>
      <c r="Q1086" s="171"/>
      <c r="R1086" s="171"/>
      <c r="S1086" s="171"/>
      <c r="T1086" s="172"/>
      <c r="AT1086" s="168" t="s">
        <v>453</v>
      </c>
      <c r="AU1086" s="168" t="s">
        <v>129</v>
      </c>
      <c r="AV1086" s="13" t="s">
        <v>81</v>
      </c>
      <c r="AW1086" s="13" t="s">
        <v>29</v>
      </c>
      <c r="AX1086" s="13" t="s">
        <v>73</v>
      </c>
      <c r="AY1086" s="168" t="s">
        <v>445</v>
      </c>
    </row>
    <row r="1087" spans="1:65" s="14" customFormat="1">
      <c r="B1087" s="173"/>
      <c r="D1087" s="167" t="s">
        <v>453</v>
      </c>
      <c r="E1087" s="174" t="s">
        <v>1</v>
      </c>
      <c r="F1087" s="175" t="s">
        <v>1404</v>
      </c>
      <c r="H1087" s="176">
        <v>5.8049999999999997</v>
      </c>
      <c r="L1087" s="173"/>
      <c r="M1087" s="177"/>
      <c r="N1087" s="178"/>
      <c r="O1087" s="178"/>
      <c r="P1087" s="178"/>
      <c r="Q1087" s="178"/>
      <c r="R1087" s="178"/>
      <c r="S1087" s="178"/>
      <c r="T1087" s="179"/>
      <c r="AT1087" s="174" t="s">
        <v>453</v>
      </c>
      <c r="AU1087" s="174" t="s">
        <v>129</v>
      </c>
      <c r="AV1087" s="14" t="s">
        <v>129</v>
      </c>
      <c r="AW1087" s="14" t="s">
        <v>29</v>
      </c>
      <c r="AX1087" s="14" t="s">
        <v>73</v>
      </c>
      <c r="AY1087" s="174" t="s">
        <v>445</v>
      </c>
    </row>
    <row r="1088" spans="1:65" s="14" customFormat="1">
      <c r="B1088" s="173"/>
      <c r="D1088" s="167" t="s">
        <v>453</v>
      </c>
      <c r="E1088" s="174" t="s">
        <v>1</v>
      </c>
      <c r="F1088" s="175" t="s">
        <v>1405</v>
      </c>
      <c r="H1088" s="176">
        <v>9.6229999999999993</v>
      </c>
      <c r="L1088" s="173"/>
      <c r="M1088" s="177"/>
      <c r="N1088" s="178"/>
      <c r="O1088" s="178"/>
      <c r="P1088" s="178"/>
      <c r="Q1088" s="178"/>
      <c r="R1088" s="178"/>
      <c r="S1088" s="178"/>
      <c r="T1088" s="179"/>
      <c r="AT1088" s="174" t="s">
        <v>453</v>
      </c>
      <c r="AU1088" s="174" t="s">
        <v>129</v>
      </c>
      <c r="AV1088" s="14" t="s">
        <v>129</v>
      </c>
      <c r="AW1088" s="14" t="s">
        <v>29</v>
      </c>
      <c r="AX1088" s="14" t="s">
        <v>73</v>
      </c>
      <c r="AY1088" s="174" t="s">
        <v>445</v>
      </c>
    </row>
    <row r="1089" spans="1:65" s="16" customFormat="1">
      <c r="B1089" s="187"/>
      <c r="D1089" s="167" t="s">
        <v>453</v>
      </c>
      <c r="E1089" s="188" t="s">
        <v>1</v>
      </c>
      <c r="F1089" s="189" t="s">
        <v>470</v>
      </c>
      <c r="H1089" s="190">
        <v>30.35</v>
      </c>
      <c r="L1089" s="187"/>
      <c r="M1089" s="191"/>
      <c r="N1089" s="192"/>
      <c r="O1089" s="192"/>
      <c r="P1089" s="192"/>
      <c r="Q1089" s="192"/>
      <c r="R1089" s="192"/>
      <c r="S1089" s="192"/>
      <c r="T1089" s="193"/>
      <c r="AT1089" s="188" t="s">
        <v>453</v>
      </c>
      <c r="AU1089" s="188" t="s">
        <v>129</v>
      </c>
      <c r="AV1089" s="16" t="s">
        <v>451</v>
      </c>
      <c r="AW1089" s="16" t="s">
        <v>29</v>
      </c>
      <c r="AX1089" s="16" t="s">
        <v>81</v>
      </c>
      <c r="AY1089" s="188" t="s">
        <v>445</v>
      </c>
    </row>
    <row r="1090" spans="1:65" s="2" customFormat="1" ht="24.2" customHeight="1">
      <c r="A1090" s="30"/>
      <c r="B1090" s="152"/>
      <c r="C1090" s="153" t="s">
        <v>1406</v>
      </c>
      <c r="D1090" s="153" t="s">
        <v>447</v>
      </c>
      <c r="E1090" s="154" t="s">
        <v>1407</v>
      </c>
      <c r="F1090" s="155" t="s">
        <v>1408</v>
      </c>
      <c r="G1090" s="156" t="s">
        <v>542</v>
      </c>
      <c r="H1090" s="157">
        <v>86.4</v>
      </c>
      <c r="I1090" s="158"/>
      <c r="J1090" s="158">
        <f>ROUND(I1090*H1090,2)</f>
        <v>0</v>
      </c>
      <c r="K1090" s="159"/>
      <c r="L1090" s="31"/>
      <c r="M1090" s="160" t="s">
        <v>1</v>
      </c>
      <c r="N1090" s="161" t="s">
        <v>39</v>
      </c>
      <c r="O1090" s="162">
        <v>0.27</v>
      </c>
      <c r="P1090" s="162">
        <f>O1090*H1090</f>
        <v>23.328000000000003</v>
      </c>
      <c r="Q1090" s="162">
        <v>0</v>
      </c>
      <c r="R1090" s="162">
        <f>Q1090*H1090</f>
        <v>0</v>
      </c>
      <c r="S1090" s="162">
        <v>0.112</v>
      </c>
      <c r="T1090" s="163">
        <f>S1090*H1090</f>
        <v>9.6768000000000001</v>
      </c>
      <c r="U1090" s="30"/>
      <c r="V1090" s="30"/>
      <c r="W1090" s="30"/>
      <c r="X1090" s="30"/>
      <c r="Y1090" s="30"/>
      <c r="Z1090" s="30"/>
      <c r="AA1090" s="30"/>
      <c r="AB1090" s="30"/>
      <c r="AC1090" s="30"/>
      <c r="AD1090" s="30"/>
      <c r="AE1090" s="30"/>
      <c r="AR1090" s="164" t="s">
        <v>451</v>
      </c>
      <c r="AT1090" s="164" t="s">
        <v>447</v>
      </c>
      <c r="AU1090" s="164" t="s">
        <v>129</v>
      </c>
      <c r="AY1090" s="18" t="s">
        <v>445</v>
      </c>
      <c r="BE1090" s="165">
        <f>IF(N1090="základná",J1090,0)</f>
        <v>0</v>
      </c>
      <c r="BF1090" s="165">
        <f>IF(N1090="znížená",J1090,0)</f>
        <v>0</v>
      </c>
      <c r="BG1090" s="165">
        <f>IF(N1090="zákl. prenesená",J1090,0)</f>
        <v>0</v>
      </c>
      <c r="BH1090" s="165">
        <f>IF(N1090="zníž. prenesená",J1090,0)</f>
        <v>0</v>
      </c>
      <c r="BI1090" s="165">
        <f>IF(N1090="nulová",J1090,0)</f>
        <v>0</v>
      </c>
      <c r="BJ1090" s="18" t="s">
        <v>129</v>
      </c>
      <c r="BK1090" s="165">
        <f>ROUND(I1090*H1090,2)</f>
        <v>0</v>
      </c>
      <c r="BL1090" s="18" t="s">
        <v>451</v>
      </c>
      <c r="BM1090" s="164" t="s">
        <v>1409</v>
      </c>
    </row>
    <row r="1091" spans="1:65" s="14" customFormat="1">
      <c r="B1091" s="173"/>
      <c r="D1091" s="167" t="s">
        <v>453</v>
      </c>
      <c r="E1091" s="174" t="s">
        <v>1</v>
      </c>
      <c r="F1091" s="175" t="s">
        <v>1410</v>
      </c>
      <c r="H1091" s="176">
        <v>36</v>
      </c>
      <c r="L1091" s="173"/>
      <c r="M1091" s="177"/>
      <c r="N1091" s="178"/>
      <c r="O1091" s="178"/>
      <c r="P1091" s="178"/>
      <c r="Q1091" s="178"/>
      <c r="R1091" s="178"/>
      <c r="S1091" s="178"/>
      <c r="T1091" s="179"/>
      <c r="AT1091" s="174" t="s">
        <v>453</v>
      </c>
      <c r="AU1091" s="174" t="s">
        <v>129</v>
      </c>
      <c r="AV1091" s="14" t="s">
        <v>129</v>
      </c>
      <c r="AW1091" s="14" t="s">
        <v>29</v>
      </c>
      <c r="AX1091" s="14" t="s">
        <v>73</v>
      </c>
      <c r="AY1091" s="174" t="s">
        <v>445</v>
      </c>
    </row>
    <row r="1092" spans="1:65" s="14" customFormat="1">
      <c r="B1092" s="173"/>
      <c r="D1092" s="167" t="s">
        <v>453</v>
      </c>
      <c r="E1092" s="174" t="s">
        <v>1</v>
      </c>
      <c r="F1092" s="175" t="s">
        <v>1411</v>
      </c>
      <c r="H1092" s="176">
        <v>50.4</v>
      </c>
      <c r="L1092" s="173"/>
      <c r="M1092" s="177"/>
      <c r="N1092" s="178"/>
      <c r="O1092" s="178"/>
      <c r="P1092" s="178"/>
      <c r="Q1092" s="178"/>
      <c r="R1092" s="178"/>
      <c r="S1092" s="178"/>
      <c r="T1092" s="179"/>
      <c r="AT1092" s="174" t="s">
        <v>453</v>
      </c>
      <c r="AU1092" s="174" t="s">
        <v>129</v>
      </c>
      <c r="AV1092" s="14" t="s">
        <v>129</v>
      </c>
      <c r="AW1092" s="14" t="s">
        <v>29</v>
      </c>
      <c r="AX1092" s="14" t="s">
        <v>73</v>
      </c>
      <c r="AY1092" s="174" t="s">
        <v>445</v>
      </c>
    </row>
    <row r="1093" spans="1:65" s="16" customFormat="1">
      <c r="B1093" s="187"/>
      <c r="D1093" s="167" t="s">
        <v>453</v>
      </c>
      <c r="E1093" s="188" t="s">
        <v>1</v>
      </c>
      <c r="F1093" s="189" t="s">
        <v>470</v>
      </c>
      <c r="H1093" s="190">
        <v>86.4</v>
      </c>
      <c r="L1093" s="187"/>
      <c r="M1093" s="191"/>
      <c r="N1093" s="192"/>
      <c r="O1093" s="192"/>
      <c r="P1093" s="192"/>
      <c r="Q1093" s="192"/>
      <c r="R1093" s="192"/>
      <c r="S1093" s="192"/>
      <c r="T1093" s="193"/>
      <c r="AT1093" s="188" t="s">
        <v>453</v>
      </c>
      <c r="AU1093" s="188" t="s">
        <v>129</v>
      </c>
      <c r="AV1093" s="16" t="s">
        <v>451</v>
      </c>
      <c r="AW1093" s="16" t="s">
        <v>29</v>
      </c>
      <c r="AX1093" s="16" t="s">
        <v>81</v>
      </c>
      <c r="AY1093" s="188" t="s">
        <v>445</v>
      </c>
    </row>
    <row r="1094" spans="1:65" s="2" customFormat="1" ht="24.2" customHeight="1">
      <c r="A1094" s="30"/>
      <c r="B1094" s="152"/>
      <c r="C1094" s="153" t="s">
        <v>1412</v>
      </c>
      <c r="D1094" s="153" t="s">
        <v>447</v>
      </c>
      <c r="E1094" s="154" t="s">
        <v>1413</v>
      </c>
      <c r="F1094" s="155" t="s">
        <v>1414</v>
      </c>
      <c r="G1094" s="156" t="s">
        <v>450</v>
      </c>
      <c r="H1094" s="157">
        <v>6.3280000000000003</v>
      </c>
      <c r="I1094" s="158"/>
      <c r="J1094" s="158">
        <f>ROUND(I1094*H1094,2)</f>
        <v>0</v>
      </c>
      <c r="K1094" s="159"/>
      <c r="L1094" s="31"/>
      <c r="M1094" s="160" t="s">
        <v>1</v>
      </c>
      <c r="N1094" s="161" t="s">
        <v>39</v>
      </c>
      <c r="O1094" s="162">
        <v>5.7830000000000004</v>
      </c>
      <c r="P1094" s="162">
        <f>O1094*H1094</f>
        <v>36.594824000000003</v>
      </c>
      <c r="Q1094" s="162">
        <v>0</v>
      </c>
      <c r="R1094" s="162">
        <f>Q1094*H1094</f>
        <v>0</v>
      </c>
      <c r="S1094" s="162">
        <v>2.4</v>
      </c>
      <c r="T1094" s="163">
        <f>S1094*H1094</f>
        <v>15.187200000000001</v>
      </c>
      <c r="U1094" s="30"/>
      <c r="V1094" s="30"/>
      <c r="W1094" s="30"/>
      <c r="X1094" s="30"/>
      <c r="Y1094" s="30"/>
      <c r="Z1094" s="30"/>
      <c r="AA1094" s="30"/>
      <c r="AB1094" s="30"/>
      <c r="AC1094" s="30"/>
      <c r="AD1094" s="30"/>
      <c r="AE1094" s="30"/>
      <c r="AR1094" s="164" t="s">
        <v>451</v>
      </c>
      <c r="AT1094" s="164" t="s">
        <v>447</v>
      </c>
      <c r="AU1094" s="164" t="s">
        <v>129</v>
      </c>
      <c r="AY1094" s="18" t="s">
        <v>445</v>
      </c>
      <c r="BE1094" s="165">
        <f>IF(N1094="základná",J1094,0)</f>
        <v>0</v>
      </c>
      <c r="BF1094" s="165">
        <f>IF(N1094="znížená",J1094,0)</f>
        <v>0</v>
      </c>
      <c r="BG1094" s="165">
        <f>IF(N1094="zákl. prenesená",J1094,0)</f>
        <v>0</v>
      </c>
      <c r="BH1094" s="165">
        <f>IF(N1094="zníž. prenesená",J1094,0)</f>
        <v>0</v>
      </c>
      <c r="BI1094" s="165">
        <f>IF(N1094="nulová",J1094,0)</f>
        <v>0</v>
      </c>
      <c r="BJ1094" s="18" t="s">
        <v>129</v>
      </c>
      <c r="BK1094" s="165">
        <f>ROUND(I1094*H1094,2)</f>
        <v>0</v>
      </c>
      <c r="BL1094" s="18" t="s">
        <v>451</v>
      </c>
      <c r="BM1094" s="164" t="s">
        <v>1415</v>
      </c>
    </row>
    <row r="1095" spans="1:65" s="13" customFormat="1">
      <c r="B1095" s="166"/>
      <c r="D1095" s="167" t="s">
        <v>453</v>
      </c>
      <c r="E1095" s="168" t="s">
        <v>1</v>
      </c>
      <c r="F1095" s="169" t="s">
        <v>1416</v>
      </c>
      <c r="H1095" s="168" t="s">
        <v>1</v>
      </c>
      <c r="L1095" s="166"/>
      <c r="M1095" s="170"/>
      <c r="N1095" s="171"/>
      <c r="O1095" s="171"/>
      <c r="P1095" s="171"/>
      <c r="Q1095" s="171"/>
      <c r="R1095" s="171"/>
      <c r="S1095" s="171"/>
      <c r="T1095" s="172"/>
      <c r="AT1095" s="168" t="s">
        <v>453</v>
      </c>
      <c r="AU1095" s="168" t="s">
        <v>129</v>
      </c>
      <c r="AV1095" s="13" t="s">
        <v>81</v>
      </c>
      <c r="AW1095" s="13" t="s">
        <v>29</v>
      </c>
      <c r="AX1095" s="13" t="s">
        <v>73</v>
      </c>
      <c r="AY1095" s="168" t="s">
        <v>445</v>
      </c>
    </row>
    <row r="1096" spans="1:65" s="14" customFormat="1">
      <c r="B1096" s="173"/>
      <c r="D1096" s="167" t="s">
        <v>453</v>
      </c>
      <c r="E1096" s="174" t="s">
        <v>1</v>
      </c>
      <c r="F1096" s="175" t="s">
        <v>1417</v>
      </c>
      <c r="H1096" s="176">
        <v>2.8650000000000002</v>
      </c>
      <c r="L1096" s="173"/>
      <c r="M1096" s="177"/>
      <c r="N1096" s="178"/>
      <c r="O1096" s="178"/>
      <c r="P1096" s="178"/>
      <c r="Q1096" s="178"/>
      <c r="R1096" s="178"/>
      <c r="S1096" s="178"/>
      <c r="T1096" s="179"/>
      <c r="AT1096" s="174" t="s">
        <v>453</v>
      </c>
      <c r="AU1096" s="174" t="s">
        <v>129</v>
      </c>
      <c r="AV1096" s="14" t="s">
        <v>129</v>
      </c>
      <c r="AW1096" s="14" t="s">
        <v>29</v>
      </c>
      <c r="AX1096" s="14" t="s">
        <v>73</v>
      </c>
      <c r="AY1096" s="174" t="s">
        <v>445</v>
      </c>
    </row>
    <row r="1097" spans="1:65" s="14" customFormat="1">
      <c r="B1097" s="173"/>
      <c r="D1097" s="167" t="s">
        <v>453</v>
      </c>
      <c r="E1097" s="174" t="s">
        <v>1</v>
      </c>
      <c r="F1097" s="175" t="s">
        <v>1418</v>
      </c>
      <c r="H1097" s="176">
        <v>3.4630000000000001</v>
      </c>
      <c r="L1097" s="173"/>
      <c r="M1097" s="177"/>
      <c r="N1097" s="178"/>
      <c r="O1097" s="178"/>
      <c r="P1097" s="178"/>
      <c r="Q1097" s="178"/>
      <c r="R1097" s="178"/>
      <c r="S1097" s="178"/>
      <c r="T1097" s="179"/>
      <c r="AT1097" s="174" t="s">
        <v>453</v>
      </c>
      <c r="AU1097" s="174" t="s">
        <v>129</v>
      </c>
      <c r="AV1097" s="14" t="s">
        <v>129</v>
      </c>
      <c r="AW1097" s="14" t="s">
        <v>29</v>
      </c>
      <c r="AX1097" s="14" t="s">
        <v>73</v>
      </c>
      <c r="AY1097" s="174" t="s">
        <v>445</v>
      </c>
    </row>
    <row r="1098" spans="1:65" s="16" customFormat="1">
      <c r="B1098" s="187"/>
      <c r="D1098" s="167" t="s">
        <v>453</v>
      </c>
      <c r="E1098" s="188" t="s">
        <v>1</v>
      </c>
      <c r="F1098" s="189" t="s">
        <v>470</v>
      </c>
      <c r="H1098" s="190">
        <v>6.3280000000000003</v>
      </c>
      <c r="L1098" s="187"/>
      <c r="M1098" s="191"/>
      <c r="N1098" s="192"/>
      <c r="O1098" s="192"/>
      <c r="P1098" s="192"/>
      <c r="Q1098" s="192"/>
      <c r="R1098" s="192"/>
      <c r="S1098" s="192"/>
      <c r="T1098" s="193"/>
      <c r="AT1098" s="188" t="s">
        <v>453</v>
      </c>
      <c r="AU1098" s="188" t="s">
        <v>129</v>
      </c>
      <c r="AV1098" s="16" t="s">
        <v>451</v>
      </c>
      <c r="AW1098" s="16" t="s">
        <v>29</v>
      </c>
      <c r="AX1098" s="16" t="s">
        <v>81</v>
      </c>
      <c r="AY1098" s="188" t="s">
        <v>445</v>
      </c>
    </row>
    <row r="1099" spans="1:65" s="2" customFormat="1" ht="24.2" customHeight="1">
      <c r="A1099" s="30"/>
      <c r="B1099" s="152"/>
      <c r="C1099" s="153" t="s">
        <v>1419</v>
      </c>
      <c r="D1099" s="153" t="s">
        <v>447</v>
      </c>
      <c r="E1099" s="154" t="s">
        <v>1420</v>
      </c>
      <c r="F1099" s="155" t="s">
        <v>1421</v>
      </c>
      <c r="G1099" s="156" t="s">
        <v>529</v>
      </c>
      <c r="H1099" s="157">
        <v>31.338000000000001</v>
      </c>
      <c r="I1099" s="158"/>
      <c r="J1099" s="158">
        <f>ROUND(I1099*H1099,2)</f>
        <v>0</v>
      </c>
      <c r="K1099" s="159"/>
      <c r="L1099" s="31"/>
      <c r="M1099" s="160" t="s">
        <v>1</v>
      </c>
      <c r="N1099" s="161" t="s">
        <v>39</v>
      </c>
      <c r="O1099" s="162">
        <v>2.9889999999999999</v>
      </c>
      <c r="P1099" s="162">
        <f>O1099*H1099</f>
        <v>93.669281999999995</v>
      </c>
      <c r="Q1099" s="162">
        <v>0</v>
      </c>
      <c r="R1099" s="162">
        <f>Q1099*H1099</f>
        <v>0</v>
      </c>
      <c r="S1099" s="162">
        <v>0.39200000000000002</v>
      </c>
      <c r="T1099" s="163">
        <f>S1099*H1099</f>
        <v>12.284496000000001</v>
      </c>
      <c r="U1099" s="30"/>
      <c r="V1099" s="30"/>
      <c r="W1099" s="30"/>
      <c r="X1099" s="30"/>
      <c r="Y1099" s="30"/>
      <c r="Z1099" s="30"/>
      <c r="AA1099" s="30"/>
      <c r="AB1099" s="30"/>
      <c r="AC1099" s="30"/>
      <c r="AD1099" s="30"/>
      <c r="AE1099" s="30"/>
      <c r="AR1099" s="164" t="s">
        <v>451</v>
      </c>
      <c r="AT1099" s="164" t="s">
        <v>447</v>
      </c>
      <c r="AU1099" s="164" t="s">
        <v>129</v>
      </c>
      <c r="AY1099" s="18" t="s">
        <v>445</v>
      </c>
      <c r="BE1099" s="165">
        <f>IF(N1099="základná",J1099,0)</f>
        <v>0</v>
      </c>
      <c r="BF1099" s="165">
        <f>IF(N1099="znížená",J1099,0)</f>
        <v>0</v>
      </c>
      <c r="BG1099" s="165">
        <f>IF(N1099="zákl. prenesená",J1099,0)</f>
        <v>0</v>
      </c>
      <c r="BH1099" s="165">
        <f>IF(N1099="zníž. prenesená",J1099,0)</f>
        <v>0</v>
      </c>
      <c r="BI1099" s="165">
        <f>IF(N1099="nulová",J1099,0)</f>
        <v>0</v>
      </c>
      <c r="BJ1099" s="18" t="s">
        <v>129</v>
      </c>
      <c r="BK1099" s="165">
        <f>ROUND(I1099*H1099,2)</f>
        <v>0</v>
      </c>
      <c r="BL1099" s="18" t="s">
        <v>451</v>
      </c>
      <c r="BM1099" s="164" t="s">
        <v>1422</v>
      </c>
    </row>
    <row r="1100" spans="1:65" s="14" customFormat="1">
      <c r="B1100" s="173"/>
      <c r="D1100" s="167" t="s">
        <v>453</v>
      </c>
      <c r="E1100" s="174" t="s">
        <v>1</v>
      </c>
      <c r="F1100" s="175" t="s">
        <v>1423</v>
      </c>
      <c r="H1100" s="176">
        <v>31.338000000000001</v>
      </c>
      <c r="L1100" s="173"/>
      <c r="M1100" s="177"/>
      <c r="N1100" s="178"/>
      <c r="O1100" s="178"/>
      <c r="P1100" s="178"/>
      <c r="Q1100" s="178"/>
      <c r="R1100" s="178"/>
      <c r="S1100" s="178"/>
      <c r="T1100" s="179"/>
      <c r="AT1100" s="174" t="s">
        <v>453</v>
      </c>
      <c r="AU1100" s="174" t="s">
        <v>129</v>
      </c>
      <c r="AV1100" s="14" t="s">
        <v>129</v>
      </c>
      <c r="AW1100" s="14" t="s">
        <v>29</v>
      </c>
      <c r="AX1100" s="14" t="s">
        <v>73</v>
      </c>
      <c r="AY1100" s="174" t="s">
        <v>445</v>
      </c>
    </row>
    <row r="1101" spans="1:65" s="16" customFormat="1">
      <c r="B1101" s="187"/>
      <c r="D1101" s="167" t="s">
        <v>453</v>
      </c>
      <c r="E1101" s="188" t="s">
        <v>1</v>
      </c>
      <c r="F1101" s="189" t="s">
        <v>470</v>
      </c>
      <c r="H1101" s="190">
        <v>31.338000000000001</v>
      </c>
      <c r="L1101" s="187"/>
      <c r="M1101" s="191"/>
      <c r="N1101" s="192"/>
      <c r="O1101" s="192"/>
      <c r="P1101" s="192"/>
      <c r="Q1101" s="192"/>
      <c r="R1101" s="192"/>
      <c r="S1101" s="192"/>
      <c r="T1101" s="193"/>
      <c r="AT1101" s="188" t="s">
        <v>453</v>
      </c>
      <c r="AU1101" s="188" t="s">
        <v>129</v>
      </c>
      <c r="AV1101" s="16" t="s">
        <v>451</v>
      </c>
      <c r="AW1101" s="16" t="s">
        <v>29</v>
      </c>
      <c r="AX1101" s="16" t="s">
        <v>81</v>
      </c>
      <c r="AY1101" s="188" t="s">
        <v>445</v>
      </c>
    </row>
    <row r="1102" spans="1:65" s="2" customFormat="1" ht="37.9" customHeight="1">
      <c r="A1102" s="30"/>
      <c r="B1102" s="152"/>
      <c r="C1102" s="153" t="s">
        <v>1424</v>
      </c>
      <c r="D1102" s="153" t="s">
        <v>447</v>
      </c>
      <c r="E1102" s="154" t="s">
        <v>1425</v>
      </c>
      <c r="F1102" s="155" t="s">
        <v>1426</v>
      </c>
      <c r="G1102" s="156" t="s">
        <v>450</v>
      </c>
      <c r="H1102" s="157">
        <v>35.506999999999998</v>
      </c>
      <c r="I1102" s="158"/>
      <c r="J1102" s="158">
        <f>ROUND(I1102*H1102,2)</f>
        <v>0</v>
      </c>
      <c r="K1102" s="159"/>
      <c r="L1102" s="31"/>
      <c r="M1102" s="160" t="s">
        <v>1</v>
      </c>
      <c r="N1102" s="161" t="s">
        <v>39</v>
      </c>
      <c r="O1102" s="162">
        <v>6.6262100000000004</v>
      </c>
      <c r="P1102" s="162">
        <f>O1102*H1102</f>
        <v>235.27683847</v>
      </c>
      <c r="Q1102" s="162">
        <v>0</v>
      </c>
      <c r="R1102" s="162">
        <f>Q1102*H1102</f>
        <v>0</v>
      </c>
      <c r="S1102" s="162">
        <v>2.2000000000000002</v>
      </c>
      <c r="T1102" s="163">
        <f>S1102*H1102</f>
        <v>78.115400000000008</v>
      </c>
      <c r="U1102" s="30"/>
      <c r="V1102" s="30"/>
      <c r="W1102" s="30"/>
      <c r="X1102" s="30"/>
      <c r="Y1102" s="30"/>
      <c r="Z1102" s="30"/>
      <c r="AA1102" s="30"/>
      <c r="AB1102" s="30"/>
      <c r="AC1102" s="30"/>
      <c r="AD1102" s="30"/>
      <c r="AE1102" s="30"/>
      <c r="AR1102" s="164" t="s">
        <v>451</v>
      </c>
      <c r="AT1102" s="164" t="s">
        <v>447</v>
      </c>
      <c r="AU1102" s="164" t="s">
        <v>129</v>
      </c>
      <c r="AY1102" s="18" t="s">
        <v>445</v>
      </c>
      <c r="BE1102" s="165">
        <f>IF(N1102="základná",J1102,0)</f>
        <v>0</v>
      </c>
      <c r="BF1102" s="165">
        <f>IF(N1102="znížená",J1102,0)</f>
        <v>0</v>
      </c>
      <c r="BG1102" s="165">
        <f>IF(N1102="zákl. prenesená",J1102,0)</f>
        <v>0</v>
      </c>
      <c r="BH1102" s="165">
        <f>IF(N1102="zníž. prenesená",J1102,0)</f>
        <v>0</v>
      </c>
      <c r="BI1102" s="165">
        <f>IF(N1102="nulová",J1102,0)</f>
        <v>0</v>
      </c>
      <c r="BJ1102" s="18" t="s">
        <v>129</v>
      </c>
      <c r="BK1102" s="165">
        <f>ROUND(I1102*H1102,2)</f>
        <v>0</v>
      </c>
      <c r="BL1102" s="18" t="s">
        <v>451</v>
      </c>
      <c r="BM1102" s="164" t="s">
        <v>1427</v>
      </c>
    </row>
    <row r="1103" spans="1:65" s="13" customFormat="1">
      <c r="B1103" s="166"/>
      <c r="D1103" s="167" t="s">
        <v>453</v>
      </c>
      <c r="E1103" s="168" t="s">
        <v>1</v>
      </c>
      <c r="F1103" s="169" t="s">
        <v>1428</v>
      </c>
      <c r="H1103" s="168" t="s">
        <v>1</v>
      </c>
      <c r="L1103" s="166"/>
      <c r="M1103" s="170"/>
      <c r="N1103" s="171"/>
      <c r="O1103" s="171"/>
      <c r="P1103" s="171"/>
      <c r="Q1103" s="171"/>
      <c r="R1103" s="171"/>
      <c r="S1103" s="171"/>
      <c r="T1103" s="172"/>
      <c r="AT1103" s="168" t="s">
        <v>453</v>
      </c>
      <c r="AU1103" s="168" t="s">
        <v>129</v>
      </c>
      <c r="AV1103" s="13" t="s">
        <v>81</v>
      </c>
      <c r="AW1103" s="13" t="s">
        <v>29</v>
      </c>
      <c r="AX1103" s="13" t="s">
        <v>73</v>
      </c>
      <c r="AY1103" s="168" t="s">
        <v>445</v>
      </c>
    </row>
    <row r="1104" spans="1:65" s="13" customFormat="1">
      <c r="B1104" s="166"/>
      <c r="D1104" s="167" t="s">
        <v>453</v>
      </c>
      <c r="E1104" s="168" t="s">
        <v>1</v>
      </c>
      <c r="F1104" s="169" t="s">
        <v>1272</v>
      </c>
      <c r="H1104" s="168" t="s">
        <v>1</v>
      </c>
      <c r="L1104" s="166"/>
      <c r="M1104" s="170"/>
      <c r="N1104" s="171"/>
      <c r="O1104" s="171"/>
      <c r="P1104" s="171"/>
      <c r="Q1104" s="171"/>
      <c r="R1104" s="171"/>
      <c r="S1104" s="171"/>
      <c r="T1104" s="172"/>
      <c r="AT1104" s="168" t="s">
        <v>453</v>
      </c>
      <c r="AU1104" s="168" t="s">
        <v>129</v>
      </c>
      <c r="AV1104" s="13" t="s">
        <v>81</v>
      </c>
      <c r="AW1104" s="13" t="s">
        <v>29</v>
      </c>
      <c r="AX1104" s="13" t="s">
        <v>73</v>
      </c>
      <c r="AY1104" s="168" t="s">
        <v>445</v>
      </c>
    </row>
    <row r="1105" spans="2:51" s="14" customFormat="1">
      <c r="B1105" s="173"/>
      <c r="D1105" s="167" t="s">
        <v>453</v>
      </c>
      <c r="E1105" s="174" t="s">
        <v>1</v>
      </c>
      <c r="F1105" s="175" t="s">
        <v>1429</v>
      </c>
      <c r="H1105" s="176">
        <v>12.254</v>
      </c>
      <c r="L1105" s="173"/>
      <c r="M1105" s="177"/>
      <c r="N1105" s="178"/>
      <c r="O1105" s="178"/>
      <c r="P1105" s="178"/>
      <c r="Q1105" s="178"/>
      <c r="R1105" s="178"/>
      <c r="S1105" s="178"/>
      <c r="T1105" s="179"/>
      <c r="AT1105" s="174" t="s">
        <v>453</v>
      </c>
      <c r="AU1105" s="174" t="s">
        <v>129</v>
      </c>
      <c r="AV1105" s="14" t="s">
        <v>129</v>
      </c>
      <c r="AW1105" s="14" t="s">
        <v>29</v>
      </c>
      <c r="AX1105" s="14" t="s">
        <v>73</v>
      </c>
      <c r="AY1105" s="174" t="s">
        <v>445</v>
      </c>
    </row>
    <row r="1106" spans="2:51" s="13" customFormat="1">
      <c r="B1106" s="166"/>
      <c r="D1106" s="167" t="s">
        <v>453</v>
      </c>
      <c r="E1106" s="168" t="s">
        <v>1</v>
      </c>
      <c r="F1106" s="169" t="s">
        <v>1430</v>
      </c>
      <c r="H1106" s="168" t="s">
        <v>1</v>
      </c>
      <c r="L1106" s="166"/>
      <c r="M1106" s="170"/>
      <c r="N1106" s="171"/>
      <c r="O1106" s="171"/>
      <c r="P1106" s="171"/>
      <c r="Q1106" s="171"/>
      <c r="R1106" s="171"/>
      <c r="S1106" s="171"/>
      <c r="T1106" s="172"/>
      <c r="AT1106" s="168" t="s">
        <v>453</v>
      </c>
      <c r="AU1106" s="168" t="s">
        <v>129</v>
      </c>
      <c r="AV1106" s="13" t="s">
        <v>81</v>
      </c>
      <c r="AW1106" s="13" t="s">
        <v>29</v>
      </c>
      <c r="AX1106" s="13" t="s">
        <v>73</v>
      </c>
      <c r="AY1106" s="168" t="s">
        <v>445</v>
      </c>
    </row>
    <row r="1107" spans="2:51" s="14" customFormat="1">
      <c r="B1107" s="173"/>
      <c r="D1107" s="167" t="s">
        <v>453</v>
      </c>
      <c r="E1107" s="174" t="s">
        <v>1</v>
      </c>
      <c r="F1107" s="175" t="s">
        <v>1431</v>
      </c>
      <c r="H1107" s="176">
        <v>1.3140000000000001</v>
      </c>
      <c r="L1107" s="173"/>
      <c r="M1107" s="177"/>
      <c r="N1107" s="178"/>
      <c r="O1107" s="178"/>
      <c r="P1107" s="178"/>
      <c r="Q1107" s="178"/>
      <c r="R1107" s="178"/>
      <c r="S1107" s="178"/>
      <c r="T1107" s="179"/>
      <c r="AT1107" s="174" t="s">
        <v>453</v>
      </c>
      <c r="AU1107" s="174" t="s">
        <v>129</v>
      </c>
      <c r="AV1107" s="14" t="s">
        <v>129</v>
      </c>
      <c r="AW1107" s="14" t="s">
        <v>29</v>
      </c>
      <c r="AX1107" s="14" t="s">
        <v>73</v>
      </c>
      <c r="AY1107" s="174" t="s">
        <v>445</v>
      </c>
    </row>
    <row r="1108" spans="2:51" s="13" customFormat="1">
      <c r="B1108" s="166"/>
      <c r="D1108" s="167" t="s">
        <v>453</v>
      </c>
      <c r="E1108" s="168" t="s">
        <v>1</v>
      </c>
      <c r="F1108" s="169" t="s">
        <v>1432</v>
      </c>
      <c r="H1108" s="168" t="s">
        <v>1</v>
      </c>
      <c r="L1108" s="166"/>
      <c r="M1108" s="170"/>
      <c r="N1108" s="171"/>
      <c r="O1108" s="171"/>
      <c r="P1108" s="171"/>
      <c r="Q1108" s="171"/>
      <c r="R1108" s="171"/>
      <c r="S1108" s="171"/>
      <c r="T1108" s="172"/>
      <c r="AT1108" s="168" t="s">
        <v>453</v>
      </c>
      <c r="AU1108" s="168" t="s">
        <v>129</v>
      </c>
      <c r="AV1108" s="13" t="s">
        <v>81</v>
      </c>
      <c r="AW1108" s="13" t="s">
        <v>29</v>
      </c>
      <c r="AX1108" s="13" t="s">
        <v>73</v>
      </c>
      <c r="AY1108" s="168" t="s">
        <v>445</v>
      </c>
    </row>
    <row r="1109" spans="2:51" s="14" customFormat="1">
      <c r="B1109" s="173"/>
      <c r="D1109" s="167" t="s">
        <v>453</v>
      </c>
      <c r="E1109" s="174" t="s">
        <v>1</v>
      </c>
      <c r="F1109" s="175" t="s">
        <v>1433</v>
      </c>
      <c r="H1109" s="176">
        <v>0.11</v>
      </c>
      <c r="L1109" s="173"/>
      <c r="M1109" s="177"/>
      <c r="N1109" s="178"/>
      <c r="O1109" s="178"/>
      <c r="P1109" s="178"/>
      <c r="Q1109" s="178"/>
      <c r="R1109" s="178"/>
      <c r="S1109" s="178"/>
      <c r="T1109" s="179"/>
      <c r="AT1109" s="174" t="s">
        <v>453</v>
      </c>
      <c r="AU1109" s="174" t="s">
        <v>129</v>
      </c>
      <c r="AV1109" s="14" t="s">
        <v>129</v>
      </c>
      <c r="AW1109" s="14" t="s">
        <v>29</v>
      </c>
      <c r="AX1109" s="14" t="s">
        <v>73</v>
      </c>
      <c r="AY1109" s="174" t="s">
        <v>445</v>
      </c>
    </row>
    <row r="1110" spans="2:51" s="13" customFormat="1">
      <c r="B1110" s="166"/>
      <c r="D1110" s="167" t="s">
        <v>453</v>
      </c>
      <c r="E1110" s="168" t="s">
        <v>1</v>
      </c>
      <c r="F1110" s="169" t="s">
        <v>1434</v>
      </c>
      <c r="H1110" s="168" t="s">
        <v>1</v>
      </c>
      <c r="L1110" s="166"/>
      <c r="M1110" s="170"/>
      <c r="N1110" s="171"/>
      <c r="O1110" s="171"/>
      <c r="P1110" s="171"/>
      <c r="Q1110" s="171"/>
      <c r="R1110" s="171"/>
      <c r="S1110" s="171"/>
      <c r="T1110" s="172"/>
      <c r="AT1110" s="168" t="s">
        <v>453</v>
      </c>
      <c r="AU1110" s="168" t="s">
        <v>129</v>
      </c>
      <c r="AV1110" s="13" t="s">
        <v>81</v>
      </c>
      <c r="AW1110" s="13" t="s">
        <v>29</v>
      </c>
      <c r="AX1110" s="13" t="s">
        <v>73</v>
      </c>
      <c r="AY1110" s="168" t="s">
        <v>445</v>
      </c>
    </row>
    <row r="1111" spans="2:51" s="14" customFormat="1" ht="22.5">
      <c r="B1111" s="173"/>
      <c r="D1111" s="167" t="s">
        <v>453</v>
      </c>
      <c r="E1111" s="174" t="s">
        <v>1</v>
      </c>
      <c r="F1111" s="175" t="s">
        <v>1435</v>
      </c>
      <c r="H1111" s="176">
        <v>2.8889999999999998</v>
      </c>
      <c r="L1111" s="173"/>
      <c r="M1111" s="177"/>
      <c r="N1111" s="178"/>
      <c r="O1111" s="178"/>
      <c r="P1111" s="178"/>
      <c r="Q1111" s="178"/>
      <c r="R1111" s="178"/>
      <c r="S1111" s="178"/>
      <c r="T1111" s="179"/>
      <c r="AT1111" s="174" t="s">
        <v>453</v>
      </c>
      <c r="AU1111" s="174" t="s">
        <v>129</v>
      </c>
      <c r="AV1111" s="14" t="s">
        <v>129</v>
      </c>
      <c r="AW1111" s="14" t="s">
        <v>29</v>
      </c>
      <c r="AX1111" s="14" t="s">
        <v>73</v>
      </c>
      <c r="AY1111" s="174" t="s">
        <v>445</v>
      </c>
    </row>
    <row r="1112" spans="2:51" s="14" customFormat="1">
      <c r="B1112" s="173"/>
      <c r="D1112" s="167" t="s">
        <v>453</v>
      </c>
      <c r="E1112" s="174" t="s">
        <v>1</v>
      </c>
      <c r="F1112" s="175" t="s">
        <v>1436</v>
      </c>
      <c r="H1112" s="176">
        <v>7.0999999999999994E-2</v>
      </c>
      <c r="L1112" s="173"/>
      <c r="M1112" s="177"/>
      <c r="N1112" s="178"/>
      <c r="O1112" s="178"/>
      <c r="P1112" s="178"/>
      <c r="Q1112" s="178"/>
      <c r="R1112" s="178"/>
      <c r="S1112" s="178"/>
      <c r="T1112" s="179"/>
      <c r="AT1112" s="174" t="s">
        <v>453</v>
      </c>
      <c r="AU1112" s="174" t="s">
        <v>129</v>
      </c>
      <c r="AV1112" s="14" t="s">
        <v>129</v>
      </c>
      <c r="AW1112" s="14" t="s">
        <v>29</v>
      </c>
      <c r="AX1112" s="14" t="s">
        <v>73</v>
      </c>
      <c r="AY1112" s="174" t="s">
        <v>445</v>
      </c>
    </row>
    <row r="1113" spans="2:51" s="15" customFormat="1">
      <c r="B1113" s="180"/>
      <c r="D1113" s="167" t="s">
        <v>453</v>
      </c>
      <c r="E1113" s="181" t="s">
        <v>1</v>
      </c>
      <c r="F1113" s="182" t="s">
        <v>468</v>
      </c>
      <c r="H1113" s="183">
        <v>16.638000000000002</v>
      </c>
      <c r="L1113" s="180"/>
      <c r="M1113" s="184"/>
      <c r="N1113" s="185"/>
      <c r="O1113" s="185"/>
      <c r="P1113" s="185"/>
      <c r="Q1113" s="185"/>
      <c r="R1113" s="185"/>
      <c r="S1113" s="185"/>
      <c r="T1113" s="186"/>
      <c r="AT1113" s="181" t="s">
        <v>453</v>
      </c>
      <c r="AU1113" s="181" t="s">
        <v>129</v>
      </c>
      <c r="AV1113" s="15" t="s">
        <v>469</v>
      </c>
      <c r="AW1113" s="15" t="s">
        <v>29</v>
      </c>
      <c r="AX1113" s="15" t="s">
        <v>73</v>
      </c>
      <c r="AY1113" s="181" t="s">
        <v>445</v>
      </c>
    </row>
    <row r="1114" spans="2:51" s="13" customFormat="1">
      <c r="B1114" s="166"/>
      <c r="D1114" s="167" t="s">
        <v>453</v>
      </c>
      <c r="E1114" s="168" t="s">
        <v>1</v>
      </c>
      <c r="F1114" s="169" t="s">
        <v>1437</v>
      </c>
      <c r="H1114" s="168" t="s">
        <v>1</v>
      </c>
      <c r="L1114" s="166"/>
      <c r="M1114" s="170"/>
      <c r="N1114" s="171"/>
      <c r="O1114" s="171"/>
      <c r="P1114" s="171"/>
      <c r="Q1114" s="171"/>
      <c r="R1114" s="171"/>
      <c r="S1114" s="171"/>
      <c r="T1114" s="172"/>
      <c r="AT1114" s="168" t="s">
        <v>453</v>
      </c>
      <c r="AU1114" s="168" t="s">
        <v>129</v>
      </c>
      <c r="AV1114" s="13" t="s">
        <v>81</v>
      </c>
      <c r="AW1114" s="13" t="s">
        <v>29</v>
      </c>
      <c r="AX1114" s="13" t="s">
        <v>73</v>
      </c>
      <c r="AY1114" s="168" t="s">
        <v>445</v>
      </c>
    </row>
    <row r="1115" spans="2:51" s="14" customFormat="1" ht="22.5">
      <c r="B1115" s="173"/>
      <c r="D1115" s="167" t="s">
        <v>453</v>
      </c>
      <c r="E1115" s="174" t="s">
        <v>1</v>
      </c>
      <c r="F1115" s="175" t="s">
        <v>1438</v>
      </c>
      <c r="H1115" s="176">
        <v>1.177</v>
      </c>
      <c r="L1115" s="173"/>
      <c r="M1115" s="177"/>
      <c r="N1115" s="178"/>
      <c r="O1115" s="178"/>
      <c r="P1115" s="178"/>
      <c r="Q1115" s="178"/>
      <c r="R1115" s="178"/>
      <c r="S1115" s="178"/>
      <c r="T1115" s="179"/>
      <c r="AT1115" s="174" t="s">
        <v>453</v>
      </c>
      <c r="AU1115" s="174" t="s">
        <v>129</v>
      </c>
      <c r="AV1115" s="14" t="s">
        <v>129</v>
      </c>
      <c r="AW1115" s="14" t="s">
        <v>29</v>
      </c>
      <c r="AX1115" s="14" t="s">
        <v>73</v>
      </c>
      <c r="AY1115" s="174" t="s">
        <v>445</v>
      </c>
    </row>
    <row r="1116" spans="2:51" s="14" customFormat="1" ht="22.5">
      <c r="B1116" s="173"/>
      <c r="D1116" s="167" t="s">
        <v>453</v>
      </c>
      <c r="E1116" s="174" t="s">
        <v>1</v>
      </c>
      <c r="F1116" s="175" t="s">
        <v>1439</v>
      </c>
      <c r="H1116" s="176">
        <v>1.3720000000000001</v>
      </c>
      <c r="L1116" s="173"/>
      <c r="M1116" s="177"/>
      <c r="N1116" s="178"/>
      <c r="O1116" s="178"/>
      <c r="P1116" s="178"/>
      <c r="Q1116" s="178"/>
      <c r="R1116" s="178"/>
      <c r="S1116" s="178"/>
      <c r="T1116" s="179"/>
      <c r="AT1116" s="174" t="s">
        <v>453</v>
      </c>
      <c r="AU1116" s="174" t="s">
        <v>129</v>
      </c>
      <c r="AV1116" s="14" t="s">
        <v>129</v>
      </c>
      <c r="AW1116" s="14" t="s">
        <v>29</v>
      </c>
      <c r="AX1116" s="14" t="s">
        <v>73</v>
      </c>
      <c r="AY1116" s="174" t="s">
        <v>445</v>
      </c>
    </row>
    <row r="1117" spans="2:51" s="14" customFormat="1">
      <c r="B1117" s="173"/>
      <c r="D1117" s="167" t="s">
        <v>453</v>
      </c>
      <c r="E1117" s="174" t="s">
        <v>1</v>
      </c>
      <c r="F1117" s="175" t="s">
        <v>1440</v>
      </c>
      <c r="H1117" s="176">
        <v>0.29899999999999999</v>
      </c>
      <c r="L1117" s="173"/>
      <c r="M1117" s="177"/>
      <c r="N1117" s="178"/>
      <c r="O1117" s="178"/>
      <c r="P1117" s="178"/>
      <c r="Q1117" s="178"/>
      <c r="R1117" s="178"/>
      <c r="S1117" s="178"/>
      <c r="T1117" s="179"/>
      <c r="AT1117" s="174" t="s">
        <v>453</v>
      </c>
      <c r="AU1117" s="174" t="s">
        <v>129</v>
      </c>
      <c r="AV1117" s="14" t="s">
        <v>129</v>
      </c>
      <c r="AW1117" s="14" t="s">
        <v>29</v>
      </c>
      <c r="AX1117" s="14" t="s">
        <v>73</v>
      </c>
      <c r="AY1117" s="174" t="s">
        <v>445</v>
      </c>
    </row>
    <row r="1118" spans="2:51" s="14" customFormat="1">
      <c r="B1118" s="173"/>
      <c r="D1118" s="167" t="s">
        <v>453</v>
      </c>
      <c r="E1118" s="174" t="s">
        <v>1</v>
      </c>
      <c r="F1118" s="175" t="s">
        <v>1441</v>
      </c>
      <c r="H1118" s="176">
        <v>1.002</v>
      </c>
      <c r="L1118" s="173"/>
      <c r="M1118" s="177"/>
      <c r="N1118" s="178"/>
      <c r="O1118" s="178"/>
      <c r="P1118" s="178"/>
      <c r="Q1118" s="178"/>
      <c r="R1118" s="178"/>
      <c r="S1118" s="178"/>
      <c r="T1118" s="179"/>
      <c r="AT1118" s="174" t="s">
        <v>453</v>
      </c>
      <c r="AU1118" s="174" t="s">
        <v>129</v>
      </c>
      <c r="AV1118" s="14" t="s">
        <v>129</v>
      </c>
      <c r="AW1118" s="14" t="s">
        <v>29</v>
      </c>
      <c r="AX1118" s="14" t="s">
        <v>73</v>
      </c>
      <c r="AY1118" s="174" t="s">
        <v>445</v>
      </c>
    </row>
    <row r="1119" spans="2:51" s="15" customFormat="1">
      <c r="B1119" s="180"/>
      <c r="D1119" s="167" t="s">
        <v>453</v>
      </c>
      <c r="E1119" s="181" t="s">
        <v>1</v>
      </c>
      <c r="F1119" s="182" t="s">
        <v>468</v>
      </c>
      <c r="H1119" s="183">
        <v>3.85</v>
      </c>
      <c r="L1119" s="180"/>
      <c r="M1119" s="184"/>
      <c r="N1119" s="185"/>
      <c r="O1119" s="185"/>
      <c r="P1119" s="185"/>
      <c r="Q1119" s="185"/>
      <c r="R1119" s="185"/>
      <c r="S1119" s="185"/>
      <c r="T1119" s="186"/>
      <c r="AT1119" s="181" t="s">
        <v>453</v>
      </c>
      <c r="AU1119" s="181" t="s">
        <v>129</v>
      </c>
      <c r="AV1119" s="15" t="s">
        <v>469</v>
      </c>
      <c r="AW1119" s="15" t="s">
        <v>29</v>
      </c>
      <c r="AX1119" s="15" t="s">
        <v>73</v>
      </c>
      <c r="AY1119" s="181" t="s">
        <v>445</v>
      </c>
    </row>
    <row r="1120" spans="2:51" s="13" customFormat="1">
      <c r="B1120" s="166"/>
      <c r="D1120" s="167" t="s">
        <v>453</v>
      </c>
      <c r="E1120" s="168" t="s">
        <v>1</v>
      </c>
      <c r="F1120" s="169" t="s">
        <v>1442</v>
      </c>
      <c r="H1120" s="168" t="s">
        <v>1</v>
      </c>
      <c r="L1120" s="166"/>
      <c r="M1120" s="170"/>
      <c r="N1120" s="171"/>
      <c r="O1120" s="171"/>
      <c r="P1120" s="171"/>
      <c r="Q1120" s="171"/>
      <c r="R1120" s="171"/>
      <c r="S1120" s="171"/>
      <c r="T1120" s="172"/>
      <c r="AT1120" s="168" t="s">
        <v>453</v>
      </c>
      <c r="AU1120" s="168" t="s">
        <v>129</v>
      </c>
      <c r="AV1120" s="13" t="s">
        <v>81</v>
      </c>
      <c r="AW1120" s="13" t="s">
        <v>29</v>
      </c>
      <c r="AX1120" s="13" t="s">
        <v>73</v>
      </c>
      <c r="AY1120" s="168" t="s">
        <v>445</v>
      </c>
    </row>
    <row r="1121" spans="1:65" s="14" customFormat="1" ht="22.5">
      <c r="B1121" s="173"/>
      <c r="D1121" s="167" t="s">
        <v>453</v>
      </c>
      <c r="E1121" s="174" t="s">
        <v>1</v>
      </c>
      <c r="F1121" s="175" t="s">
        <v>1443</v>
      </c>
      <c r="H1121" s="176">
        <v>1.2</v>
      </c>
      <c r="L1121" s="173"/>
      <c r="M1121" s="177"/>
      <c r="N1121" s="178"/>
      <c r="O1121" s="178"/>
      <c r="P1121" s="178"/>
      <c r="Q1121" s="178"/>
      <c r="R1121" s="178"/>
      <c r="S1121" s="178"/>
      <c r="T1121" s="179"/>
      <c r="AT1121" s="174" t="s">
        <v>453</v>
      </c>
      <c r="AU1121" s="174" t="s">
        <v>129</v>
      </c>
      <c r="AV1121" s="14" t="s">
        <v>129</v>
      </c>
      <c r="AW1121" s="14" t="s">
        <v>29</v>
      </c>
      <c r="AX1121" s="14" t="s">
        <v>73</v>
      </c>
      <c r="AY1121" s="174" t="s">
        <v>445</v>
      </c>
    </row>
    <row r="1122" spans="1:65" s="14" customFormat="1" ht="22.5">
      <c r="B1122" s="173"/>
      <c r="D1122" s="167" t="s">
        <v>453</v>
      </c>
      <c r="E1122" s="174" t="s">
        <v>1</v>
      </c>
      <c r="F1122" s="175" t="s">
        <v>1444</v>
      </c>
      <c r="H1122" s="176">
        <v>1.1220000000000001</v>
      </c>
      <c r="L1122" s="173"/>
      <c r="M1122" s="177"/>
      <c r="N1122" s="178"/>
      <c r="O1122" s="178"/>
      <c r="P1122" s="178"/>
      <c r="Q1122" s="178"/>
      <c r="R1122" s="178"/>
      <c r="S1122" s="178"/>
      <c r="T1122" s="179"/>
      <c r="AT1122" s="174" t="s">
        <v>453</v>
      </c>
      <c r="AU1122" s="174" t="s">
        <v>129</v>
      </c>
      <c r="AV1122" s="14" t="s">
        <v>129</v>
      </c>
      <c r="AW1122" s="14" t="s">
        <v>29</v>
      </c>
      <c r="AX1122" s="14" t="s">
        <v>73</v>
      </c>
      <c r="AY1122" s="174" t="s">
        <v>445</v>
      </c>
    </row>
    <row r="1123" spans="1:65" s="14" customFormat="1">
      <c r="B1123" s="173"/>
      <c r="D1123" s="167" t="s">
        <v>453</v>
      </c>
      <c r="E1123" s="174" t="s">
        <v>1</v>
      </c>
      <c r="F1123" s="175" t="s">
        <v>1445</v>
      </c>
      <c r="H1123" s="176">
        <v>0.35199999999999998</v>
      </c>
      <c r="L1123" s="173"/>
      <c r="M1123" s="177"/>
      <c r="N1123" s="178"/>
      <c r="O1123" s="178"/>
      <c r="P1123" s="178"/>
      <c r="Q1123" s="178"/>
      <c r="R1123" s="178"/>
      <c r="S1123" s="178"/>
      <c r="T1123" s="179"/>
      <c r="AT1123" s="174" t="s">
        <v>453</v>
      </c>
      <c r="AU1123" s="174" t="s">
        <v>129</v>
      </c>
      <c r="AV1123" s="14" t="s">
        <v>129</v>
      </c>
      <c r="AW1123" s="14" t="s">
        <v>29</v>
      </c>
      <c r="AX1123" s="14" t="s">
        <v>73</v>
      </c>
      <c r="AY1123" s="174" t="s">
        <v>445</v>
      </c>
    </row>
    <row r="1124" spans="1:65" s="14" customFormat="1" ht="22.5">
      <c r="B1124" s="173"/>
      <c r="D1124" s="167" t="s">
        <v>453</v>
      </c>
      <c r="E1124" s="174" t="s">
        <v>1</v>
      </c>
      <c r="F1124" s="175" t="s">
        <v>1446</v>
      </c>
      <c r="H1124" s="176">
        <v>0.995</v>
      </c>
      <c r="L1124" s="173"/>
      <c r="M1124" s="177"/>
      <c r="N1124" s="178"/>
      <c r="O1124" s="178"/>
      <c r="P1124" s="178"/>
      <c r="Q1124" s="178"/>
      <c r="R1124" s="178"/>
      <c r="S1124" s="178"/>
      <c r="T1124" s="179"/>
      <c r="AT1124" s="174" t="s">
        <v>453</v>
      </c>
      <c r="AU1124" s="174" t="s">
        <v>129</v>
      </c>
      <c r="AV1124" s="14" t="s">
        <v>129</v>
      </c>
      <c r="AW1124" s="14" t="s">
        <v>29</v>
      </c>
      <c r="AX1124" s="14" t="s">
        <v>73</v>
      </c>
      <c r="AY1124" s="174" t="s">
        <v>445</v>
      </c>
    </row>
    <row r="1125" spans="1:65" s="15" customFormat="1">
      <c r="B1125" s="180"/>
      <c r="D1125" s="167" t="s">
        <v>453</v>
      </c>
      <c r="E1125" s="181" t="s">
        <v>1</v>
      </c>
      <c r="F1125" s="182" t="s">
        <v>468</v>
      </c>
      <c r="H1125" s="183">
        <v>3.669</v>
      </c>
      <c r="L1125" s="180"/>
      <c r="M1125" s="184"/>
      <c r="N1125" s="185"/>
      <c r="O1125" s="185"/>
      <c r="P1125" s="185"/>
      <c r="Q1125" s="185"/>
      <c r="R1125" s="185"/>
      <c r="S1125" s="185"/>
      <c r="T1125" s="186"/>
      <c r="AT1125" s="181" t="s">
        <v>453</v>
      </c>
      <c r="AU1125" s="181" t="s">
        <v>129</v>
      </c>
      <c r="AV1125" s="15" t="s">
        <v>469</v>
      </c>
      <c r="AW1125" s="15" t="s">
        <v>29</v>
      </c>
      <c r="AX1125" s="15" t="s">
        <v>73</v>
      </c>
      <c r="AY1125" s="181" t="s">
        <v>445</v>
      </c>
    </row>
    <row r="1126" spans="1:65" s="14" customFormat="1">
      <c r="B1126" s="173"/>
      <c r="D1126" s="167" t="s">
        <v>453</v>
      </c>
      <c r="E1126" s="174" t="s">
        <v>1</v>
      </c>
      <c r="F1126" s="175" t="s">
        <v>1447</v>
      </c>
      <c r="H1126" s="176">
        <v>11.35</v>
      </c>
      <c r="L1126" s="173"/>
      <c r="M1126" s="177"/>
      <c r="N1126" s="178"/>
      <c r="O1126" s="178"/>
      <c r="P1126" s="178"/>
      <c r="Q1126" s="178"/>
      <c r="R1126" s="178"/>
      <c r="S1126" s="178"/>
      <c r="T1126" s="179"/>
      <c r="AT1126" s="174" t="s">
        <v>453</v>
      </c>
      <c r="AU1126" s="174" t="s">
        <v>129</v>
      </c>
      <c r="AV1126" s="14" t="s">
        <v>129</v>
      </c>
      <c r="AW1126" s="14" t="s">
        <v>29</v>
      </c>
      <c r="AX1126" s="14" t="s">
        <v>73</v>
      </c>
      <c r="AY1126" s="174" t="s">
        <v>445</v>
      </c>
    </row>
    <row r="1127" spans="1:65" s="15" customFormat="1">
      <c r="B1127" s="180"/>
      <c r="D1127" s="167" t="s">
        <v>453</v>
      </c>
      <c r="E1127" s="181" t="s">
        <v>1</v>
      </c>
      <c r="F1127" s="182" t="s">
        <v>468</v>
      </c>
      <c r="H1127" s="183">
        <v>11.35</v>
      </c>
      <c r="L1127" s="180"/>
      <c r="M1127" s="184"/>
      <c r="N1127" s="185"/>
      <c r="O1127" s="185"/>
      <c r="P1127" s="185"/>
      <c r="Q1127" s="185"/>
      <c r="R1127" s="185"/>
      <c r="S1127" s="185"/>
      <c r="T1127" s="186"/>
      <c r="AT1127" s="181" t="s">
        <v>453</v>
      </c>
      <c r="AU1127" s="181" t="s">
        <v>129</v>
      </c>
      <c r="AV1127" s="15" t="s">
        <v>469</v>
      </c>
      <c r="AW1127" s="15" t="s">
        <v>29</v>
      </c>
      <c r="AX1127" s="15" t="s">
        <v>73</v>
      </c>
      <c r="AY1127" s="181" t="s">
        <v>445</v>
      </c>
    </row>
    <row r="1128" spans="1:65" s="16" customFormat="1">
      <c r="B1128" s="187"/>
      <c r="D1128" s="167" t="s">
        <v>453</v>
      </c>
      <c r="E1128" s="188" t="s">
        <v>130</v>
      </c>
      <c r="F1128" s="189" t="s">
        <v>470</v>
      </c>
      <c r="H1128" s="190">
        <v>35.506999999999998</v>
      </c>
      <c r="L1128" s="187"/>
      <c r="M1128" s="191"/>
      <c r="N1128" s="192"/>
      <c r="O1128" s="192"/>
      <c r="P1128" s="192"/>
      <c r="Q1128" s="192"/>
      <c r="R1128" s="192"/>
      <c r="S1128" s="192"/>
      <c r="T1128" s="193"/>
      <c r="AT1128" s="188" t="s">
        <v>453</v>
      </c>
      <c r="AU1128" s="188" t="s">
        <v>129</v>
      </c>
      <c r="AV1128" s="16" t="s">
        <v>451</v>
      </c>
      <c r="AW1128" s="16" t="s">
        <v>29</v>
      </c>
      <c r="AX1128" s="16" t="s">
        <v>81</v>
      </c>
      <c r="AY1128" s="188" t="s">
        <v>445</v>
      </c>
    </row>
    <row r="1129" spans="1:65" s="2" customFormat="1" ht="24.2" customHeight="1">
      <c r="A1129" s="30"/>
      <c r="B1129" s="152"/>
      <c r="C1129" s="153" t="s">
        <v>1448</v>
      </c>
      <c r="D1129" s="153" t="s">
        <v>447</v>
      </c>
      <c r="E1129" s="154" t="s">
        <v>1449</v>
      </c>
      <c r="F1129" s="155" t="s">
        <v>1450</v>
      </c>
      <c r="G1129" s="156" t="s">
        <v>529</v>
      </c>
      <c r="H1129" s="157">
        <v>355.07</v>
      </c>
      <c r="I1129" s="158"/>
      <c r="J1129" s="158">
        <f>ROUND(I1129*H1129,2)</f>
        <v>0</v>
      </c>
      <c r="K1129" s="159"/>
      <c r="L1129" s="31"/>
      <c r="M1129" s="160" t="s">
        <v>1</v>
      </c>
      <c r="N1129" s="161" t="s">
        <v>39</v>
      </c>
      <c r="O1129" s="162">
        <v>0.307</v>
      </c>
      <c r="P1129" s="162">
        <f>O1129*H1129</f>
        <v>109.00649</v>
      </c>
      <c r="Q1129" s="162">
        <v>1.102E-5</v>
      </c>
      <c r="R1129" s="162">
        <f>Q1129*H1129</f>
        <v>3.9128713999999993E-3</v>
      </c>
      <c r="S1129" s="162">
        <v>6.0000000000000001E-3</v>
      </c>
      <c r="T1129" s="163">
        <f>S1129*H1129</f>
        <v>2.13042</v>
      </c>
      <c r="U1129" s="30"/>
      <c r="V1129" s="30"/>
      <c r="W1129" s="30"/>
      <c r="X1129" s="30"/>
      <c r="Y1129" s="30"/>
      <c r="Z1129" s="30"/>
      <c r="AA1129" s="30"/>
      <c r="AB1129" s="30"/>
      <c r="AC1129" s="30"/>
      <c r="AD1129" s="30"/>
      <c r="AE1129" s="30"/>
      <c r="AR1129" s="164" t="s">
        <v>451</v>
      </c>
      <c r="AT1129" s="164" t="s">
        <v>447</v>
      </c>
      <c r="AU1129" s="164" t="s">
        <v>129</v>
      </c>
      <c r="AY1129" s="18" t="s">
        <v>445</v>
      </c>
      <c r="BE1129" s="165">
        <f>IF(N1129="základná",J1129,0)</f>
        <v>0</v>
      </c>
      <c r="BF1129" s="165">
        <f>IF(N1129="znížená",J1129,0)</f>
        <v>0</v>
      </c>
      <c r="BG1129" s="165">
        <f>IF(N1129="zákl. prenesená",J1129,0)</f>
        <v>0</v>
      </c>
      <c r="BH1129" s="165">
        <f>IF(N1129="zníž. prenesená",J1129,0)</f>
        <v>0</v>
      </c>
      <c r="BI1129" s="165">
        <f>IF(N1129="nulová",J1129,0)</f>
        <v>0</v>
      </c>
      <c r="BJ1129" s="18" t="s">
        <v>129</v>
      </c>
      <c r="BK1129" s="165">
        <f>ROUND(I1129*H1129,2)</f>
        <v>0</v>
      </c>
      <c r="BL1129" s="18" t="s">
        <v>451</v>
      </c>
      <c r="BM1129" s="164" t="s">
        <v>1451</v>
      </c>
    </row>
    <row r="1130" spans="1:65" s="14" customFormat="1">
      <c r="B1130" s="173"/>
      <c r="D1130" s="167" t="s">
        <v>453</v>
      </c>
      <c r="E1130" s="174" t="s">
        <v>1</v>
      </c>
      <c r="F1130" s="175" t="s">
        <v>1452</v>
      </c>
      <c r="H1130" s="176">
        <v>355.07</v>
      </c>
      <c r="L1130" s="173"/>
      <c r="M1130" s="177"/>
      <c r="N1130" s="178"/>
      <c r="O1130" s="178"/>
      <c r="P1130" s="178"/>
      <c r="Q1130" s="178"/>
      <c r="R1130" s="178"/>
      <c r="S1130" s="178"/>
      <c r="T1130" s="179"/>
      <c r="AT1130" s="174" t="s">
        <v>453</v>
      </c>
      <c r="AU1130" s="174" t="s">
        <v>129</v>
      </c>
      <c r="AV1130" s="14" t="s">
        <v>129</v>
      </c>
      <c r="AW1130" s="14" t="s">
        <v>29</v>
      </c>
      <c r="AX1130" s="14" t="s">
        <v>73</v>
      </c>
      <c r="AY1130" s="174" t="s">
        <v>445</v>
      </c>
    </row>
    <row r="1131" spans="1:65" s="16" customFormat="1">
      <c r="B1131" s="187"/>
      <c r="D1131" s="167" t="s">
        <v>453</v>
      </c>
      <c r="E1131" s="188" t="s">
        <v>1</v>
      </c>
      <c r="F1131" s="189" t="s">
        <v>470</v>
      </c>
      <c r="H1131" s="190">
        <v>355.07</v>
      </c>
      <c r="L1131" s="187"/>
      <c r="M1131" s="191"/>
      <c r="N1131" s="192"/>
      <c r="O1131" s="192"/>
      <c r="P1131" s="192"/>
      <c r="Q1131" s="192"/>
      <c r="R1131" s="192"/>
      <c r="S1131" s="192"/>
      <c r="T1131" s="193"/>
      <c r="AT1131" s="188" t="s">
        <v>453</v>
      </c>
      <c r="AU1131" s="188" t="s">
        <v>129</v>
      </c>
      <c r="AV1131" s="16" t="s">
        <v>451</v>
      </c>
      <c r="AW1131" s="16" t="s">
        <v>29</v>
      </c>
      <c r="AX1131" s="16" t="s">
        <v>81</v>
      </c>
      <c r="AY1131" s="188" t="s">
        <v>445</v>
      </c>
    </row>
    <row r="1132" spans="1:65" s="2" customFormat="1" ht="33" customHeight="1">
      <c r="A1132" s="30"/>
      <c r="B1132" s="152"/>
      <c r="C1132" s="153" t="s">
        <v>1453</v>
      </c>
      <c r="D1132" s="153" t="s">
        <v>447</v>
      </c>
      <c r="E1132" s="154" t="s">
        <v>1454</v>
      </c>
      <c r="F1132" s="155" t="s">
        <v>1455</v>
      </c>
      <c r="G1132" s="156" t="s">
        <v>450</v>
      </c>
      <c r="H1132" s="157">
        <v>35.506999999999998</v>
      </c>
      <c r="I1132" s="158"/>
      <c r="J1132" s="158">
        <f>ROUND(I1132*H1132,2)</f>
        <v>0</v>
      </c>
      <c r="K1132" s="159"/>
      <c r="L1132" s="31"/>
      <c r="M1132" s="160" t="s">
        <v>1</v>
      </c>
      <c r="N1132" s="161" t="s">
        <v>39</v>
      </c>
      <c r="O1132" s="162">
        <v>4.1980000000000004</v>
      </c>
      <c r="P1132" s="162">
        <f>O1132*H1132</f>
        <v>149.05838600000001</v>
      </c>
      <c r="Q1132" s="162">
        <v>0</v>
      </c>
      <c r="R1132" s="162">
        <f>Q1132*H1132</f>
        <v>0</v>
      </c>
      <c r="S1132" s="162">
        <v>0</v>
      </c>
      <c r="T1132" s="163">
        <f>S1132*H1132</f>
        <v>0</v>
      </c>
      <c r="U1132" s="30"/>
      <c r="V1132" s="30"/>
      <c r="W1132" s="30"/>
      <c r="X1132" s="30"/>
      <c r="Y1132" s="30"/>
      <c r="Z1132" s="30"/>
      <c r="AA1132" s="30"/>
      <c r="AB1132" s="30"/>
      <c r="AC1132" s="30"/>
      <c r="AD1132" s="30"/>
      <c r="AE1132" s="30"/>
      <c r="AR1132" s="164" t="s">
        <v>451</v>
      </c>
      <c r="AT1132" s="164" t="s">
        <v>447</v>
      </c>
      <c r="AU1132" s="164" t="s">
        <v>129</v>
      </c>
      <c r="AY1132" s="18" t="s">
        <v>445</v>
      </c>
      <c r="BE1132" s="165">
        <f>IF(N1132="základná",J1132,0)</f>
        <v>0</v>
      </c>
      <c r="BF1132" s="165">
        <f>IF(N1132="znížená",J1132,0)</f>
        <v>0</v>
      </c>
      <c r="BG1132" s="165">
        <f>IF(N1132="zákl. prenesená",J1132,0)</f>
        <v>0</v>
      </c>
      <c r="BH1132" s="165">
        <f>IF(N1132="zníž. prenesená",J1132,0)</f>
        <v>0</v>
      </c>
      <c r="BI1132" s="165">
        <f>IF(N1132="nulová",J1132,0)</f>
        <v>0</v>
      </c>
      <c r="BJ1132" s="18" t="s">
        <v>129</v>
      </c>
      <c r="BK1132" s="165">
        <f>ROUND(I1132*H1132,2)</f>
        <v>0</v>
      </c>
      <c r="BL1132" s="18" t="s">
        <v>451</v>
      </c>
      <c r="BM1132" s="164" t="s">
        <v>1456</v>
      </c>
    </row>
    <row r="1133" spans="1:65" s="14" customFormat="1">
      <c r="B1133" s="173"/>
      <c r="D1133" s="167" t="s">
        <v>453</v>
      </c>
      <c r="E1133" s="174" t="s">
        <v>1</v>
      </c>
      <c r="F1133" s="175" t="s">
        <v>130</v>
      </c>
      <c r="H1133" s="176">
        <v>35.506999999999998</v>
      </c>
      <c r="L1133" s="173"/>
      <c r="M1133" s="177"/>
      <c r="N1133" s="178"/>
      <c r="O1133" s="178"/>
      <c r="P1133" s="178"/>
      <c r="Q1133" s="178"/>
      <c r="R1133" s="178"/>
      <c r="S1133" s="178"/>
      <c r="T1133" s="179"/>
      <c r="AT1133" s="174" t="s">
        <v>453</v>
      </c>
      <c r="AU1133" s="174" t="s">
        <v>129</v>
      </c>
      <c r="AV1133" s="14" t="s">
        <v>129</v>
      </c>
      <c r="AW1133" s="14" t="s">
        <v>29</v>
      </c>
      <c r="AX1133" s="14" t="s">
        <v>81</v>
      </c>
      <c r="AY1133" s="174" t="s">
        <v>445</v>
      </c>
    </row>
    <row r="1134" spans="1:65" s="2" customFormat="1" ht="24.2" customHeight="1">
      <c r="A1134" s="30"/>
      <c r="B1134" s="152"/>
      <c r="C1134" s="153" t="s">
        <v>1457</v>
      </c>
      <c r="D1134" s="153" t="s">
        <v>447</v>
      </c>
      <c r="E1134" s="154" t="s">
        <v>1458</v>
      </c>
      <c r="F1134" s="155" t="s">
        <v>1459</v>
      </c>
      <c r="G1134" s="156" t="s">
        <v>529</v>
      </c>
      <c r="H1134" s="157">
        <v>287.37</v>
      </c>
      <c r="I1134" s="158"/>
      <c r="J1134" s="158">
        <f>ROUND(I1134*H1134,2)</f>
        <v>0</v>
      </c>
      <c r="K1134" s="159"/>
      <c r="L1134" s="31"/>
      <c r="M1134" s="160" t="s">
        <v>1</v>
      </c>
      <c r="N1134" s="161" t="s">
        <v>39</v>
      </c>
      <c r="O1134" s="162">
        <v>0.16600000000000001</v>
      </c>
      <c r="P1134" s="162">
        <f>O1134*H1134</f>
        <v>47.703420000000001</v>
      </c>
      <c r="Q1134" s="162">
        <v>0</v>
      </c>
      <c r="R1134" s="162">
        <f>Q1134*H1134</f>
        <v>0</v>
      </c>
      <c r="S1134" s="162">
        <v>0.02</v>
      </c>
      <c r="T1134" s="163">
        <f>S1134*H1134</f>
        <v>5.7473999999999998</v>
      </c>
      <c r="U1134" s="30"/>
      <c r="V1134" s="30"/>
      <c r="W1134" s="30"/>
      <c r="X1134" s="30"/>
      <c r="Y1134" s="30"/>
      <c r="Z1134" s="30"/>
      <c r="AA1134" s="30"/>
      <c r="AB1134" s="30"/>
      <c r="AC1134" s="30"/>
      <c r="AD1134" s="30"/>
      <c r="AE1134" s="30"/>
      <c r="AR1134" s="164" t="s">
        <v>451</v>
      </c>
      <c r="AT1134" s="164" t="s">
        <v>447</v>
      </c>
      <c r="AU1134" s="164" t="s">
        <v>129</v>
      </c>
      <c r="AY1134" s="18" t="s">
        <v>445</v>
      </c>
      <c r="BE1134" s="165">
        <f>IF(N1134="základná",J1134,0)</f>
        <v>0</v>
      </c>
      <c r="BF1134" s="165">
        <f>IF(N1134="znížená",J1134,0)</f>
        <v>0</v>
      </c>
      <c r="BG1134" s="165">
        <f>IF(N1134="zákl. prenesená",J1134,0)</f>
        <v>0</v>
      </c>
      <c r="BH1134" s="165">
        <f>IF(N1134="zníž. prenesená",J1134,0)</f>
        <v>0</v>
      </c>
      <c r="BI1134" s="165">
        <f>IF(N1134="nulová",J1134,0)</f>
        <v>0</v>
      </c>
      <c r="BJ1134" s="18" t="s">
        <v>129</v>
      </c>
      <c r="BK1134" s="165">
        <f>ROUND(I1134*H1134,2)</f>
        <v>0</v>
      </c>
      <c r="BL1134" s="18" t="s">
        <v>451</v>
      </c>
      <c r="BM1134" s="164" t="s">
        <v>1460</v>
      </c>
    </row>
    <row r="1135" spans="1:65" s="13" customFormat="1">
      <c r="B1135" s="166"/>
      <c r="D1135" s="167" t="s">
        <v>453</v>
      </c>
      <c r="E1135" s="168" t="s">
        <v>1</v>
      </c>
      <c r="F1135" s="169" t="s">
        <v>639</v>
      </c>
      <c r="H1135" s="168" t="s">
        <v>1</v>
      </c>
      <c r="L1135" s="166"/>
      <c r="M1135" s="170"/>
      <c r="N1135" s="171"/>
      <c r="O1135" s="171"/>
      <c r="P1135" s="171"/>
      <c r="Q1135" s="171"/>
      <c r="R1135" s="171"/>
      <c r="S1135" s="171"/>
      <c r="T1135" s="172"/>
      <c r="AT1135" s="168" t="s">
        <v>453</v>
      </c>
      <c r="AU1135" s="168" t="s">
        <v>129</v>
      </c>
      <c r="AV1135" s="13" t="s">
        <v>81</v>
      </c>
      <c r="AW1135" s="13" t="s">
        <v>29</v>
      </c>
      <c r="AX1135" s="13" t="s">
        <v>73</v>
      </c>
      <c r="AY1135" s="168" t="s">
        <v>445</v>
      </c>
    </row>
    <row r="1136" spans="1:65" s="14" customFormat="1">
      <c r="B1136" s="173"/>
      <c r="D1136" s="167" t="s">
        <v>453</v>
      </c>
      <c r="E1136" s="174" t="s">
        <v>1</v>
      </c>
      <c r="F1136" s="175" t="s">
        <v>1461</v>
      </c>
      <c r="H1136" s="176">
        <v>20.49</v>
      </c>
      <c r="L1136" s="173"/>
      <c r="M1136" s="177"/>
      <c r="N1136" s="178"/>
      <c r="O1136" s="178"/>
      <c r="P1136" s="178"/>
      <c r="Q1136" s="178"/>
      <c r="R1136" s="178"/>
      <c r="S1136" s="178"/>
      <c r="T1136" s="179"/>
      <c r="AT1136" s="174" t="s">
        <v>453</v>
      </c>
      <c r="AU1136" s="174" t="s">
        <v>129</v>
      </c>
      <c r="AV1136" s="14" t="s">
        <v>129</v>
      </c>
      <c r="AW1136" s="14" t="s">
        <v>29</v>
      </c>
      <c r="AX1136" s="14" t="s">
        <v>73</v>
      </c>
      <c r="AY1136" s="174" t="s">
        <v>445</v>
      </c>
    </row>
    <row r="1137" spans="1:65" s="15" customFormat="1">
      <c r="B1137" s="180"/>
      <c r="D1137" s="167" t="s">
        <v>453</v>
      </c>
      <c r="E1137" s="181" t="s">
        <v>1</v>
      </c>
      <c r="F1137" s="182" t="s">
        <v>468</v>
      </c>
      <c r="H1137" s="183">
        <v>20.49</v>
      </c>
      <c r="L1137" s="180"/>
      <c r="M1137" s="184"/>
      <c r="N1137" s="185"/>
      <c r="O1137" s="185"/>
      <c r="P1137" s="185"/>
      <c r="Q1137" s="185"/>
      <c r="R1137" s="185"/>
      <c r="S1137" s="185"/>
      <c r="T1137" s="186"/>
      <c r="AT1137" s="181" t="s">
        <v>453</v>
      </c>
      <c r="AU1137" s="181" t="s">
        <v>129</v>
      </c>
      <c r="AV1137" s="15" t="s">
        <v>469</v>
      </c>
      <c r="AW1137" s="15" t="s">
        <v>29</v>
      </c>
      <c r="AX1137" s="15" t="s">
        <v>73</v>
      </c>
      <c r="AY1137" s="181" t="s">
        <v>445</v>
      </c>
    </row>
    <row r="1138" spans="1:65" s="13" customFormat="1">
      <c r="B1138" s="166"/>
      <c r="D1138" s="167" t="s">
        <v>453</v>
      </c>
      <c r="E1138" s="168" t="s">
        <v>1</v>
      </c>
      <c r="F1138" s="169" t="s">
        <v>653</v>
      </c>
      <c r="H1138" s="168" t="s">
        <v>1</v>
      </c>
      <c r="L1138" s="166"/>
      <c r="M1138" s="170"/>
      <c r="N1138" s="171"/>
      <c r="O1138" s="171"/>
      <c r="P1138" s="171"/>
      <c r="Q1138" s="171"/>
      <c r="R1138" s="171"/>
      <c r="S1138" s="171"/>
      <c r="T1138" s="172"/>
      <c r="AT1138" s="168" t="s">
        <v>453</v>
      </c>
      <c r="AU1138" s="168" t="s">
        <v>129</v>
      </c>
      <c r="AV1138" s="13" t="s">
        <v>81</v>
      </c>
      <c r="AW1138" s="13" t="s">
        <v>29</v>
      </c>
      <c r="AX1138" s="13" t="s">
        <v>73</v>
      </c>
      <c r="AY1138" s="168" t="s">
        <v>445</v>
      </c>
    </row>
    <row r="1139" spans="1:65" s="14" customFormat="1">
      <c r="B1139" s="173"/>
      <c r="D1139" s="167" t="s">
        <v>453</v>
      </c>
      <c r="E1139" s="174" t="s">
        <v>1</v>
      </c>
      <c r="F1139" s="175" t="s">
        <v>1462</v>
      </c>
      <c r="H1139" s="176">
        <v>40.96</v>
      </c>
      <c r="L1139" s="173"/>
      <c r="M1139" s="177"/>
      <c r="N1139" s="178"/>
      <c r="O1139" s="178"/>
      <c r="P1139" s="178"/>
      <c r="Q1139" s="178"/>
      <c r="R1139" s="178"/>
      <c r="S1139" s="178"/>
      <c r="T1139" s="179"/>
      <c r="AT1139" s="174" t="s">
        <v>453</v>
      </c>
      <c r="AU1139" s="174" t="s">
        <v>129</v>
      </c>
      <c r="AV1139" s="14" t="s">
        <v>129</v>
      </c>
      <c r="AW1139" s="14" t="s">
        <v>29</v>
      </c>
      <c r="AX1139" s="14" t="s">
        <v>73</v>
      </c>
      <c r="AY1139" s="174" t="s">
        <v>445</v>
      </c>
    </row>
    <row r="1140" spans="1:65" s="15" customFormat="1">
      <c r="B1140" s="180"/>
      <c r="D1140" s="167" t="s">
        <v>453</v>
      </c>
      <c r="E1140" s="181" t="s">
        <v>1</v>
      </c>
      <c r="F1140" s="182" t="s">
        <v>468</v>
      </c>
      <c r="H1140" s="183">
        <v>40.96</v>
      </c>
      <c r="L1140" s="180"/>
      <c r="M1140" s="184"/>
      <c r="N1140" s="185"/>
      <c r="O1140" s="185"/>
      <c r="P1140" s="185"/>
      <c r="Q1140" s="185"/>
      <c r="R1140" s="185"/>
      <c r="S1140" s="185"/>
      <c r="T1140" s="186"/>
      <c r="AT1140" s="181" t="s">
        <v>453</v>
      </c>
      <c r="AU1140" s="181" t="s">
        <v>129</v>
      </c>
      <c r="AV1140" s="15" t="s">
        <v>469</v>
      </c>
      <c r="AW1140" s="15" t="s">
        <v>29</v>
      </c>
      <c r="AX1140" s="15" t="s">
        <v>73</v>
      </c>
      <c r="AY1140" s="181" t="s">
        <v>445</v>
      </c>
    </row>
    <row r="1141" spans="1:65" s="13" customFormat="1">
      <c r="B1141" s="166"/>
      <c r="D1141" s="167" t="s">
        <v>453</v>
      </c>
      <c r="E1141" s="168" t="s">
        <v>1</v>
      </c>
      <c r="F1141" s="169" t="s">
        <v>654</v>
      </c>
      <c r="H1141" s="168" t="s">
        <v>1</v>
      </c>
      <c r="L1141" s="166"/>
      <c r="M1141" s="170"/>
      <c r="N1141" s="171"/>
      <c r="O1141" s="171"/>
      <c r="P1141" s="171"/>
      <c r="Q1141" s="171"/>
      <c r="R1141" s="171"/>
      <c r="S1141" s="171"/>
      <c r="T1141" s="172"/>
      <c r="AT1141" s="168" t="s">
        <v>453</v>
      </c>
      <c r="AU1141" s="168" t="s">
        <v>129</v>
      </c>
      <c r="AV1141" s="13" t="s">
        <v>81</v>
      </c>
      <c r="AW1141" s="13" t="s">
        <v>29</v>
      </c>
      <c r="AX1141" s="13" t="s">
        <v>73</v>
      </c>
      <c r="AY1141" s="168" t="s">
        <v>445</v>
      </c>
    </row>
    <row r="1142" spans="1:65" s="14" customFormat="1" ht="22.5">
      <c r="B1142" s="173"/>
      <c r="D1142" s="167" t="s">
        <v>453</v>
      </c>
      <c r="E1142" s="174" t="s">
        <v>1</v>
      </c>
      <c r="F1142" s="175" t="s">
        <v>1463</v>
      </c>
      <c r="H1142" s="176">
        <v>112.42</v>
      </c>
      <c r="L1142" s="173"/>
      <c r="M1142" s="177"/>
      <c r="N1142" s="178"/>
      <c r="O1142" s="178"/>
      <c r="P1142" s="178"/>
      <c r="Q1142" s="178"/>
      <c r="R1142" s="178"/>
      <c r="S1142" s="178"/>
      <c r="T1142" s="179"/>
      <c r="AT1142" s="174" t="s">
        <v>453</v>
      </c>
      <c r="AU1142" s="174" t="s">
        <v>129</v>
      </c>
      <c r="AV1142" s="14" t="s">
        <v>129</v>
      </c>
      <c r="AW1142" s="14" t="s">
        <v>29</v>
      </c>
      <c r="AX1142" s="14" t="s">
        <v>73</v>
      </c>
      <c r="AY1142" s="174" t="s">
        <v>445</v>
      </c>
    </row>
    <row r="1143" spans="1:65" s="15" customFormat="1">
      <c r="B1143" s="180"/>
      <c r="D1143" s="167" t="s">
        <v>453</v>
      </c>
      <c r="E1143" s="181" t="s">
        <v>1</v>
      </c>
      <c r="F1143" s="182" t="s">
        <v>468</v>
      </c>
      <c r="H1143" s="183">
        <v>112.42</v>
      </c>
      <c r="L1143" s="180"/>
      <c r="M1143" s="184"/>
      <c r="N1143" s="185"/>
      <c r="O1143" s="185"/>
      <c r="P1143" s="185"/>
      <c r="Q1143" s="185"/>
      <c r="R1143" s="185"/>
      <c r="S1143" s="185"/>
      <c r="T1143" s="186"/>
      <c r="AT1143" s="181" t="s">
        <v>453</v>
      </c>
      <c r="AU1143" s="181" t="s">
        <v>129</v>
      </c>
      <c r="AV1143" s="15" t="s">
        <v>469</v>
      </c>
      <c r="AW1143" s="15" t="s">
        <v>29</v>
      </c>
      <c r="AX1143" s="15" t="s">
        <v>73</v>
      </c>
      <c r="AY1143" s="181" t="s">
        <v>445</v>
      </c>
    </row>
    <row r="1144" spans="1:65" s="13" customFormat="1">
      <c r="B1144" s="166"/>
      <c r="D1144" s="167" t="s">
        <v>453</v>
      </c>
      <c r="E1144" s="168" t="s">
        <v>1</v>
      </c>
      <c r="F1144" s="169" t="s">
        <v>1464</v>
      </c>
      <c r="H1144" s="168" t="s">
        <v>1</v>
      </c>
      <c r="L1144" s="166"/>
      <c r="M1144" s="170"/>
      <c r="N1144" s="171"/>
      <c r="O1144" s="171"/>
      <c r="P1144" s="171"/>
      <c r="Q1144" s="171"/>
      <c r="R1144" s="171"/>
      <c r="S1144" s="171"/>
      <c r="T1144" s="172"/>
      <c r="AT1144" s="168" t="s">
        <v>453</v>
      </c>
      <c r="AU1144" s="168" t="s">
        <v>129</v>
      </c>
      <c r="AV1144" s="13" t="s">
        <v>81</v>
      </c>
      <c r="AW1144" s="13" t="s">
        <v>29</v>
      </c>
      <c r="AX1144" s="13" t="s">
        <v>73</v>
      </c>
      <c r="AY1144" s="168" t="s">
        <v>445</v>
      </c>
    </row>
    <row r="1145" spans="1:65" s="14" customFormat="1">
      <c r="B1145" s="173"/>
      <c r="D1145" s="167" t="s">
        <v>453</v>
      </c>
      <c r="E1145" s="174" t="s">
        <v>1</v>
      </c>
      <c r="F1145" s="175" t="s">
        <v>1465</v>
      </c>
      <c r="H1145" s="176">
        <v>113.5</v>
      </c>
      <c r="L1145" s="173"/>
      <c r="M1145" s="177"/>
      <c r="N1145" s="178"/>
      <c r="O1145" s="178"/>
      <c r="P1145" s="178"/>
      <c r="Q1145" s="178"/>
      <c r="R1145" s="178"/>
      <c r="S1145" s="178"/>
      <c r="T1145" s="179"/>
      <c r="AT1145" s="174" t="s">
        <v>453</v>
      </c>
      <c r="AU1145" s="174" t="s">
        <v>129</v>
      </c>
      <c r="AV1145" s="14" t="s">
        <v>129</v>
      </c>
      <c r="AW1145" s="14" t="s">
        <v>29</v>
      </c>
      <c r="AX1145" s="14" t="s">
        <v>73</v>
      </c>
      <c r="AY1145" s="174" t="s">
        <v>445</v>
      </c>
    </row>
    <row r="1146" spans="1:65" s="15" customFormat="1">
      <c r="B1146" s="180"/>
      <c r="D1146" s="167" t="s">
        <v>453</v>
      </c>
      <c r="E1146" s="181" t="s">
        <v>139</v>
      </c>
      <c r="F1146" s="182" t="s">
        <v>468</v>
      </c>
      <c r="H1146" s="183">
        <v>113.5</v>
      </c>
      <c r="L1146" s="180"/>
      <c r="M1146" s="184"/>
      <c r="N1146" s="185"/>
      <c r="O1146" s="185"/>
      <c r="P1146" s="185"/>
      <c r="Q1146" s="185"/>
      <c r="R1146" s="185"/>
      <c r="S1146" s="185"/>
      <c r="T1146" s="186"/>
      <c r="AT1146" s="181" t="s">
        <v>453</v>
      </c>
      <c r="AU1146" s="181" t="s">
        <v>129</v>
      </c>
      <c r="AV1146" s="15" t="s">
        <v>469</v>
      </c>
      <c r="AW1146" s="15" t="s">
        <v>29</v>
      </c>
      <c r="AX1146" s="15" t="s">
        <v>73</v>
      </c>
      <c r="AY1146" s="181" t="s">
        <v>445</v>
      </c>
    </row>
    <row r="1147" spans="1:65" s="16" customFormat="1">
      <c r="B1147" s="187"/>
      <c r="D1147" s="167" t="s">
        <v>453</v>
      </c>
      <c r="E1147" s="188" t="s">
        <v>1</v>
      </c>
      <c r="F1147" s="189" t="s">
        <v>470</v>
      </c>
      <c r="H1147" s="190">
        <v>287.37</v>
      </c>
      <c r="L1147" s="187"/>
      <c r="M1147" s="191"/>
      <c r="N1147" s="192"/>
      <c r="O1147" s="192"/>
      <c r="P1147" s="192"/>
      <c r="Q1147" s="192"/>
      <c r="R1147" s="192"/>
      <c r="S1147" s="192"/>
      <c r="T1147" s="193"/>
      <c r="AT1147" s="188" t="s">
        <v>453</v>
      </c>
      <c r="AU1147" s="188" t="s">
        <v>129</v>
      </c>
      <c r="AV1147" s="16" t="s">
        <v>451</v>
      </c>
      <c r="AW1147" s="16" t="s">
        <v>29</v>
      </c>
      <c r="AX1147" s="16" t="s">
        <v>81</v>
      </c>
      <c r="AY1147" s="188" t="s">
        <v>445</v>
      </c>
    </row>
    <row r="1148" spans="1:65" s="2" customFormat="1" ht="21.75" customHeight="1">
      <c r="A1148" s="30"/>
      <c r="B1148" s="152"/>
      <c r="C1148" s="153" t="s">
        <v>1466</v>
      </c>
      <c r="D1148" s="153" t="s">
        <v>447</v>
      </c>
      <c r="E1148" s="154" t="s">
        <v>1467</v>
      </c>
      <c r="F1148" s="155" t="s">
        <v>1468</v>
      </c>
      <c r="G1148" s="156" t="s">
        <v>529</v>
      </c>
      <c r="H1148" s="157">
        <v>134.25</v>
      </c>
      <c r="I1148" s="158"/>
      <c r="J1148" s="158">
        <f>ROUND(I1148*H1148,2)</f>
        <v>0</v>
      </c>
      <c r="K1148" s="159"/>
      <c r="L1148" s="31"/>
      <c r="M1148" s="160" t="s">
        <v>1</v>
      </c>
      <c r="N1148" s="161" t="s">
        <v>39</v>
      </c>
      <c r="O1148" s="162">
        <v>0.29099999999999998</v>
      </c>
      <c r="P1148" s="162">
        <f>O1148*H1148</f>
        <v>39.066749999999999</v>
      </c>
      <c r="Q1148" s="162">
        <v>0</v>
      </c>
      <c r="R1148" s="162">
        <f>Q1148*H1148</f>
        <v>0</v>
      </c>
      <c r="S1148" s="162">
        <v>6.5000000000000002E-2</v>
      </c>
      <c r="T1148" s="163">
        <f>S1148*H1148</f>
        <v>8.7262500000000003</v>
      </c>
      <c r="U1148" s="30"/>
      <c r="V1148" s="30"/>
      <c r="W1148" s="30"/>
      <c r="X1148" s="30"/>
      <c r="Y1148" s="30"/>
      <c r="Z1148" s="30"/>
      <c r="AA1148" s="30"/>
      <c r="AB1148" s="30"/>
      <c r="AC1148" s="30"/>
      <c r="AD1148" s="30"/>
      <c r="AE1148" s="30"/>
      <c r="AR1148" s="164" t="s">
        <v>451</v>
      </c>
      <c r="AT1148" s="164" t="s">
        <v>447</v>
      </c>
      <c r="AU1148" s="164" t="s">
        <v>129</v>
      </c>
      <c r="AY1148" s="18" t="s">
        <v>445</v>
      </c>
      <c r="BE1148" s="165">
        <f>IF(N1148="základná",J1148,0)</f>
        <v>0</v>
      </c>
      <c r="BF1148" s="165">
        <f>IF(N1148="znížená",J1148,0)</f>
        <v>0</v>
      </c>
      <c r="BG1148" s="165">
        <f>IF(N1148="zákl. prenesená",J1148,0)</f>
        <v>0</v>
      </c>
      <c r="BH1148" s="165">
        <f>IF(N1148="zníž. prenesená",J1148,0)</f>
        <v>0</v>
      </c>
      <c r="BI1148" s="165">
        <f>IF(N1148="nulová",J1148,0)</f>
        <v>0</v>
      </c>
      <c r="BJ1148" s="18" t="s">
        <v>129</v>
      </c>
      <c r="BK1148" s="165">
        <f>ROUND(I1148*H1148,2)</f>
        <v>0</v>
      </c>
      <c r="BL1148" s="18" t="s">
        <v>451</v>
      </c>
      <c r="BM1148" s="164" t="s">
        <v>1469</v>
      </c>
    </row>
    <row r="1149" spans="1:65" s="13" customFormat="1">
      <c r="B1149" s="166"/>
      <c r="D1149" s="167" t="s">
        <v>453</v>
      </c>
      <c r="E1149" s="168" t="s">
        <v>1</v>
      </c>
      <c r="F1149" s="169" t="s">
        <v>1470</v>
      </c>
      <c r="H1149" s="168" t="s">
        <v>1</v>
      </c>
      <c r="L1149" s="166"/>
      <c r="M1149" s="170"/>
      <c r="N1149" s="171"/>
      <c r="O1149" s="171"/>
      <c r="P1149" s="171"/>
      <c r="Q1149" s="171"/>
      <c r="R1149" s="171"/>
      <c r="S1149" s="171"/>
      <c r="T1149" s="172"/>
      <c r="AT1149" s="168" t="s">
        <v>453</v>
      </c>
      <c r="AU1149" s="168" t="s">
        <v>129</v>
      </c>
      <c r="AV1149" s="13" t="s">
        <v>81</v>
      </c>
      <c r="AW1149" s="13" t="s">
        <v>29</v>
      </c>
      <c r="AX1149" s="13" t="s">
        <v>73</v>
      </c>
      <c r="AY1149" s="168" t="s">
        <v>445</v>
      </c>
    </row>
    <row r="1150" spans="1:65" s="14" customFormat="1">
      <c r="B1150" s="173"/>
      <c r="D1150" s="167" t="s">
        <v>453</v>
      </c>
      <c r="E1150" s="174" t="s">
        <v>1</v>
      </c>
      <c r="F1150" s="175" t="s">
        <v>1471</v>
      </c>
      <c r="H1150" s="176">
        <v>85.05</v>
      </c>
      <c r="L1150" s="173"/>
      <c r="M1150" s="177"/>
      <c r="N1150" s="178"/>
      <c r="O1150" s="178"/>
      <c r="P1150" s="178"/>
      <c r="Q1150" s="178"/>
      <c r="R1150" s="178"/>
      <c r="S1150" s="178"/>
      <c r="T1150" s="179"/>
      <c r="AT1150" s="174" t="s">
        <v>453</v>
      </c>
      <c r="AU1150" s="174" t="s">
        <v>129</v>
      </c>
      <c r="AV1150" s="14" t="s">
        <v>129</v>
      </c>
      <c r="AW1150" s="14" t="s">
        <v>29</v>
      </c>
      <c r="AX1150" s="14" t="s">
        <v>73</v>
      </c>
      <c r="AY1150" s="174" t="s">
        <v>445</v>
      </c>
    </row>
    <row r="1151" spans="1:65" s="15" customFormat="1">
      <c r="B1151" s="180"/>
      <c r="D1151" s="167" t="s">
        <v>453</v>
      </c>
      <c r="E1151" s="181" t="s">
        <v>1</v>
      </c>
      <c r="F1151" s="182" t="s">
        <v>468</v>
      </c>
      <c r="H1151" s="183">
        <v>85.05</v>
      </c>
      <c r="L1151" s="180"/>
      <c r="M1151" s="184"/>
      <c r="N1151" s="185"/>
      <c r="O1151" s="185"/>
      <c r="P1151" s="185"/>
      <c r="Q1151" s="185"/>
      <c r="R1151" s="185"/>
      <c r="S1151" s="185"/>
      <c r="T1151" s="186"/>
      <c r="AT1151" s="181" t="s">
        <v>453</v>
      </c>
      <c r="AU1151" s="181" t="s">
        <v>129</v>
      </c>
      <c r="AV1151" s="15" t="s">
        <v>469</v>
      </c>
      <c r="AW1151" s="15" t="s">
        <v>29</v>
      </c>
      <c r="AX1151" s="15" t="s">
        <v>73</v>
      </c>
      <c r="AY1151" s="181" t="s">
        <v>445</v>
      </c>
    </row>
    <row r="1152" spans="1:65" s="13" customFormat="1">
      <c r="B1152" s="166"/>
      <c r="D1152" s="167" t="s">
        <v>453</v>
      </c>
      <c r="E1152" s="168" t="s">
        <v>1</v>
      </c>
      <c r="F1152" s="169" t="s">
        <v>654</v>
      </c>
      <c r="H1152" s="168" t="s">
        <v>1</v>
      </c>
      <c r="L1152" s="166"/>
      <c r="M1152" s="170"/>
      <c r="N1152" s="171"/>
      <c r="O1152" s="171"/>
      <c r="P1152" s="171"/>
      <c r="Q1152" s="171"/>
      <c r="R1152" s="171"/>
      <c r="S1152" s="171"/>
      <c r="T1152" s="172"/>
      <c r="AT1152" s="168" t="s">
        <v>453</v>
      </c>
      <c r="AU1152" s="168" t="s">
        <v>129</v>
      </c>
      <c r="AV1152" s="13" t="s">
        <v>81</v>
      </c>
      <c r="AW1152" s="13" t="s">
        <v>29</v>
      </c>
      <c r="AX1152" s="13" t="s">
        <v>73</v>
      </c>
      <c r="AY1152" s="168" t="s">
        <v>445</v>
      </c>
    </row>
    <row r="1153" spans="1:65" s="14" customFormat="1">
      <c r="B1153" s="173"/>
      <c r="D1153" s="167" t="s">
        <v>453</v>
      </c>
      <c r="E1153" s="174" t="s">
        <v>1</v>
      </c>
      <c r="F1153" s="175" t="s">
        <v>1472</v>
      </c>
      <c r="H1153" s="176">
        <v>49.2</v>
      </c>
      <c r="L1153" s="173"/>
      <c r="M1153" s="177"/>
      <c r="N1153" s="178"/>
      <c r="O1153" s="178"/>
      <c r="P1153" s="178"/>
      <c r="Q1153" s="178"/>
      <c r="R1153" s="178"/>
      <c r="S1153" s="178"/>
      <c r="T1153" s="179"/>
      <c r="AT1153" s="174" t="s">
        <v>453</v>
      </c>
      <c r="AU1153" s="174" t="s">
        <v>129</v>
      </c>
      <c r="AV1153" s="14" t="s">
        <v>129</v>
      </c>
      <c r="AW1153" s="14" t="s">
        <v>29</v>
      </c>
      <c r="AX1153" s="14" t="s">
        <v>73</v>
      </c>
      <c r="AY1153" s="174" t="s">
        <v>445</v>
      </c>
    </row>
    <row r="1154" spans="1:65" s="15" customFormat="1">
      <c r="B1154" s="180"/>
      <c r="D1154" s="167" t="s">
        <v>453</v>
      </c>
      <c r="E1154" s="181" t="s">
        <v>1</v>
      </c>
      <c r="F1154" s="182" t="s">
        <v>468</v>
      </c>
      <c r="H1154" s="183">
        <v>49.2</v>
      </c>
      <c r="L1154" s="180"/>
      <c r="M1154" s="184"/>
      <c r="N1154" s="185"/>
      <c r="O1154" s="185"/>
      <c r="P1154" s="185"/>
      <c r="Q1154" s="185"/>
      <c r="R1154" s="185"/>
      <c r="S1154" s="185"/>
      <c r="T1154" s="186"/>
      <c r="AT1154" s="181" t="s">
        <v>453</v>
      </c>
      <c r="AU1154" s="181" t="s">
        <v>129</v>
      </c>
      <c r="AV1154" s="15" t="s">
        <v>469</v>
      </c>
      <c r="AW1154" s="15" t="s">
        <v>29</v>
      </c>
      <c r="AX1154" s="15" t="s">
        <v>73</v>
      </c>
      <c r="AY1154" s="181" t="s">
        <v>445</v>
      </c>
    </row>
    <row r="1155" spans="1:65" s="16" customFormat="1">
      <c r="B1155" s="187"/>
      <c r="D1155" s="167" t="s">
        <v>453</v>
      </c>
      <c r="E1155" s="188" t="s">
        <v>1</v>
      </c>
      <c r="F1155" s="189" t="s">
        <v>470</v>
      </c>
      <c r="H1155" s="190">
        <v>134.25</v>
      </c>
      <c r="L1155" s="187"/>
      <c r="M1155" s="191"/>
      <c r="N1155" s="192"/>
      <c r="O1155" s="192"/>
      <c r="P1155" s="192"/>
      <c r="Q1155" s="192"/>
      <c r="R1155" s="192"/>
      <c r="S1155" s="192"/>
      <c r="T1155" s="193"/>
      <c r="AT1155" s="188" t="s">
        <v>453</v>
      </c>
      <c r="AU1155" s="188" t="s">
        <v>129</v>
      </c>
      <c r="AV1155" s="16" t="s">
        <v>451</v>
      </c>
      <c r="AW1155" s="16" t="s">
        <v>29</v>
      </c>
      <c r="AX1155" s="16" t="s">
        <v>81</v>
      </c>
      <c r="AY1155" s="188" t="s">
        <v>445</v>
      </c>
    </row>
    <row r="1156" spans="1:65" s="2" customFormat="1" ht="24.2" customHeight="1">
      <c r="A1156" s="30"/>
      <c r="B1156" s="152"/>
      <c r="C1156" s="153" t="s">
        <v>1473</v>
      </c>
      <c r="D1156" s="153" t="s">
        <v>447</v>
      </c>
      <c r="E1156" s="154" t="s">
        <v>1474</v>
      </c>
      <c r="F1156" s="155" t="s">
        <v>1475</v>
      </c>
      <c r="G1156" s="156" t="s">
        <v>651</v>
      </c>
      <c r="H1156" s="157">
        <v>228</v>
      </c>
      <c r="I1156" s="158"/>
      <c r="J1156" s="158">
        <f>ROUND(I1156*H1156,2)</f>
        <v>0</v>
      </c>
      <c r="K1156" s="159"/>
      <c r="L1156" s="31"/>
      <c r="M1156" s="160" t="s">
        <v>1</v>
      </c>
      <c r="N1156" s="161" t="s">
        <v>39</v>
      </c>
      <c r="O1156" s="162">
        <v>0.03</v>
      </c>
      <c r="P1156" s="162">
        <f>O1156*H1156</f>
        <v>6.84</v>
      </c>
      <c r="Q1156" s="162">
        <v>0</v>
      </c>
      <c r="R1156" s="162">
        <f>Q1156*H1156</f>
        <v>0</v>
      </c>
      <c r="S1156" s="162">
        <v>1.2E-2</v>
      </c>
      <c r="T1156" s="163">
        <f>S1156*H1156</f>
        <v>2.7360000000000002</v>
      </c>
      <c r="U1156" s="30"/>
      <c r="V1156" s="30"/>
      <c r="W1156" s="30"/>
      <c r="X1156" s="30"/>
      <c r="Y1156" s="30"/>
      <c r="Z1156" s="30"/>
      <c r="AA1156" s="30"/>
      <c r="AB1156" s="30"/>
      <c r="AC1156" s="30"/>
      <c r="AD1156" s="30"/>
      <c r="AE1156" s="30"/>
      <c r="AR1156" s="164" t="s">
        <v>451</v>
      </c>
      <c r="AT1156" s="164" t="s">
        <v>447</v>
      </c>
      <c r="AU1156" s="164" t="s">
        <v>129</v>
      </c>
      <c r="AY1156" s="18" t="s">
        <v>445</v>
      </c>
      <c r="BE1156" s="165">
        <f>IF(N1156="základná",J1156,0)</f>
        <v>0</v>
      </c>
      <c r="BF1156" s="165">
        <f>IF(N1156="znížená",J1156,0)</f>
        <v>0</v>
      </c>
      <c r="BG1156" s="165">
        <f>IF(N1156="zákl. prenesená",J1156,0)</f>
        <v>0</v>
      </c>
      <c r="BH1156" s="165">
        <f>IF(N1156="zníž. prenesená",J1156,0)</f>
        <v>0</v>
      </c>
      <c r="BI1156" s="165">
        <f>IF(N1156="nulová",J1156,0)</f>
        <v>0</v>
      </c>
      <c r="BJ1156" s="18" t="s">
        <v>129</v>
      </c>
      <c r="BK1156" s="165">
        <f>ROUND(I1156*H1156,2)</f>
        <v>0</v>
      </c>
      <c r="BL1156" s="18" t="s">
        <v>451</v>
      </c>
      <c r="BM1156" s="164" t="s">
        <v>1476</v>
      </c>
    </row>
    <row r="1157" spans="1:65" s="13" customFormat="1">
      <c r="B1157" s="166"/>
      <c r="D1157" s="167" t="s">
        <v>453</v>
      </c>
      <c r="E1157" s="168" t="s">
        <v>1</v>
      </c>
      <c r="F1157" s="169" t="s">
        <v>639</v>
      </c>
      <c r="H1157" s="168" t="s">
        <v>1</v>
      </c>
      <c r="L1157" s="166"/>
      <c r="M1157" s="170"/>
      <c r="N1157" s="171"/>
      <c r="O1157" s="171"/>
      <c r="P1157" s="171"/>
      <c r="Q1157" s="171"/>
      <c r="R1157" s="171"/>
      <c r="S1157" s="171"/>
      <c r="T1157" s="172"/>
      <c r="AT1157" s="168" t="s">
        <v>453</v>
      </c>
      <c r="AU1157" s="168" t="s">
        <v>129</v>
      </c>
      <c r="AV1157" s="13" t="s">
        <v>81</v>
      </c>
      <c r="AW1157" s="13" t="s">
        <v>29</v>
      </c>
      <c r="AX1157" s="13" t="s">
        <v>73</v>
      </c>
      <c r="AY1157" s="168" t="s">
        <v>445</v>
      </c>
    </row>
    <row r="1158" spans="1:65" s="14" customFormat="1">
      <c r="B1158" s="173"/>
      <c r="D1158" s="167" t="s">
        <v>453</v>
      </c>
      <c r="E1158" s="174" t="s">
        <v>1</v>
      </c>
      <c r="F1158" s="175" t="s">
        <v>546</v>
      </c>
      <c r="H1158" s="176">
        <v>14</v>
      </c>
      <c r="L1158" s="173"/>
      <c r="M1158" s="177"/>
      <c r="N1158" s="178"/>
      <c r="O1158" s="178"/>
      <c r="P1158" s="178"/>
      <c r="Q1158" s="178"/>
      <c r="R1158" s="178"/>
      <c r="S1158" s="178"/>
      <c r="T1158" s="179"/>
      <c r="AT1158" s="174" t="s">
        <v>453</v>
      </c>
      <c r="AU1158" s="174" t="s">
        <v>129</v>
      </c>
      <c r="AV1158" s="14" t="s">
        <v>129</v>
      </c>
      <c r="AW1158" s="14" t="s">
        <v>29</v>
      </c>
      <c r="AX1158" s="14" t="s">
        <v>73</v>
      </c>
      <c r="AY1158" s="174" t="s">
        <v>445</v>
      </c>
    </row>
    <row r="1159" spans="1:65" s="13" customFormat="1">
      <c r="B1159" s="166"/>
      <c r="D1159" s="167" t="s">
        <v>453</v>
      </c>
      <c r="E1159" s="168" t="s">
        <v>1</v>
      </c>
      <c r="F1159" s="169" t="s">
        <v>653</v>
      </c>
      <c r="H1159" s="168" t="s">
        <v>1</v>
      </c>
      <c r="L1159" s="166"/>
      <c r="M1159" s="170"/>
      <c r="N1159" s="171"/>
      <c r="O1159" s="171"/>
      <c r="P1159" s="171"/>
      <c r="Q1159" s="171"/>
      <c r="R1159" s="171"/>
      <c r="S1159" s="171"/>
      <c r="T1159" s="172"/>
      <c r="AT1159" s="168" t="s">
        <v>453</v>
      </c>
      <c r="AU1159" s="168" t="s">
        <v>129</v>
      </c>
      <c r="AV1159" s="13" t="s">
        <v>81</v>
      </c>
      <c r="AW1159" s="13" t="s">
        <v>29</v>
      </c>
      <c r="AX1159" s="13" t="s">
        <v>73</v>
      </c>
      <c r="AY1159" s="168" t="s">
        <v>445</v>
      </c>
    </row>
    <row r="1160" spans="1:65" s="14" customFormat="1">
      <c r="B1160" s="173"/>
      <c r="D1160" s="167" t="s">
        <v>453</v>
      </c>
      <c r="E1160" s="174" t="s">
        <v>1</v>
      </c>
      <c r="F1160" s="175" t="s">
        <v>1477</v>
      </c>
      <c r="H1160" s="176">
        <v>102</v>
      </c>
      <c r="L1160" s="173"/>
      <c r="M1160" s="177"/>
      <c r="N1160" s="178"/>
      <c r="O1160" s="178"/>
      <c r="P1160" s="178"/>
      <c r="Q1160" s="178"/>
      <c r="R1160" s="178"/>
      <c r="S1160" s="178"/>
      <c r="T1160" s="179"/>
      <c r="AT1160" s="174" t="s">
        <v>453</v>
      </c>
      <c r="AU1160" s="174" t="s">
        <v>129</v>
      </c>
      <c r="AV1160" s="14" t="s">
        <v>129</v>
      </c>
      <c r="AW1160" s="14" t="s">
        <v>29</v>
      </c>
      <c r="AX1160" s="14" t="s">
        <v>73</v>
      </c>
      <c r="AY1160" s="174" t="s">
        <v>445</v>
      </c>
    </row>
    <row r="1161" spans="1:65" s="13" customFormat="1">
      <c r="B1161" s="166"/>
      <c r="D1161" s="167" t="s">
        <v>453</v>
      </c>
      <c r="E1161" s="168" t="s">
        <v>1</v>
      </c>
      <c r="F1161" s="169" t="s">
        <v>654</v>
      </c>
      <c r="H1161" s="168" t="s">
        <v>1</v>
      </c>
      <c r="L1161" s="166"/>
      <c r="M1161" s="170"/>
      <c r="N1161" s="171"/>
      <c r="O1161" s="171"/>
      <c r="P1161" s="171"/>
      <c r="Q1161" s="171"/>
      <c r="R1161" s="171"/>
      <c r="S1161" s="171"/>
      <c r="T1161" s="172"/>
      <c r="AT1161" s="168" t="s">
        <v>453</v>
      </c>
      <c r="AU1161" s="168" t="s">
        <v>129</v>
      </c>
      <c r="AV1161" s="13" t="s">
        <v>81</v>
      </c>
      <c r="AW1161" s="13" t="s">
        <v>29</v>
      </c>
      <c r="AX1161" s="13" t="s">
        <v>73</v>
      </c>
      <c r="AY1161" s="168" t="s">
        <v>445</v>
      </c>
    </row>
    <row r="1162" spans="1:65" s="14" customFormat="1">
      <c r="B1162" s="173"/>
      <c r="D1162" s="167" t="s">
        <v>453</v>
      </c>
      <c r="E1162" s="174" t="s">
        <v>1</v>
      </c>
      <c r="F1162" s="175" t="s">
        <v>1478</v>
      </c>
      <c r="H1162" s="176">
        <v>112</v>
      </c>
      <c r="L1162" s="173"/>
      <c r="M1162" s="177"/>
      <c r="N1162" s="178"/>
      <c r="O1162" s="178"/>
      <c r="P1162" s="178"/>
      <c r="Q1162" s="178"/>
      <c r="R1162" s="178"/>
      <c r="S1162" s="178"/>
      <c r="T1162" s="179"/>
      <c r="AT1162" s="174" t="s">
        <v>453</v>
      </c>
      <c r="AU1162" s="174" t="s">
        <v>129</v>
      </c>
      <c r="AV1162" s="14" t="s">
        <v>129</v>
      </c>
      <c r="AW1162" s="14" t="s">
        <v>29</v>
      </c>
      <c r="AX1162" s="14" t="s">
        <v>73</v>
      </c>
      <c r="AY1162" s="174" t="s">
        <v>445</v>
      </c>
    </row>
    <row r="1163" spans="1:65" s="16" customFormat="1">
      <c r="B1163" s="187"/>
      <c r="D1163" s="167" t="s">
        <v>453</v>
      </c>
      <c r="E1163" s="188" t="s">
        <v>1</v>
      </c>
      <c r="F1163" s="189" t="s">
        <v>470</v>
      </c>
      <c r="H1163" s="190">
        <v>228</v>
      </c>
      <c r="L1163" s="187"/>
      <c r="M1163" s="191"/>
      <c r="N1163" s="192"/>
      <c r="O1163" s="192"/>
      <c r="P1163" s="192"/>
      <c r="Q1163" s="192"/>
      <c r="R1163" s="192"/>
      <c r="S1163" s="192"/>
      <c r="T1163" s="193"/>
      <c r="AT1163" s="188" t="s">
        <v>453</v>
      </c>
      <c r="AU1163" s="188" t="s">
        <v>129</v>
      </c>
      <c r="AV1163" s="16" t="s">
        <v>451</v>
      </c>
      <c r="AW1163" s="16" t="s">
        <v>29</v>
      </c>
      <c r="AX1163" s="16" t="s">
        <v>81</v>
      </c>
      <c r="AY1163" s="188" t="s">
        <v>445</v>
      </c>
    </row>
    <row r="1164" spans="1:65" s="2" customFormat="1" ht="24.2" customHeight="1">
      <c r="A1164" s="30"/>
      <c r="B1164" s="152"/>
      <c r="C1164" s="153" t="s">
        <v>1479</v>
      </c>
      <c r="D1164" s="153" t="s">
        <v>447</v>
      </c>
      <c r="E1164" s="154" t="s">
        <v>1480</v>
      </c>
      <c r="F1164" s="155" t="s">
        <v>1481</v>
      </c>
      <c r="G1164" s="156" t="s">
        <v>651</v>
      </c>
      <c r="H1164" s="157">
        <v>123</v>
      </c>
      <c r="I1164" s="158"/>
      <c r="J1164" s="158">
        <f>ROUND(I1164*H1164,2)</f>
        <v>0</v>
      </c>
      <c r="K1164" s="159"/>
      <c r="L1164" s="31"/>
      <c r="M1164" s="160" t="s">
        <v>1</v>
      </c>
      <c r="N1164" s="161" t="s">
        <v>39</v>
      </c>
      <c r="O1164" s="162">
        <v>4.9000000000000002E-2</v>
      </c>
      <c r="P1164" s="162">
        <f>O1164*H1164</f>
        <v>6.0270000000000001</v>
      </c>
      <c r="Q1164" s="162">
        <v>0</v>
      </c>
      <c r="R1164" s="162">
        <f>Q1164*H1164</f>
        <v>0</v>
      </c>
      <c r="S1164" s="162">
        <v>2.4E-2</v>
      </c>
      <c r="T1164" s="163">
        <f>S1164*H1164</f>
        <v>2.952</v>
      </c>
      <c r="U1164" s="30"/>
      <c r="V1164" s="30"/>
      <c r="W1164" s="30"/>
      <c r="X1164" s="30"/>
      <c r="Y1164" s="30"/>
      <c r="Z1164" s="30"/>
      <c r="AA1164" s="30"/>
      <c r="AB1164" s="30"/>
      <c r="AC1164" s="30"/>
      <c r="AD1164" s="30"/>
      <c r="AE1164" s="30"/>
      <c r="AR1164" s="164" t="s">
        <v>451</v>
      </c>
      <c r="AT1164" s="164" t="s">
        <v>447</v>
      </c>
      <c r="AU1164" s="164" t="s">
        <v>129</v>
      </c>
      <c r="AY1164" s="18" t="s">
        <v>445</v>
      </c>
      <c r="BE1164" s="165">
        <f>IF(N1164="základná",J1164,0)</f>
        <v>0</v>
      </c>
      <c r="BF1164" s="165">
        <f>IF(N1164="znížená",J1164,0)</f>
        <v>0</v>
      </c>
      <c r="BG1164" s="165">
        <f>IF(N1164="zákl. prenesená",J1164,0)</f>
        <v>0</v>
      </c>
      <c r="BH1164" s="165">
        <f>IF(N1164="zníž. prenesená",J1164,0)</f>
        <v>0</v>
      </c>
      <c r="BI1164" s="165">
        <f>IF(N1164="nulová",J1164,0)</f>
        <v>0</v>
      </c>
      <c r="BJ1164" s="18" t="s">
        <v>129</v>
      </c>
      <c r="BK1164" s="165">
        <f>ROUND(I1164*H1164,2)</f>
        <v>0</v>
      </c>
      <c r="BL1164" s="18" t="s">
        <v>451</v>
      </c>
      <c r="BM1164" s="164" t="s">
        <v>1482</v>
      </c>
    </row>
    <row r="1165" spans="1:65" s="13" customFormat="1">
      <c r="B1165" s="166"/>
      <c r="D1165" s="167" t="s">
        <v>453</v>
      </c>
      <c r="E1165" s="168" t="s">
        <v>1</v>
      </c>
      <c r="F1165" s="169" t="s">
        <v>639</v>
      </c>
      <c r="H1165" s="168" t="s">
        <v>1</v>
      </c>
      <c r="L1165" s="166"/>
      <c r="M1165" s="170"/>
      <c r="N1165" s="171"/>
      <c r="O1165" s="171"/>
      <c r="P1165" s="171"/>
      <c r="Q1165" s="171"/>
      <c r="R1165" s="171"/>
      <c r="S1165" s="171"/>
      <c r="T1165" s="172"/>
      <c r="AT1165" s="168" t="s">
        <v>453</v>
      </c>
      <c r="AU1165" s="168" t="s">
        <v>129</v>
      </c>
      <c r="AV1165" s="13" t="s">
        <v>81</v>
      </c>
      <c r="AW1165" s="13" t="s">
        <v>29</v>
      </c>
      <c r="AX1165" s="13" t="s">
        <v>73</v>
      </c>
      <c r="AY1165" s="168" t="s">
        <v>445</v>
      </c>
    </row>
    <row r="1166" spans="1:65" s="14" customFormat="1">
      <c r="B1166" s="173"/>
      <c r="D1166" s="167" t="s">
        <v>453</v>
      </c>
      <c r="E1166" s="174" t="s">
        <v>1</v>
      </c>
      <c r="F1166" s="175" t="s">
        <v>588</v>
      </c>
      <c r="H1166" s="176">
        <v>21</v>
      </c>
      <c r="L1166" s="173"/>
      <c r="M1166" s="177"/>
      <c r="N1166" s="178"/>
      <c r="O1166" s="178"/>
      <c r="P1166" s="178"/>
      <c r="Q1166" s="178"/>
      <c r="R1166" s="178"/>
      <c r="S1166" s="178"/>
      <c r="T1166" s="179"/>
      <c r="AT1166" s="174" t="s">
        <v>453</v>
      </c>
      <c r="AU1166" s="174" t="s">
        <v>129</v>
      </c>
      <c r="AV1166" s="14" t="s">
        <v>129</v>
      </c>
      <c r="AW1166" s="14" t="s">
        <v>29</v>
      </c>
      <c r="AX1166" s="14" t="s">
        <v>73</v>
      </c>
      <c r="AY1166" s="174" t="s">
        <v>445</v>
      </c>
    </row>
    <row r="1167" spans="1:65" s="13" customFormat="1">
      <c r="B1167" s="166"/>
      <c r="D1167" s="167" t="s">
        <v>453</v>
      </c>
      <c r="E1167" s="168" t="s">
        <v>1</v>
      </c>
      <c r="F1167" s="169" t="s">
        <v>653</v>
      </c>
      <c r="H1167" s="168" t="s">
        <v>1</v>
      </c>
      <c r="L1167" s="166"/>
      <c r="M1167" s="170"/>
      <c r="N1167" s="171"/>
      <c r="O1167" s="171"/>
      <c r="P1167" s="171"/>
      <c r="Q1167" s="171"/>
      <c r="R1167" s="171"/>
      <c r="S1167" s="171"/>
      <c r="T1167" s="172"/>
      <c r="AT1167" s="168" t="s">
        <v>453</v>
      </c>
      <c r="AU1167" s="168" t="s">
        <v>129</v>
      </c>
      <c r="AV1167" s="13" t="s">
        <v>81</v>
      </c>
      <c r="AW1167" s="13" t="s">
        <v>29</v>
      </c>
      <c r="AX1167" s="13" t="s">
        <v>73</v>
      </c>
      <c r="AY1167" s="168" t="s">
        <v>445</v>
      </c>
    </row>
    <row r="1168" spans="1:65" s="14" customFormat="1">
      <c r="B1168" s="173"/>
      <c r="D1168" s="167" t="s">
        <v>453</v>
      </c>
      <c r="E1168" s="174" t="s">
        <v>1</v>
      </c>
      <c r="F1168" s="175" t="s">
        <v>869</v>
      </c>
      <c r="H1168" s="176">
        <v>52</v>
      </c>
      <c r="L1168" s="173"/>
      <c r="M1168" s="177"/>
      <c r="N1168" s="178"/>
      <c r="O1168" s="178"/>
      <c r="P1168" s="178"/>
      <c r="Q1168" s="178"/>
      <c r="R1168" s="178"/>
      <c r="S1168" s="178"/>
      <c r="T1168" s="179"/>
      <c r="AT1168" s="174" t="s">
        <v>453</v>
      </c>
      <c r="AU1168" s="174" t="s">
        <v>129</v>
      </c>
      <c r="AV1168" s="14" t="s">
        <v>129</v>
      </c>
      <c r="AW1168" s="14" t="s">
        <v>29</v>
      </c>
      <c r="AX1168" s="14" t="s">
        <v>73</v>
      </c>
      <c r="AY1168" s="174" t="s">
        <v>445</v>
      </c>
    </row>
    <row r="1169" spans="1:65" s="13" customFormat="1">
      <c r="B1169" s="166"/>
      <c r="D1169" s="167" t="s">
        <v>453</v>
      </c>
      <c r="E1169" s="168" t="s">
        <v>1</v>
      </c>
      <c r="F1169" s="169" t="s">
        <v>654</v>
      </c>
      <c r="H1169" s="168" t="s">
        <v>1</v>
      </c>
      <c r="L1169" s="166"/>
      <c r="M1169" s="170"/>
      <c r="N1169" s="171"/>
      <c r="O1169" s="171"/>
      <c r="P1169" s="171"/>
      <c r="Q1169" s="171"/>
      <c r="R1169" s="171"/>
      <c r="S1169" s="171"/>
      <c r="T1169" s="172"/>
      <c r="AT1169" s="168" t="s">
        <v>453</v>
      </c>
      <c r="AU1169" s="168" t="s">
        <v>129</v>
      </c>
      <c r="AV1169" s="13" t="s">
        <v>81</v>
      </c>
      <c r="AW1169" s="13" t="s">
        <v>29</v>
      </c>
      <c r="AX1169" s="13" t="s">
        <v>73</v>
      </c>
      <c r="AY1169" s="168" t="s">
        <v>445</v>
      </c>
    </row>
    <row r="1170" spans="1:65" s="14" customFormat="1">
      <c r="B1170" s="173"/>
      <c r="D1170" s="167" t="s">
        <v>453</v>
      </c>
      <c r="E1170" s="174" t="s">
        <v>1</v>
      </c>
      <c r="F1170" s="175" t="s">
        <v>838</v>
      </c>
      <c r="H1170" s="176">
        <v>50</v>
      </c>
      <c r="L1170" s="173"/>
      <c r="M1170" s="177"/>
      <c r="N1170" s="178"/>
      <c r="O1170" s="178"/>
      <c r="P1170" s="178"/>
      <c r="Q1170" s="178"/>
      <c r="R1170" s="178"/>
      <c r="S1170" s="178"/>
      <c r="T1170" s="179"/>
      <c r="AT1170" s="174" t="s">
        <v>453</v>
      </c>
      <c r="AU1170" s="174" t="s">
        <v>129</v>
      </c>
      <c r="AV1170" s="14" t="s">
        <v>129</v>
      </c>
      <c r="AW1170" s="14" t="s">
        <v>29</v>
      </c>
      <c r="AX1170" s="14" t="s">
        <v>73</v>
      </c>
      <c r="AY1170" s="174" t="s">
        <v>445</v>
      </c>
    </row>
    <row r="1171" spans="1:65" s="16" customFormat="1">
      <c r="B1171" s="187"/>
      <c r="D1171" s="167" t="s">
        <v>453</v>
      </c>
      <c r="E1171" s="188" t="s">
        <v>1</v>
      </c>
      <c r="F1171" s="189" t="s">
        <v>470</v>
      </c>
      <c r="H1171" s="190">
        <v>123</v>
      </c>
      <c r="L1171" s="187"/>
      <c r="M1171" s="191"/>
      <c r="N1171" s="192"/>
      <c r="O1171" s="192"/>
      <c r="P1171" s="192"/>
      <c r="Q1171" s="192"/>
      <c r="R1171" s="192"/>
      <c r="S1171" s="192"/>
      <c r="T1171" s="193"/>
      <c r="AT1171" s="188" t="s">
        <v>453</v>
      </c>
      <c r="AU1171" s="188" t="s">
        <v>129</v>
      </c>
      <c r="AV1171" s="16" t="s">
        <v>451</v>
      </c>
      <c r="AW1171" s="16" t="s">
        <v>29</v>
      </c>
      <c r="AX1171" s="16" t="s">
        <v>81</v>
      </c>
      <c r="AY1171" s="188" t="s">
        <v>445</v>
      </c>
    </row>
    <row r="1172" spans="1:65" s="2" customFormat="1" ht="24.2" customHeight="1">
      <c r="A1172" s="30"/>
      <c r="B1172" s="152"/>
      <c r="C1172" s="153" t="s">
        <v>1483</v>
      </c>
      <c r="D1172" s="153" t="s">
        <v>447</v>
      </c>
      <c r="E1172" s="154" t="s">
        <v>1484</v>
      </c>
      <c r="F1172" s="155" t="s">
        <v>1485</v>
      </c>
      <c r="G1172" s="156" t="s">
        <v>651</v>
      </c>
      <c r="H1172" s="157">
        <v>19</v>
      </c>
      <c r="I1172" s="158"/>
      <c r="J1172" s="158">
        <f>ROUND(I1172*H1172,2)</f>
        <v>0</v>
      </c>
      <c r="K1172" s="159"/>
      <c r="L1172" s="31"/>
      <c r="M1172" s="160" t="s">
        <v>1</v>
      </c>
      <c r="N1172" s="161" t="s">
        <v>39</v>
      </c>
      <c r="O1172" s="162">
        <v>8.8999999999999996E-2</v>
      </c>
      <c r="P1172" s="162">
        <f>O1172*H1172</f>
        <v>1.6909999999999998</v>
      </c>
      <c r="Q1172" s="162">
        <v>0</v>
      </c>
      <c r="R1172" s="162">
        <f>Q1172*H1172</f>
        <v>0</v>
      </c>
      <c r="S1172" s="162">
        <v>2.7E-2</v>
      </c>
      <c r="T1172" s="163">
        <f>S1172*H1172</f>
        <v>0.51300000000000001</v>
      </c>
      <c r="U1172" s="30"/>
      <c r="V1172" s="30"/>
      <c r="W1172" s="30"/>
      <c r="X1172" s="30"/>
      <c r="Y1172" s="30"/>
      <c r="Z1172" s="30"/>
      <c r="AA1172" s="30"/>
      <c r="AB1172" s="30"/>
      <c r="AC1172" s="30"/>
      <c r="AD1172" s="30"/>
      <c r="AE1172" s="30"/>
      <c r="AR1172" s="164" t="s">
        <v>451</v>
      </c>
      <c r="AT1172" s="164" t="s">
        <v>447</v>
      </c>
      <c r="AU1172" s="164" t="s">
        <v>129</v>
      </c>
      <c r="AY1172" s="18" t="s">
        <v>445</v>
      </c>
      <c r="BE1172" s="165">
        <f>IF(N1172="základná",J1172,0)</f>
        <v>0</v>
      </c>
      <c r="BF1172" s="165">
        <f>IF(N1172="znížená",J1172,0)</f>
        <v>0</v>
      </c>
      <c r="BG1172" s="165">
        <f>IF(N1172="zákl. prenesená",J1172,0)</f>
        <v>0</v>
      </c>
      <c r="BH1172" s="165">
        <f>IF(N1172="zníž. prenesená",J1172,0)</f>
        <v>0</v>
      </c>
      <c r="BI1172" s="165">
        <f>IF(N1172="nulová",J1172,0)</f>
        <v>0</v>
      </c>
      <c r="BJ1172" s="18" t="s">
        <v>129</v>
      </c>
      <c r="BK1172" s="165">
        <f>ROUND(I1172*H1172,2)</f>
        <v>0</v>
      </c>
      <c r="BL1172" s="18" t="s">
        <v>451</v>
      </c>
      <c r="BM1172" s="164" t="s">
        <v>1486</v>
      </c>
    </row>
    <row r="1173" spans="1:65" s="13" customFormat="1">
      <c r="B1173" s="166"/>
      <c r="D1173" s="167" t="s">
        <v>453</v>
      </c>
      <c r="E1173" s="168" t="s">
        <v>1</v>
      </c>
      <c r="F1173" s="169" t="s">
        <v>639</v>
      </c>
      <c r="H1173" s="168" t="s">
        <v>1</v>
      </c>
      <c r="L1173" s="166"/>
      <c r="M1173" s="170"/>
      <c r="N1173" s="171"/>
      <c r="O1173" s="171"/>
      <c r="P1173" s="171"/>
      <c r="Q1173" s="171"/>
      <c r="R1173" s="171"/>
      <c r="S1173" s="171"/>
      <c r="T1173" s="172"/>
      <c r="AT1173" s="168" t="s">
        <v>453</v>
      </c>
      <c r="AU1173" s="168" t="s">
        <v>129</v>
      </c>
      <c r="AV1173" s="13" t="s">
        <v>81</v>
      </c>
      <c r="AW1173" s="13" t="s">
        <v>29</v>
      </c>
      <c r="AX1173" s="13" t="s">
        <v>73</v>
      </c>
      <c r="AY1173" s="168" t="s">
        <v>445</v>
      </c>
    </row>
    <row r="1174" spans="1:65" s="14" customFormat="1">
      <c r="B1174" s="173"/>
      <c r="D1174" s="167" t="s">
        <v>453</v>
      </c>
      <c r="E1174" s="174" t="s">
        <v>1</v>
      </c>
      <c r="F1174" s="175" t="s">
        <v>469</v>
      </c>
      <c r="H1174" s="176">
        <v>3</v>
      </c>
      <c r="L1174" s="173"/>
      <c r="M1174" s="177"/>
      <c r="N1174" s="178"/>
      <c r="O1174" s="178"/>
      <c r="P1174" s="178"/>
      <c r="Q1174" s="178"/>
      <c r="R1174" s="178"/>
      <c r="S1174" s="178"/>
      <c r="T1174" s="179"/>
      <c r="AT1174" s="174" t="s">
        <v>453</v>
      </c>
      <c r="AU1174" s="174" t="s">
        <v>129</v>
      </c>
      <c r="AV1174" s="14" t="s">
        <v>129</v>
      </c>
      <c r="AW1174" s="14" t="s">
        <v>29</v>
      </c>
      <c r="AX1174" s="14" t="s">
        <v>73</v>
      </c>
      <c r="AY1174" s="174" t="s">
        <v>445</v>
      </c>
    </row>
    <row r="1175" spans="1:65" s="13" customFormat="1">
      <c r="B1175" s="166"/>
      <c r="D1175" s="167" t="s">
        <v>453</v>
      </c>
      <c r="E1175" s="168" t="s">
        <v>1</v>
      </c>
      <c r="F1175" s="169" t="s">
        <v>653</v>
      </c>
      <c r="H1175" s="168" t="s">
        <v>1</v>
      </c>
      <c r="L1175" s="166"/>
      <c r="M1175" s="170"/>
      <c r="N1175" s="171"/>
      <c r="O1175" s="171"/>
      <c r="P1175" s="171"/>
      <c r="Q1175" s="171"/>
      <c r="R1175" s="171"/>
      <c r="S1175" s="171"/>
      <c r="T1175" s="172"/>
      <c r="AT1175" s="168" t="s">
        <v>453</v>
      </c>
      <c r="AU1175" s="168" t="s">
        <v>129</v>
      </c>
      <c r="AV1175" s="13" t="s">
        <v>81</v>
      </c>
      <c r="AW1175" s="13" t="s">
        <v>29</v>
      </c>
      <c r="AX1175" s="13" t="s">
        <v>73</v>
      </c>
      <c r="AY1175" s="168" t="s">
        <v>445</v>
      </c>
    </row>
    <row r="1176" spans="1:65" s="14" customFormat="1">
      <c r="B1176" s="173"/>
      <c r="D1176" s="167" t="s">
        <v>453</v>
      </c>
      <c r="E1176" s="174" t="s">
        <v>1</v>
      </c>
      <c r="F1176" s="175" t="s">
        <v>533</v>
      </c>
      <c r="H1176" s="176">
        <v>12</v>
      </c>
      <c r="L1176" s="173"/>
      <c r="M1176" s="177"/>
      <c r="N1176" s="178"/>
      <c r="O1176" s="178"/>
      <c r="P1176" s="178"/>
      <c r="Q1176" s="178"/>
      <c r="R1176" s="178"/>
      <c r="S1176" s="178"/>
      <c r="T1176" s="179"/>
      <c r="AT1176" s="174" t="s">
        <v>453</v>
      </c>
      <c r="AU1176" s="174" t="s">
        <v>129</v>
      </c>
      <c r="AV1176" s="14" t="s">
        <v>129</v>
      </c>
      <c r="AW1176" s="14" t="s">
        <v>29</v>
      </c>
      <c r="AX1176" s="14" t="s">
        <v>73</v>
      </c>
      <c r="AY1176" s="174" t="s">
        <v>445</v>
      </c>
    </row>
    <row r="1177" spans="1:65" s="13" customFormat="1">
      <c r="B1177" s="166"/>
      <c r="D1177" s="167" t="s">
        <v>453</v>
      </c>
      <c r="E1177" s="168" t="s">
        <v>1</v>
      </c>
      <c r="F1177" s="169" t="s">
        <v>654</v>
      </c>
      <c r="H1177" s="168" t="s">
        <v>1</v>
      </c>
      <c r="L1177" s="166"/>
      <c r="M1177" s="170"/>
      <c r="N1177" s="171"/>
      <c r="O1177" s="171"/>
      <c r="P1177" s="171"/>
      <c r="Q1177" s="171"/>
      <c r="R1177" s="171"/>
      <c r="S1177" s="171"/>
      <c r="T1177" s="172"/>
      <c r="AT1177" s="168" t="s">
        <v>453</v>
      </c>
      <c r="AU1177" s="168" t="s">
        <v>129</v>
      </c>
      <c r="AV1177" s="13" t="s">
        <v>81</v>
      </c>
      <c r="AW1177" s="13" t="s">
        <v>29</v>
      </c>
      <c r="AX1177" s="13" t="s">
        <v>73</v>
      </c>
      <c r="AY1177" s="168" t="s">
        <v>445</v>
      </c>
    </row>
    <row r="1178" spans="1:65" s="14" customFormat="1">
      <c r="B1178" s="173"/>
      <c r="D1178" s="167" t="s">
        <v>453</v>
      </c>
      <c r="E1178" s="174" t="s">
        <v>1</v>
      </c>
      <c r="F1178" s="175" t="s">
        <v>451</v>
      </c>
      <c r="H1178" s="176">
        <v>4</v>
      </c>
      <c r="L1178" s="173"/>
      <c r="M1178" s="177"/>
      <c r="N1178" s="178"/>
      <c r="O1178" s="178"/>
      <c r="P1178" s="178"/>
      <c r="Q1178" s="178"/>
      <c r="R1178" s="178"/>
      <c r="S1178" s="178"/>
      <c r="T1178" s="179"/>
      <c r="AT1178" s="174" t="s">
        <v>453</v>
      </c>
      <c r="AU1178" s="174" t="s">
        <v>129</v>
      </c>
      <c r="AV1178" s="14" t="s">
        <v>129</v>
      </c>
      <c r="AW1178" s="14" t="s">
        <v>29</v>
      </c>
      <c r="AX1178" s="14" t="s">
        <v>73</v>
      </c>
      <c r="AY1178" s="174" t="s">
        <v>445</v>
      </c>
    </row>
    <row r="1179" spans="1:65" s="16" customFormat="1">
      <c r="B1179" s="187"/>
      <c r="D1179" s="167" t="s">
        <v>453</v>
      </c>
      <c r="E1179" s="188" t="s">
        <v>1</v>
      </c>
      <c r="F1179" s="189" t="s">
        <v>470</v>
      </c>
      <c r="H1179" s="190">
        <v>19</v>
      </c>
      <c r="L1179" s="187"/>
      <c r="M1179" s="191"/>
      <c r="N1179" s="192"/>
      <c r="O1179" s="192"/>
      <c r="P1179" s="192"/>
      <c r="Q1179" s="192"/>
      <c r="R1179" s="192"/>
      <c r="S1179" s="192"/>
      <c r="T1179" s="193"/>
      <c r="AT1179" s="188" t="s">
        <v>453</v>
      </c>
      <c r="AU1179" s="188" t="s">
        <v>129</v>
      </c>
      <c r="AV1179" s="16" t="s">
        <v>451</v>
      </c>
      <c r="AW1179" s="16" t="s">
        <v>29</v>
      </c>
      <c r="AX1179" s="16" t="s">
        <v>81</v>
      </c>
      <c r="AY1179" s="188" t="s">
        <v>445</v>
      </c>
    </row>
    <row r="1180" spans="1:65" s="2" customFormat="1" ht="24.2" customHeight="1">
      <c r="A1180" s="30"/>
      <c r="B1180" s="152"/>
      <c r="C1180" s="153" t="s">
        <v>1487</v>
      </c>
      <c r="D1180" s="153" t="s">
        <v>447</v>
      </c>
      <c r="E1180" s="154" t="s">
        <v>1488</v>
      </c>
      <c r="F1180" s="155" t="s">
        <v>1489</v>
      </c>
      <c r="G1180" s="156" t="s">
        <v>529</v>
      </c>
      <c r="H1180" s="157">
        <v>7.52</v>
      </c>
      <c r="I1180" s="158"/>
      <c r="J1180" s="158">
        <f>ROUND(I1180*H1180,2)</f>
        <v>0</v>
      </c>
      <c r="K1180" s="159"/>
      <c r="L1180" s="31"/>
      <c r="M1180" s="160" t="s">
        <v>1</v>
      </c>
      <c r="N1180" s="161" t="s">
        <v>39</v>
      </c>
      <c r="O1180" s="162">
        <v>0.93300000000000005</v>
      </c>
      <c r="P1180" s="162">
        <f>O1180*H1180</f>
        <v>7.0161600000000002</v>
      </c>
      <c r="Q1180" s="162">
        <v>0</v>
      </c>
      <c r="R1180" s="162">
        <f>Q1180*H1180</f>
        <v>0</v>
      </c>
      <c r="S1180" s="162">
        <v>7.4999999999999997E-2</v>
      </c>
      <c r="T1180" s="163">
        <f>S1180*H1180</f>
        <v>0.56399999999999995</v>
      </c>
      <c r="U1180" s="30"/>
      <c r="V1180" s="30"/>
      <c r="W1180" s="30"/>
      <c r="X1180" s="30"/>
      <c r="Y1180" s="30"/>
      <c r="Z1180" s="30"/>
      <c r="AA1180" s="30"/>
      <c r="AB1180" s="30"/>
      <c r="AC1180" s="30"/>
      <c r="AD1180" s="30"/>
      <c r="AE1180" s="30"/>
      <c r="AR1180" s="164" t="s">
        <v>451</v>
      </c>
      <c r="AT1180" s="164" t="s">
        <v>447</v>
      </c>
      <c r="AU1180" s="164" t="s">
        <v>129</v>
      </c>
      <c r="AY1180" s="18" t="s">
        <v>445</v>
      </c>
      <c r="BE1180" s="165">
        <f>IF(N1180="základná",J1180,0)</f>
        <v>0</v>
      </c>
      <c r="BF1180" s="165">
        <f>IF(N1180="znížená",J1180,0)</f>
        <v>0</v>
      </c>
      <c r="BG1180" s="165">
        <f>IF(N1180="zákl. prenesená",J1180,0)</f>
        <v>0</v>
      </c>
      <c r="BH1180" s="165">
        <f>IF(N1180="zníž. prenesená",J1180,0)</f>
        <v>0</v>
      </c>
      <c r="BI1180" s="165">
        <f>IF(N1180="nulová",J1180,0)</f>
        <v>0</v>
      </c>
      <c r="BJ1180" s="18" t="s">
        <v>129</v>
      </c>
      <c r="BK1180" s="165">
        <f>ROUND(I1180*H1180,2)</f>
        <v>0</v>
      </c>
      <c r="BL1180" s="18" t="s">
        <v>451</v>
      </c>
      <c r="BM1180" s="164" t="s">
        <v>1490</v>
      </c>
    </row>
    <row r="1181" spans="1:65" s="13" customFormat="1">
      <c r="B1181" s="166"/>
      <c r="D1181" s="167" t="s">
        <v>453</v>
      </c>
      <c r="E1181" s="168" t="s">
        <v>1</v>
      </c>
      <c r="F1181" s="169" t="s">
        <v>639</v>
      </c>
      <c r="H1181" s="168" t="s">
        <v>1</v>
      </c>
      <c r="L1181" s="166"/>
      <c r="M1181" s="170"/>
      <c r="N1181" s="171"/>
      <c r="O1181" s="171"/>
      <c r="P1181" s="171"/>
      <c r="Q1181" s="171"/>
      <c r="R1181" s="171"/>
      <c r="S1181" s="171"/>
      <c r="T1181" s="172"/>
      <c r="AT1181" s="168" t="s">
        <v>453</v>
      </c>
      <c r="AU1181" s="168" t="s">
        <v>129</v>
      </c>
      <c r="AV1181" s="13" t="s">
        <v>81</v>
      </c>
      <c r="AW1181" s="13" t="s">
        <v>29</v>
      </c>
      <c r="AX1181" s="13" t="s">
        <v>73</v>
      </c>
      <c r="AY1181" s="168" t="s">
        <v>445</v>
      </c>
    </row>
    <row r="1182" spans="1:65" s="14" customFormat="1">
      <c r="B1182" s="173"/>
      <c r="D1182" s="167" t="s">
        <v>453</v>
      </c>
      <c r="E1182" s="174" t="s">
        <v>1</v>
      </c>
      <c r="F1182" s="175" t="s">
        <v>1491</v>
      </c>
      <c r="H1182" s="176">
        <v>4.32</v>
      </c>
      <c r="L1182" s="173"/>
      <c r="M1182" s="177"/>
      <c r="N1182" s="178"/>
      <c r="O1182" s="178"/>
      <c r="P1182" s="178"/>
      <c r="Q1182" s="178"/>
      <c r="R1182" s="178"/>
      <c r="S1182" s="178"/>
      <c r="T1182" s="179"/>
      <c r="AT1182" s="174" t="s">
        <v>453</v>
      </c>
      <c r="AU1182" s="174" t="s">
        <v>129</v>
      </c>
      <c r="AV1182" s="14" t="s">
        <v>129</v>
      </c>
      <c r="AW1182" s="14" t="s">
        <v>29</v>
      </c>
      <c r="AX1182" s="14" t="s">
        <v>73</v>
      </c>
      <c r="AY1182" s="174" t="s">
        <v>445</v>
      </c>
    </row>
    <row r="1183" spans="1:65" s="14" customFormat="1">
      <c r="B1183" s="173"/>
      <c r="D1183" s="167" t="s">
        <v>453</v>
      </c>
      <c r="E1183" s="174" t="s">
        <v>1</v>
      </c>
      <c r="F1183" s="175" t="s">
        <v>1492</v>
      </c>
      <c r="H1183" s="176">
        <v>3.2</v>
      </c>
      <c r="L1183" s="173"/>
      <c r="M1183" s="177"/>
      <c r="N1183" s="178"/>
      <c r="O1183" s="178"/>
      <c r="P1183" s="178"/>
      <c r="Q1183" s="178"/>
      <c r="R1183" s="178"/>
      <c r="S1183" s="178"/>
      <c r="T1183" s="179"/>
      <c r="AT1183" s="174" t="s">
        <v>453</v>
      </c>
      <c r="AU1183" s="174" t="s">
        <v>129</v>
      </c>
      <c r="AV1183" s="14" t="s">
        <v>129</v>
      </c>
      <c r="AW1183" s="14" t="s">
        <v>29</v>
      </c>
      <c r="AX1183" s="14" t="s">
        <v>73</v>
      </c>
      <c r="AY1183" s="174" t="s">
        <v>445</v>
      </c>
    </row>
    <row r="1184" spans="1:65" s="16" customFormat="1">
      <c r="B1184" s="187"/>
      <c r="D1184" s="167" t="s">
        <v>453</v>
      </c>
      <c r="E1184" s="188" t="s">
        <v>1</v>
      </c>
      <c r="F1184" s="189" t="s">
        <v>470</v>
      </c>
      <c r="H1184" s="190">
        <v>7.52</v>
      </c>
      <c r="L1184" s="187"/>
      <c r="M1184" s="191"/>
      <c r="N1184" s="192"/>
      <c r="O1184" s="192"/>
      <c r="P1184" s="192"/>
      <c r="Q1184" s="192"/>
      <c r="R1184" s="192"/>
      <c r="S1184" s="192"/>
      <c r="T1184" s="193"/>
      <c r="AT1184" s="188" t="s">
        <v>453</v>
      </c>
      <c r="AU1184" s="188" t="s">
        <v>129</v>
      </c>
      <c r="AV1184" s="16" t="s">
        <v>451</v>
      </c>
      <c r="AW1184" s="16" t="s">
        <v>29</v>
      </c>
      <c r="AX1184" s="16" t="s">
        <v>81</v>
      </c>
      <c r="AY1184" s="188" t="s">
        <v>445</v>
      </c>
    </row>
    <row r="1185" spans="1:65" s="2" customFormat="1" ht="24.2" customHeight="1">
      <c r="A1185" s="30"/>
      <c r="B1185" s="152"/>
      <c r="C1185" s="153" t="s">
        <v>1493</v>
      </c>
      <c r="D1185" s="153" t="s">
        <v>447</v>
      </c>
      <c r="E1185" s="154" t="s">
        <v>1494</v>
      </c>
      <c r="F1185" s="155" t="s">
        <v>1495</v>
      </c>
      <c r="G1185" s="156" t="s">
        <v>529</v>
      </c>
      <c r="H1185" s="157">
        <v>346.19</v>
      </c>
      <c r="I1185" s="158"/>
      <c r="J1185" s="158">
        <f>ROUND(I1185*H1185,2)</f>
        <v>0</v>
      </c>
      <c r="K1185" s="159"/>
      <c r="L1185" s="31"/>
      <c r="M1185" s="160" t="s">
        <v>1</v>
      </c>
      <c r="N1185" s="161" t="s">
        <v>39</v>
      </c>
      <c r="O1185" s="162">
        <v>0.46400000000000002</v>
      </c>
      <c r="P1185" s="162">
        <f>O1185*H1185</f>
        <v>160.63216</v>
      </c>
      <c r="Q1185" s="162">
        <v>0</v>
      </c>
      <c r="R1185" s="162">
        <f>Q1185*H1185</f>
        <v>0</v>
      </c>
      <c r="S1185" s="162">
        <v>5.3999999999999999E-2</v>
      </c>
      <c r="T1185" s="163">
        <f>S1185*H1185</f>
        <v>18.69426</v>
      </c>
      <c r="U1185" s="30"/>
      <c r="V1185" s="30"/>
      <c r="W1185" s="30"/>
      <c r="X1185" s="30"/>
      <c r="Y1185" s="30"/>
      <c r="Z1185" s="30"/>
      <c r="AA1185" s="30"/>
      <c r="AB1185" s="30"/>
      <c r="AC1185" s="30"/>
      <c r="AD1185" s="30"/>
      <c r="AE1185" s="30"/>
      <c r="AR1185" s="164" t="s">
        <v>451</v>
      </c>
      <c r="AT1185" s="164" t="s">
        <v>447</v>
      </c>
      <c r="AU1185" s="164" t="s">
        <v>129</v>
      </c>
      <c r="AY1185" s="18" t="s">
        <v>445</v>
      </c>
      <c r="BE1185" s="165">
        <f>IF(N1185="základná",J1185,0)</f>
        <v>0</v>
      </c>
      <c r="BF1185" s="165">
        <f>IF(N1185="znížená",J1185,0)</f>
        <v>0</v>
      </c>
      <c r="BG1185" s="165">
        <f>IF(N1185="zákl. prenesená",J1185,0)</f>
        <v>0</v>
      </c>
      <c r="BH1185" s="165">
        <f>IF(N1185="zníž. prenesená",J1185,0)</f>
        <v>0</v>
      </c>
      <c r="BI1185" s="165">
        <f>IF(N1185="nulová",J1185,0)</f>
        <v>0</v>
      </c>
      <c r="BJ1185" s="18" t="s">
        <v>129</v>
      </c>
      <c r="BK1185" s="165">
        <f>ROUND(I1185*H1185,2)</f>
        <v>0</v>
      </c>
      <c r="BL1185" s="18" t="s">
        <v>451</v>
      </c>
      <c r="BM1185" s="164" t="s">
        <v>1496</v>
      </c>
    </row>
    <row r="1186" spans="1:65" s="13" customFormat="1">
      <c r="B1186" s="166"/>
      <c r="D1186" s="167" t="s">
        <v>453</v>
      </c>
      <c r="E1186" s="168" t="s">
        <v>1</v>
      </c>
      <c r="F1186" s="169" t="s">
        <v>653</v>
      </c>
      <c r="H1186" s="168" t="s">
        <v>1</v>
      </c>
      <c r="L1186" s="166"/>
      <c r="M1186" s="170"/>
      <c r="N1186" s="171"/>
      <c r="O1186" s="171"/>
      <c r="P1186" s="171"/>
      <c r="Q1186" s="171"/>
      <c r="R1186" s="171"/>
      <c r="S1186" s="171"/>
      <c r="T1186" s="172"/>
      <c r="AT1186" s="168" t="s">
        <v>453</v>
      </c>
      <c r="AU1186" s="168" t="s">
        <v>129</v>
      </c>
      <c r="AV1186" s="13" t="s">
        <v>81</v>
      </c>
      <c r="AW1186" s="13" t="s">
        <v>29</v>
      </c>
      <c r="AX1186" s="13" t="s">
        <v>73</v>
      </c>
      <c r="AY1186" s="168" t="s">
        <v>445</v>
      </c>
    </row>
    <row r="1187" spans="1:65" s="14" customFormat="1">
      <c r="B1187" s="173"/>
      <c r="D1187" s="167" t="s">
        <v>453</v>
      </c>
      <c r="E1187" s="174" t="s">
        <v>1</v>
      </c>
      <c r="F1187" s="175" t="s">
        <v>1497</v>
      </c>
      <c r="H1187" s="176">
        <v>125.58</v>
      </c>
      <c r="L1187" s="173"/>
      <c r="M1187" s="177"/>
      <c r="N1187" s="178"/>
      <c r="O1187" s="178"/>
      <c r="P1187" s="178"/>
      <c r="Q1187" s="178"/>
      <c r="R1187" s="178"/>
      <c r="S1187" s="178"/>
      <c r="T1187" s="179"/>
      <c r="AT1187" s="174" t="s">
        <v>453</v>
      </c>
      <c r="AU1187" s="174" t="s">
        <v>129</v>
      </c>
      <c r="AV1187" s="14" t="s">
        <v>129</v>
      </c>
      <c r="AW1187" s="14" t="s">
        <v>29</v>
      </c>
      <c r="AX1187" s="14" t="s">
        <v>73</v>
      </c>
      <c r="AY1187" s="174" t="s">
        <v>445</v>
      </c>
    </row>
    <row r="1188" spans="1:65" s="14" customFormat="1">
      <c r="B1188" s="173"/>
      <c r="D1188" s="167" t="s">
        <v>453</v>
      </c>
      <c r="E1188" s="174" t="s">
        <v>1</v>
      </c>
      <c r="F1188" s="175" t="s">
        <v>1498</v>
      </c>
      <c r="H1188" s="176">
        <v>11.02</v>
      </c>
      <c r="L1188" s="173"/>
      <c r="M1188" s="177"/>
      <c r="N1188" s="178"/>
      <c r="O1188" s="178"/>
      <c r="P1188" s="178"/>
      <c r="Q1188" s="178"/>
      <c r="R1188" s="178"/>
      <c r="S1188" s="178"/>
      <c r="T1188" s="179"/>
      <c r="AT1188" s="174" t="s">
        <v>453</v>
      </c>
      <c r="AU1188" s="174" t="s">
        <v>129</v>
      </c>
      <c r="AV1188" s="14" t="s">
        <v>129</v>
      </c>
      <c r="AW1188" s="14" t="s">
        <v>29</v>
      </c>
      <c r="AX1188" s="14" t="s">
        <v>73</v>
      </c>
      <c r="AY1188" s="174" t="s">
        <v>445</v>
      </c>
    </row>
    <row r="1189" spans="1:65" s="14" customFormat="1">
      <c r="B1189" s="173"/>
      <c r="D1189" s="167" t="s">
        <v>453</v>
      </c>
      <c r="E1189" s="174" t="s">
        <v>1</v>
      </c>
      <c r="F1189" s="175" t="s">
        <v>1499</v>
      </c>
      <c r="H1189" s="176">
        <v>4.75</v>
      </c>
      <c r="L1189" s="173"/>
      <c r="M1189" s="177"/>
      <c r="N1189" s="178"/>
      <c r="O1189" s="178"/>
      <c r="P1189" s="178"/>
      <c r="Q1189" s="178"/>
      <c r="R1189" s="178"/>
      <c r="S1189" s="178"/>
      <c r="T1189" s="179"/>
      <c r="AT1189" s="174" t="s">
        <v>453</v>
      </c>
      <c r="AU1189" s="174" t="s">
        <v>129</v>
      </c>
      <c r="AV1189" s="14" t="s">
        <v>129</v>
      </c>
      <c r="AW1189" s="14" t="s">
        <v>29</v>
      </c>
      <c r="AX1189" s="14" t="s">
        <v>73</v>
      </c>
      <c r="AY1189" s="174" t="s">
        <v>445</v>
      </c>
    </row>
    <row r="1190" spans="1:65" s="14" customFormat="1">
      <c r="B1190" s="173"/>
      <c r="D1190" s="167" t="s">
        <v>453</v>
      </c>
      <c r="E1190" s="174" t="s">
        <v>1</v>
      </c>
      <c r="F1190" s="175" t="s">
        <v>1500</v>
      </c>
      <c r="H1190" s="176">
        <v>2.99</v>
      </c>
      <c r="L1190" s="173"/>
      <c r="M1190" s="177"/>
      <c r="N1190" s="178"/>
      <c r="O1190" s="178"/>
      <c r="P1190" s="178"/>
      <c r="Q1190" s="178"/>
      <c r="R1190" s="178"/>
      <c r="S1190" s="178"/>
      <c r="T1190" s="179"/>
      <c r="AT1190" s="174" t="s">
        <v>453</v>
      </c>
      <c r="AU1190" s="174" t="s">
        <v>129</v>
      </c>
      <c r="AV1190" s="14" t="s">
        <v>129</v>
      </c>
      <c r="AW1190" s="14" t="s">
        <v>29</v>
      </c>
      <c r="AX1190" s="14" t="s">
        <v>73</v>
      </c>
      <c r="AY1190" s="174" t="s">
        <v>445</v>
      </c>
    </row>
    <row r="1191" spans="1:65" s="14" customFormat="1">
      <c r="B1191" s="173"/>
      <c r="D1191" s="167" t="s">
        <v>453</v>
      </c>
      <c r="E1191" s="174" t="s">
        <v>1</v>
      </c>
      <c r="F1191" s="175" t="s">
        <v>1501</v>
      </c>
      <c r="H1191" s="176">
        <v>20.23</v>
      </c>
      <c r="L1191" s="173"/>
      <c r="M1191" s="177"/>
      <c r="N1191" s="178"/>
      <c r="O1191" s="178"/>
      <c r="P1191" s="178"/>
      <c r="Q1191" s="178"/>
      <c r="R1191" s="178"/>
      <c r="S1191" s="178"/>
      <c r="T1191" s="179"/>
      <c r="AT1191" s="174" t="s">
        <v>453</v>
      </c>
      <c r="AU1191" s="174" t="s">
        <v>129</v>
      </c>
      <c r="AV1191" s="14" t="s">
        <v>129</v>
      </c>
      <c r="AW1191" s="14" t="s">
        <v>29</v>
      </c>
      <c r="AX1191" s="14" t="s">
        <v>73</v>
      </c>
      <c r="AY1191" s="174" t="s">
        <v>445</v>
      </c>
    </row>
    <row r="1192" spans="1:65" s="15" customFormat="1">
      <c r="B1192" s="180"/>
      <c r="D1192" s="167" t="s">
        <v>453</v>
      </c>
      <c r="E1192" s="181" t="s">
        <v>1</v>
      </c>
      <c r="F1192" s="182" t="s">
        <v>468</v>
      </c>
      <c r="H1192" s="183">
        <v>164.57</v>
      </c>
      <c r="L1192" s="180"/>
      <c r="M1192" s="184"/>
      <c r="N1192" s="185"/>
      <c r="O1192" s="185"/>
      <c r="P1192" s="185"/>
      <c r="Q1192" s="185"/>
      <c r="R1192" s="185"/>
      <c r="S1192" s="185"/>
      <c r="T1192" s="186"/>
      <c r="AT1192" s="181" t="s">
        <v>453</v>
      </c>
      <c r="AU1192" s="181" t="s">
        <v>129</v>
      </c>
      <c r="AV1192" s="15" t="s">
        <v>469</v>
      </c>
      <c r="AW1192" s="15" t="s">
        <v>29</v>
      </c>
      <c r="AX1192" s="15" t="s">
        <v>73</v>
      </c>
      <c r="AY1192" s="181" t="s">
        <v>445</v>
      </c>
    </row>
    <row r="1193" spans="1:65" s="13" customFormat="1">
      <c r="B1193" s="166"/>
      <c r="D1193" s="167" t="s">
        <v>453</v>
      </c>
      <c r="E1193" s="168" t="s">
        <v>1</v>
      </c>
      <c r="F1193" s="169" t="s">
        <v>654</v>
      </c>
      <c r="H1193" s="168" t="s">
        <v>1</v>
      </c>
      <c r="L1193" s="166"/>
      <c r="M1193" s="170"/>
      <c r="N1193" s="171"/>
      <c r="O1193" s="171"/>
      <c r="P1193" s="171"/>
      <c r="Q1193" s="171"/>
      <c r="R1193" s="171"/>
      <c r="S1193" s="171"/>
      <c r="T1193" s="172"/>
      <c r="AT1193" s="168" t="s">
        <v>453</v>
      </c>
      <c r="AU1193" s="168" t="s">
        <v>129</v>
      </c>
      <c r="AV1193" s="13" t="s">
        <v>81</v>
      </c>
      <c r="AW1193" s="13" t="s">
        <v>29</v>
      </c>
      <c r="AX1193" s="13" t="s">
        <v>73</v>
      </c>
      <c r="AY1193" s="168" t="s">
        <v>445</v>
      </c>
    </row>
    <row r="1194" spans="1:65" s="14" customFormat="1">
      <c r="B1194" s="173"/>
      <c r="D1194" s="167" t="s">
        <v>453</v>
      </c>
      <c r="E1194" s="174" t="s">
        <v>1</v>
      </c>
      <c r="F1194" s="175" t="s">
        <v>1502</v>
      </c>
      <c r="H1194" s="176">
        <v>122.59</v>
      </c>
      <c r="L1194" s="173"/>
      <c r="M1194" s="177"/>
      <c r="N1194" s="178"/>
      <c r="O1194" s="178"/>
      <c r="P1194" s="178"/>
      <c r="Q1194" s="178"/>
      <c r="R1194" s="178"/>
      <c r="S1194" s="178"/>
      <c r="T1194" s="179"/>
      <c r="AT1194" s="174" t="s">
        <v>453</v>
      </c>
      <c r="AU1194" s="174" t="s">
        <v>129</v>
      </c>
      <c r="AV1194" s="14" t="s">
        <v>129</v>
      </c>
      <c r="AW1194" s="14" t="s">
        <v>29</v>
      </c>
      <c r="AX1194" s="14" t="s">
        <v>73</v>
      </c>
      <c r="AY1194" s="174" t="s">
        <v>445</v>
      </c>
    </row>
    <row r="1195" spans="1:65" s="14" customFormat="1">
      <c r="B1195" s="173"/>
      <c r="D1195" s="167" t="s">
        <v>453</v>
      </c>
      <c r="E1195" s="174" t="s">
        <v>1</v>
      </c>
      <c r="F1195" s="175" t="s">
        <v>1503</v>
      </c>
      <c r="H1195" s="176">
        <v>28.975000000000001</v>
      </c>
      <c r="L1195" s="173"/>
      <c r="M1195" s="177"/>
      <c r="N1195" s="178"/>
      <c r="O1195" s="178"/>
      <c r="P1195" s="178"/>
      <c r="Q1195" s="178"/>
      <c r="R1195" s="178"/>
      <c r="S1195" s="178"/>
      <c r="T1195" s="179"/>
      <c r="AT1195" s="174" t="s">
        <v>453</v>
      </c>
      <c r="AU1195" s="174" t="s">
        <v>129</v>
      </c>
      <c r="AV1195" s="14" t="s">
        <v>129</v>
      </c>
      <c r="AW1195" s="14" t="s">
        <v>29</v>
      </c>
      <c r="AX1195" s="14" t="s">
        <v>73</v>
      </c>
      <c r="AY1195" s="174" t="s">
        <v>445</v>
      </c>
    </row>
    <row r="1196" spans="1:65" s="14" customFormat="1">
      <c r="B1196" s="173"/>
      <c r="D1196" s="167" t="s">
        <v>453</v>
      </c>
      <c r="E1196" s="174" t="s">
        <v>1</v>
      </c>
      <c r="F1196" s="175" t="s">
        <v>1504</v>
      </c>
      <c r="H1196" s="176">
        <v>12.73</v>
      </c>
      <c r="L1196" s="173"/>
      <c r="M1196" s="177"/>
      <c r="N1196" s="178"/>
      <c r="O1196" s="178"/>
      <c r="P1196" s="178"/>
      <c r="Q1196" s="178"/>
      <c r="R1196" s="178"/>
      <c r="S1196" s="178"/>
      <c r="T1196" s="179"/>
      <c r="AT1196" s="174" t="s">
        <v>453</v>
      </c>
      <c r="AU1196" s="174" t="s">
        <v>129</v>
      </c>
      <c r="AV1196" s="14" t="s">
        <v>129</v>
      </c>
      <c r="AW1196" s="14" t="s">
        <v>29</v>
      </c>
      <c r="AX1196" s="14" t="s">
        <v>73</v>
      </c>
      <c r="AY1196" s="174" t="s">
        <v>445</v>
      </c>
    </row>
    <row r="1197" spans="1:65" s="14" customFormat="1">
      <c r="B1197" s="173"/>
      <c r="D1197" s="167" t="s">
        <v>453</v>
      </c>
      <c r="E1197" s="174" t="s">
        <v>1</v>
      </c>
      <c r="F1197" s="175" t="s">
        <v>1505</v>
      </c>
      <c r="H1197" s="176">
        <v>17.324999999999999</v>
      </c>
      <c r="L1197" s="173"/>
      <c r="M1197" s="177"/>
      <c r="N1197" s="178"/>
      <c r="O1197" s="178"/>
      <c r="P1197" s="178"/>
      <c r="Q1197" s="178"/>
      <c r="R1197" s="178"/>
      <c r="S1197" s="178"/>
      <c r="T1197" s="179"/>
      <c r="AT1197" s="174" t="s">
        <v>453</v>
      </c>
      <c r="AU1197" s="174" t="s">
        <v>129</v>
      </c>
      <c r="AV1197" s="14" t="s">
        <v>129</v>
      </c>
      <c r="AW1197" s="14" t="s">
        <v>29</v>
      </c>
      <c r="AX1197" s="14" t="s">
        <v>73</v>
      </c>
      <c r="AY1197" s="174" t="s">
        <v>445</v>
      </c>
    </row>
    <row r="1198" spans="1:65" s="15" customFormat="1">
      <c r="B1198" s="180"/>
      <c r="D1198" s="167" t="s">
        <v>453</v>
      </c>
      <c r="E1198" s="181" t="s">
        <v>1</v>
      </c>
      <c r="F1198" s="182" t="s">
        <v>468</v>
      </c>
      <c r="H1198" s="183">
        <v>181.62</v>
      </c>
      <c r="L1198" s="180"/>
      <c r="M1198" s="184"/>
      <c r="N1198" s="185"/>
      <c r="O1198" s="185"/>
      <c r="P1198" s="185"/>
      <c r="Q1198" s="185"/>
      <c r="R1198" s="185"/>
      <c r="S1198" s="185"/>
      <c r="T1198" s="186"/>
      <c r="AT1198" s="181" t="s">
        <v>453</v>
      </c>
      <c r="AU1198" s="181" t="s">
        <v>129</v>
      </c>
      <c r="AV1198" s="15" t="s">
        <v>469</v>
      </c>
      <c r="AW1198" s="15" t="s">
        <v>29</v>
      </c>
      <c r="AX1198" s="15" t="s">
        <v>73</v>
      </c>
      <c r="AY1198" s="181" t="s">
        <v>445</v>
      </c>
    </row>
    <row r="1199" spans="1:65" s="16" customFormat="1">
      <c r="B1199" s="187"/>
      <c r="D1199" s="167" t="s">
        <v>453</v>
      </c>
      <c r="E1199" s="188" t="s">
        <v>1</v>
      </c>
      <c r="F1199" s="189" t="s">
        <v>470</v>
      </c>
      <c r="H1199" s="190">
        <v>346.19</v>
      </c>
      <c r="L1199" s="187"/>
      <c r="M1199" s="191"/>
      <c r="N1199" s="192"/>
      <c r="O1199" s="192"/>
      <c r="P1199" s="192"/>
      <c r="Q1199" s="192"/>
      <c r="R1199" s="192"/>
      <c r="S1199" s="192"/>
      <c r="T1199" s="193"/>
      <c r="AT1199" s="188" t="s">
        <v>453</v>
      </c>
      <c r="AU1199" s="188" t="s">
        <v>129</v>
      </c>
      <c r="AV1199" s="16" t="s">
        <v>451</v>
      </c>
      <c r="AW1199" s="16" t="s">
        <v>29</v>
      </c>
      <c r="AX1199" s="16" t="s">
        <v>81</v>
      </c>
      <c r="AY1199" s="188" t="s">
        <v>445</v>
      </c>
    </row>
    <row r="1200" spans="1:65" s="2" customFormat="1" ht="24.2" customHeight="1">
      <c r="A1200" s="30"/>
      <c r="B1200" s="152"/>
      <c r="C1200" s="153" t="s">
        <v>1506</v>
      </c>
      <c r="D1200" s="153" t="s">
        <v>447</v>
      </c>
      <c r="E1200" s="154" t="s">
        <v>1507</v>
      </c>
      <c r="F1200" s="155" t="s">
        <v>1508</v>
      </c>
      <c r="G1200" s="156" t="s">
        <v>529</v>
      </c>
      <c r="H1200" s="157">
        <v>195.03</v>
      </c>
      <c r="I1200" s="158"/>
      <c r="J1200" s="158">
        <f>ROUND(I1200*H1200,2)</f>
        <v>0</v>
      </c>
      <c r="K1200" s="159"/>
      <c r="L1200" s="31"/>
      <c r="M1200" s="160" t="s">
        <v>1</v>
      </c>
      <c r="N1200" s="161" t="s">
        <v>39</v>
      </c>
      <c r="O1200" s="162">
        <v>1.6</v>
      </c>
      <c r="P1200" s="162">
        <f>O1200*H1200</f>
        <v>312.048</v>
      </c>
      <c r="Q1200" s="162">
        <v>0</v>
      </c>
      <c r="R1200" s="162">
        <f>Q1200*H1200</f>
        <v>0</v>
      </c>
      <c r="S1200" s="162">
        <v>7.5999999999999998E-2</v>
      </c>
      <c r="T1200" s="163">
        <f>S1200*H1200</f>
        <v>14.822279999999999</v>
      </c>
      <c r="U1200" s="30"/>
      <c r="V1200" s="30"/>
      <c r="W1200" s="30"/>
      <c r="X1200" s="30"/>
      <c r="Y1200" s="30"/>
      <c r="Z1200" s="30"/>
      <c r="AA1200" s="30"/>
      <c r="AB1200" s="30"/>
      <c r="AC1200" s="30"/>
      <c r="AD1200" s="30"/>
      <c r="AE1200" s="30"/>
      <c r="AR1200" s="164" t="s">
        <v>451</v>
      </c>
      <c r="AT1200" s="164" t="s">
        <v>447</v>
      </c>
      <c r="AU1200" s="164" t="s">
        <v>129</v>
      </c>
      <c r="AY1200" s="18" t="s">
        <v>445</v>
      </c>
      <c r="BE1200" s="165">
        <f>IF(N1200="základná",J1200,0)</f>
        <v>0</v>
      </c>
      <c r="BF1200" s="165">
        <f>IF(N1200="znížená",J1200,0)</f>
        <v>0</v>
      </c>
      <c r="BG1200" s="165">
        <f>IF(N1200="zákl. prenesená",J1200,0)</f>
        <v>0</v>
      </c>
      <c r="BH1200" s="165">
        <f>IF(N1200="zníž. prenesená",J1200,0)</f>
        <v>0</v>
      </c>
      <c r="BI1200" s="165">
        <f>IF(N1200="nulová",J1200,0)</f>
        <v>0</v>
      </c>
      <c r="BJ1200" s="18" t="s">
        <v>129</v>
      </c>
      <c r="BK1200" s="165">
        <f>ROUND(I1200*H1200,2)</f>
        <v>0</v>
      </c>
      <c r="BL1200" s="18" t="s">
        <v>451</v>
      </c>
      <c r="BM1200" s="164" t="s">
        <v>1509</v>
      </c>
    </row>
    <row r="1201" spans="1:65" s="13" customFormat="1">
      <c r="B1201" s="166"/>
      <c r="D1201" s="167" t="s">
        <v>453</v>
      </c>
      <c r="E1201" s="168" t="s">
        <v>1</v>
      </c>
      <c r="F1201" s="169" t="s">
        <v>639</v>
      </c>
      <c r="H1201" s="168" t="s">
        <v>1</v>
      </c>
      <c r="L1201" s="166"/>
      <c r="M1201" s="170"/>
      <c r="N1201" s="171"/>
      <c r="O1201" s="171"/>
      <c r="P1201" s="171"/>
      <c r="Q1201" s="171"/>
      <c r="R1201" s="171"/>
      <c r="S1201" s="171"/>
      <c r="T1201" s="172"/>
      <c r="AT1201" s="168" t="s">
        <v>453</v>
      </c>
      <c r="AU1201" s="168" t="s">
        <v>129</v>
      </c>
      <c r="AV1201" s="13" t="s">
        <v>81</v>
      </c>
      <c r="AW1201" s="13" t="s">
        <v>29</v>
      </c>
      <c r="AX1201" s="13" t="s">
        <v>73</v>
      </c>
      <c r="AY1201" s="168" t="s">
        <v>445</v>
      </c>
    </row>
    <row r="1202" spans="1:65" s="14" customFormat="1">
      <c r="B1202" s="173"/>
      <c r="D1202" s="167" t="s">
        <v>453</v>
      </c>
      <c r="E1202" s="174" t="s">
        <v>1</v>
      </c>
      <c r="F1202" s="175" t="s">
        <v>1510</v>
      </c>
      <c r="H1202" s="176">
        <v>24.821999999999999</v>
      </c>
      <c r="L1202" s="173"/>
      <c r="M1202" s="177"/>
      <c r="N1202" s="178"/>
      <c r="O1202" s="178"/>
      <c r="P1202" s="178"/>
      <c r="Q1202" s="178"/>
      <c r="R1202" s="178"/>
      <c r="S1202" s="178"/>
      <c r="T1202" s="179"/>
      <c r="AT1202" s="174" t="s">
        <v>453</v>
      </c>
      <c r="AU1202" s="174" t="s">
        <v>129</v>
      </c>
      <c r="AV1202" s="14" t="s">
        <v>129</v>
      </c>
      <c r="AW1202" s="14" t="s">
        <v>29</v>
      </c>
      <c r="AX1202" s="14" t="s">
        <v>73</v>
      </c>
      <c r="AY1202" s="174" t="s">
        <v>445</v>
      </c>
    </row>
    <row r="1203" spans="1:65" s="14" customFormat="1">
      <c r="B1203" s="173"/>
      <c r="D1203" s="167" t="s">
        <v>453</v>
      </c>
      <c r="E1203" s="174" t="s">
        <v>1</v>
      </c>
      <c r="F1203" s="175" t="s">
        <v>1511</v>
      </c>
      <c r="H1203" s="176">
        <v>7.0919999999999996</v>
      </c>
      <c r="L1203" s="173"/>
      <c r="M1203" s="177"/>
      <c r="N1203" s="178"/>
      <c r="O1203" s="178"/>
      <c r="P1203" s="178"/>
      <c r="Q1203" s="178"/>
      <c r="R1203" s="178"/>
      <c r="S1203" s="178"/>
      <c r="T1203" s="179"/>
      <c r="AT1203" s="174" t="s">
        <v>453</v>
      </c>
      <c r="AU1203" s="174" t="s">
        <v>129</v>
      </c>
      <c r="AV1203" s="14" t="s">
        <v>129</v>
      </c>
      <c r="AW1203" s="14" t="s">
        <v>29</v>
      </c>
      <c r="AX1203" s="14" t="s">
        <v>73</v>
      </c>
      <c r="AY1203" s="174" t="s">
        <v>445</v>
      </c>
    </row>
    <row r="1204" spans="1:65" s="13" customFormat="1">
      <c r="B1204" s="166"/>
      <c r="D1204" s="167" t="s">
        <v>453</v>
      </c>
      <c r="E1204" s="168" t="s">
        <v>1</v>
      </c>
      <c r="F1204" s="169" t="s">
        <v>653</v>
      </c>
      <c r="H1204" s="168" t="s">
        <v>1</v>
      </c>
      <c r="L1204" s="166"/>
      <c r="M1204" s="170"/>
      <c r="N1204" s="171"/>
      <c r="O1204" s="171"/>
      <c r="P1204" s="171"/>
      <c r="Q1204" s="171"/>
      <c r="R1204" s="171"/>
      <c r="S1204" s="171"/>
      <c r="T1204" s="172"/>
      <c r="AT1204" s="168" t="s">
        <v>453</v>
      </c>
      <c r="AU1204" s="168" t="s">
        <v>129</v>
      </c>
      <c r="AV1204" s="13" t="s">
        <v>81</v>
      </c>
      <c r="AW1204" s="13" t="s">
        <v>29</v>
      </c>
      <c r="AX1204" s="13" t="s">
        <v>73</v>
      </c>
      <c r="AY1204" s="168" t="s">
        <v>445</v>
      </c>
    </row>
    <row r="1205" spans="1:65" s="14" customFormat="1">
      <c r="B1205" s="173"/>
      <c r="D1205" s="167" t="s">
        <v>453</v>
      </c>
      <c r="E1205" s="174" t="s">
        <v>1</v>
      </c>
      <c r="F1205" s="175" t="s">
        <v>1512</v>
      </c>
      <c r="H1205" s="176">
        <v>32.505000000000003</v>
      </c>
      <c r="L1205" s="173"/>
      <c r="M1205" s="177"/>
      <c r="N1205" s="178"/>
      <c r="O1205" s="178"/>
      <c r="P1205" s="178"/>
      <c r="Q1205" s="178"/>
      <c r="R1205" s="178"/>
      <c r="S1205" s="178"/>
      <c r="T1205" s="179"/>
      <c r="AT1205" s="174" t="s">
        <v>453</v>
      </c>
      <c r="AU1205" s="174" t="s">
        <v>129</v>
      </c>
      <c r="AV1205" s="14" t="s">
        <v>129</v>
      </c>
      <c r="AW1205" s="14" t="s">
        <v>29</v>
      </c>
      <c r="AX1205" s="14" t="s">
        <v>73</v>
      </c>
      <c r="AY1205" s="174" t="s">
        <v>445</v>
      </c>
    </row>
    <row r="1206" spans="1:65" s="14" customFormat="1">
      <c r="B1206" s="173"/>
      <c r="D1206" s="167" t="s">
        <v>453</v>
      </c>
      <c r="E1206" s="174" t="s">
        <v>1</v>
      </c>
      <c r="F1206" s="175" t="s">
        <v>1513</v>
      </c>
      <c r="H1206" s="176">
        <v>28.367999999999999</v>
      </c>
      <c r="L1206" s="173"/>
      <c r="M1206" s="177"/>
      <c r="N1206" s="178"/>
      <c r="O1206" s="178"/>
      <c r="P1206" s="178"/>
      <c r="Q1206" s="178"/>
      <c r="R1206" s="178"/>
      <c r="S1206" s="178"/>
      <c r="T1206" s="179"/>
      <c r="AT1206" s="174" t="s">
        <v>453</v>
      </c>
      <c r="AU1206" s="174" t="s">
        <v>129</v>
      </c>
      <c r="AV1206" s="14" t="s">
        <v>129</v>
      </c>
      <c r="AW1206" s="14" t="s">
        <v>29</v>
      </c>
      <c r="AX1206" s="14" t="s">
        <v>73</v>
      </c>
      <c r="AY1206" s="174" t="s">
        <v>445</v>
      </c>
    </row>
    <row r="1207" spans="1:65" s="14" customFormat="1">
      <c r="B1207" s="173"/>
      <c r="D1207" s="167" t="s">
        <v>453</v>
      </c>
      <c r="E1207" s="174" t="s">
        <v>1</v>
      </c>
      <c r="F1207" s="175" t="s">
        <v>1514</v>
      </c>
      <c r="H1207" s="176">
        <v>23.64</v>
      </c>
      <c r="L1207" s="173"/>
      <c r="M1207" s="177"/>
      <c r="N1207" s="178"/>
      <c r="O1207" s="178"/>
      <c r="P1207" s="178"/>
      <c r="Q1207" s="178"/>
      <c r="R1207" s="178"/>
      <c r="S1207" s="178"/>
      <c r="T1207" s="179"/>
      <c r="AT1207" s="174" t="s">
        <v>453</v>
      </c>
      <c r="AU1207" s="174" t="s">
        <v>129</v>
      </c>
      <c r="AV1207" s="14" t="s">
        <v>129</v>
      </c>
      <c r="AW1207" s="14" t="s">
        <v>29</v>
      </c>
      <c r="AX1207" s="14" t="s">
        <v>73</v>
      </c>
      <c r="AY1207" s="174" t="s">
        <v>445</v>
      </c>
    </row>
    <row r="1208" spans="1:65" s="13" customFormat="1">
      <c r="B1208" s="166"/>
      <c r="D1208" s="167" t="s">
        <v>453</v>
      </c>
      <c r="E1208" s="168" t="s">
        <v>1</v>
      </c>
      <c r="F1208" s="169" t="s">
        <v>654</v>
      </c>
      <c r="H1208" s="168" t="s">
        <v>1</v>
      </c>
      <c r="L1208" s="166"/>
      <c r="M1208" s="170"/>
      <c r="N1208" s="171"/>
      <c r="O1208" s="171"/>
      <c r="P1208" s="171"/>
      <c r="Q1208" s="171"/>
      <c r="R1208" s="171"/>
      <c r="S1208" s="171"/>
      <c r="T1208" s="172"/>
      <c r="AT1208" s="168" t="s">
        <v>453</v>
      </c>
      <c r="AU1208" s="168" t="s">
        <v>129</v>
      </c>
      <c r="AV1208" s="13" t="s">
        <v>81</v>
      </c>
      <c r="AW1208" s="13" t="s">
        <v>29</v>
      </c>
      <c r="AX1208" s="13" t="s">
        <v>73</v>
      </c>
      <c r="AY1208" s="168" t="s">
        <v>445</v>
      </c>
    </row>
    <row r="1209" spans="1:65" s="14" customFormat="1">
      <c r="B1209" s="173"/>
      <c r="D1209" s="167" t="s">
        <v>453</v>
      </c>
      <c r="E1209" s="174" t="s">
        <v>1</v>
      </c>
      <c r="F1209" s="175" t="s">
        <v>1515</v>
      </c>
      <c r="H1209" s="176">
        <v>20.094000000000001</v>
      </c>
      <c r="L1209" s="173"/>
      <c r="M1209" s="177"/>
      <c r="N1209" s="178"/>
      <c r="O1209" s="178"/>
      <c r="P1209" s="178"/>
      <c r="Q1209" s="178"/>
      <c r="R1209" s="178"/>
      <c r="S1209" s="178"/>
      <c r="T1209" s="179"/>
      <c r="AT1209" s="174" t="s">
        <v>453</v>
      </c>
      <c r="AU1209" s="174" t="s">
        <v>129</v>
      </c>
      <c r="AV1209" s="14" t="s">
        <v>129</v>
      </c>
      <c r="AW1209" s="14" t="s">
        <v>29</v>
      </c>
      <c r="AX1209" s="14" t="s">
        <v>73</v>
      </c>
      <c r="AY1209" s="174" t="s">
        <v>445</v>
      </c>
    </row>
    <row r="1210" spans="1:65" s="14" customFormat="1">
      <c r="B1210" s="173"/>
      <c r="D1210" s="167" t="s">
        <v>453</v>
      </c>
      <c r="E1210" s="174" t="s">
        <v>1</v>
      </c>
      <c r="F1210" s="175" t="s">
        <v>1516</v>
      </c>
      <c r="H1210" s="176">
        <v>58.509</v>
      </c>
      <c r="L1210" s="173"/>
      <c r="M1210" s="177"/>
      <c r="N1210" s="178"/>
      <c r="O1210" s="178"/>
      <c r="P1210" s="178"/>
      <c r="Q1210" s="178"/>
      <c r="R1210" s="178"/>
      <c r="S1210" s="178"/>
      <c r="T1210" s="179"/>
      <c r="AT1210" s="174" t="s">
        <v>453</v>
      </c>
      <c r="AU1210" s="174" t="s">
        <v>129</v>
      </c>
      <c r="AV1210" s="14" t="s">
        <v>129</v>
      </c>
      <c r="AW1210" s="14" t="s">
        <v>29</v>
      </c>
      <c r="AX1210" s="14" t="s">
        <v>73</v>
      </c>
      <c r="AY1210" s="174" t="s">
        <v>445</v>
      </c>
    </row>
    <row r="1211" spans="1:65" s="16" customFormat="1">
      <c r="B1211" s="187"/>
      <c r="D1211" s="167" t="s">
        <v>453</v>
      </c>
      <c r="E1211" s="188" t="s">
        <v>1</v>
      </c>
      <c r="F1211" s="189" t="s">
        <v>470</v>
      </c>
      <c r="H1211" s="190">
        <v>195.03</v>
      </c>
      <c r="L1211" s="187"/>
      <c r="M1211" s="191"/>
      <c r="N1211" s="192"/>
      <c r="O1211" s="192"/>
      <c r="P1211" s="192"/>
      <c r="Q1211" s="192"/>
      <c r="R1211" s="192"/>
      <c r="S1211" s="192"/>
      <c r="T1211" s="193"/>
      <c r="AT1211" s="188" t="s">
        <v>453</v>
      </c>
      <c r="AU1211" s="188" t="s">
        <v>129</v>
      </c>
      <c r="AV1211" s="16" t="s">
        <v>451</v>
      </c>
      <c r="AW1211" s="16" t="s">
        <v>29</v>
      </c>
      <c r="AX1211" s="16" t="s">
        <v>81</v>
      </c>
      <c r="AY1211" s="188" t="s">
        <v>445</v>
      </c>
    </row>
    <row r="1212" spans="1:65" s="2" customFormat="1" ht="24.2" customHeight="1">
      <c r="A1212" s="30"/>
      <c r="B1212" s="152"/>
      <c r="C1212" s="153" t="s">
        <v>1517</v>
      </c>
      <c r="D1212" s="153" t="s">
        <v>447</v>
      </c>
      <c r="E1212" s="154" t="s">
        <v>1518</v>
      </c>
      <c r="F1212" s="155" t="s">
        <v>1519</v>
      </c>
      <c r="G1212" s="156" t="s">
        <v>529</v>
      </c>
      <c r="H1212" s="157">
        <v>56.145000000000003</v>
      </c>
      <c r="I1212" s="158"/>
      <c r="J1212" s="158">
        <f>ROUND(I1212*H1212,2)</f>
        <v>0</v>
      </c>
      <c r="K1212" s="159"/>
      <c r="L1212" s="31"/>
      <c r="M1212" s="160" t="s">
        <v>1</v>
      </c>
      <c r="N1212" s="161" t="s">
        <v>39</v>
      </c>
      <c r="O1212" s="162">
        <v>1.2</v>
      </c>
      <c r="P1212" s="162">
        <f>O1212*H1212</f>
        <v>67.373999999999995</v>
      </c>
      <c r="Q1212" s="162">
        <v>0</v>
      </c>
      <c r="R1212" s="162">
        <f>Q1212*H1212</f>
        <v>0</v>
      </c>
      <c r="S1212" s="162">
        <v>6.3E-2</v>
      </c>
      <c r="T1212" s="163">
        <f>S1212*H1212</f>
        <v>3.5371350000000001</v>
      </c>
      <c r="U1212" s="30"/>
      <c r="V1212" s="30"/>
      <c r="W1212" s="30"/>
      <c r="X1212" s="30"/>
      <c r="Y1212" s="30"/>
      <c r="Z1212" s="30"/>
      <c r="AA1212" s="30"/>
      <c r="AB1212" s="30"/>
      <c r="AC1212" s="30"/>
      <c r="AD1212" s="30"/>
      <c r="AE1212" s="30"/>
      <c r="AR1212" s="164" t="s">
        <v>451</v>
      </c>
      <c r="AT1212" s="164" t="s">
        <v>447</v>
      </c>
      <c r="AU1212" s="164" t="s">
        <v>129</v>
      </c>
      <c r="AY1212" s="18" t="s">
        <v>445</v>
      </c>
      <c r="BE1212" s="165">
        <f>IF(N1212="základná",J1212,0)</f>
        <v>0</v>
      </c>
      <c r="BF1212" s="165">
        <f>IF(N1212="znížená",J1212,0)</f>
        <v>0</v>
      </c>
      <c r="BG1212" s="165">
        <f>IF(N1212="zákl. prenesená",J1212,0)</f>
        <v>0</v>
      </c>
      <c r="BH1212" s="165">
        <f>IF(N1212="zníž. prenesená",J1212,0)</f>
        <v>0</v>
      </c>
      <c r="BI1212" s="165">
        <f>IF(N1212="nulová",J1212,0)</f>
        <v>0</v>
      </c>
      <c r="BJ1212" s="18" t="s">
        <v>129</v>
      </c>
      <c r="BK1212" s="165">
        <f>ROUND(I1212*H1212,2)</f>
        <v>0</v>
      </c>
      <c r="BL1212" s="18" t="s">
        <v>451</v>
      </c>
      <c r="BM1212" s="164" t="s">
        <v>1520</v>
      </c>
    </row>
    <row r="1213" spans="1:65" s="13" customFormat="1">
      <c r="B1213" s="166"/>
      <c r="D1213" s="167" t="s">
        <v>453</v>
      </c>
      <c r="E1213" s="168" t="s">
        <v>1</v>
      </c>
      <c r="F1213" s="169" t="s">
        <v>639</v>
      </c>
      <c r="H1213" s="168" t="s">
        <v>1</v>
      </c>
      <c r="L1213" s="166"/>
      <c r="M1213" s="170"/>
      <c r="N1213" s="171"/>
      <c r="O1213" s="171"/>
      <c r="P1213" s="171"/>
      <c r="Q1213" s="171"/>
      <c r="R1213" s="171"/>
      <c r="S1213" s="171"/>
      <c r="T1213" s="172"/>
      <c r="AT1213" s="168" t="s">
        <v>453</v>
      </c>
      <c r="AU1213" s="168" t="s">
        <v>129</v>
      </c>
      <c r="AV1213" s="13" t="s">
        <v>81</v>
      </c>
      <c r="AW1213" s="13" t="s">
        <v>29</v>
      </c>
      <c r="AX1213" s="13" t="s">
        <v>73</v>
      </c>
      <c r="AY1213" s="168" t="s">
        <v>445</v>
      </c>
    </row>
    <row r="1214" spans="1:65" s="14" customFormat="1">
      <c r="B1214" s="173"/>
      <c r="D1214" s="167" t="s">
        <v>453</v>
      </c>
      <c r="E1214" s="174" t="s">
        <v>1</v>
      </c>
      <c r="F1214" s="175" t="s">
        <v>1521</v>
      </c>
      <c r="H1214" s="176">
        <v>8.57</v>
      </c>
      <c r="L1214" s="173"/>
      <c r="M1214" s="177"/>
      <c r="N1214" s="178"/>
      <c r="O1214" s="178"/>
      <c r="P1214" s="178"/>
      <c r="Q1214" s="178"/>
      <c r="R1214" s="178"/>
      <c r="S1214" s="178"/>
      <c r="T1214" s="179"/>
      <c r="AT1214" s="174" t="s">
        <v>453</v>
      </c>
      <c r="AU1214" s="174" t="s">
        <v>129</v>
      </c>
      <c r="AV1214" s="14" t="s">
        <v>129</v>
      </c>
      <c r="AW1214" s="14" t="s">
        <v>29</v>
      </c>
      <c r="AX1214" s="14" t="s">
        <v>73</v>
      </c>
      <c r="AY1214" s="174" t="s">
        <v>445</v>
      </c>
    </row>
    <row r="1215" spans="1:65" s="13" customFormat="1">
      <c r="B1215" s="166"/>
      <c r="D1215" s="167" t="s">
        <v>453</v>
      </c>
      <c r="E1215" s="168" t="s">
        <v>1</v>
      </c>
      <c r="F1215" s="169" t="s">
        <v>653</v>
      </c>
      <c r="H1215" s="168" t="s">
        <v>1</v>
      </c>
      <c r="L1215" s="166"/>
      <c r="M1215" s="170"/>
      <c r="N1215" s="171"/>
      <c r="O1215" s="171"/>
      <c r="P1215" s="171"/>
      <c r="Q1215" s="171"/>
      <c r="R1215" s="171"/>
      <c r="S1215" s="171"/>
      <c r="T1215" s="172"/>
      <c r="AT1215" s="168" t="s">
        <v>453</v>
      </c>
      <c r="AU1215" s="168" t="s">
        <v>129</v>
      </c>
      <c r="AV1215" s="13" t="s">
        <v>81</v>
      </c>
      <c r="AW1215" s="13" t="s">
        <v>29</v>
      </c>
      <c r="AX1215" s="13" t="s">
        <v>73</v>
      </c>
      <c r="AY1215" s="168" t="s">
        <v>445</v>
      </c>
    </row>
    <row r="1216" spans="1:65" s="14" customFormat="1">
      <c r="B1216" s="173"/>
      <c r="D1216" s="167" t="s">
        <v>453</v>
      </c>
      <c r="E1216" s="174" t="s">
        <v>1</v>
      </c>
      <c r="F1216" s="175" t="s">
        <v>1522</v>
      </c>
      <c r="H1216" s="176">
        <v>25.709</v>
      </c>
      <c r="L1216" s="173"/>
      <c r="M1216" s="177"/>
      <c r="N1216" s="178"/>
      <c r="O1216" s="178"/>
      <c r="P1216" s="178"/>
      <c r="Q1216" s="178"/>
      <c r="R1216" s="178"/>
      <c r="S1216" s="178"/>
      <c r="T1216" s="179"/>
      <c r="AT1216" s="174" t="s">
        <v>453</v>
      </c>
      <c r="AU1216" s="174" t="s">
        <v>129</v>
      </c>
      <c r="AV1216" s="14" t="s">
        <v>129</v>
      </c>
      <c r="AW1216" s="14" t="s">
        <v>29</v>
      </c>
      <c r="AX1216" s="14" t="s">
        <v>73</v>
      </c>
      <c r="AY1216" s="174" t="s">
        <v>445</v>
      </c>
    </row>
    <row r="1217" spans="1:65" s="14" customFormat="1">
      <c r="B1217" s="173"/>
      <c r="D1217" s="167" t="s">
        <v>453</v>
      </c>
      <c r="E1217" s="174" t="s">
        <v>1</v>
      </c>
      <c r="F1217" s="175" t="s">
        <v>1523</v>
      </c>
      <c r="H1217" s="176">
        <v>10.44</v>
      </c>
      <c r="L1217" s="173"/>
      <c r="M1217" s="177"/>
      <c r="N1217" s="178"/>
      <c r="O1217" s="178"/>
      <c r="P1217" s="178"/>
      <c r="Q1217" s="178"/>
      <c r="R1217" s="178"/>
      <c r="S1217" s="178"/>
      <c r="T1217" s="179"/>
      <c r="AT1217" s="174" t="s">
        <v>453</v>
      </c>
      <c r="AU1217" s="174" t="s">
        <v>129</v>
      </c>
      <c r="AV1217" s="14" t="s">
        <v>129</v>
      </c>
      <c r="AW1217" s="14" t="s">
        <v>29</v>
      </c>
      <c r="AX1217" s="14" t="s">
        <v>73</v>
      </c>
      <c r="AY1217" s="174" t="s">
        <v>445</v>
      </c>
    </row>
    <row r="1218" spans="1:65" s="13" customFormat="1">
      <c r="B1218" s="166"/>
      <c r="D1218" s="167" t="s">
        <v>453</v>
      </c>
      <c r="E1218" s="168" t="s">
        <v>1</v>
      </c>
      <c r="F1218" s="169" t="s">
        <v>654</v>
      </c>
      <c r="H1218" s="168" t="s">
        <v>1</v>
      </c>
      <c r="L1218" s="166"/>
      <c r="M1218" s="170"/>
      <c r="N1218" s="171"/>
      <c r="O1218" s="171"/>
      <c r="P1218" s="171"/>
      <c r="Q1218" s="171"/>
      <c r="R1218" s="171"/>
      <c r="S1218" s="171"/>
      <c r="T1218" s="172"/>
      <c r="AT1218" s="168" t="s">
        <v>453</v>
      </c>
      <c r="AU1218" s="168" t="s">
        <v>129</v>
      </c>
      <c r="AV1218" s="13" t="s">
        <v>81</v>
      </c>
      <c r="AW1218" s="13" t="s">
        <v>29</v>
      </c>
      <c r="AX1218" s="13" t="s">
        <v>73</v>
      </c>
      <c r="AY1218" s="168" t="s">
        <v>445</v>
      </c>
    </row>
    <row r="1219" spans="1:65" s="14" customFormat="1">
      <c r="B1219" s="173"/>
      <c r="D1219" s="167" t="s">
        <v>453</v>
      </c>
      <c r="E1219" s="174" t="s">
        <v>1</v>
      </c>
      <c r="F1219" s="175" t="s">
        <v>1524</v>
      </c>
      <c r="H1219" s="176">
        <v>11.426</v>
      </c>
      <c r="L1219" s="173"/>
      <c r="M1219" s="177"/>
      <c r="N1219" s="178"/>
      <c r="O1219" s="178"/>
      <c r="P1219" s="178"/>
      <c r="Q1219" s="178"/>
      <c r="R1219" s="178"/>
      <c r="S1219" s="178"/>
      <c r="T1219" s="179"/>
      <c r="AT1219" s="174" t="s">
        <v>453</v>
      </c>
      <c r="AU1219" s="174" t="s">
        <v>129</v>
      </c>
      <c r="AV1219" s="14" t="s">
        <v>129</v>
      </c>
      <c r="AW1219" s="14" t="s">
        <v>29</v>
      </c>
      <c r="AX1219" s="14" t="s">
        <v>73</v>
      </c>
      <c r="AY1219" s="174" t="s">
        <v>445</v>
      </c>
    </row>
    <row r="1220" spans="1:65" s="16" customFormat="1">
      <c r="B1220" s="187"/>
      <c r="D1220" s="167" t="s">
        <v>453</v>
      </c>
      <c r="E1220" s="188" t="s">
        <v>1</v>
      </c>
      <c r="F1220" s="189" t="s">
        <v>470</v>
      </c>
      <c r="H1220" s="190">
        <v>56.145000000000003</v>
      </c>
      <c r="L1220" s="187"/>
      <c r="M1220" s="191"/>
      <c r="N1220" s="192"/>
      <c r="O1220" s="192"/>
      <c r="P1220" s="192"/>
      <c r="Q1220" s="192"/>
      <c r="R1220" s="192"/>
      <c r="S1220" s="192"/>
      <c r="T1220" s="193"/>
      <c r="AT1220" s="188" t="s">
        <v>453</v>
      </c>
      <c r="AU1220" s="188" t="s">
        <v>129</v>
      </c>
      <c r="AV1220" s="16" t="s">
        <v>451</v>
      </c>
      <c r="AW1220" s="16" t="s">
        <v>29</v>
      </c>
      <c r="AX1220" s="16" t="s">
        <v>81</v>
      </c>
      <c r="AY1220" s="188" t="s">
        <v>445</v>
      </c>
    </row>
    <row r="1221" spans="1:65" s="2" customFormat="1" ht="24.2" customHeight="1">
      <c r="A1221" s="30"/>
      <c r="B1221" s="152"/>
      <c r="C1221" s="153" t="s">
        <v>1525</v>
      </c>
      <c r="D1221" s="153" t="s">
        <v>447</v>
      </c>
      <c r="E1221" s="154" t="s">
        <v>1526</v>
      </c>
      <c r="F1221" s="155" t="s">
        <v>1527</v>
      </c>
      <c r="G1221" s="156" t="s">
        <v>542</v>
      </c>
      <c r="H1221" s="157">
        <v>53.265000000000001</v>
      </c>
      <c r="I1221" s="158"/>
      <c r="J1221" s="158">
        <f>ROUND(I1221*H1221,2)</f>
        <v>0</v>
      </c>
      <c r="K1221" s="159"/>
      <c r="L1221" s="31"/>
      <c r="M1221" s="160" t="s">
        <v>1</v>
      </c>
      <c r="N1221" s="161" t="s">
        <v>39</v>
      </c>
      <c r="O1221" s="162">
        <v>4.9910500000000004</v>
      </c>
      <c r="P1221" s="162">
        <f>O1221*H1221</f>
        <v>265.84827825000002</v>
      </c>
      <c r="Q1221" s="162">
        <v>4.5930000000000002E-5</v>
      </c>
      <c r="R1221" s="162">
        <f>Q1221*H1221</f>
        <v>2.44646145E-3</v>
      </c>
      <c r="S1221" s="162">
        <v>2.64E-2</v>
      </c>
      <c r="T1221" s="163">
        <f>S1221*H1221</f>
        <v>1.406196</v>
      </c>
      <c r="U1221" s="30"/>
      <c r="V1221" s="30"/>
      <c r="W1221" s="30"/>
      <c r="X1221" s="30"/>
      <c r="Y1221" s="30"/>
      <c r="Z1221" s="30"/>
      <c r="AA1221" s="30"/>
      <c r="AB1221" s="30"/>
      <c r="AC1221" s="30"/>
      <c r="AD1221" s="30"/>
      <c r="AE1221" s="30"/>
      <c r="AR1221" s="164" t="s">
        <v>451</v>
      </c>
      <c r="AT1221" s="164" t="s">
        <v>447</v>
      </c>
      <c r="AU1221" s="164" t="s">
        <v>129</v>
      </c>
      <c r="AY1221" s="18" t="s">
        <v>445</v>
      </c>
      <c r="BE1221" s="165">
        <f>IF(N1221="základná",J1221,0)</f>
        <v>0</v>
      </c>
      <c r="BF1221" s="165">
        <f>IF(N1221="znížená",J1221,0)</f>
        <v>0</v>
      </c>
      <c r="BG1221" s="165">
        <f>IF(N1221="zákl. prenesená",J1221,0)</f>
        <v>0</v>
      </c>
      <c r="BH1221" s="165">
        <f>IF(N1221="zníž. prenesená",J1221,0)</f>
        <v>0</v>
      </c>
      <c r="BI1221" s="165">
        <f>IF(N1221="nulová",J1221,0)</f>
        <v>0</v>
      </c>
      <c r="BJ1221" s="18" t="s">
        <v>129</v>
      </c>
      <c r="BK1221" s="165">
        <f>ROUND(I1221*H1221,2)</f>
        <v>0</v>
      </c>
      <c r="BL1221" s="18" t="s">
        <v>451</v>
      </c>
      <c r="BM1221" s="164" t="s">
        <v>1528</v>
      </c>
    </row>
    <row r="1222" spans="1:65" s="13" customFormat="1">
      <c r="B1222" s="166"/>
      <c r="D1222" s="167" t="s">
        <v>453</v>
      </c>
      <c r="E1222" s="168" t="s">
        <v>1</v>
      </c>
      <c r="F1222" s="169" t="s">
        <v>1529</v>
      </c>
      <c r="H1222" s="168" t="s">
        <v>1</v>
      </c>
      <c r="L1222" s="166"/>
      <c r="M1222" s="170"/>
      <c r="N1222" s="171"/>
      <c r="O1222" s="171"/>
      <c r="P1222" s="171"/>
      <c r="Q1222" s="171"/>
      <c r="R1222" s="171"/>
      <c r="S1222" s="171"/>
      <c r="T1222" s="172"/>
      <c r="AT1222" s="168" t="s">
        <v>453</v>
      </c>
      <c r="AU1222" s="168" t="s">
        <v>129</v>
      </c>
      <c r="AV1222" s="13" t="s">
        <v>81</v>
      </c>
      <c r="AW1222" s="13" t="s">
        <v>29</v>
      </c>
      <c r="AX1222" s="13" t="s">
        <v>73</v>
      </c>
      <c r="AY1222" s="168" t="s">
        <v>445</v>
      </c>
    </row>
    <row r="1223" spans="1:65" s="14" customFormat="1">
      <c r="B1223" s="173"/>
      <c r="D1223" s="167" t="s">
        <v>453</v>
      </c>
      <c r="E1223" s="174" t="s">
        <v>1</v>
      </c>
      <c r="F1223" s="175" t="s">
        <v>1530</v>
      </c>
      <c r="H1223" s="176">
        <v>17.73</v>
      </c>
      <c r="L1223" s="173"/>
      <c r="M1223" s="177"/>
      <c r="N1223" s="178"/>
      <c r="O1223" s="178"/>
      <c r="P1223" s="178"/>
      <c r="Q1223" s="178"/>
      <c r="R1223" s="178"/>
      <c r="S1223" s="178"/>
      <c r="T1223" s="179"/>
      <c r="AT1223" s="174" t="s">
        <v>453</v>
      </c>
      <c r="AU1223" s="174" t="s">
        <v>129</v>
      </c>
      <c r="AV1223" s="14" t="s">
        <v>129</v>
      </c>
      <c r="AW1223" s="14" t="s">
        <v>29</v>
      </c>
      <c r="AX1223" s="14" t="s">
        <v>73</v>
      </c>
      <c r="AY1223" s="174" t="s">
        <v>445</v>
      </c>
    </row>
    <row r="1224" spans="1:65" s="14" customFormat="1">
      <c r="B1224" s="173"/>
      <c r="D1224" s="167" t="s">
        <v>453</v>
      </c>
      <c r="E1224" s="174" t="s">
        <v>1</v>
      </c>
      <c r="F1224" s="175" t="s">
        <v>1531</v>
      </c>
      <c r="H1224" s="176">
        <v>22.934999999999999</v>
      </c>
      <c r="L1224" s="173"/>
      <c r="M1224" s="177"/>
      <c r="N1224" s="178"/>
      <c r="O1224" s="178"/>
      <c r="P1224" s="178"/>
      <c r="Q1224" s="178"/>
      <c r="R1224" s="178"/>
      <c r="S1224" s="178"/>
      <c r="T1224" s="179"/>
      <c r="AT1224" s="174" t="s">
        <v>453</v>
      </c>
      <c r="AU1224" s="174" t="s">
        <v>129</v>
      </c>
      <c r="AV1224" s="14" t="s">
        <v>129</v>
      </c>
      <c r="AW1224" s="14" t="s">
        <v>29</v>
      </c>
      <c r="AX1224" s="14" t="s">
        <v>73</v>
      </c>
      <c r="AY1224" s="174" t="s">
        <v>445</v>
      </c>
    </row>
    <row r="1225" spans="1:65" s="14" customFormat="1">
      <c r="B1225" s="173"/>
      <c r="D1225" s="167" t="s">
        <v>453</v>
      </c>
      <c r="E1225" s="174" t="s">
        <v>1</v>
      </c>
      <c r="F1225" s="175" t="s">
        <v>1532</v>
      </c>
      <c r="H1225" s="176">
        <v>12.6</v>
      </c>
      <c r="L1225" s="173"/>
      <c r="M1225" s="177"/>
      <c r="N1225" s="178"/>
      <c r="O1225" s="178"/>
      <c r="P1225" s="178"/>
      <c r="Q1225" s="178"/>
      <c r="R1225" s="178"/>
      <c r="S1225" s="178"/>
      <c r="T1225" s="179"/>
      <c r="AT1225" s="174" t="s">
        <v>453</v>
      </c>
      <c r="AU1225" s="174" t="s">
        <v>129</v>
      </c>
      <c r="AV1225" s="14" t="s">
        <v>129</v>
      </c>
      <c r="AW1225" s="14" t="s">
        <v>29</v>
      </c>
      <c r="AX1225" s="14" t="s">
        <v>73</v>
      </c>
      <c r="AY1225" s="174" t="s">
        <v>445</v>
      </c>
    </row>
    <row r="1226" spans="1:65" s="16" customFormat="1">
      <c r="B1226" s="187"/>
      <c r="D1226" s="167" t="s">
        <v>453</v>
      </c>
      <c r="E1226" s="188" t="s">
        <v>1</v>
      </c>
      <c r="F1226" s="189" t="s">
        <v>470</v>
      </c>
      <c r="H1226" s="190">
        <v>53.265000000000001</v>
      </c>
      <c r="L1226" s="187"/>
      <c r="M1226" s="191"/>
      <c r="N1226" s="192"/>
      <c r="O1226" s="192"/>
      <c r="P1226" s="192"/>
      <c r="Q1226" s="192"/>
      <c r="R1226" s="192"/>
      <c r="S1226" s="192"/>
      <c r="T1226" s="193"/>
      <c r="AT1226" s="188" t="s">
        <v>453</v>
      </c>
      <c r="AU1226" s="188" t="s">
        <v>129</v>
      </c>
      <c r="AV1226" s="16" t="s">
        <v>451</v>
      </c>
      <c r="AW1226" s="16" t="s">
        <v>29</v>
      </c>
      <c r="AX1226" s="16" t="s">
        <v>81</v>
      </c>
      <c r="AY1226" s="188" t="s">
        <v>445</v>
      </c>
    </row>
    <row r="1227" spans="1:65" s="2" customFormat="1" ht="24.2" customHeight="1">
      <c r="A1227" s="30"/>
      <c r="B1227" s="152"/>
      <c r="C1227" s="153" t="s">
        <v>1533</v>
      </c>
      <c r="D1227" s="153" t="s">
        <v>447</v>
      </c>
      <c r="E1227" s="154" t="s">
        <v>1534</v>
      </c>
      <c r="F1227" s="155" t="s">
        <v>1535</v>
      </c>
      <c r="G1227" s="156" t="s">
        <v>542</v>
      </c>
      <c r="H1227" s="157">
        <v>37.200000000000003</v>
      </c>
      <c r="I1227" s="158"/>
      <c r="J1227" s="158">
        <f>ROUND(I1227*H1227,2)</f>
        <v>0</v>
      </c>
      <c r="K1227" s="159"/>
      <c r="L1227" s="31"/>
      <c r="M1227" s="160" t="s">
        <v>1</v>
      </c>
      <c r="N1227" s="161" t="s">
        <v>39</v>
      </c>
      <c r="O1227" s="162">
        <v>6.8060799999999997</v>
      </c>
      <c r="P1227" s="162">
        <f>O1227*H1227</f>
        <v>253.18617600000002</v>
      </c>
      <c r="Q1227" s="162">
        <v>7.551E-5</v>
      </c>
      <c r="R1227" s="162">
        <f>Q1227*H1227</f>
        <v>2.8089720000000003E-3</v>
      </c>
      <c r="S1227" s="162">
        <v>3.5999999999999997E-2</v>
      </c>
      <c r="T1227" s="163">
        <f>S1227*H1227</f>
        <v>1.3391999999999999</v>
      </c>
      <c r="U1227" s="30"/>
      <c r="V1227" s="30"/>
      <c r="W1227" s="30"/>
      <c r="X1227" s="30"/>
      <c r="Y1227" s="30"/>
      <c r="Z1227" s="30"/>
      <c r="AA1227" s="30"/>
      <c r="AB1227" s="30"/>
      <c r="AC1227" s="30"/>
      <c r="AD1227" s="30"/>
      <c r="AE1227" s="30"/>
      <c r="AR1227" s="164" t="s">
        <v>451</v>
      </c>
      <c r="AT1227" s="164" t="s">
        <v>447</v>
      </c>
      <c r="AU1227" s="164" t="s">
        <v>129</v>
      </c>
      <c r="AY1227" s="18" t="s">
        <v>445</v>
      </c>
      <c r="BE1227" s="165">
        <f>IF(N1227="základná",J1227,0)</f>
        <v>0</v>
      </c>
      <c r="BF1227" s="165">
        <f>IF(N1227="znížená",J1227,0)</f>
        <v>0</v>
      </c>
      <c r="BG1227" s="165">
        <f>IF(N1227="zákl. prenesená",J1227,0)</f>
        <v>0</v>
      </c>
      <c r="BH1227" s="165">
        <f>IF(N1227="zníž. prenesená",J1227,0)</f>
        <v>0</v>
      </c>
      <c r="BI1227" s="165">
        <f>IF(N1227="nulová",J1227,0)</f>
        <v>0</v>
      </c>
      <c r="BJ1227" s="18" t="s">
        <v>129</v>
      </c>
      <c r="BK1227" s="165">
        <f>ROUND(I1227*H1227,2)</f>
        <v>0</v>
      </c>
      <c r="BL1227" s="18" t="s">
        <v>451</v>
      </c>
      <c r="BM1227" s="164" t="s">
        <v>1536</v>
      </c>
    </row>
    <row r="1228" spans="1:65" s="13" customFormat="1">
      <c r="B1228" s="166"/>
      <c r="D1228" s="167" t="s">
        <v>453</v>
      </c>
      <c r="E1228" s="168" t="s">
        <v>1</v>
      </c>
      <c r="F1228" s="169" t="s">
        <v>1537</v>
      </c>
      <c r="H1228" s="168" t="s">
        <v>1</v>
      </c>
      <c r="L1228" s="166"/>
      <c r="M1228" s="170"/>
      <c r="N1228" s="171"/>
      <c r="O1228" s="171"/>
      <c r="P1228" s="171"/>
      <c r="Q1228" s="171"/>
      <c r="R1228" s="171"/>
      <c r="S1228" s="171"/>
      <c r="T1228" s="172"/>
      <c r="AT1228" s="168" t="s">
        <v>453</v>
      </c>
      <c r="AU1228" s="168" t="s">
        <v>129</v>
      </c>
      <c r="AV1228" s="13" t="s">
        <v>81</v>
      </c>
      <c r="AW1228" s="13" t="s">
        <v>29</v>
      </c>
      <c r="AX1228" s="13" t="s">
        <v>73</v>
      </c>
      <c r="AY1228" s="168" t="s">
        <v>445</v>
      </c>
    </row>
    <row r="1229" spans="1:65" s="14" customFormat="1">
      <c r="B1229" s="173"/>
      <c r="D1229" s="167" t="s">
        <v>453</v>
      </c>
      <c r="E1229" s="174" t="s">
        <v>1</v>
      </c>
      <c r="F1229" s="175" t="s">
        <v>1538</v>
      </c>
      <c r="H1229" s="176">
        <v>18.350000000000001</v>
      </c>
      <c r="L1229" s="173"/>
      <c r="M1229" s="177"/>
      <c r="N1229" s="178"/>
      <c r="O1229" s="178"/>
      <c r="P1229" s="178"/>
      <c r="Q1229" s="178"/>
      <c r="R1229" s="178"/>
      <c r="S1229" s="178"/>
      <c r="T1229" s="179"/>
      <c r="AT1229" s="174" t="s">
        <v>453</v>
      </c>
      <c r="AU1229" s="174" t="s">
        <v>129</v>
      </c>
      <c r="AV1229" s="14" t="s">
        <v>129</v>
      </c>
      <c r="AW1229" s="14" t="s">
        <v>29</v>
      </c>
      <c r="AX1229" s="14" t="s">
        <v>73</v>
      </c>
      <c r="AY1229" s="174" t="s">
        <v>445</v>
      </c>
    </row>
    <row r="1230" spans="1:65" s="13" customFormat="1">
      <c r="B1230" s="166"/>
      <c r="D1230" s="167" t="s">
        <v>453</v>
      </c>
      <c r="E1230" s="168" t="s">
        <v>1</v>
      </c>
      <c r="F1230" s="169" t="s">
        <v>1539</v>
      </c>
      <c r="H1230" s="168" t="s">
        <v>1</v>
      </c>
      <c r="L1230" s="166"/>
      <c r="M1230" s="170"/>
      <c r="N1230" s="171"/>
      <c r="O1230" s="171"/>
      <c r="P1230" s="171"/>
      <c r="Q1230" s="171"/>
      <c r="R1230" s="171"/>
      <c r="S1230" s="171"/>
      <c r="T1230" s="172"/>
      <c r="AT1230" s="168" t="s">
        <v>453</v>
      </c>
      <c r="AU1230" s="168" t="s">
        <v>129</v>
      </c>
      <c r="AV1230" s="13" t="s">
        <v>81</v>
      </c>
      <c r="AW1230" s="13" t="s">
        <v>29</v>
      </c>
      <c r="AX1230" s="13" t="s">
        <v>73</v>
      </c>
      <c r="AY1230" s="168" t="s">
        <v>445</v>
      </c>
    </row>
    <row r="1231" spans="1:65" s="14" customFormat="1">
      <c r="B1231" s="173"/>
      <c r="D1231" s="167" t="s">
        <v>453</v>
      </c>
      <c r="E1231" s="174" t="s">
        <v>1</v>
      </c>
      <c r="F1231" s="175" t="s">
        <v>1540</v>
      </c>
      <c r="H1231" s="176">
        <v>18.850000000000001</v>
      </c>
      <c r="L1231" s="173"/>
      <c r="M1231" s="177"/>
      <c r="N1231" s="178"/>
      <c r="O1231" s="178"/>
      <c r="P1231" s="178"/>
      <c r="Q1231" s="178"/>
      <c r="R1231" s="178"/>
      <c r="S1231" s="178"/>
      <c r="T1231" s="179"/>
      <c r="AT1231" s="174" t="s">
        <v>453</v>
      </c>
      <c r="AU1231" s="174" t="s">
        <v>129</v>
      </c>
      <c r="AV1231" s="14" t="s">
        <v>129</v>
      </c>
      <c r="AW1231" s="14" t="s">
        <v>29</v>
      </c>
      <c r="AX1231" s="14" t="s">
        <v>73</v>
      </c>
      <c r="AY1231" s="174" t="s">
        <v>445</v>
      </c>
    </row>
    <row r="1232" spans="1:65" s="16" customFormat="1">
      <c r="B1232" s="187"/>
      <c r="D1232" s="167" t="s">
        <v>453</v>
      </c>
      <c r="E1232" s="188" t="s">
        <v>1</v>
      </c>
      <c r="F1232" s="189" t="s">
        <v>470</v>
      </c>
      <c r="H1232" s="190">
        <v>37.200000000000003</v>
      </c>
      <c r="L1232" s="187"/>
      <c r="M1232" s="191"/>
      <c r="N1232" s="192"/>
      <c r="O1232" s="192"/>
      <c r="P1232" s="192"/>
      <c r="Q1232" s="192"/>
      <c r="R1232" s="192"/>
      <c r="S1232" s="192"/>
      <c r="T1232" s="193"/>
      <c r="AT1232" s="188" t="s">
        <v>453</v>
      </c>
      <c r="AU1232" s="188" t="s">
        <v>129</v>
      </c>
      <c r="AV1232" s="16" t="s">
        <v>451</v>
      </c>
      <c r="AW1232" s="16" t="s">
        <v>29</v>
      </c>
      <c r="AX1232" s="16" t="s">
        <v>81</v>
      </c>
      <c r="AY1232" s="188" t="s">
        <v>445</v>
      </c>
    </row>
    <row r="1233" spans="1:65" s="2" customFormat="1" ht="24.2" customHeight="1">
      <c r="A1233" s="30"/>
      <c r="B1233" s="152"/>
      <c r="C1233" s="153" t="s">
        <v>1541</v>
      </c>
      <c r="D1233" s="153" t="s">
        <v>447</v>
      </c>
      <c r="E1233" s="154" t="s">
        <v>1542</v>
      </c>
      <c r="F1233" s="155" t="s">
        <v>1543</v>
      </c>
      <c r="G1233" s="156" t="s">
        <v>542</v>
      </c>
      <c r="H1233" s="157">
        <v>18.82</v>
      </c>
      <c r="I1233" s="158"/>
      <c r="J1233" s="158">
        <f>ROUND(I1233*H1233,2)</f>
        <v>0</v>
      </c>
      <c r="K1233" s="159"/>
      <c r="L1233" s="31"/>
      <c r="M1233" s="160" t="s">
        <v>1</v>
      </c>
      <c r="N1233" s="161" t="s">
        <v>39</v>
      </c>
      <c r="O1233" s="162">
        <v>11.524089999999999</v>
      </c>
      <c r="P1233" s="162">
        <f>O1233*H1233</f>
        <v>216.88337379999999</v>
      </c>
      <c r="Q1233" s="162">
        <v>8.5710000000000004E-5</v>
      </c>
      <c r="R1233" s="162">
        <f>Q1233*H1233</f>
        <v>1.6130622E-3</v>
      </c>
      <c r="S1233" s="162">
        <v>0.06</v>
      </c>
      <c r="T1233" s="163">
        <f>S1233*H1233</f>
        <v>1.1292</v>
      </c>
      <c r="U1233" s="30"/>
      <c r="V1233" s="30"/>
      <c r="W1233" s="30"/>
      <c r="X1233" s="30"/>
      <c r="Y1233" s="30"/>
      <c r="Z1233" s="30"/>
      <c r="AA1233" s="30"/>
      <c r="AB1233" s="30"/>
      <c r="AC1233" s="30"/>
      <c r="AD1233" s="30"/>
      <c r="AE1233" s="30"/>
      <c r="AR1233" s="164" t="s">
        <v>451</v>
      </c>
      <c r="AT1233" s="164" t="s">
        <v>447</v>
      </c>
      <c r="AU1233" s="164" t="s">
        <v>129</v>
      </c>
      <c r="AY1233" s="18" t="s">
        <v>445</v>
      </c>
      <c r="BE1233" s="165">
        <f>IF(N1233="základná",J1233,0)</f>
        <v>0</v>
      </c>
      <c r="BF1233" s="165">
        <f>IF(N1233="znížená",J1233,0)</f>
        <v>0</v>
      </c>
      <c r="BG1233" s="165">
        <f>IF(N1233="zákl. prenesená",J1233,0)</f>
        <v>0</v>
      </c>
      <c r="BH1233" s="165">
        <f>IF(N1233="zníž. prenesená",J1233,0)</f>
        <v>0</v>
      </c>
      <c r="BI1233" s="165">
        <f>IF(N1233="nulová",J1233,0)</f>
        <v>0</v>
      </c>
      <c r="BJ1233" s="18" t="s">
        <v>129</v>
      </c>
      <c r="BK1233" s="165">
        <f>ROUND(I1233*H1233,2)</f>
        <v>0</v>
      </c>
      <c r="BL1233" s="18" t="s">
        <v>451</v>
      </c>
      <c r="BM1233" s="164" t="s">
        <v>1544</v>
      </c>
    </row>
    <row r="1234" spans="1:65" s="13" customFormat="1">
      <c r="B1234" s="166"/>
      <c r="D1234" s="167" t="s">
        <v>453</v>
      </c>
      <c r="E1234" s="168" t="s">
        <v>1</v>
      </c>
      <c r="F1234" s="169" t="s">
        <v>1545</v>
      </c>
      <c r="H1234" s="168" t="s">
        <v>1</v>
      </c>
      <c r="L1234" s="166"/>
      <c r="M1234" s="170"/>
      <c r="N1234" s="171"/>
      <c r="O1234" s="171"/>
      <c r="P1234" s="171"/>
      <c r="Q1234" s="171"/>
      <c r="R1234" s="171"/>
      <c r="S1234" s="171"/>
      <c r="T1234" s="172"/>
      <c r="AT1234" s="168" t="s">
        <v>453</v>
      </c>
      <c r="AU1234" s="168" t="s">
        <v>129</v>
      </c>
      <c r="AV1234" s="13" t="s">
        <v>81</v>
      </c>
      <c r="AW1234" s="13" t="s">
        <v>29</v>
      </c>
      <c r="AX1234" s="13" t="s">
        <v>73</v>
      </c>
      <c r="AY1234" s="168" t="s">
        <v>445</v>
      </c>
    </row>
    <row r="1235" spans="1:65" s="14" customFormat="1">
      <c r="B1235" s="173"/>
      <c r="D1235" s="167" t="s">
        <v>453</v>
      </c>
      <c r="E1235" s="174" t="s">
        <v>1</v>
      </c>
      <c r="F1235" s="175" t="s">
        <v>1546</v>
      </c>
      <c r="H1235" s="176">
        <v>18.82</v>
      </c>
      <c r="L1235" s="173"/>
      <c r="M1235" s="177"/>
      <c r="N1235" s="178"/>
      <c r="O1235" s="178"/>
      <c r="P1235" s="178"/>
      <c r="Q1235" s="178"/>
      <c r="R1235" s="178"/>
      <c r="S1235" s="178"/>
      <c r="T1235" s="179"/>
      <c r="AT1235" s="174" t="s">
        <v>453</v>
      </c>
      <c r="AU1235" s="174" t="s">
        <v>129</v>
      </c>
      <c r="AV1235" s="14" t="s">
        <v>129</v>
      </c>
      <c r="AW1235" s="14" t="s">
        <v>29</v>
      </c>
      <c r="AX1235" s="14" t="s">
        <v>73</v>
      </c>
      <c r="AY1235" s="174" t="s">
        <v>445</v>
      </c>
    </row>
    <row r="1236" spans="1:65" s="16" customFormat="1">
      <c r="B1236" s="187"/>
      <c r="D1236" s="167" t="s">
        <v>453</v>
      </c>
      <c r="E1236" s="188" t="s">
        <v>1</v>
      </c>
      <c r="F1236" s="189" t="s">
        <v>470</v>
      </c>
      <c r="H1236" s="190">
        <v>18.82</v>
      </c>
      <c r="L1236" s="187"/>
      <c r="M1236" s="191"/>
      <c r="N1236" s="192"/>
      <c r="O1236" s="192"/>
      <c r="P1236" s="192"/>
      <c r="Q1236" s="192"/>
      <c r="R1236" s="192"/>
      <c r="S1236" s="192"/>
      <c r="T1236" s="193"/>
      <c r="AT1236" s="188" t="s">
        <v>453</v>
      </c>
      <c r="AU1236" s="188" t="s">
        <v>129</v>
      </c>
      <c r="AV1236" s="16" t="s">
        <v>451</v>
      </c>
      <c r="AW1236" s="16" t="s">
        <v>29</v>
      </c>
      <c r="AX1236" s="16" t="s">
        <v>81</v>
      </c>
      <c r="AY1236" s="188" t="s">
        <v>445</v>
      </c>
    </row>
    <row r="1237" spans="1:65" s="2" customFormat="1" ht="37.9" customHeight="1">
      <c r="A1237" s="30"/>
      <c r="B1237" s="152"/>
      <c r="C1237" s="153" t="s">
        <v>1547</v>
      </c>
      <c r="D1237" s="153" t="s">
        <v>447</v>
      </c>
      <c r="E1237" s="154" t="s">
        <v>1548</v>
      </c>
      <c r="F1237" s="155" t="s">
        <v>1549</v>
      </c>
      <c r="G1237" s="156" t="s">
        <v>542</v>
      </c>
      <c r="H1237" s="157">
        <v>188.49799999999999</v>
      </c>
      <c r="I1237" s="158"/>
      <c r="J1237" s="158">
        <f>ROUND(I1237*H1237,2)</f>
        <v>0</v>
      </c>
      <c r="K1237" s="159"/>
      <c r="L1237" s="31"/>
      <c r="M1237" s="160" t="s">
        <v>1</v>
      </c>
      <c r="N1237" s="161" t="s">
        <v>39</v>
      </c>
      <c r="O1237" s="162">
        <v>0.50651999999999997</v>
      </c>
      <c r="P1237" s="162">
        <f>O1237*H1237</f>
        <v>95.478006959999988</v>
      </c>
      <c r="Q1237" s="162">
        <v>0</v>
      </c>
      <c r="R1237" s="162">
        <f>Q1237*H1237</f>
        <v>0</v>
      </c>
      <c r="S1237" s="162">
        <v>3.7999999999999999E-2</v>
      </c>
      <c r="T1237" s="163">
        <f>S1237*H1237</f>
        <v>7.1629239999999994</v>
      </c>
      <c r="U1237" s="30"/>
      <c r="V1237" s="30"/>
      <c r="W1237" s="30"/>
      <c r="X1237" s="30"/>
      <c r="Y1237" s="30"/>
      <c r="Z1237" s="30"/>
      <c r="AA1237" s="30"/>
      <c r="AB1237" s="30"/>
      <c r="AC1237" s="30"/>
      <c r="AD1237" s="30"/>
      <c r="AE1237" s="30"/>
      <c r="AR1237" s="164" t="s">
        <v>451</v>
      </c>
      <c r="AT1237" s="164" t="s">
        <v>447</v>
      </c>
      <c r="AU1237" s="164" t="s">
        <v>129</v>
      </c>
      <c r="AY1237" s="18" t="s">
        <v>445</v>
      </c>
      <c r="BE1237" s="165">
        <f>IF(N1237="základná",J1237,0)</f>
        <v>0</v>
      </c>
      <c r="BF1237" s="165">
        <f>IF(N1237="znížená",J1237,0)</f>
        <v>0</v>
      </c>
      <c r="BG1237" s="165">
        <f>IF(N1237="zákl. prenesená",J1237,0)</f>
        <v>0</v>
      </c>
      <c r="BH1237" s="165">
        <f>IF(N1237="zníž. prenesená",J1237,0)</f>
        <v>0</v>
      </c>
      <c r="BI1237" s="165">
        <f>IF(N1237="nulová",J1237,0)</f>
        <v>0</v>
      </c>
      <c r="BJ1237" s="18" t="s">
        <v>129</v>
      </c>
      <c r="BK1237" s="165">
        <f>ROUND(I1237*H1237,2)</f>
        <v>0</v>
      </c>
      <c r="BL1237" s="18" t="s">
        <v>451</v>
      </c>
      <c r="BM1237" s="164" t="s">
        <v>1550</v>
      </c>
    </row>
    <row r="1238" spans="1:65" s="13" customFormat="1">
      <c r="B1238" s="166"/>
      <c r="D1238" s="167" t="s">
        <v>453</v>
      </c>
      <c r="E1238" s="168" t="s">
        <v>1</v>
      </c>
      <c r="F1238" s="169" t="s">
        <v>1551</v>
      </c>
      <c r="H1238" s="168" t="s">
        <v>1</v>
      </c>
      <c r="L1238" s="166"/>
      <c r="M1238" s="170"/>
      <c r="N1238" s="171"/>
      <c r="O1238" s="171"/>
      <c r="P1238" s="171"/>
      <c r="Q1238" s="171"/>
      <c r="R1238" s="171"/>
      <c r="S1238" s="171"/>
      <c r="T1238" s="172"/>
      <c r="AT1238" s="168" t="s">
        <v>453</v>
      </c>
      <c r="AU1238" s="168" t="s">
        <v>129</v>
      </c>
      <c r="AV1238" s="13" t="s">
        <v>81</v>
      </c>
      <c r="AW1238" s="13" t="s">
        <v>29</v>
      </c>
      <c r="AX1238" s="13" t="s">
        <v>73</v>
      </c>
      <c r="AY1238" s="168" t="s">
        <v>445</v>
      </c>
    </row>
    <row r="1239" spans="1:65" s="14" customFormat="1">
      <c r="B1239" s="173"/>
      <c r="D1239" s="167" t="s">
        <v>453</v>
      </c>
      <c r="E1239" s="174" t="s">
        <v>1</v>
      </c>
      <c r="F1239" s="175" t="s">
        <v>1552</v>
      </c>
      <c r="H1239" s="176">
        <v>188.49799999999999</v>
      </c>
      <c r="L1239" s="173"/>
      <c r="M1239" s="177"/>
      <c r="N1239" s="178"/>
      <c r="O1239" s="178"/>
      <c r="P1239" s="178"/>
      <c r="Q1239" s="178"/>
      <c r="R1239" s="178"/>
      <c r="S1239" s="178"/>
      <c r="T1239" s="179"/>
      <c r="AT1239" s="174" t="s">
        <v>453</v>
      </c>
      <c r="AU1239" s="174" t="s">
        <v>129</v>
      </c>
      <c r="AV1239" s="14" t="s">
        <v>129</v>
      </c>
      <c r="AW1239" s="14" t="s">
        <v>29</v>
      </c>
      <c r="AX1239" s="14" t="s">
        <v>73</v>
      </c>
      <c r="AY1239" s="174" t="s">
        <v>445</v>
      </c>
    </row>
    <row r="1240" spans="1:65" s="16" customFormat="1">
      <c r="B1240" s="187"/>
      <c r="D1240" s="167" t="s">
        <v>453</v>
      </c>
      <c r="E1240" s="188" t="s">
        <v>1</v>
      </c>
      <c r="F1240" s="189" t="s">
        <v>470</v>
      </c>
      <c r="H1240" s="190">
        <v>188.49799999999999</v>
      </c>
      <c r="L1240" s="187"/>
      <c r="M1240" s="191"/>
      <c r="N1240" s="192"/>
      <c r="O1240" s="192"/>
      <c r="P1240" s="192"/>
      <c r="Q1240" s="192"/>
      <c r="R1240" s="192"/>
      <c r="S1240" s="192"/>
      <c r="T1240" s="193"/>
      <c r="AT1240" s="188" t="s">
        <v>453</v>
      </c>
      <c r="AU1240" s="188" t="s">
        <v>129</v>
      </c>
      <c r="AV1240" s="16" t="s">
        <v>451</v>
      </c>
      <c r="AW1240" s="16" t="s">
        <v>29</v>
      </c>
      <c r="AX1240" s="16" t="s">
        <v>81</v>
      </c>
      <c r="AY1240" s="188" t="s">
        <v>445</v>
      </c>
    </row>
    <row r="1241" spans="1:65" s="2" customFormat="1" ht="24.2" customHeight="1">
      <c r="A1241" s="30"/>
      <c r="B1241" s="152"/>
      <c r="C1241" s="153" t="s">
        <v>1553</v>
      </c>
      <c r="D1241" s="153" t="s">
        <v>447</v>
      </c>
      <c r="E1241" s="154" t="s">
        <v>1554</v>
      </c>
      <c r="F1241" s="155" t="s">
        <v>1555</v>
      </c>
      <c r="G1241" s="156" t="s">
        <v>542</v>
      </c>
      <c r="H1241" s="157">
        <v>1290.5139999999999</v>
      </c>
      <c r="I1241" s="158"/>
      <c r="J1241" s="158">
        <f>ROUND(I1241*H1241,2)</f>
        <v>0</v>
      </c>
      <c r="K1241" s="159"/>
      <c r="L1241" s="31"/>
      <c r="M1241" s="160" t="s">
        <v>1</v>
      </c>
      <c r="N1241" s="161" t="s">
        <v>39</v>
      </c>
      <c r="O1241" s="162">
        <v>0.52122000000000002</v>
      </c>
      <c r="P1241" s="162">
        <f>O1241*H1241</f>
        <v>672.64170707999995</v>
      </c>
      <c r="Q1241" s="162">
        <v>4.4800000000000003E-6</v>
      </c>
      <c r="R1241" s="162">
        <f>Q1241*H1241</f>
        <v>5.7815027199999997E-3</v>
      </c>
      <c r="S1241" s="162">
        <v>0</v>
      </c>
      <c r="T1241" s="163">
        <f>S1241*H1241</f>
        <v>0</v>
      </c>
      <c r="U1241" s="30"/>
      <c r="V1241" s="30"/>
      <c r="W1241" s="30"/>
      <c r="X1241" s="30"/>
      <c r="Y1241" s="30"/>
      <c r="Z1241" s="30"/>
      <c r="AA1241" s="30"/>
      <c r="AB1241" s="30"/>
      <c r="AC1241" s="30"/>
      <c r="AD1241" s="30"/>
      <c r="AE1241" s="30"/>
      <c r="AR1241" s="164" t="s">
        <v>451</v>
      </c>
      <c r="AT1241" s="164" t="s">
        <v>447</v>
      </c>
      <c r="AU1241" s="164" t="s">
        <v>129</v>
      </c>
      <c r="AY1241" s="18" t="s">
        <v>445</v>
      </c>
      <c r="BE1241" s="165">
        <f>IF(N1241="základná",J1241,0)</f>
        <v>0</v>
      </c>
      <c r="BF1241" s="165">
        <f>IF(N1241="znížená",J1241,0)</f>
        <v>0</v>
      </c>
      <c r="BG1241" s="165">
        <f>IF(N1241="zákl. prenesená",J1241,0)</f>
        <v>0</v>
      </c>
      <c r="BH1241" s="165">
        <f>IF(N1241="zníž. prenesená",J1241,0)</f>
        <v>0</v>
      </c>
      <c r="BI1241" s="165">
        <f>IF(N1241="nulová",J1241,0)</f>
        <v>0</v>
      </c>
      <c r="BJ1241" s="18" t="s">
        <v>129</v>
      </c>
      <c r="BK1241" s="165">
        <f>ROUND(I1241*H1241,2)</f>
        <v>0</v>
      </c>
      <c r="BL1241" s="18" t="s">
        <v>451</v>
      </c>
      <c r="BM1241" s="164" t="s">
        <v>1556</v>
      </c>
    </row>
    <row r="1242" spans="1:65" s="13" customFormat="1">
      <c r="B1242" s="166"/>
      <c r="D1242" s="167" t="s">
        <v>453</v>
      </c>
      <c r="E1242" s="168" t="s">
        <v>1</v>
      </c>
      <c r="F1242" s="169" t="s">
        <v>1434</v>
      </c>
      <c r="H1242" s="168" t="s">
        <v>1</v>
      </c>
      <c r="L1242" s="166"/>
      <c r="M1242" s="170"/>
      <c r="N1242" s="171"/>
      <c r="O1242" s="171"/>
      <c r="P1242" s="171"/>
      <c r="Q1242" s="171"/>
      <c r="R1242" s="171"/>
      <c r="S1242" s="171"/>
      <c r="T1242" s="172"/>
      <c r="AT1242" s="168" t="s">
        <v>453</v>
      </c>
      <c r="AU1242" s="168" t="s">
        <v>129</v>
      </c>
      <c r="AV1242" s="13" t="s">
        <v>81</v>
      </c>
      <c r="AW1242" s="13" t="s">
        <v>29</v>
      </c>
      <c r="AX1242" s="13" t="s">
        <v>73</v>
      </c>
      <c r="AY1242" s="168" t="s">
        <v>445</v>
      </c>
    </row>
    <row r="1243" spans="1:65" s="14" customFormat="1" ht="22.5">
      <c r="B1243" s="173"/>
      <c r="D1243" s="167" t="s">
        <v>453</v>
      </c>
      <c r="E1243" s="174" t="s">
        <v>1</v>
      </c>
      <c r="F1243" s="175" t="s">
        <v>1557</v>
      </c>
      <c r="H1243" s="176">
        <v>385.13600000000002</v>
      </c>
      <c r="L1243" s="173"/>
      <c r="M1243" s="177"/>
      <c r="N1243" s="178"/>
      <c r="O1243" s="178"/>
      <c r="P1243" s="178"/>
      <c r="Q1243" s="178"/>
      <c r="R1243" s="178"/>
      <c r="S1243" s="178"/>
      <c r="T1243" s="179"/>
      <c r="AT1243" s="174" t="s">
        <v>453</v>
      </c>
      <c r="AU1243" s="174" t="s">
        <v>129</v>
      </c>
      <c r="AV1243" s="14" t="s">
        <v>129</v>
      </c>
      <c r="AW1243" s="14" t="s">
        <v>29</v>
      </c>
      <c r="AX1243" s="14" t="s">
        <v>73</v>
      </c>
      <c r="AY1243" s="174" t="s">
        <v>445</v>
      </c>
    </row>
    <row r="1244" spans="1:65" s="14" customFormat="1">
      <c r="B1244" s="173"/>
      <c r="D1244" s="167" t="s">
        <v>453</v>
      </c>
      <c r="E1244" s="174" t="s">
        <v>1</v>
      </c>
      <c r="F1244" s="175" t="s">
        <v>1558</v>
      </c>
      <c r="H1244" s="176">
        <v>9.4</v>
      </c>
      <c r="L1244" s="173"/>
      <c r="M1244" s="177"/>
      <c r="N1244" s="178"/>
      <c r="O1244" s="178"/>
      <c r="P1244" s="178"/>
      <c r="Q1244" s="178"/>
      <c r="R1244" s="178"/>
      <c r="S1244" s="178"/>
      <c r="T1244" s="179"/>
      <c r="AT1244" s="174" t="s">
        <v>453</v>
      </c>
      <c r="AU1244" s="174" t="s">
        <v>129</v>
      </c>
      <c r="AV1244" s="14" t="s">
        <v>129</v>
      </c>
      <c r="AW1244" s="14" t="s">
        <v>29</v>
      </c>
      <c r="AX1244" s="14" t="s">
        <v>73</v>
      </c>
      <c r="AY1244" s="174" t="s">
        <v>445</v>
      </c>
    </row>
    <row r="1245" spans="1:65" s="15" customFormat="1">
      <c r="B1245" s="180"/>
      <c r="D1245" s="167" t="s">
        <v>453</v>
      </c>
      <c r="E1245" s="181" t="s">
        <v>1</v>
      </c>
      <c r="F1245" s="182" t="s">
        <v>468</v>
      </c>
      <c r="H1245" s="183">
        <v>394.536</v>
      </c>
      <c r="L1245" s="180"/>
      <c r="M1245" s="184"/>
      <c r="N1245" s="185"/>
      <c r="O1245" s="185"/>
      <c r="P1245" s="185"/>
      <c r="Q1245" s="185"/>
      <c r="R1245" s="185"/>
      <c r="S1245" s="185"/>
      <c r="T1245" s="186"/>
      <c r="AT1245" s="181" t="s">
        <v>453</v>
      </c>
      <c r="AU1245" s="181" t="s">
        <v>129</v>
      </c>
      <c r="AV1245" s="15" t="s">
        <v>469</v>
      </c>
      <c r="AW1245" s="15" t="s">
        <v>29</v>
      </c>
      <c r="AX1245" s="15" t="s">
        <v>73</v>
      </c>
      <c r="AY1245" s="181" t="s">
        <v>445</v>
      </c>
    </row>
    <row r="1246" spans="1:65" s="13" customFormat="1">
      <c r="B1246" s="166"/>
      <c r="D1246" s="167" t="s">
        <v>453</v>
      </c>
      <c r="E1246" s="168" t="s">
        <v>1</v>
      </c>
      <c r="F1246" s="169" t="s">
        <v>1437</v>
      </c>
      <c r="H1246" s="168" t="s">
        <v>1</v>
      </c>
      <c r="L1246" s="166"/>
      <c r="M1246" s="170"/>
      <c r="N1246" s="171"/>
      <c r="O1246" s="171"/>
      <c r="P1246" s="171"/>
      <c r="Q1246" s="171"/>
      <c r="R1246" s="171"/>
      <c r="S1246" s="171"/>
      <c r="T1246" s="172"/>
      <c r="AT1246" s="168" t="s">
        <v>453</v>
      </c>
      <c r="AU1246" s="168" t="s">
        <v>129</v>
      </c>
      <c r="AV1246" s="13" t="s">
        <v>81</v>
      </c>
      <c r="AW1246" s="13" t="s">
        <v>29</v>
      </c>
      <c r="AX1246" s="13" t="s">
        <v>73</v>
      </c>
      <c r="AY1246" s="168" t="s">
        <v>445</v>
      </c>
    </row>
    <row r="1247" spans="1:65" s="14" customFormat="1" ht="22.5">
      <c r="B1247" s="173"/>
      <c r="D1247" s="167" t="s">
        <v>453</v>
      </c>
      <c r="E1247" s="174" t="s">
        <v>1</v>
      </c>
      <c r="F1247" s="175" t="s">
        <v>1559</v>
      </c>
      <c r="H1247" s="176">
        <v>156.91999999999999</v>
      </c>
      <c r="L1247" s="173"/>
      <c r="M1247" s="177"/>
      <c r="N1247" s="178"/>
      <c r="O1247" s="178"/>
      <c r="P1247" s="178"/>
      <c r="Q1247" s="178"/>
      <c r="R1247" s="178"/>
      <c r="S1247" s="178"/>
      <c r="T1247" s="179"/>
      <c r="AT1247" s="174" t="s">
        <v>453</v>
      </c>
      <c r="AU1247" s="174" t="s">
        <v>129</v>
      </c>
      <c r="AV1247" s="14" t="s">
        <v>129</v>
      </c>
      <c r="AW1247" s="14" t="s">
        <v>29</v>
      </c>
      <c r="AX1247" s="14" t="s">
        <v>73</v>
      </c>
      <c r="AY1247" s="174" t="s">
        <v>445</v>
      </c>
    </row>
    <row r="1248" spans="1:65" s="14" customFormat="1" ht="22.5">
      <c r="B1248" s="173"/>
      <c r="D1248" s="167" t="s">
        <v>453</v>
      </c>
      <c r="E1248" s="174" t="s">
        <v>1</v>
      </c>
      <c r="F1248" s="175" t="s">
        <v>1560</v>
      </c>
      <c r="H1248" s="176">
        <v>182.9</v>
      </c>
      <c r="L1248" s="173"/>
      <c r="M1248" s="177"/>
      <c r="N1248" s="178"/>
      <c r="O1248" s="178"/>
      <c r="P1248" s="178"/>
      <c r="Q1248" s="178"/>
      <c r="R1248" s="178"/>
      <c r="S1248" s="178"/>
      <c r="T1248" s="179"/>
      <c r="AT1248" s="174" t="s">
        <v>453</v>
      </c>
      <c r="AU1248" s="174" t="s">
        <v>129</v>
      </c>
      <c r="AV1248" s="14" t="s">
        <v>129</v>
      </c>
      <c r="AW1248" s="14" t="s">
        <v>29</v>
      </c>
      <c r="AX1248" s="14" t="s">
        <v>73</v>
      </c>
      <c r="AY1248" s="174" t="s">
        <v>445</v>
      </c>
    </row>
    <row r="1249" spans="1:65" s="14" customFormat="1">
      <c r="B1249" s="173"/>
      <c r="D1249" s="167" t="s">
        <v>453</v>
      </c>
      <c r="E1249" s="174" t="s">
        <v>1</v>
      </c>
      <c r="F1249" s="175" t="s">
        <v>1561</v>
      </c>
      <c r="H1249" s="176">
        <v>39.9</v>
      </c>
      <c r="L1249" s="173"/>
      <c r="M1249" s="177"/>
      <c r="N1249" s="178"/>
      <c r="O1249" s="178"/>
      <c r="P1249" s="178"/>
      <c r="Q1249" s="178"/>
      <c r="R1249" s="178"/>
      <c r="S1249" s="178"/>
      <c r="T1249" s="179"/>
      <c r="AT1249" s="174" t="s">
        <v>453</v>
      </c>
      <c r="AU1249" s="174" t="s">
        <v>129</v>
      </c>
      <c r="AV1249" s="14" t="s">
        <v>129</v>
      </c>
      <c r="AW1249" s="14" t="s">
        <v>29</v>
      </c>
      <c r="AX1249" s="14" t="s">
        <v>73</v>
      </c>
      <c r="AY1249" s="174" t="s">
        <v>445</v>
      </c>
    </row>
    <row r="1250" spans="1:65" s="14" customFormat="1">
      <c r="B1250" s="173"/>
      <c r="D1250" s="167" t="s">
        <v>453</v>
      </c>
      <c r="E1250" s="174" t="s">
        <v>1</v>
      </c>
      <c r="F1250" s="175" t="s">
        <v>1562</v>
      </c>
      <c r="H1250" s="176">
        <v>80.180000000000007</v>
      </c>
      <c r="L1250" s="173"/>
      <c r="M1250" s="177"/>
      <c r="N1250" s="178"/>
      <c r="O1250" s="178"/>
      <c r="P1250" s="178"/>
      <c r="Q1250" s="178"/>
      <c r="R1250" s="178"/>
      <c r="S1250" s="178"/>
      <c r="T1250" s="179"/>
      <c r="AT1250" s="174" t="s">
        <v>453</v>
      </c>
      <c r="AU1250" s="174" t="s">
        <v>129</v>
      </c>
      <c r="AV1250" s="14" t="s">
        <v>129</v>
      </c>
      <c r="AW1250" s="14" t="s">
        <v>29</v>
      </c>
      <c r="AX1250" s="14" t="s">
        <v>73</v>
      </c>
      <c r="AY1250" s="174" t="s">
        <v>445</v>
      </c>
    </row>
    <row r="1251" spans="1:65" s="15" customFormat="1">
      <c r="B1251" s="180"/>
      <c r="D1251" s="167" t="s">
        <v>453</v>
      </c>
      <c r="E1251" s="181" t="s">
        <v>1</v>
      </c>
      <c r="F1251" s="182" t="s">
        <v>468</v>
      </c>
      <c r="H1251" s="183">
        <v>459.9</v>
      </c>
      <c r="L1251" s="180"/>
      <c r="M1251" s="184"/>
      <c r="N1251" s="185"/>
      <c r="O1251" s="185"/>
      <c r="P1251" s="185"/>
      <c r="Q1251" s="185"/>
      <c r="R1251" s="185"/>
      <c r="S1251" s="185"/>
      <c r="T1251" s="186"/>
      <c r="AT1251" s="181" t="s">
        <v>453</v>
      </c>
      <c r="AU1251" s="181" t="s">
        <v>129</v>
      </c>
      <c r="AV1251" s="15" t="s">
        <v>469</v>
      </c>
      <c r="AW1251" s="15" t="s">
        <v>29</v>
      </c>
      <c r="AX1251" s="15" t="s">
        <v>73</v>
      </c>
      <c r="AY1251" s="181" t="s">
        <v>445</v>
      </c>
    </row>
    <row r="1252" spans="1:65" s="13" customFormat="1">
      <c r="B1252" s="166"/>
      <c r="D1252" s="167" t="s">
        <v>453</v>
      </c>
      <c r="E1252" s="168" t="s">
        <v>1</v>
      </c>
      <c r="F1252" s="169" t="s">
        <v>1442</v>
      </c>
      <c r="H1252" s="168" t="s">
        <v>1</v>
      </c>
      <c r="L1252" s="166"/>
      <c r="M1252" s="170"/>
      <c r="N1252" s="171"/>
      <c r="O1252" s="171"/>
      <c r="P1252" s="171"/>
      <c r="Q1252" s="171"/>
      <c r="R1252" s="171"/>
      <c r="S1252" s="171"/>
      <c r="T1252" s="172"/>
      <c r="AT1252" s="168" t="s">
        <v>453</v>
      </c>
      <c r="AU1252" s="168" t="s">
        <v>129</v>
      </c>
      <c r="AV1252" s="13" t="s">
        <v>81</v>
      </c>
      <c r="AW1252" s="13" t="s">
        <v>29</v>
      </c>
      <c r="AX1252" s="13" t="s">
        <v>73</v>
      </c>
      <c r="AY1252" s="168" t="s">
        <v>445</v>
      </c>
    </row>
    <row r="1253" spans="1:65" s="14" customFormat="1">
      <c r="B1253" s="173"/>
      <c r="D1253" s="167" t="s">
        <v>453</v>
      </c>
      <c r="E1253" s="174" t="s">
        <v>1</v>
      </c>
      <c r="F1253" s="175" t="s">
        <v>1563</v>
      </c>
      <c r="H1253" s="176">
        <v>160.02000000000001</v>
      </c>
      <c r="L1253" s="173"/>
      <c r="M1253" s="177"/>
      <c r="N1253" s="178"/>
      <c r="O1253" s="178"/>
      <c r="P1253" s="178"/>
      <c r="Q1253" s="178"/>
      <c r="R1253" s="178"/>
      <c r="S1253" s="178"/>
      <c r="T1253" s="179"/>
      <c r="AT1253" s="174" t="s">
        <v>453</v>
      </c>
      <c r="AU1253" s="174" t="s">
        <v>129</v>
      </c>
      <c r="AV1253" s="14" t="s">
        <v>129</v>
      </c>
      <c r="AW1253" s="14" t="s">
        <v>29</v>
      </c>
      <c r="AX1253" s="14" t="s">
        <v>73</v>
      </c>
      <c r="AY1253" s="174" t="s">
        <v>445</v>
      </c>
    </row>
    <row r="1254" spans="1:65" s="14" customFormat="1" ht="22.5">
      <c r="B1254" s="173"/>
      <c r="D1254" s="167" t="s">
        <v>453</v>
      </c>
      <c r="E1254" s="174" t="s">
        <v>1</v>
      </c>
      <c r="F1254" s="175" t="s">
        <v>1564</v>
      </c>
      <c r="H1254" s="176">
        <v>149.58000000000001</v>
      </c>
      <c r="L1254" s="173"/>
      <c r="M1254" s="177"/>
      <c r="N1254" s="178"/>
      <c r="O1254" s="178"/>
      <c r="P1254" s="178"/>
      <c r="Q1254" s="178"/>
      <c r="R1254" s="178"/>
      <c r="S1254" s="178"/>
      <c r="T1254" s="179"/>
      <c r="AT1254" s="174" t="s">
        <v>453</v>
      </c>
      <c r="AU1254" s="174" t="s">
        <v>129</v>
      </c>
      <c r="AV1254" s="14" t="s">
        <v>129</v>
      </c>
      <c r="AW1254" s="14" t="s">
        <v>29</v>
      </c>
      <c r="AX1254" s="14" t="s">
        <v>73</v>
      </c>
      <c r="AY1254" s="174" t="s">
        <v>445</v>
      </c>
    </row>
    <row r="1255" spans="1:65" s="14" customFormat="1">
      <c r="B1255" s="173"/>
      <c r="D1255" s="167" t="s">
        <v>453</v>
      </c>
      <c r="E1255" s="174" t="s">
        <v>1</v>
      </c>
      <c r="F1255" s="175" t="s">
        <v>1565</v>
      </c>
      <c r="H1255" s="176">
        <v>46.911999999999999</v>
      </c>
      <c r="L1255" s="173"/>
      <c r="M1255" s="177"/>
      <c r="N1255" s="178"/>
      <c r="O1255" s="178"/>
      <c r="P1255" s="178"/>
      <c r="Q1255" s="178"/>
      <c r="R1255" s="178"/>
      <c r="S1255" s="178"/>
      <c r="T1255" s="179"/>
      <c r="AT1255" s="174" t="s">
        <v>453</v>
      </c>
      <c r="AU1255" s="174" t="s">
        <v>129</v>
      </c>
      <c r="AV1255" s="14" t="s">
        <v>129</v>
      </c>
      <c r="AW1255" s="14" t="s">
        <v>29</v>
      </c>
      <c r="AX1255" s="14" t="s">
        <v>73</v>
      </c>
      <c r="AY1255" s="174" t="s">
        <v>445</v>
      </c>
    </row>
    <row r="1256" spans="1:65" s="14" customFormat="1" ht="22.5">
      <c r="B1256" s="173"/>
      <c r="D1256" s="167" t="s">
        <v>453</v>
      </c>
      <c r="E1256" s="174" t="s">
        <v>1</v>
      </c>
      <c r="F1256" s="175" t="s">
        <v>1566</v>
      </c>
      <c r="H1256" s="176">
        <v>79.566000000000003</v>
      </c>
      <c r="L1256" s="173"/>
      <c r="M1256" s="177"/>
      <c r="N1256" s="178"/>
      <c r="O1256" s="178"/>
      <c r="P1256" s="178"/>
      <c r="Q1256" s="178"/>
      <c r="R1256" s="178"/>
      <c r="S1256" s="178"/>
      <c r="T1256" s="179"/>
      <c r="AT1256" s="174" t="s">
        <v>453</v>
      </c>
      <c r="AU1256" s="174" t="s">
        <v>129</v>
      </c>
      <c r="AV1256" s="14" t="s">
        <v>129</v>
      </c>
      <c r="AW1256" s="14" t="s">
        <v>29</v>
      </c>
      <c r="AX1256" s="14" t="s">
        <v>73</v>
      </c>
      <c r="AY1256" s="174" t="s">
        <v>445</v>
      </c>
    </row>
    <row r="1257" spans="1:65" s="15" customFormat="1">
      <c r="B1257" s="180"/>
      <c r="D1257" s="167" t="s">
        <v>453</v>
      </c>
      <c r="E1257" s="181" t="s">
        <v>1</v>
      </c>
      <c r="F1257" s="182" t="s">
        <v>468</v>
      </c>
      <c r="H1257" s="183">
        <v>436.07799999999997</v>
      </c>
      <c r="L1257" s="180"/>
      <c r="M1257" s="184"/>
      <c r="N1257" s="185"/>
      <c r="O1257" s="185"/>
      <c r="P1257" s="185"/>
      <c r="Q1257" s="185"/>
      <c r="R1257" s="185"/>
      <c r="S1257" s="185"/>
      <c r="T1257" s="186"/>
      <c r="AT1257" s="181" t="s">
        <v>453</v>
      </c>
      <c r="AU1257" s="181" t="s">
        <v>129</v>
      </c>
      <c r="AV1257" s="15" t="s">
        <v>469</v>
      </c>
      <c r="AW1257" s="15" t="s">
        <v>29</v>
      </c>
      <c r="AX1257" s="15" t="s">
        <v>73</v>
      </c>
      <c r="AY1257" s="181" t="s">
        <v>445</v>
      </c>
    </row>
    <row r="1258" spans="1:65" s="16" customFormat="1">
      <c r="B1258" s="187"/>
      <c r="D1258" s="167" t="s">
        <v>453</v>
      </c>
      <c r="E1258" s="188" t="s">
        <v>1</v>
      </c>
      <c r="F1258" s="189" t="s">
        <v>470</v>
      </c>
      <c r="H1258" s="190">
        <v>1290.5139999999999</v>
      </c>
      <c r="L1258" s="187"/>
      <c r="M1258" s="191"/>
      <c r="N1258" s="192"/>
      <c r="O1258" s="192"/>
      <c r="P1258" s="192"/>
      <c r="Q1258" s="192"/>
      <c r="R1258" s="192"/>
      <c r="S1258" s="192"/>
      <c r="T1258" s="193"/>
      <c r="AT1258" s="188" t="s">
        <v>453</v>
      </c>
      <c r="AU1258" s="188" t="s">
        <v>129</v>
      </c>
      <c r="AV1258" s="16" t="s">
        <v>451</v>
      </c>
      <c r="AW1258" s="16" t="s">
        <v>29</v>
      </c>
      <c r="AX1258" s="16" t="s">
        <v>81</v>
      </c>
      <c r="AY1258" s="188" t="s">
        <v>445</v>
      </c>
    </row>
    <row r="1259" spans="1:65" s="2" customFormat="1" ht="24.2" customHeight="1">
      <c r="A1259" s="30"/>
      <c r="B1259" s="152"/>
      <c r="C1259" s="153" t="s">
        <v>1567</v>
      </c>
      <c r="D1259" s="153" t="s">
        <v>447</v>
      </c>
      <c r="E1259" s="154" t="s">
        <v>1568</v>
      </c>
      <c r="F1259" s="155" t="s">
        <v>1569</v>
      </c>
      <c r="G1259" s="156" t="s">
        <v>542</v>
      </c>
      <c r="H1259" s="157">
        <v>26.06</v>
      </c>
      <c r="I1259" s="158"/>
      <c r="J1259" s="158">
        <f>ROUND(I1259*H1259,2)</f>
        <v>0</v>
      </c>
      <c r="K1259" s="159"/>
      <c r="L1259" s="31"/>
      <c r="M1259" s="160" t="s">
        <v>1</v>
      </c>
      <c r="N1259" s="161" t="s">
        <v>39</v>
      </c>
      <c r="O1259" s="162">
        <v>0.85068999999999995</v>
      </c>
      <c r="P1259" s="162">
        <f>O1259*H1259</f>
        <v>22.168981399999996</v>
      </c>
      <c r="Q1259" s="162">
        <v>7.4900000000000003E-6</v>
      </c>
      <c r="R1259" s="162">
        <f>Q1259*H1259</f>
        <v>1.9518939999999999E-4</v>
      </c>
      <c r="S1259" s="162">
        <v>0</v>
      </c>
      <c r="T1259" s="163">
        <f>S1259*H1259</f>
        <v>0</v>
      </c>
      <c r="U1259" s="30"/>
      <c r="V1259" s="30"/>
      <c r="W1259" s="30"/>
      <c r="X1259" s="30"/>
      <c r="Y1259" s="30"/>
      <c r="Z1259" s="30"/>
      <c r="AA1259" s="30"/>
      <c r="AB1259" s="30"/>
      <c r="AC1259" s="30"/>
      <c r="AD1259" s="30"/>
      <c r="AE1259" s="30"/>
      <c r="AR1259" s="164" t="s">
        <v>451</v>
      </c>
      <c r="AT1259" s="164" t="s">
        <v>447</v>
      </c>
      <c r="AU1259" s="164" t="s">
        <v>129</v>
      </c>
      <c r="AY1259" s="18" t="s">
        <v>445</v>
      </c>
      <c r="BE1259" s="165">
        <f>IF(N1259="základná",J1259,0)</f>
        <v>0</v>
      </c>
      <c r="BF1259" s="165">
        <f>IF(N1259="znížená",J1259,0)</f>
        <v>0</v>
      </c>
      <c r="BG1259" s="165">
        <f>IF(N1259="zákl. prenesená",J1259,0)</f>
        <v>0</v>
      </c>
      <c r="BH1259" s="165">
        <f>IF(N1259="zníž. prenesená",J1259,0)</f>
        <v>0</v>
      </c>
      <c r="BI1259" s="165">
        <f>IF(N1259="nulová",J1259,0)</f>
        <v>0</v>
      </c>
      <c r="BJ1259" s="18" t="s">
        <v>129</v>
      </c>
      <c r="BK1259" s="165">
        <f>ROUND(I1259*H1259,2)</f>
        <v>0</v>
      </c>
      <c r="BL1259" s="18" t="s">
        <v>451</v>
      </c>
      <c r="BM1259" s="164" t="s">
        <v>1570</v>
      </c>
    </row>
    <row r="1260" spans="1:65" s="13" customFormat="1">
      <c r="B1260" s="166"/>
      <c r="D1260" s="167" t="s">
        <v>453</v>
      </c>
      <c r="E1260" s="168" t="s">
        <v>1</v>
      </c>
      <c r="F1260" s="169" t="s">
        <v>1571</v>
      </c>
      <c r="H1260" s="168" t="s">
        <v>1</v>
      </c>
      <c r="L1260" s="166"/>
      <c r="M1260" s="170"/>
      <c r="N1260" s="171"/>
      <c r="O1260" s="171"/>
      <c r="P1260" s="171"/>
      <c r="Q1260" s="171"/>
      <c r="R1260" s="171"/>
      <c r="S1260" s="171"/>
      <c r="T1260" s="172"/>
      <c r="AT1260" s="168" t="s">
        <v>453</v>
      </c>
      <c r="AU1260" s="168" t="s">
        <v>129</v>
      </c>
      <c r="AV1260" s="13" t="s">
        <v>81</v>
      </c>
      <c r="AW1260" s="13" t="s">
        <v>29</v>
      </c>
      <c r="AX1260" s="13" t="s">
        <v>73</v>
      </c>
      <c r="AY1260" s="168" t="s">
        <v>445</v>
      </c>
    </row>
    <row r="1261" spans="1:65" s="14" customFormat="1">
      <c r="B1261" s="173"/>
      <c r="D1261" s="167" t="s">
        <v>453</v>
      </c>
      <c r="E1261" s="174" t="s">
        <v>1</v>
      </c>
      <c r="F1261" s="175" t="s">
        <v>1572</v>
      </c>
      <c r="H1261" s="176">
        <v>20.56</v>
      </c>
      <c r="L1261" s="173"/>
      <c r="M1261" s="177"/>
      <c r="N1261" s="178"/>
      <c r="O1261" s="178"/>
      <c r="P1261" s="178"/>
      <c r="Q1261" s="178"/>
      <c r="R1261" s="178"/>
      <c r="S1261" s="178"/>
      <c r="T1261" s="179"/>
      <c r="AT1261" s="174" t="s">
        <v>453</v>
      </c>
      <c r="AU1261" s="174" t="s">
        <v>129</v>
      </c>
      <c r="AV1261" s="14" t="s">
        <v>129</v>
      </c>
      <c r="AW1261" s="14" t="s">
        <v>29</v>
      </c>
      <c r="AX1261" s="14" t="s">
        <v>73</v>
      </c>
      <c r="AY1261" s="174" t="s">
        <v>445</v>
      </c>
    </row>
    <row r="1262" spans="1:65" s="13" customFormat="1">
      <c r="B1262" s="166"/>
      <c r="D1262" s="167" t="s">
        <v>453</v>
      </c>
      <c r="E1262" s="168" t="s">
        <v>1</v>
      </c>
      <c r="F1262" s="169" t="s">
        <v>1573</v>
      </c>
      <c r="H1262" s="168" t="s">
        <v>1</v>
      </c>
      <c r="L1262" s="166"/>
      <c r="M1262" s="170"/>
      <c r="N1262" s="171"/>
      <c r="O1262" s="171"/>
      <c r="P1262" s="171"/>
      <c r="Q1262" s="171"/>
      <c r="R1262" s="171"/>
      <c r="S1262" s="171"/>
      <c r="T1262" s="172"/>
      <c r="AT1262" s="168" t="s">
        <v>453</v>
      </c>
      <c r="AU1262" s="168" t="s">
        <v>129</v>
      </c>
      <c r="AV1262" s="13" t="s">
        <v>81</v>
      </c>
      <c r="AW1262" s="13" t="s">
        <v>29</v>
      </c>
      <c r="AX1262" s="13" t="s">
        <v>73</v>
      </c>
      <c r="AY1262" s="168" t="s">
        <v>445</v>
      </c>
    </row>
    <row r="1263" spans="1:65" s="14" customFormat="1">
      <c r="B1263" s="173"/>
      <c r="D1263" s="167" t="s">
        <v>453</v>
      </c>
      <c r="E1263" s="174" t="s">
        <v>1</v>
      </c>
      <c r="F1263" s="175" t="s">
        <v>1574</v>
      </c>
      <c r="H1263" s="176">
        <v>5.5</v>
      </c>
      <c r="L1263" s="173"/>
      <c r="M1263" s="177"/>
      <c r="N1263" s="178"/>
      <c r="O1263" s="178"/>
      <c r="P1263" s="178"/>
      <c r="Q1263" s="178"/>
      <c r="R1263" s="178"/>
      <c r="S1263" s="178"/>
      <c r="T1263" s="179"/>
      <c r="AT1263" s="174" t="s">
        <v>453</v>
      </c>
      <c r="AU1263" s="174" t="s">
        <v>129</v>
      </c>
      <c r="AV1263" s="14" t="s">
        <v>129</v>
      </c>
      <c r="AW1263" s="14" t="s">
        <v>29</v>
      </c>
      <c r="AX1263" s="14" t="s">
        <v>73</v>
      </c>
      <c r="AY1263" s="174" t="s">
        <v>445</v>
      </c>
    </row>
    <row r="1264" spans="1:65" s="16" customFormat="1">
      <c r="B1264" s="187"/>
      <c r="D1264" s="167" t="s">
        <v>453</v>
      </c>
      <c r="E1264" s="188" t="s">
        <v>1</v>
      </c>
      <c r="F1264" s="189" t="s">
        <v>470</v>
      </c>
      <c r="H1264" s="190">
        <v>26.06</v>
      </c>
      <c r="L1264" s="187"/>
      <c r="M1264" s="191"/>
      <c r="N1264" s="192"/>
      <c r="O1264" s="192"/>
      <c r="P1264" s="192"/>
      <c r="Q1264" s="192"/>
      <c r="R1264" s="192"/>
      <c r="S1264" s="192"/>
      <c r="T1264" s="193"/>
      <c r="AT1264" s="188" t="s">
        <v>453</v>
      </c>
      <c r="AU1264" s="188" t="s">
        <v>129</v>
      </c>
      <c r="AV1264" s="16" t="s">
        <v>451</v>
      </c>
      <c r="AW1264" s="16" t="s">
        <v>29</v>
      </c>
      <c r="AX1264" s="16" t="s">
        <v>81</v>
      </c>
      <c r="AY1264" s="188" t="s">
        <v>445</v>
      </c>
    </row>
    <row r="1265" spans="1:65" s="2" customFormat="1" ht="21.75" customHeight="1">
      <c r="A1265" s="30"/>
      <c r="B1265" s="152"/>
      <c r="C1265" s="153" t="s">
        <v>1575</v>
      </c>
      <c r="D1265" s="153" t="s">
        <v>447</v>
      </c>
      <c r="E1265" s="154" t="s">
        <v>1576</v>
      </c>
      <c r="F1265" s="155" t="s">
        <v>1577</v>
      </c>
      <c r="G1265" s="156" t="s">
        <v>542</v>
      </c>
      <c r="H1265" s="157">
        <v>9.1999999999999993</v>
      </c>
      <c r="I1265" s="158"/>
      <c r="J1265" s="158">
        <f>ROUND(I1265*H1265,2)</f>
        <v>0</v>
      </c>
      <c r="K1265" s="159"/>
      <c r="L1265" s="31"/>
      <c r="M1265" s="160" t="s">
        <v>1</v>
      </c>
      <c r="N1265" s="161" t="s">
        <v>39</v>
      </c>
      <c r="O1265" s="162">
        <v>0.19800000000000001</v>
      </c>
      <c r="P1265" s="162">
        <f>O1265*H1265</f>
        <v>1.8215999999999999</v>
      </c>
      <c r="Q1265" s="162">
        <v>0</v>
      </c>
      <c r="R1265" s="162">
        <f>Q1265*H1265</f>
        <v>0</v>
      </c>
      <c r="S1265" s="162">
        <v>1.6E-2</v>
      </c>
      <c r="T1265" s="163">
        <f>S1265*H1265</f>
        <v>0.1472</v>
      </c>
      <c r="U1265" s="30"/>
      <c r="V1265" s="30"/>
      <c r="W1265" s="30"/>
      <c r="X1265" s="30"/>
      <c r="Y1265" s="30"/>
      <c r="Z1265" s="30"/>
      <c r="AA1265" s="30"/>
      <c r="AB1265" s="30"/>
      <c r="AC1265" s="30"/>
      <c r="AD1265" s="30"/>
      <c r="AE1265" s="30"/>
      <c r="AR1265" s="164" t="s">
        <v>451</v>
      </c>
      <c r="AT1265" s="164" t="s">
        <v>447</v>
      </c>
      <c r="AU1265" s="164" t="s">
        <v>129</v>
      </c>
      <c r="AY1265" s="18" t="s">
        <v>445</v>
      </c>
      <c r="BE1265" s="165">
        <f>IF(N1265="základná",J1265,0)</f>
        <v>0</v>
      </c>
      <c r="BF1265" s="165">
        <f>IF(N1265="znížená",J1265,0)</f>
        <v>0</v>
      </c>
      <c r="BG1265" s="165">
        <f>IF(N1265="zákl. prenesená",J1265,0)</f>
        <v>0</v>
      </c>
      <c r="BH1265" s="165">
        <f>IF(N1265="zníž. prenesená",J1265,0)</f>
        <v>0</v>
      </c>
      <c r="BI1265" s="165">
        <f>IF(N1265="nulová",J1265,0)</f>
        <v>0</v>
      </c>
      <c r="BJ1265" s="18" t="s">
        <v>129</v>
      </c>
      <c r="BK1265" s="165">
        <f>ROUND(I1265*H1265,2)</f>
        <v>0</v>
      </c>
      <c r="BL1265" s="18" t="s">
        <v>451</v>
      </c>
      <c r="BM1265" s="164" t="s">
        <v>1578</v>
      </c>
    </row>
    <row r="1266" spans="1:65" s="13" customFormat="1">
      <c r="B1266" s="166"/>
      <c r="D1266" s="167" t="s">
        <v>453</v>
      </c>
      <c r="E1266" s="168" t="s">
        <v>1</v>
      </c>
      <c r="F1266" s="169" t="s">
        <v>1579</v>
      </c>
      <c r="H1266" s="168" t="s">
        <v>1</v>
      </c>
      <c r="L1266" s="166"/>
      <c r="M1266" s="170"/>
      <c r="N1266" s="171"/>
      <c r="O1266" s="171"/>
      <c r="P1266" s="171"/>
      <c r="Q1266" s="171"/>
      <c r="R1266" s="171"/>
      <c r="S1266" s="171"/>
      <c r="T1266" s="172"/>
      <c r="AT1266" s="168" t="s">
        <v>453</v>
      </c>
      <c r="AU1266" s="168" t="s">
        <v>129</v>
      </c>
      <c r="AV1266" s="13" t="s">
        <v>81</v>
      </c>
      <c r="AW1266" s="13" t="s">
        <v>29</v>
      </c>
      <c r="AX1266" s="13" t="s">
        <v>73</v>
      </c>
      <c r="AY1266" s="168" t="s">
        <v>445</v>
      </c>
    </row>
    <row r="1267" spans="1:65" s="14" customFormat="1">
      <c r="B1267" s="173"/>
      <c r="D1267" s="167" t="s">
        <v>453</v>
      </c>
      <c r="E1267" s="174" t="s">
        <v>1</v>
      </c>
      <c r="F1267" s="175" t="s">
        <v>1580</v>
      </c>
      <c r="H1267" s="176">
        <v>9.1999999999999993</v>
      </c>
      <c r="L1267" s="173"/>
      <c r="M1267" s="177"/>
      <c r="N1267" s="178"/>
      <c r="O1267" s="178"/>
      <c r="P1267" s="178"/>
      <c r="Q1267" s="178"/>
      <c r="R1267" s="178"/>
      <c r="S1267" s="178"/>
      <c r="T1267" s="179"/>
      <c r="AT1267" s="174" t="s">
        <v>453</v>
      </c>
      <c r="AU1267" s="174" t="s">
        <v>129</v>
      </c>
      <c r="AV1267" s="14" t="s">
        <v>129</v>
      </c>
      <c r="AW1267" s="14" t="s">
        <v>29</v>
      </c>
      <c r="AX1267" s="14" t="s">
        <v>73</v>
      </c>
      <c r="AY1267" s="174" t="s">
        <v>445</v>
      </c>
    </row>
    <row r="1268" spans="1:65" s="16" customFormat="1">
      <c r="B1268" s="187"/>
      <c r="D1268" s="167" t="s">
        <v>453</v>
      </c>
      <c r="E1268" s="188" t="s">
        <v>1</v>
      </c>
      <c r="F1268" s="189" t="s">
        <v>470</v>
      </c>
      <c r="H1268" s="190">
        <v>9.1999999999999993</v>
      </c>
      <c r="L1268" s="187"/>
      <c r="M1268" s="191"/>
      <c r="N1268" s="192"/>
      <c r="O1268" s="192"/>
      <c r="P1268" s="192"/>
      <c r="Q1268" s="192"/>
      <c r="R1268" s="192"/>
      <c r="S1268" s="192"/>
      <c r="T1268" s="193"/>
      <c r="AT1268" s="188" t="s">
        <v>453</v>
      </c>
      <c r="AU1268" s="188" t="s">
        <v>129</v>
      </c>
      <c r="AV1268" s="16" t="s">
        <v>451</v>
      </c>
      <c r="AW1268" s="16" t="s">
        <v>29</v>
      </c>
      <c r="AX1268" s="16" t="s">
        <v>81</v>
      </c>
      <c r="AY1268" s="188" t="s">
        <v>445</v>
      </c>
    </row>
    <row r="1269" spans="1:65" s="2" customFormat="1" ht="16.5" customHeight="1">
      <c r="A1269" s="30"/>
      <c r="B1269" s="152"/>
      <c r="C1269" s="153" t="s">
        <v>1581</v>
      </c>
      <c r="D1269" s="153" t="s">
        <v>447</v>
      </c>
      <c r="E1269" s="154" t="s">
        <v>1582</v>
      </c>
      <c r="F1269" s="155" t="s">
        <v>1583</v>
      </c>
      <c r="G1269" s="156" t="s">
        <v>542</v>
      </c>
      <c r="H1269" s="157">
        <v>17.73</v>
      </c>
      <c r="I1269" s="158"/>
      <c r="J1269" s="158">
        <f>ROUND(I1269*H1269,2)</f>
        <v>0</v>
      </c>
      <c r="K1269" s="159"/>
      <c r="L1269" s="31"/>
      <c r="M1269" s="160" t="s">
        <v>1</v>
      </c>
      <c r="N1269" s="161" t="s">
        <v>39</v>
      </c>
      <c r="O1269" s="162">
        <v>0.52</v>
      </c>
      <c r="P1269" s="162">
        <f>O1269*H1269</f>
        <v>9.2195999999999998</v>
      </c>
      <c r="Q1269" s="162">
        <v>0</v>
      </c>
      <c r="R1269" s="162">
        <f>Q1269*H1269</f>
        <v>0</v>
      </c>
      <c r="S1269" s="162">
        <v>3.6999999999999998E-2</v>
      </c>
      <c r="T1269" s="163">
        <f>S1269*H1269</f>
        <v>0.65600999999999998</v>
      </c>
      <c r="U1269" s="30"/>
      <c r="V1269" s="30"/>
      <c r="W1269" s="30"/>
      <c r="X1269" s="30"/>
      <c r="Y1269" s="30"/>
      <c r="Z1269" s="30"/>
      <c r="AA1269" s="30"/>
      <c r="AB1269" s="30"/>
      <c r="AC1269" s="30"/>
      <c r="AD1269" s="30"/>
      <c r="AE1269" s="30"/>
      <c r="AR1269" s="164" t="s">
        <v>451</v>
      </c>
      <c r="AT1269" s="164" t="s">
        <v>447</v>
      </c>
      <c r="AU1269" s="164" t="s">
        <v>129</v>
      </c>
      <c r="AY1269" s="18" t="s">
        <v>445</v>
      </c>
      <c r="BE1269" s="165">
        <f>IF(N1269="základná",J1269,0)</f>
        <v>0</v>
      </c>
      <c r="BF1269" s="165">
        <f>IF(N1269="znížená",J1269,0)</f>
        <v>0</v>
      </c>
      <c r="BG1269" s="165">
        <f>IF(N1269="zákl. prenesená",J1269,0)</f>
        <v>0</v>
      </c>
      <c r="BH1269" s="165">
        <f>IF(N1269="zníž. prenesená",J1269,0)</f>
        <v>0</v>
      </c>
      <c r="BI1269" s="165">
        <f>IF(N1269="nulová",J1269,0)</f>
        <v>0</v>
      </c>
      <c r="BJ1269" s="18" t="s">
        <v>129</v>
      </c>
      <c r="BK1269" s="165">
        <f>ROUND(I1269*H1269,2)</f>
        <v>0</v>
      </c>
      <c r="BL1269" s="18" t="s">
        <v>451</v>
      </c>
      <c r="BM1269" s="164" t="s">
        <v>1584</v>
      </c>
    </row>
    <row r="1270" spans="1:65" s="13" customFormat="1">
      <c r="B1270" s="166"/>
      <c r="D1270" s="167" t="s">
        <v>453</v>
      </c>
      <c r="E1270" s="168" t="s">
        <v>1</v>
      </c>
      <c r="F1270" s="169" t="s">
        <v>1585</v>
      </c>
      <c r="H1270" s="168" t="s">
        <v>1</v>
      </c>
      <c r="L1270" s="166"/>
      <c r="M1270" s="170"/>
      <c r="N1270" s="171"/>
      <c r="O1270" s="171"/>
      <c r="P1270" s="171"/>
      <c r="Q1270" s="171"/>
      <c r="R1270" s="171"/>
      <c r="S1270" s="171"/>
      <c r="T1270" s="172"/>
      <c r="AT1270" s="168" t="s">
        <v>453</v>
      </c>
      <c r="AU1270" s="168" t="s">
        <v>129</v>
      </c>
      <c r="AV1270" s="13" t="s">
        <v>81</v>
      </c>
      <c r="AW1270" s="13" t="s">
        <v>29</v>
      </c>
      <c r="AX1270" s="13" t="s">
        <v>73</v>
      </c>
      <c r="AY1270" s="168" t="s">
        <v>445</v>
      </c>
    </row>
    <row r="1271" spans="1:65" s="14" customFormat="1">
      <c r="B1271" s="173"/>
      <c r="D1271" s="167" t="s">
        <v>453</v>
      </c>
      <c r="E1271" s="174" t="s">
        <v>1</v>
      </c>
      <c r="F1271" s="175" t="s">
        <v>1530</v>
      </c>
      <c r="H1271" s="176">
        <v>17.73</v>
      </c>
      <c r="L1271" s="173"/>
      <c r="M1271" s="177"/>
      <c r="N1271" s="178"/>
      <c r="O1271" s="178"/>
      <c r="P1271" s="178"/>
      <c r="Q1271" s="178"/>
      <c r="R1271" s="178"/>
      <c r="S1271" s="178"/>
      <c r="T1271" s="179"/>
      <c r="AT1271" s="174" t="s">
        <v>453</v>
      </c>
      <c r="AU1271" s="174" t="s">
        <v>129</v>
      </c>
      <c r="AV1271" s="14" t="s">
        <v>129</v>
      </c>
      <c r="AW1271" s="14" t="s">
        <v>29</v>
      </c>
      <c r="AX1271" s="14" t="s">
        <v>73</v>
      </c>
      <c r="AY1271" s="174" t="s">
        <v>445</v>
      </c>
    </row>
    <row r="1272" spans="1:65" s="16" customFormat="1">
      <c r="B1272" s="187"/>
      <c r="D1272" s="167" t="s">
        <v>453</v>
      </c>
      <c r="E1272" s="188" t="s">
        <v>1</v>
      </c>
      <c r="F1272" s="189" t="s">
        <v>470</v>
      </c>
      <c r="H1272" s="190">
        <v>17.73</v>
      </c>
      <c r="L1272" s="187"/>
      <c r="M1272" s="191"/>
      <c r="N1272" s="192"/>
      <c r="O1272" s="192"/>
      <c r="P1272" s="192"/>
      <c r="Q1272" s="192"/>
      <c r="R1272" s="192"/>
      <c r="S1272" s="192"/>
      <c r="T1272" s="193"/>
      <c r="AT1272" s="188" t="s">
        <v>453</v>
      </c>
      <c r="AU1272" s="188" t="s">
        <v>129</v>
      </c>
      <c r="AV1272" s="16" t="s">
        <v>451</v>
      </c>
      <c r="AW1272" s="16" t="s">
        <v>29</v>
      </c>
      <c r="AX1272" s="16" t="s">
        <v>81</v>
      </c>
      <c r="AY1272" s="188" t="s">
        <v>445</v>
      </c>
    </row>
    <row r="1273" spans="1:65" s="2" customFormat="1" ht="33" customHeight="1">
      <c r="A1273" s="30"/>
      <c r="B1273" s="152"/>
      <c r="C1273" s="153" t="s">
        <v>1586</v>
      </c>
      <c r="D1273" s="153" t="s">
        <v>447</v>
      </c>
      <c r="E1273" s="154" t="s">
        <v>1587</v>
      </c>
      <c r="F1273" s="155" t="s">
        <v>1588</v>
      </c>
      <c r="G1273" s="156" t="s">
        <v>651</v>
      </c>
      <c r="H1273" s="157">
        <v>321</v>
      </c>
      <c r="I1273" s="158"/>
      <c r="J1273" s="158">
        <f>ROUND(I1273*H1273,2)</f>
        <v>0</v>
      </c>
      <c r="K1273" s="159"/>
      <c r="L1273" s="31"/>
      <c r="M1273" s="160" t="s">
        <v>1</v>
      </c>
      <c r="N1273" s="161" t="s">
        <v>39</v>
      </c>
      <c r="O1273" s="162">
        <v>0.4</v>
      </c>
      <c r="P1273" s="162">
        <f>O1273*H1273</f>
        <v>128.4</v>
      </c>
      <c r="Q1273" s="162">
        <v>0</v>
      </c>
      <c r="R1273" s="162">
        <f>Q1273*H1273</f>
        <v>0</v>
      </c>
      <c r="S1273" s="162">
        <v>8.0000000000000002E-3</v>
      </c>
      <c r="T1273" s="163">
        <f>S1273*H1273</f>
        <v>2.5680000000000001</v>
      </c>
      <c r="U1273" s="30"/>
      <c r="V1273" s="30"/>
      <c r="W1273" s="30"/>
      <c r="X1273" s="30"/>
      <c r="Y1273" s="30"/>
      <c r="Z1273" s="30"/>
      <c r="AA1273" s="30"/>
      <c r="AB1273" s="30"/>
      <c r="AC1273" s="30"/>
      <c r="AD1273" s="30"/>
      <c r="AE1273" s="30"/>
      <c r="AR1273" s="164" t="s">
        <v>451</v>
      </c>
      <c r="AT1273" s="164" t="s">
        <v>447</v>
      </c>
      <c r="AU1273" s="164" t="s">
        <v>129</v>
      </c>
      <c r="AY1273" s="18" t="s">
        <v>445</v>
      </c>
      <c r="BE1273" s="165">
        <f>IF(N1273="základná",J1273,0)</f>
        <v>0</v>
      </c>
      <c r="BF1273" s="165">
        <f>IF(N1273="znížená",J1273,0)</f>
        <v>0</v>
      </c>
      <c r="BG1273" s="165">
        <f>IF(N1273="zákl. prenesená",J1273,0)</f>
        <v>0</v>
      </c>
      <c r="BH1273" s="165">
        <f>IF(N1273="zníž. prenesená",J1273,0)</f>
        <v>0</v>
      </c>
      <c r="BI1273" s="165">
        <f>IF(N1273="nulová",J1273,0)</f>
        <v>0</v>
      </c>
      <c r="BJ1273" s="18" t="s">
        <v>129</v>
      </c>
      <c r="BK1273" s="165">
        <f>ROUND(I1273*H1273,2)</f>
        <v>0</v>
      </c>
      <c r="BL1273" s="18" t="s">
        <v>451</v>
      </c>
      <c r="BM1273" s="164" t="s">
        <v>1589</v>
      </c>
    </row>
    <row r="1274" spans="1:65" s="13" customFormat="1">
      <c r="B1274" s="166"/>
      <c r="D1274" s="167" t="s">
        <v>453</v>
      </c>
      <c r="E1274" s="168" t="s">
        <v>1</v>
      </c>
      <c r="F1274" s="169" t="s">
        <v>1590</v>
      </c>
      <c r="H1274" s="168" t="s">
        <v>1</v>
      </c>
      <c r="L1274" s="166"/>
      <c r="M1274" s="170"/>
      <c r="N1274" s="171"/>
      <c r="O1274" s="171"/>
      <c r="P1274" s="171"/>
      <c r="Q1274" s="171"/>
      <c r="R1274" s="171"/>
      <c r="S1274" s="171"/>
      <c r="T1274" s="172"/>
      <c r="AT1274" s="168" t="s">
        <v>453</v>
      </c>
      <c r="AU1274" s="168" t="s">
        <v>129</v>
      </c>
      <c r="AV1274" s="13" t="s">
        <v>81</v>
      </c>
      <c r="AW1274" s="13" t="s">
        <v>29</v>
      </c>
      <c r="AX1274" s="13" t="s">
        <v>73</v>
      </c>
      <c r="AY1274" s="168" t="s">
        <v>445</v>
      </c>
    </row>
    <row r="1275" spans="1:65" s="13" customFormat="1">
      <c r="B1275" s="166"/>
      <c r="D1275" s="167" t="s">
        <v>453</v>
      </c>
      <c r="E1275" s="168" t="s">
        <v>1</v>
      </c>
      <c r="F1275" s="169" t="s">
        <v>639</v>
      </c>
      <c r="H1275" s="168" t="s">
        <v>1</v>
      </c>
      <c r="L1275" s="166"/>
      <c r="M1275" s="170"/>
      <c r="N1275" s="171"/>
      <c r="O1275" s="171"/>
      <c r="P1275" s="171"/>
      <c r="Q1275" s="171"/>
      <c r="R1275" s="171"/>
      <c r="S1275" s="171"/>
      <c r="T1275" s="172"/>
      <c r="AT1275" s="168" t="s">
        <v>453</v>
      </c>
      <c r="AU1275" s="168" t="s">
        <v>129</v>
      </c>
      <c r="AV1275" s="13" t="s">
        <v>81</v>
      </c>
      <c r="AW1275" s="13" t="s">
        <v>29</v>
      </c>
      <c r="AX1275" s="13" t="s">
        <v>73</v>
      </c>
      <c r="AY1275" s="168" t="s">
        <v>445</v>
      </c>
    </row>
    <row r="1276" spans="1:65" s="14" customFormat="1">
      <c r="B1276" s="173"/>
      <c r="D1276" s="167" t="s">
        <v>453</v>
      </c>
      <c r="E1276" s="174" t="s">
        <v>1</v>
      </c>
      <c r="F1276" s="175" t="s">
        <v>1591</v>
      </c>
      <c r="H1276" s="176">
        <v>36</v>
      </c>
      <c r="L1276" s="173"/>
      <c r="M1276" s="177"/>
      <c r="N1276" s="178"/>
      <c r="O1276" s="178"/>
      <c r="P1276" s="178"/>
      <c r="Q1276" s="178"/>
      <c r="R1276" s="178"/>
      <c r="S1276" s="178"/>
      <c r="T1276" s="179"/>
      <c r="AT1276" s="174" t="s">
        <v>453</v>
      </c>
      <c r="AU1276" s="174" t="s">
        <v>129</v>
      </c>
      <c r="AV1276" s="14" t="s">
        <v>129</v>
      </c>
      <c r="AW1276" s="14" t="s">
        <v>29</v>
      </c>
      <c r="AX1276" s="14" t="s">
        <v>73</v>
      </c>
      <c r="AY1276" s="174" t="s">
        <v>445</v>
      </c>
    </row>
    <row r="1277" spans="1:65" s="14" customFormat="1">
      <c r="B1277" s="173"/>
      <c r="D1277" s="167" t="s">
        <v>453</v>
      </c>
      <c r="E1277" s="174" t="s">
        <v>1</v>
      </c>
      <c r="F1277" s="175" t="s">
        <v>1592</v>
      </c>
      <c r="H1277" s="176">
        <v>20</v>
      </c>
      <c r="L1277" s="173"/>
      <c r="M1277" s="177"/>
      <c r="N1277" s="178"/>
      <c r="O1277" s="178"/>
      <c r="P1277" s="178"/>
      <c r="Q1277" s="178"/>
      <c r="R1277" s="178"/>
      <c r="S1277" s="178"/>
      <c r="T1277" s="179"/>
      <c r="AT1277" s="174" t="s">
        <v>453</v>
      </c>
      <c r="AU1277" s="174" t="s">
        <v>129</v>
      </c>
      <c r="AV1277" s="14" t="s">
        <v>129</v>
      </c>
      <c r="AW1277" s="14" t="s">
        <v>29</v>
      </c>
      <c r="AX1277" s="14" t="s">
        <v>73</v>
      </c>
      <c r="AY1277" s="174" t="s">
        <v>445</v>
      </c>
    </row>
    <row r="1278" spans="1:65" s="15" customFormat="1">
      <c r="B1278" s="180"/>
      <c r="D1278" s="167" t="s">
        <v>453</v>
      </c>
      <c r="E1278" s="181" t="s">
        <v>1</v>
      </c>
      <c r="F1278" s="182" t="s">
        <v>468</v>
      </c>
      <c r="H1278" s="183">
        <v>56</v>
      </c>
      <c r="L1278" s="180"/>
      <c r="M1278" s="184"/>
      <c r="N1278" s="185"/>
      <c r="O1278" s="185"/>
      <c r="P1278" s="185"/>
      <c r="Q1278" s="185"/>
      <c r="R1278" s="185"/>
      <c r="S1278" s="185"/>
      <c r="T1278" s="186"/>
      <c r="AT1278" s="181" t="s">
        <v>453</v>
      </c>
      <c r="AU1278" s="181" t="s">
        <v>129</v>
      </c>
      <c r="AV1278" s="15" t="s">
        <v>469</v>
      </c>
      <c r="AW1278" s="15" t="s">
        <v>29</v>
      </c>
      <c r="AX1278" s="15" t="s">
        <v>73</v>
      </c>
      <c r="AY1278" s="181" t="s">
        <v>445</v>
      </c>
    </row>
    <row r="1279" spans="1:65" s="13" customFormat="1">
      <c r="B1279" s="166"/>
      <c r="D1279" s="167" t="s">
        <v>453</v>
      </c>
      <c r="E1279" s="168" t="s">
        <v>1</v>
      </c>
      <c r="F1279" s="169" t="s">
        <v>653</v>
      </c>
      <c r="H1279" s="168" t="s">
        <v>1</v>
      </c>
      <c r="L1279" s="166"/>
      <c r="M1279" s="170"/>
      <c r="N1279" s="171"/>
      <c r="O1279" s="171"/>
      <c r="P1279" s="171"/>
      <c r="Q1279" s="171"/>
      <c r="R1279" s="171"/>
      <c r="S1279" s="171"/>
      <c r="T1279" s="172"/>
      <c r="AT1279" s="168" t="s">
        <v>453</v>
      </c>
      <c r="AU1279" s="168" t="s">
        <v>129</v>
      </c>
      <c r="AV1279" s="13" t="s">
        <v>81</v>
      </c>
      <c r="AW1279" s="13" t="s">
        <v>29</v>
      </c>
      <c r="AX1279" s="13" t="s">
        <v>73</v>
      </c>
      <c r="AY1279" s="168" t="s">
        <v>445</v>
      </c>
    </row>
    <row r="1280" spans="1:65" s="14" customFormat="1">
      <c r="B1280" s="173"/>
      <c r="D1280" s="167" t="s">
        <v>453</v>
      </c>
      <c r="E1280" s="174" t="s">
        <v>1</v>
      </c>
      <c r="F1280" s="175" t="s">
        <v>1593</v>
      </c>
      <c r="H1280" s="176">
        <v>120</v>
      </c>
      <c r="L1280" s="173"/>
      <c r="M1280" s="177"/>
      <c r="N1280" s="178"/>
      <c r="O1280" s="178"/>
      <c r="P1280" s="178"/>
      <c r="Q1280" s="178"/>
      <c r="R1280" s="178"/>
      <c r="S1280" s="178"/>
      <c r="T1280" s="179"/>
      <c r="AT1280" s="174" t="s">
        <v>453</v>
      </c>
      <c r="AU1280" s="174" t="s">
        <v>129</v>
      </c>
      <c r="AV1280" s="14" t="s">
        <v>129</v>
      </c>
      <c r="AW1280" s="14" t="s">
        <v>29</v>
      </c>
      <c r="AX1280" s="14" t="s">
        <v>73</v>
      </c>
      <c r="AY1280" s="174" t="s">
        <v>445</v>
      </c>
    </row>
    <row r="1281" spans="1:65" s="14" customFormat="1">
      <c r="B1281" s="173"/>
      <c r="D1281" s="167" t="s">
        <v>453</v>
      </c>
      <c r="E1281" s="174" t="s">
        <v>1</v>
      </c>
      <c r="F1281" s="175" t="s">
        <v>499</v>
      </c>
      <c r="H1281" s="176">
        <v>7</v>
      </c>
      <c r="L1281" s="173"/>
      <c r="M1281" s="177"/>
      <c r="N1281" s="178"/>
      <c r="O1281" s="178"/>
      <c r="P1281" s="178"/>
      <c r="Q1281" s="178"/>
      <c r="R1281" s="178"/>
      <c r="S1281" s="178"/>
      <c r="T1281" s="179"/>
      <c r="AT1281" s="174" t="s">
        <v>453</v>
      </c>
      <c r="AU1281" s="174" t="s">
        <v>129</v>
      </c>
      <c r="AV1281" s="14" t="s">
        <v>129</v>
      </c>
      <c r="AW1281" s="14" t="s">
        <v>29</v>
      </c>
      <c r="AX1281" s="14" t="s">
        <v>73</v>
      </c>
      <c r="AY1281" s="174" t="s">
        <v>445</v>
      </c>
    </row>
    <row r="1282" spans="1:65" s="15" customFormat="1">
      <c r="B1282" s="180"/>
      <c r="D1282" s="167" t="s">
        <v>453</v>
      </c>
      <c r="E1282" s="181" t="s">
        <v>1</v>
      </c>
      <c r="F1282" s="182" t="s">
        <v>468</v>
      </c>
      <c r="H1282" s="183">
        <v>127</v>
      </c>
      <c r="L1282" s="180"/>
      <c r="M1282" s="184"/>
      <c r="N1282" s="185"/>
      <c r="O1282" s="185"/>
      <c r="P1282" s="185"/>
      <c r="Q1282" s="185"/>
      <c r="R1282" s="185"/>
      <c r="S1282" s="185"/>
      <c r="T1282" s="186"/>
      <c r="AT1282" s="181" t="s">
        <v>453</v>
      </c>
      <c r="AU1282" s="181" t="s">
        <v>129</v>
      </c>
      <c r="AV1282" s="15" t="s">
        <v>469</v>
      </c>
      <c r="AW1282" s="15" t="s">
        <v>29</v>
      </c>
      <c r="AX1282" s="15" t="s">
        <v>73</v>
      </c>
      <c r="AY1282" s="181" t="s">
        <v>445</v>
      </c>
    </row>
    <row r="1283" spans="1:65" s="13" customFormat="1">
      <c r="B1283" s="166"/>
      <c r="D1283" s="167" t="s">
        <v>453</v>
      </c>
      <c r="E1283" s="168" t="s">
        <v>1</v>
      </c>
      <c r="F1283" s="169" t="s">
        <v>654</v>
      </c>
      <c r="H1283" s="168" t="s">
        <v>1</v>
      </c>
      <c r="L1283" s="166"/>
      <c r="M1283" s="170"/>
      <c r="N1283" s="171"/>
      <c r="O1283" s="171"/>
      <c r="P1283" s="171"/>
      <c r="Q1283" s="171"/>
      <c r="R1283" s="171"/>
      <c r="S1283" s="171"/>
      <c r="T1283" s="172"/>
      <c r="AT1283" s="168" t="s">
        <v>453</v>
      </c>
      <c r="AU1283" s="168" t="s">
        <v>129</v>
      </c>
      <c r="AV1283" s="13" t="s">
        <v>81</v>
      </c>
      <c r="AW1283" s="13" t="s">
        <v>29</v>
      </c>
      <c r="AX1283" s="13" t="s">
        <v>73</v>
      </c>
      <c r="AY1283" s="168" t="s">
        <v>445</v>
      </c>
    </row>
    <row r="1284" spans="1:65" s="14" customFormat="1">
      <c r="B1284" s="173"/>
      <c r="D1284" s="167" t="s">
        <v>453</v>
      </c>
      <c r="E1284" s="174" t="s">
        <v>1</v>
      </c>
      <c r="F1284" s="175" t="s">
        <v>504</v>
      </c>
      <c r="H1284" s="176">
        <v>8</v>
      </c>
      <c r="L1284" s="173"/>
      <c r="M1284" s="177"/>
      <c r="N1284" s="178"/>
      <c r="O1284" s="178"/>
      <c r="P1284" s="178"/>
      <c r="Q1284" s="178"/>
      <c r="R1284" s="178"/>
      <c r="S1284" s="178"/>
      <c r="T1284" s="179"/>
      <c r="AT1284" s="174" t="s">
        <v>453</v>
      </c>
      <c r="AU1284" s="174" t="s">
        <v>129</v>
      </c>
      <c r="AV1284" s="14" t="s">
        <v>129</v>
      </c>
      <c r="AW1284" s="14" t="s">
        <v>29</v>
      </c>
      <c r="AX1284" s="14" t="s">
        <v>73</v>
      </c>
      <c r="AY1284" s="174" t="s">
        <v>445</v>
      </c>
    </row>
    <row r="1285" spans="1:65" s="14" customFormat="1">
      <c r="B1285" s="173"/>
      <c r="D1285" s="167" t="s">
        <v>453</v>
      </c>
      <c r="E1285" s="174" t="s">
        <v>1</v>
      </c>
      <c r="F1285" s="175" t="s">
        <v>1594</v>
      </c>
      <c r="H1285" s="176">
        <v>130</v>
      </c>
      <c r="L1285" s="173"/>
      <c r="M1285" s="177"/>
      <c r="N1285" s="178"/>
      <c r="O1285" s="178"/>
      <c r="P1285" s="178"/>
      <c r="Q1285" s="178"/>
      <c r="R1285" s="178"/>
      <c r="S1285" s="178"/>
      <c r="T1285" s="179"/>
      <c r="AT1285" s="174" t="s">
        <v>453</v>
      </c>
      <c r="AU1285" s="174" t="s">
        <v>129</v>
      </c>
      <c r="AV1285" s="14" t="s">
        <v>129</v>
      </c>
      <c r="AW1285" s="14" t="s">
        <v>29</v>
      </c>
      <c r="AX1285" s="14" t="s">
        <v>73</v>
      </c>
      <c r="AY1285" s="174" t="s">
        <v>445</v>
      </c>
    </row>
    <row r="1286" spans="1:65" s="15" customFormat="1">
      <c r="B1286" s="180"/>
      <c r="D1286" s="167" t="s">
        <v>453</v>
      </c>
      <c r="E1286" s="181" t="s">
        <v>1</v>
      </c>
      <c r="F1286" s="182" t="s">
        <v>468</v>
      </c>
      <c r="H1286" s="183">
        <v>138</v>
      </c>
      <c r="L1286" s="180"/>
      <c r="M1286" s="184"/>
      <c r="N1286" s="185"/>
      <c r="O1286" s="185"/>
      <c r="P1286" s="185"/>
      <c r="Q1286" s="185"/>
      <c r="R1286" s="185"/>
      <c r="S1286" s="185"/>
      <c r="T1286" s="186"/>
      <c r="AT1286" s="181" t="s">
        <v>453</v>
      </c>
      <c r="AU1286" s="181" t="s">
        <v>129</v>
      </c>
      <c r="AV1286" s="15" t="s">
        <v>469</v>
      </c>
      <c r="AW1286" s="15" t="s">
        <v>29</v>
      </c>
      <c r="AX1286" s="15" t="s">
        <v>73</v>
      </c>
      <c r="AY1286" s="181" t="s">
        <v>445</v>
      </c>
    </row>
    <row r="1287" spans="1:65" s="16" customFormat="1">
      <c r="B1287" s="187"/>
      <c r="D1287" s="167" t="s">
        <v>453</v>
      </c>
      <c r="E1287" s="188" t="s">
        <v>1</v>
      </c>
      <c r="F1287" s="189" t="s">
        <v>470</v>
      </c>
      <c r="H1287" s="190">
        <v>321</v>
      </c>
      <c r="L1287" s="187"/>
      <c r="M1287" s="191"/>
      <c r="N1287" s="192"/>
      <c r="O1287" s="192"/>
      <c r="P1287" s="192"/>
      <c r="Q1287" s="192"/>
      <c r="R1287" s="192"/>
      <c r="S1287" s="192"/>
      <c r="T1287" s="193"/>
      <c r="AT1287" s="188" t="s">
        <v>453</v>
      </c>
      <c r="AU1287" s="188" t="s">
        <v>129</v>
      </c>
      <c r="AV1287" s="16" t="s">
        <v>451</v>
      </c>
      <c r="AW1287" s="16" t="s">
        <v>29</v>
      </c>
      <c r="AX1287" s="16" t="s">
        <v>81</v>
      </c>
      <c r="AY1287" s="188" t="s">
        <v>445</v>
      </c>
    </row>
    <row r="1288" spans="1:65" s="2" customFormat="1" ht="37.9" customHeight="1">
      <c r="A1288" s="30"/>
      <c r="B1288" s="152"/>
      <c r="C1288" s="153" t="s">
        <v>1595</v>
      </c>
      <c r="D1288" s="153" t="s">
        <v>447</v>
      </c>
      <c r="E1288" s="154" t="s">
        <v>1596</v>
      </c>
      <c r="F1288" s="155" t="s">
        <v>1597</v>
      </c>
      <c r="G1288" s="156" t="s">
        <v>529</v>
      </c>
      <c r="H1288" s="157">
        <v>499.065</v>
      </c>
      <c r="I1288" s="158"/>
      <c r="J1288" s="158">
        <f>ROUND(I1288*H1288,2)</f>
        <v>0</v>
      </c>
      <c r="K1288" s="159"/>
      <c r="L1288" s="31"/>
      <c r="M1288" s="160" t="s">
        <v>1</v>
      </c>
      <c r="N1288" s="161" t="s">
        <v>39</v>
      </c>
      <c r="O1288" s="162">
        <v>0.19525000000000001</v>
      </c>
      <c r="P1288" s="162">
        <f>O1288*H1288</f>
        <v>97.442441250000002</v>
      </c>
      <c r="Q1288" s="162">
        <v>0</v>
      </c>
      <c r="R1288" s="162">
        <f>Q1288*H1288</f>
        <v>0</v>
      </c>
      <c r="S1288" s="162">
        <v>5.8999999999999997E-2</v>
      </c>
      <c r="T1288" s="163">
        <f>S1288*H1288</f>
        <v>29.444834999999998</v>
      </c>
      <c r="U1288" s="30"/>
      <c r="V1288" s="30"/>
      <c r="W1288" s="30"/>
      <c r="X1288" s="30"/>
      <c r="Y1288" s="30"/>
      <c r="Z1288" s="30"/>
      <c r="AA1288" s="30"/>
      <c r="AB1288" s="30"/>
      <c r="AC1288" s="30"/>
      <c r="AD1288" s="30"/>
      <c r="AE1288" s="30"/>
      <c r="AR1288" s="164" t="s">
        <v>451</v>
      </c>
      <c r="AT1288" s="164" t="s">
        <v>447</v>
      </c>
      <c r="AU1288" s="164" t="s">
        <v>129</v>
      </c>
      <c r="AY1288" s="18" t="s">
        <v>445</v>
      </c>
      <c r="BE1288" s="165">
        <f>IF(N1288="základná",J1288,0)</f>
        <v>0</v>
      </c>
      <c r="BF1288" s="165">
        <f>IF(N1288="znížená",J1288,0)</f>
        <v>0</v>
      </c>
      <c r="BG1288" s="165">
        <f>IF(N1288="zákl. prenesená",J1288,0)</f>
        <v>0</v>
      </c>
      <c r="BH1288" s="165">
        <f>IF(N1288="zníž. prenesená",J1288,0)</f>
        <v>0</v>
      </c>
      <c r="BI1288" s="165">
        <f>IF(N1288="nulová",J1288,0)</f>
        <v>0</v>
      </c>
      <c r="BJ1288" s="18" t="s">
        <v>129</v>
      </c>
      <c r="BK1288" s="165">
        <f>ROUND(I1288*H1288,2)</f>
        <v>0</v>
      </c>
      <c r="BL1288" s="18" t="s">
        <v>451</v>
      </c>
      <c r="BM1288" s="164" t="s">
        <v>1598</v>
      </c>
    </row>
    <row r="1289" spans="1:65" s="13" customFormat="1">
      <c r="B1289" s="166"/>
      <c r="D1289" s="167" t="s">
        <v>453</v>
      </c>
      <c r="E1289" s="168" t="s">
        <v>1</v>
      </c>
      <c r="F1289" s="169" t="s">
        <v>1599</v>
      </c>
      <c r="H1289" s="168" t="s">
        <v>1</v>
      </c>
      <c r="L1289" s="166"/>
      <c r="M1289" s="170"/>
      <c r="N1289" s="171"/>
      <c r="O1289" s="171"/>
      <c r="P1289" s="171"/>
      <c r="Q1289" s="171"/>
      <c r="R1289" s="171"/>
      <c r="S1289" s="171"/>
      <c r="T1289" s="172"/>
      <c r="AT1289" s="168" t="s">
        <v>453</v>
      </c>
      <c r="AU1289" s="168" t="s">
        <v>129</v>
      </c>
      <c r="AV1289" s="13" t="s">
        <v>81</v>
      </c>
      <c r="AW1289" s="13" t="s">
        <v>29</v>
      </c>
      <c r="AX1289" s="13" t="s">
        <v>73</v>
      </c>
      <c r="AY1289" s="168" t="s">
        <v>445</v>
      </c>
    </row>
    <row r="1290" spans="1:65" s="14" customFormat="1">
      <c r="B1290" s="173"/>
      <c r="D1290" s="167" t="s">
        <v>453</v>
      </c>
      <c r="E1290" s="174" t="s">
        <v>1</v>
      </c>
      <c r="F1290" s="175" t="s">
        <v>1600</v>
      </c>
      <c r="H1290" s="176">
        <v>287.30099999999999</v>
      </c>
      <c r="L1290" s="173"/>
      <c r="M1290" s="177"/>
      <c r="N1290" s="178"/>
      <c r="O1290" s="178"/>
      <c r="P1290" s="178"/>
      <c r="Q1290" s="178"/>
      <c r="R1290" s="178"/>
      <c r="S1290" s="178"/>
      <c r="T1290" s="179"/>
      <c r="AT1290" s="174" t="s">
        <v>453</v>
      </c>
      <c r="AU1290" s="174" t="s">
        <v>129</v>
      </c>
      <c r="AV1290" s="14" t="s">
        <v>129</v>
      </c>
      <c r="AW1290" s="14" t="s">
        <v>29</v>
      </c>
      <c r="AX1290" s="14" t="s">
        <v>73</v>
      </c>
      <c r="AY1290" s="174" t="s">
        <v>445</v>
      </c>
    </row>
    <row r="1291" spans="1:65" s="14" customFormat="1">
      <c r="B1291" s="173"/>
      <c r="D1291" s="167" t="s">
        <v>453</v>
      </c>
      <c r="E1291" s="174" t="s">
        <v>1</v>
      </c>
      <c r="F1291" s="175" t="s">
        <v>153</v>
      </c>
      <c r="H1291" s="176">
        <v>211.76400000000001</v>
      </c>
      <c r="L1291" s="173"/>
      <c r="M1291" s="177"/>
      <c r="N1291" s="178"/>
      <c r="O1291" s="178"/>
      <c r="P1291" s="178"/>
      <c r="Q1291" s="178"/>
      <c r="R1291" s="178"/>
      <c r="S1291" s="178"/>
      <c r="T1291" s="179"/>
      <c r="AT1291" s="174" t="s">
        <v>453</v>
      </c>
      <c r="AU1291" s="174" t="s">
        <v>129</v>
      </c>
      <c r="AV1291" s="14" t="s">
        <v>129</v>
      </c>
      <c r="AW1291" s="14" t="s">
        <v>29</v>
      </c>
      <c r="AX1291" s="14" t="s">
        <v>73</v>
      </c>
      <c r="AY1291" s="174" t="s">
        <v>445</v>
      </c>
    </row>
    <row r="1292" spans="1:65" s="15" customFormat="1">
      <c r="B1292" s="180"/>
      <c r="D1292" s="167" t="s">
        <v>453</v>
      </c>
      <c r="E1292" s="181" t="s">
        <v>1601</v>
      </c>
      <c r="F1292" s="182" t="s">
        <v>468</v>
      </c>
      <c r="H1292" s="183">
        <v>499.065</v>
      </c>
      <c r="L1292" s="180"/>
      <c r="M1292" s="184"/>
      <c r="N1292" s="185"/>
      <c r="O1292" s="185"/>
      <c r="P1292" s="185"/>
      <c r="Q1292" s="185"/>
      <c r="R1292" s="185"/>
      <c r="S1292" s="185"/>
      <c r="T1292" s="186"/>
      <c r="AT1292" s="181" t="s">
        <v>453</v>
      </c>
      <c r="AU1292" s="181" t="s">
        <v>129</v>
      </c>
      <c r="AV1292" s="15" t="s">
        <v>469</v>
      </c>
      <c r="AW1292" s="15" t="s">
        <v>29</v>
      </c>
      <c r="AX1292" s="15" t="s">
        <v>73</v>
      </c>
      <c r="AY1292" s="181" t="s">
        <v>445</v>
      </c>
    </row>
    <row r="1293" spans="1:65" s="16" customFormat="1">
      <c r="B1293" s="187"/>
      <c r="D1293" s="167" t="s">
        <v>453</v>
      </c>
      <c r="E1293" s="188" t="s">
        <v>1</v>
      </c>
      <c r="F1293" s="189" t="s">
        <v>470</v>
      </c>
      <c r="H1293" s="190">
        <v>499.065</v>
      </c>
      <c r="L1293" s="187"/>
      <c r="M1293" s="191"/>
      <c r="N1293" s="192"/>
      <c r="O1293" s="192"/>
      <c r="P1293" s="192"/>
      <c r="Q1293" s="192"/>
      <c r="R1293" s="192"/>
      <c r="S1293" s="192"/>
      <c r="T1293" s="193"/>
      <c r="AT1293" s="188" t="s">
        <v>453</v>
      </c>
      <c r="AU1293" s="188" t="s">
        <v>129</v>
      </c>
      <c r="AV1293" s="16" t="s">
        <v>451</v>
      </c>
      <c r="AW1293" s="16" t="s">
        <v>29</v>
      </c>
      <c r="AX1293" s="16" t="s">
        <v>81</v>
      </c>
      <c r="AY1293" s="188" t="s">
        <v>445</v>
      </c>
    </row>
    <row r="1294" spans="1:65" s="2" customFormat="1" ht="37.9" customHeight="1">
      <c r="A1294" s="30"/>
      <c r="B1294" s="152"/>
      <c r="C1294" s="153" t="s">
        <v>1602</v>
      </c>
      <c r="D1294" s="153" t="s">
        <v>447</v>
      </c>
      <c r="E1294" s="154" t="s">
        <v>1603</v>
      </c>
      <c r="F1294" s="155" t="s">
        <v>1604</v>
      </c>
      <c r="G1294" s="156" t="s">
        <v>529</v>
      </c>
      <c r="H1294" s="157">
        <v>2239.549</v>
      </c>
      <c r="I1294" s="158"/>
      <c r="J1294" s="158">
        <f>ROUND(I1294*H1294,2)</f>
        <v>0</v>
      </c>
      <c r="K1294" s="159"/>
      <c r="L1294" s="31"/>
      <c r="M1294" s="160" t="s">
        <v>1</v>
      </c>
      <c r="N1294" s="161" t="s">
        <v>39</v>
      </c>
      <c r="O1294" s="162">
        <v>0.25383</v>
      </c>
      <c r="P1294" s="162">
        <f>O1294*H1294</f>
        <v>568.46472267000001</v>
      </c>
      <c r="Q1294" s="162">
        <v>0</v>
      </c>
      <c r="R1294" s="162">
        <f>Q1294*H1294</f>
        <v>0</v>
      </c>
      <c r="S1294" s="162">
        <v>5.8999999999999997E-2</v>
      </c>
      <c r="T1294" s="163">
        <f>S1294*H1294</f>
        <v>132.13339099999999</v>
      </c>
      <c r="U1294" s="30"/>
      <c r="V1294" s="30"/>
      <c r="W1294" s="30"/>
      <c r="X1294" s="30"/>
      <c r="Y1294" s="30"/>
      <c r="Z1294" s="30"/>
      <c r="AA1294" s="30"/>
      <c r="AB1294" s="30"/>
      <c r="AC1294" s="30"/>
      <c r="AD1294" s="30"/>
      <c r="AE1294" s="30"/>
      <c r="AR1294" s="164" t="s">
        <v>451</v>
      </c>
      <c r="AT1294" s="164" t="s">
        <v>447</v>
      </c>
      <c r="AU1294" s="164" t="s">
        <v>129</v>
      </c>
      <c r="AY1294" s="18" t="s">
        <v>445</v>
      </c>
      <c r="BE1294" s="165">
        <f>IF(N1294="základná",J1294,0)</f>
        <v>0</v>
      </c>
      <c r="BF1294" s="165">
        <f>IF(N1294="znížená",J1294,0)</f>
        <v>0</v>
      </c>
      <c r="BG1294" s="165">
        <f>IF(N1294="zákl. prenesená",J1294,0)</f>
        <v>0</v>
      </c>
      <c r="BH1294" s="165">
        <f>IF(N1294="zníž. prenesená",J1294,0)</f>
        <v>0</v>
      </c>
      <c r="BI1294" s="165">
        <f>IF(N1294="nulová",J1294,0)</f>
        <v>0</v>
      </c>
      <c r="BJ1294" s="18" t="s">
        <v>129</v>
      </c>
      <c r="BK1294" s="165">
        <f>ROUND(I1294*H1294,2)</f>
        <v>0</v>
      </c>
      <c r="BL1294" s="18" t="s">
        <v>451</v>
      </c>
      <c r="BM1294" s="164" t="s">
        <v>1605</v>
      </c>
    </row>
    <row r="1295" spans="1:65" s="13" customFormat="1">
      <c r="B1295" s="166"/>
      <c r="D1295" s="167" t="s">
        <v>453</v>
      </c>
      <c r="E1295" s="168" t="s">
        <v>1</v>
      </c>
      <c r="F1295" s="169" t="s">
        <v>1606</v>
      </c>
      <c r="H1295" s="168" t="s">
        <v>1</v>
      </c>
      <c r="L1295" s="166"/>
      <c r="M1295" s="170"/>
      <c r="N1295" s="171"/>
      <c r="O1295" s="171"/>
      <c r="P1295" s="171"/>
      <c r="Q1295" s="171"/>
      <c r="R1295" s="171"/>
      <c r="S1295" s="171"/>
      <c r="T1295" s="172"/>
      <c r="AT1295" s="168" t="s">
        <v>453</v>
      </c>
      <c r="AU1295" s="168" t="s">
        <v>129</v>
      </c>
      <c r="AV1295" s="13" t="s">
        <v>81</v>
      </c>
      <c r="AW1295" s="13" t="s">
        <v>29</v>
      </c>
      <c r="AX1295" s="13" t="s">
        <v>73</v>
      </c>
      <c r="AY1295" s="168" t="s">
        <v>445</v>
      </c>
    </row>
    <row r="1296" spans="1:65" s="14" customFormat="1">
      <c r="B1296" s="173"/>
      <c r="D1296" s="167" t="s">
        <v>453</v>
      </c>
      <c r="E1296" s="174" t="s">
        <v>1</v>
      </c>
      <c r="F1296" s="175" t="s">
        <v>1607</v>
      </c>
      <c r="H1296" s="176">
        <v>711.41</v>
      </c>
      <c r="L1296" s="173"/>
      <c r="M1296" s="177"/>
      <c r="N1296" s="178"/>
      <c r="O1296" s="178"/>
      <c r="P1296" s="178"/>
      <c r="Q1296" s="178"/>
      <c r="R1296" s="178"/>
      <c r="S1296" s="178"/>
      <c r="T1296" s="179"/>
      <c r="AT1296" s="174" t="s">
        <v>453</v>
      </c>
      <c r="AU1296" s="174" t="s">
        <v>129</v>
      </c>
      <c r="AV1296" s="14" t="s">
        <v>129</v>
      </c>
      <c r="AW1296" s="14" t="s">
        <v>29</v>
      </c>
      <c r="AX1296" s="14" t="s">
        <v>73</v>
      </c>
      <c r="AY1296" s="174" t="s">
        <v>445</v>
      </c>
    </row>
    <row r="1297" spans="2:51" s="14" customFormat="1">
      <c r="B1297" s="173"/>
      <c r="D1297" s="167" t="s">
        <v>453</v>
      </c>
      <c r="E1297" s="174" t="s">
        <v>1</v>
      </c>
      <c r="F1297" s="175" t="s">
        <v>1608</v>
      </c>
      <c r="H1297" s="176">
        <v>113.53700000000001</v>
      </c>
      <c r="L1297" s="173"/>
      <c r="M1297" s="177"/>
      <c r="N1297" s="178"/>
      <c r="O1297" s="178"/>
      <c r="P1297" s="178"/>
      <c r="Q1297" s="178"/>
      <c r="R1297" s="178"/>
      <c r="S1297" s="178"/>
      <c r="T1297" s="179"/>
      <c r="AT1297" s="174" t="s">
        <v>453</v>
      </c>
      <c r="AU1297" s="174" t="s">
        <v>129</v>
      </c>
      <c r="AV1297" s="14" t="s">
        <v>129</v>
      </c>
      <c r="AW1297" s="14" t="s">
        <v>29</v>
      </c>
      <c r="AX1297" s="14" t="s">
        <v>73</v>
      </c>
      <c r="AY1297" s="174" t="s">
        <v>445</v>
      </c>
    </row>
    <row r="1298" spans="2:51" s="14" customFormat="1">
      <c r="B1298" s="173"/>
      <c r="D1298" s="167" t="s">
        <v>453</v>
      </c>
      <c r="E1298" s="174" t="s">
        <v>1</v>
      </c>
      <c r="F1298" s="175" t="s">
        <v>1609</v>
      </c>
      <c r="H1298" s="176">
        <v>44.24</v>
      </c>
      <c r="L1298" s="173"/>
      <c r="M1298" s="177"/>
      <c r="N1298" s="178"/>
      <c r="O1298" s="178"/>
      <c r="P1298" s="178"/>
      <c r="Q1298" s="178"/>
      <c r="R1298" s="178"/>
      <c r="S1298" s="178"/>
      <c r="T1298" s="179"/>
      <c r="AT1298" s="174" t="s">
        <v>453</v>
      </c>
      <c r="AU1298" s="174" t="s">
        <v>129</v>
      </c>
      <c r="AV1298" s="14" t="s">
        <v>129</v>
      </c>
      <c r="AW1298" s="14" t="s">
        <v>29</v>
      </c>
      <c r="AX1298" s="14" t="s">
        <v>73</v>
      </c>
      <c r="AY1298" s="174" t="s">
        <v>445</v>
      </c>
    </row>
    <row r="1299" spans="2:51" s="14" customFormat="1">
      <c r="B1299" s="173"/>
      <c r="D1299" s="167" t="s">
        <v>453</v>
      </c>
      <c r="E1299" s="174" t="s">
        <v>1</v>
      </c>
      <c r="F1299" s="175" t="s">
        <v>1610</v>
      </c>
      <c r="H1299" s="176">
        <v>115.13800000000001</v>
      </c>
      <c r="L1299" s="173"/>
      <c r="M1299" s="177"/>
      <c r="N1299" s="178"/>
      <c r="O1299" s="178"/>
      <c r="P1299" s="178"/>
      <c r="Q1299" s="178"/>
      <c r="R1299" s="178"/>
      <c r="S1299" s="178"/>
      <c r="T1299" s="179"/>
      <c r="AT1299" s="174" t="s">
        <v>453</v>
      </c>
      <c r="AU1299" s="174" t="s">
        <v>129</v>
      </c>
      <c r="AV1299" s="14" t="s">
        <v>129</v>
      </c>
      <c r="AW1299" s="14" t="s">
        <v>29</v>
      </c>
      <c r="AX1299" s="14" t="s">
        <v>73</v>
      </c>
      <c r="AY1299" s="174" t="s">
        <v>445</v>
      </c>
    </row>
    <row r="1300" spans="2:51" s="13" customFormat="1">
      <c r="B1300" s="166"/>
      <c r="D1300" s="167" t="s">
        <v>453</v>
      </c>
      <c r="E1300" s="168" t="s">
        <v>1</v>
      </c>
      <c r="F1300" s="169" t="s">
        <v>1611</v>
      </c>
      <c r="H1300" s="168" t="s">
        <v>1</v>
      </c>
      <c r="L1300" s="166"/>
      <c r="M1300" s="170"/>
      <c r="N1300" s="171"/>
      <c r="O1300" s="171"/>
      <c r="P1300" s="171"/>
      <c r="Q1300" s="171"/>
      <c r="R1300" s="171"/>
      <c r="S1300" s="171"/>
      <c r="T1300" s="172"/>
      <c r="AT1300" s="168" t="s">
        <v>453</v>
      </c>
      <c r="AU1300" s="168" t="s">
        <v>129</v>
      </c>
      <c r="AV1300" s="13" t="s">
        <v>81</v>
      </c>
      <c r="AW1300" s="13" t="s">
        <v>29</v>
      </c>
      <c r="AX1300" s="13" t="s">
        <v>73</v>
      </c>
      <c r="AY1300" s="168" t="s">
        <v>445</v>
      </c>
    </row>
    <row r="1301" spans="2:51" s="14" customFormat="1">
      <c r="B1301" s="173"/>
      <c r="D1301" s="167" t="s">
        <v>453</v>
      </c>
      <c r="E1301" s="174" t="s">
        <v>1</v>
      </c>
      <c r="F1301" s="175" t="s">
        <v>1612</v>
      </c>
      <c r="H1301" s="176">
        <v>326.83</v>
      </c>
      <c r="L1301" s="173"/>
      <c r="M1301" s="177"/>
      <c r="N1301" s="178"/>
      <c r="O1301" s="178"/>
      <c r="P1301" s="178"/>
      <c r="Q1301" s="178"/>
      <c r="R1301" s="178"/>
      <c r="S1301" s="178"/>
      <c r="T1301" s="179"/>
      <c r="AT1301" s="174" t="s">
        <v>453</v>
      </c>
      <c r="AU1301" s="174" t="s">
        <v>129</v>
      </c>
      <c r="AV1301" s="14" t="s">
        <v>129</v>
      </c>
      <c r="AW1301" s="14" t="s">
        <v>29</v>
      </c>
      <c r="AX1301" s="14" t="s">
        <v>73</v>
      </c>
      <c r="AY1301" s="174" t="s">
        <v>445</v>
      </c>
    </row>
    <row r="1302" spans="2:51" s="13" customFormat="1">
      <c r="B1302" s="166"/>
      <c r="D1302" s="167" t="s">
        <v>453</v>
      </c>
      <c r="E1302" s="168" t="s">
        <v>1</v>
      </c>
      <c r="F1302" s="169" t="s">
        <v>1613</v>
      </c>
      <c r="H1302" s="168" t="s">
        <v>1</v>
      </c>
      <c r="L1302" s="166"/>
      <c r="M1302" s="170"/>
      <c r="N1302" s="171"/>
      <c r="O1302" s="171"/>
      <c r="P1302" s="171"/>
      <c r="Q1302" s="171"/>
      <c r="R1302" s="171"/>
      <c r="S1302" s="171"/>
      <c r="T1302" s="172"/>
      <c r="AT1302" s="168" t="s">
        <v>453</v>
      </c>
      <c r="AU1302" s="168" t="s">
        <v>129</v>
      </c>
      <c r="AV1302" s="13" t="s">
        <v>81</v>
      </c>
      <c r="AW1302" s="13" t="s">
        <v>29</v>
      </c>
      <c r="AX1302" s="13" t="s">
        <v>73</v>
      </c>
      <c r="AY1302" s="168" t="s">
        <v>445</v>
      </c>
    </row>
    <row r="1303" spans="2:51" s="14" customFormat="1">
      <c r="B1303" s="173"/>
      <c r="D1303" s="167" t="s">
        <v>453</v>
      </c>
      <c r="E1303" s="174" t="s">
        <v>1</v>
      </c>
      <c r="F1303" s="175" t="s">
        <v>1614</v>
      </c>
      <c r="H1303" s="176">
        <v>329.85</v>
      </c>
      <c r="L1303" s="173"/>
      <c r="M1303" s="177"/>
      <c r="N1303" s="178"/>
      <c r="O1303" s="178"/>
      <c r="P1303" s="178"/>
      <c r="Q1303" s="178"/>
      <c r="R1303" s="178"/>
      <c r="S1303" s="178"/>
      <c r="T1303" s="179"/>
      <c r="AT1303" s="174" t="s">
        <v>453</v>
      </c>
      <c r="AU1303" s="174" t="s">
        <v>129</v>
      </c>
      <c r="AV1303" s="14" t="s">
        <v>129</v>
      </c>
      <c r="AW1303" s="14" t="s">
        <v>29</v>
      </c>
      <c r="AX1303" s="14" t="s">
        <v>73</v>
      </c>
      <c r="AY1303" s="174" t="s">
        <v>445</v>
      </c>
    </row>
    <row r="1304" spans="2:51" s="13" customFormat="1">
      <c r="B1304" s="166"/>
      <c r="D1304" s="167" t="s">
        <v>453</v>
      </c>
      <c r="E1304" s="168" t="s">
        <v>1</v>
      </c>
      <c r="F1304" s="169" t="s">
        <v>1615</v>
      </c>
      <c r="H1304" s="168" t="s">
        <v>1</v>
      </c>
      <c r="L1304" s="166"/>
      <c r="M1304" s="170"/>
      <c r="N1304" s="171"/>
      <c r="O1304" s="171"/>
      <c r="P1304" s="171"/>
      <c r="Q1304" s="171"/>
      <c r="R1304" s="171"/>
      <c r="S1304" s="171"/>
      <c r="T1304" s="172"/>
      <c r="AT1304" s="168" t="s">
        <v>453</v>
      </c>
      <c r="AU1304" s="168" t="s">
        <v>129</v>
      </c>
      <c r="AV1304" s="13" t="s">
        <v>81</v>
      </c>
      <c r="AW1304" s="13" t="s">
        <v>29</v>
      </c>
      <c r="AX1304" s="13" t="s">
        <v>73</v>
      </c>
      <c r="AY1304" s="168" t="s">
        <v>445</v>
      </c>
    </row>
    <row r="1305" spans="2:51" s="14" customFormat="1">
      <c r="B1305" s="173"/>
      <c r="D1305" s="167" t="s">
        <v>453</v>
      </c>
      <c r="E1305" s="174" t="s">
        <v>1</v>
      </c>
      <c r="F1305" s="175" t="s">
        <v>1616</v>
      </c>
      <c r="H1305" s="176">
        <v>679.58</v>
      </c>
      <c r="L1305" s="173"/>
      <c r="M1305" s="177"/>
      <c r="N1305" s="178"/>
      <c r="O1305" s="178"/>
      <c r="P1305" s="178"/>
      <c r="Q1305" s="178"/>
      <c r="R1305" s="178"/>
      <c r="S1305" s="178"/>
      <c r="T1305" s="179"/>
      <c r="AT1305" s="174" t="s">
        <v>453</v>
      </c>
      <c r="AU1305" s="174" t="s">
        <v>129</v>
      </c>
      <c r="AV1305" s="14" t="s">
        <v>129</v>
      </c>
      <c r="AW1305" s="14" t="s">
        <v>29</v>
      </c>
      <c r="AX1305" s="14" t="s">
        <v>73</v>
      </c>
      <c r="AY1305" s="174" t="s">
        <v>445</v>
      </c>
    </row>
    <row r="1306" spans="2:51" s="14" customFormat="1">
      <c r="B1306" s="173"/>
      <c r="D1306" s="167" t="s">
        <v>453</v>
      </c>
      <c r="E1306" s="174" t="s">
        <v>1</v>
      </c>
      <c r="F1306" s="175" t="s">
        <v>1617</v>
      </c>
      <c r="H1306" s="176">
        <v>20.957000000000001</v>
      </c>
      <c r="L1306" s="173"/>
      <c r="M1306" s="177"/>
      <c r="N1306" s="178"/>
      <c r="O1306" s="178"/>
      <c r="P1306" s="178"/>
      <c r="Q1306" s="178"/>
      <c r="R1306" s="178"/>
      <c r="S1306" s="178"/>
      <c r="T1306" s="179"/>
      <c r="AT1306" s="174" t="s">
        <v>453</v>
      </c>
      <c r="AU1306" s="174" t="s">
        <v>129</v>
      </c>
      <c r="AV1306" s="14" t="s">
        <v>129</v>
      </c>
      <c r="AW1306" s="14" t="s">
        <v>29</v>
      </c>
      <c r="AX1306" s="14" t="s">
        <v>73</v>
      </c>
      <c r="AY1306" s="174" t="s">
        <v>445</v>
      </c>
    </row>
    <row r="1307" spans="2:51" s="14" customFormat="1">
      <c r="B1307" s="173"/>
      <c r="D1307" s="167" t="s">
        <v>453</v>
      </c>
      <c r="E1307" s="174" t="s">
        <v>1</v>
      </c>
      <c r="F1307" s="175" t="s">
        <v>1618</v>
      </c>
      <c r="H1307" s="176">
        <v>49.615000000000002</v>
      </c>
      <c r="L1307" s="173"/>
      <c r="M1307" s="177"/>
      <c r="N1307" s="178"/>
      <c r="O1307" s="178"/>
      <c r="P1307" s="178"/>
      <c r="Q1307" s="178"/>
      <c r="R1307" s="178"/>
      <c r="S1307" s="178"/>
      <c r="T1307" s="179"/>
      <c r="AT1307" s="174" t="s">
        <v>453</v>
      </c>
      <c r="AU1307" s="174" t="s">
        <v>129</v>
      </c>
      <c r="AV1307" s="14" t="s">
        <v>129</v>
      </c>
      <c r="AW1307" s="14" t="s">
        <v>29</v>
      </c>
      <c r="AX1307" s="14" t="s">
        <v>73</v>
      </c>
      <c r="AY1307" s="174" t="s">
        <v>445</v>
      </c>
    </row>
    <row r="1308" spans="2:51" s="14" customFormat="1">
      <c r="B1308" s="173"/>
      <c r="D1308" s="167" t="s">
        <v>453</v>
      </c>
      <c r="E1308" s="174" t="s">
        <v>1</v>
      </c>
      <c r="F1308" s="175" t="s">
        <v>1619</v>
      </c>
      <c r="H1308" s="176">
        <v>183.87200000000001</v>
      </c>
      <c r="L1308" s="173"/>
      <c r="M1308" s="177"/>
      <c r="N1308" s="178"/>
      <c r="O1308" s="178"/>
      <c r="P1308" s="178"/>
      <c r="Q1308" s="178"/>
      <c r="R1308" s="178"/>
      <c r="S1308" s="178"/>
      <c r="T1308" s="179"/>
      <c r="AT1308" s="174" t="s">
        <v>453</v>
      </c>
      <c r="AU1308" s="174" t="s">
        <v>129</v>
      </c>
      <c r="AV1308" s="14" t="s">
        <v>129</v>
      </c>
      <c r="AW1308" s="14" t="s">
        <v>29</v>
      </c>
      <c r="AX1308" s="14" t="s">
        <v>73</v>
      </c>
      <c r="AY1308" s="174" t="s">
        <v>445</v>
      </c>
    </row>
    <row r="1309" spans="2:51" s="14" customFormat="1">
      <c r="B1309" s="173"/>
      <c r="D1309" s="167" t="s">
        <v>453</v>
      </c>
      <c r="E1309" s="174" t="s">
        <v>1</v>
      </c>
      <c r="F1309" s="175" t="s">
        <v>1620</v>
      </c>
      <c r="H1309" s="176">
        <v>18.23</v>
      </c>
      <c r="L1309" s="173"/>
      <c r="M1309" s="177"/>
      <c r="N1309" s="178"/>
      <c r="O1309" s="178"/>
      <c r="P1309" s="178"/>
      <c r="Q1309" s="178"/>
      <c r="R1309" s="178"/>
      <c r="S1309" s="178"/>
      <c r="T1309" s="179"/>
      <c r="AT1309" s="174" t="s">
        <v>453</v>
      </c>
      <c r="AU1309" s="174" t="s">
        <v>129</v>
      </c>
      <c r="AV1309" s="14" t="s">
        <v>129</v>
      </c>
      <c r="AW1309" s="14" t="s">
        <v>29</v>
      </c>
      <c r="AX1309" s="14" t="s">
        <v>73</v>
      </c>
      <c r="AY1309" s="174" t="s">
        <v>445</v>
      </c>
    </row>
    <row r="1310" spans="2:51" s="15" customFormat="1">
      <c r="B1310" s="180"/>
      <c r="D1310" s="167" t="s">
        <v>453</v>
      </c>
      <c r="E1310" s="181" t="s">
        <v>1</v>
      </c>
      <c r="F1310" s="182" t="s">
        <v>468</v>
      </c>
      <c r="H1310" s="183">
        <v>2593.259</v>
      </c>
      <c r="L1310" s="180"/>
      <c r="M1310" s="184"/>
      <c r="N1310" s="185"/>
      <c r="O1310" s="185"/>
      <c r="P1310" s="185"/>
      <c r="Q1310" s="185"/>
      <c r="R1310" s="185"/>
      <c r="S1310" s="185"/>
      <c r="T1310" s="186"/>
      <c r="AT1310" s="181" t="s">
        <v>453</v>
      </c>
      <c r="AU1310" s="181" t="s">
        <v>129</v>
      </c>
      <c r="AV1310" s="15" t="s">
        <v>469</v>
      </c>
      <c r="AW1310" s="15" t="s">
        <v>29</v>
      </c>
      <c r="AX1310" s="15" t="s">
        <v>73</v>
      </c>
      <c r="AY1310" s="181" t="s">
        <v>445</v>
      </c>
    </row>
    <row r="1311" spans="2:51" s="13" customFormat="1">
      <c r="B1311" s="166"/>
      <c r="D1311" s="167" t="s">
        <v>453</v>
      </c>
      <c r="E1311" s="168" t="s">
        <v>1</v>
      </c>
      <c r="F1311" s="169" t="s">
        <v>1621</v>
      </c>
      <c r="H1311" s="168" t="s">
        <v>1</v>
      </c>
      <c r="L1311" s="166"/>
      <c r="M1311" s="170"/>
      <c r="N1311" s="171"/>
      <c r="O1311" s="171"/>
      <c r="P1311" s="171"/>
      <c r="Q1311" s="171"/>
      <c r="R1311" s="171"/>
      <c r="S1311" s="171"/>
      <c r="T1311" s="172"/>
      <c r="AT1311" s="168" t="s">
        <v>453</v>
      </c>
      <c r="AU1311" s="168" t="s">
        <v>129</v>
      </c>
      <c r="AV1311" s="13" t="s">
        <v>81</v>
      </c>
      <c r="AW1311" s="13" t="s">
        <v>29</v>
      </c>
      <c r="AX1311" s="13" t="s">
        <v>73</v>
      </c>
      <c r="AY1311" s="168" t="s">
        <v>445</v>
      </c>
    </row>
    <row r="1312" spans="2:51" s="13" customFormat="1">
      <c r="B1312" s="166"/>
      <c r="D1312" s="167" t="s">
        <v>453</v>
      </c>
      <c r="E1312" s="168" t="s">
        <v>1</v>
      </c>
      <c r="F1312" s="169" t="s">
        <v>639</v>
      </c>
      <c r="H1312" s="168" t="s">
        <v>1</v>
      </c>
      <c r="L1312" s="166"/>
      <c r="M1312" s="170"/>
      <c r="N1312" s="171"/>
      <c r="O1312" s="171"/>
      <c r="P1312" s="171"/>
      <c r="Q1312" s="171"/>
      <c r="R1312" s="171"/>
      <c r="S1312" s="171"/>
      <c r="T1312" s="172"/>
      <c r="AT1312" s="168" t="s">
        <v>453</v>
      </c>
      <c r="AU1312" s="168" t="s">
        <v>129</v>
      </c>
      <c r="AV1312" s="13" t="s">
        <v>81</v>
      </c>
      <c r="AW1312" s="13" t="s">
        <v>29</v>
      </c>
      <c r="AX1312" s="13" t="s">
        <v>73</v>
      </c>
      <c r="AY1312" s="168" t="s">
        <v>445</v>
      </c>
    </row>
    <row r="1313" spans="2:51" s="14" customFormat="1">
      <c r="B1313" s="173"/>
      <c r="D1313" s="167" t="s">
        <v>453</v>
      </c>
      <c r="E1313" s="174" t="s">
        <v>1</v>
      </c>
      <c r="F1313" s="175" t="s">
        <v>1622</v>
      </c>
      <c r="H1313" s="176">
        <v>-4.32</v>
      </c>
      <c r="L1313" s="173"/>
      <c r="M1313" s="177"/>
      <c r="N1313" s="178"/>
      <c r="O1313" s="178"/>
      <c r="P1313" s="178"/>
      <c r="Q1313" s="178"/>
      <c r="R1313" s="178"/>
      <c r="S1313" s="178"/>
      <c r="T1313" s="179"/>
      <c r="AT1313" s="174" t="s">
        <v>453</v>
      </c>
      <c r="AU1313" s="174" t="s">
        <v>129</v>
      </c>
      <c r="AV1313" s="14" t="s">
        <v>129</v>
      </c>
      <c r="AW1313" s="14" t="s">
        <v>29</v>
      </c>
      <c r="AX1313" s="14" t="s">
        <v>73</v>
      </c>
      <c r="AY1313" s="174" t="s">
        <v>445</v>
      </c>
    </row>
    <row r="1314" spans="2:51" s="14" customFormat="1">
      <c r="B1314" s="173"/>
      <c r="D1314" s="167" t="s">
        <v>453</v>
      </c>
      <c r="E1314" s="174" t="s">
        <v>1</v>
      </c>
      <c r="F1314" s="175" t="s">
        <v>1623</v>
      </c>
      <c r="H1314" s="176">
        <v>-3.2</v>
      </c>
      <c r="L1314" s="173"/>
      <c r="M1314" s="177"/>
      <c r="N1314" s="178"/>
      <c r="O1314" s="178"/>
      <c r="P1314" s="178"/>
      <c r="Q1314" s="178"/>
      <c r="R1314" s="178"/>
      <c r="S1314" s="178"/>
      <c r="T1314" s="179"/>
      <c r="AT1314" s="174" t="s">
        <v>453</v>
      </c>
      <c r="AU1314" s="174" t="s">
        <v>129</v>
      </c>
      <c r="AV1314" s="14" t="s">
        <v>129</v>
      </c>
      <c r="AW1314" s="14" t="s">
        <v>29</v>
      </c>
      <c r="AX1314" s="14" t="s">
        <v>73</v>
      </c>
      <c r="AY1314" s="174" t="s">
        <v>445</v>
      </c>
    </row>
    <row r="1315" spans="2:51" s="13" customFormat="1">
      <c r="B1315" s="166"/>
      <c r="D1315" s="167" t="s">
        <v>453</v>
      </c>
      <c r="E1315" s="168" t="s">
        <v>1</v>
      </c>
      <c r="F1315" s="169" t="s">
        <v>653</v>
      </c>
      <c r="H1315" s="168" t="s">
        <v>1</v>
      </c>
      <c r="L1315" s="166"/>
      <c r="M1315" s="170"/>
      <c r="N1315" s="171"/>
      <c r="O1315" s="171"/>
      <c r="P1315" s="171"/>
      <c r="Q1315" s="171"/>
      <c r="R1315" s="171"/>
      <c r="S1315" s="171"/>
      <c r="T1315" s="172"/>
      <c r="AT1315" s="168" t="s">
        <v>453</v>
      </c>
      <c r="AU1315" s="168" t="s">
        <v>129</v>
      </c>
      <c r="AV1315" s="13" t="s">
        <v>81</v>
      </c>
      <c r="AW1315" s="13" t="s">
        <v>29</v>
      </c>
      <c r="AX1315" s="13" t="s">
        <v>73</v>
      </c>
      <c r="AY1315" s="168" t="s">
        <v>445</v>
      </c>
    </row>
    <row r="1316" spans="2:51" s="14" customFormat="1">
      <c r="B1316" s="173"/>
      <c r="D1316" s="167" t="s">
        <v>453</v>
      </c>
      <c r="E1316" s="174" t="s">
        <v>1</v>
      </c>
      <c r="F1316" s="175" t="s">
        <v>1624</v>
      </c>
      <c r="H1316" s="176">
        <v>-125.58</v>
      </c>
      <c r="L1316" s="173"/>
      <c r="M1316" s="177"/>
      <c r="N1316" s="178"/>
      <c r="O1316" s="178"/>
      <c r="P1316" s="178"/>
      <c r="Q1316" s="178"/>
      <c r="R1316" s="178"/>
      <c r="S1316" s="178"/>
      <c r="T1316" s="179"/>
      <c r="AT1316" s="174" t="s">
        <v>453</v>
      </c>
      <c r="AU1316" s="174" t="s">
        <v>129</v>
      </c>
      <c r="AV1316" s="14" t="s">
        <v>129</v>
      </c>
      <c r="AW1316" s="14" t="s">
        <v>29</v>
      </c>
      <c r="AX1316" s="14" t="s">
        <v>73</v>
      </c>
      <c r="AY1316" s="174" t="s">
        <v>445</v>
      </c>
    </row>
    <row r="1317" spans="2:51" s="14" customFormat="1">
      <c r="B1317" s="173"/>
      <c r="D1317" s="167" t="s">
        <v>453</v>
      </c>
      <c r="E1317" s="174" t="s">
        <v>1</v>
      </c>
      <c r="F1317" s="175" t="s">
        <v>1625</v>
      </c>
      <c r="H1317" s="176">
        <v>-11.02</v>
      </c>
      <c r="L1317" s="173"/>
      <c r="M1317" s="177"/>
      <c r="N1317" s="178"/>
      <c r="O1317" s="178"/>
      <c r="P1317" s="178"/>
      <c r="Q1317" s="178"/>
      <c r="R1317" s="178"/>
      <c r="S1317" s="178"/>
      <c r="T1317" s="179"/>
      <c r="AT1317" s="174" t="s">
        <v>453</v>
      </c>
      <c r="AU1317" s="174" t="s">
        <v>129</v>
      </c>
      <c r="AV1317" s="14" t="s">
        <v>129</v>
      </c>
      <c r="AW1317" s="14" t="s">
        <v>29</v>
      </c>
      <c r="AX1317" s="14" t="s">
        <v>73</v>
      </c>
      <c r="AY1317" s="174" t="s">
        <v>445</v>
      </c>
    </row>
    <row r="1318" spans="2:51" s="14" customFormat="1">
      <c r="B1318" s="173"/>
      <c r="D1318" s="167" t="s">
        <v>453</v>
      </c>
      <c r="E1318" s="174" t="s">
        <v>1</v>
      </c>
      <c r="F1318" s="175" t="s">
        <v>1626</v>
      </c>
      <c r="H1318" s="176">
        <v>-4.75</v>
      </c>
      <c r="L1318" s="173"/>
      <c r="M1318" s="177"/>
      <c r="N1318" s="178"/>
      <c r="O1318" s="178"/>
      <c r="P1318" s="178"/>
      <c r="Q1318" s="178"/>
      <c r="R1318" s="178"/>
      <c r="S1318" s="178"/>
      <c r="T1318" s="179"/>
      <c r="AT1318" s="174" t="s">
        <v>453</v>
      </c>
      <c r="AU1318" s="174" t="s">
        <v>129</v>
      </c>
      <c r="AV1318" s="14" t="s">
        <v>129</v>
      </c>
      <c r="AW1318" s="14" t="s">
        <v>29</v>
      </c>
      <c r="AX1318" s="14" t="s">
        <v>73</v>
      </c>
      <c r="AY1318" s="174" t="s">
        <v>445</v>
      </c>
    </row>
    <row r="1319" spans="2:51" s="14" customFormat="1">
      <c r="B1319" s="173"/>
      <c r="D1319" s="167" t="s">
        <v>453</v>
      </c>
      <c r="E1319" s="174" t="s">
        <v>1</v>
      </c>
      <c r="F1319" s="175" t="s">
        <v>1627</v>
      </c>
      <c r="H1319" s="176">
        <v>-2.99</v>
      </c>
      <c r="L1319" s="173"/>
      <c r="M1319" s="177"/>
      <c r="N1319" s="178"/>
      <c r="O1319" s="178"/>
      <c r="P1319" s="178"/>
      <c r="Q1319" s="178"/>
      <c r="R1319" s="178"/>
      <c r="S1319" s="178"/>
      <c r="T1319" s="179"/>
      <c r="AT1319" s="174" t="s">
        <v>453</v>
      </c>
      <c r="AU1319" s="174" t="s">
        <v>129</v>
      </c>
      <c r="AV1319" s="14" t="s">
        <v>129</v>
      </c>
      <c r="AW1319" s="14" t="s">
        <v>29</v>
      </c>
      <c r="AX1319" s="14" t="s">
        <v>73</v>
      </c>
      <c r="AY1319" s="174" t="s">
        <v>445</v>
      </c>
    </row>
    <row r="1320" spans="2:51" s="14" customFormat="1">
      <c r="B1320" s="173"/>
      <c r="D1320" s="167" t="s">
        <v>453</v>
      </c>
      <c r="E1320" s="174" t="s">
        <v>1</v>
      </c>
      <c r="F1320" s="175" t="s">
        <v>1628</v>
      </c>
      <c r="H1320" s="176">
        <v>-20.23</v>
      </c>
      <c r="L1320" s="173"/>
      <c r="M1320" s="177"/>
      <c r="N1320" s="178"/>
      <c r="O1320" s="178"/>
      <c r="P1320" s="178"/>
      <c r="Q1320" s="178"/>
      <c r="R1320" s="178"/>
      <c r="S1320" s="178"/>
      <c r="T1320" s="179"/>
      <c r="AT1320" s="174" t="s">
        <v>453</v>
      </c>
      <c r="AU1320" s="174" t="s">
        <v>129</v>
      </c>
      <c r="AV1320" s="14" t="s">
        <v>129</v>
      </c>
      <c r="AW1320" s="14" t="s">
        <v>29</v>
      </c>
      <c r="AX1320" s="14" t="s">
        <v>73</v>
      </c>
      <c r="AY1320" s="174" t="s">
        <v>445</v>
      </c>
    </row>
    <row r="1321" spans="2:51" s="15" customFormat="1">
      <c r="B1321" s="180"/>
      <c r="D1321" s="167" t="s">
        <v>453</v>
      </c>
      <c r="E1321" s="181" t="s">
        <v>1</v>
      </c>
      <c r="F1321" s="182" t="s">
        <v>468</v>
      </c>
      <c r="H1321" s="183">
        <v>-172.09</v>
      </c>
      <c r="L1321" s="180"/>
      <c r="M1321" s="184"/>
      <c r="N1321" s="185"/>
      <c r="O1321" s="185"/>
      <c r="P1321" s="185"/>
      <c r="Q1321" s="185"/>
      <c r="R1321" s="185"/>
      <c r="S1321" s="185"/>
      <c r="T1321" s="186"/>
      <c r="AT1321" s="181" t="s">
        <v>453</v>
      </c>
      <c r="AU1321" s="181" t="s">
        <v>129</v>
      </c>
      <c r="AV1321" s="15" t="s">
        <v>469</v>
      </c>
      <c r="AW1321" s="15" t="s">
        <v>29</v>
      </c>
      <c r="AX1321" s="15" t="s">
        <v>73</v>
      </c>
      <c r="AY1321" s="181" t="s">
        <v>445</v>
      </c>
    </row>
    <row r="1322" spans="2:51" s="13" customFormat="1">
      <c r="B1322" s="166"/>
      <c r="D1322" s="167" t="s">
        <v>453</v>
      </c>
      <c r="E1322" s="168" t="s">
        <v>1</v>
      </c>
      <c r="F1322" s="169" t="s">
        <v>654</v>
      </c>
      <c r="H1322" s="168" t="s">
        <v>1</v>
      </c>
      <c r="L1322" s="166"/>
      <c r="M1322" s="170"/>
      <c r="N1322" s="171"/>
      <c r="O1322" s="171"/>
      <c r="P1322" s="171"/>
      <c r="Q1322" s="171"/>
      <c r="R1322" s="171"/>
      <c r="S1322" s="171"/>
      <c r="T1322" s="172"/>
      <c r="AT1322" s="168" t="s">
        <v>453</v>
      </c>
      <c r="AU1322" s="168" t="s">
        <v>129</v>
      </c>
      <c r="AV1322" s="13" t="s">
        <v>81</v>
      </c>
      <c r="AW1322" s="13" t="s">
        <v>29</v>
      </c>
      <c r="AX1322" s="13" t="s">
        <v>73</v>
      </c>
      <c r="AY1322" s="168" t="s">
        <v>445</v>
      </c>
    </row>
    <row r="1323" spans="2:51" s="14" customFormat="1">
      <c r="B1323" s="173"/>
      <c r="D1323" s="167" t="s">
        <v>453</v>
      </c>
      <c r="E1323" s="174" t="s">
        <v>1</v>
      </c>
      <c r="F1323" s="175" t="s">
        <v>1629</v>
      </c>
      <c r="H1323" s="176">
        <v>-122.59</v>
      </c>
      <c r="L1323" s="173"/>
      <c r="M1323" s="177"/>
      <c r="N1323" s="178"/>
      <c r="O1323" s="178"/>
      <c r="P1323" s="178"/>
      <c r="Q1323" s="178"/>
      <c r="R1323" s="178"/>
      <c r="S1323" s="178"/>
      <c r="T1323" s="179"/>
      <c r="AT1323" s="174" t="s">
        <v>453</v>
      </c>
      <c r="AU1323" s="174" t="s">
        <v>129</v>
      </c>
      <c r="AV1323" s="14" t="s">
        <v>129</v>
      </c>
      <c r="AW1323" s="14" t="s">
        <v>29</v>
      </c>
      <c r="AX1323" s="14" t="s">
        <v>73</v>
      </c>
      <c r="AY1323" s="174" t="s">
        <v>445</v>
      </c>
    </row>
    <row r="1324" spans="2:51" s="14" customFormat="1">
      <c r="B1324" s="173"/>
      <c r="D1324" s="167" t="s">
        <v>453</v>
      </c>
      <c r="E1324" s="174" t="s">
        <v>1</v>
      </c>
      <c r="F1324" s="175" t="s">
        <v>1630</v>
      </c>
      <c r="H1324" s="176">
        <v>-28.975000000000001</v>
      </c>
      <c r="L1324" s="173"/>
      <c r="M1324" s="177"/>
      <c r="N1324" s="178"/>
      <c r="O1324" s="178"/>
      <c r="P1324" s="178"/>
      <c r="Q1324" s="178"/>
      <c r="R1324" s="178"/>
      <c r="S1324" s="178"/>
      <c r="T1324" s="179"/>
      <c r="AT1324" s="174" t="s">
        <v>453</v>
      </c>
      <c r="AU1324" s="174" t="s">
        <v>129</v>
      </c>
      <c r="AV1324" s="14" t="s">
        <v>129</v>
      </c>
      <c r="AW1324" s="14" t="s">
        <v>29</v>
      </c>
      <c r="AX1324" s="14" t="s">
        <v>73</v>
      </c>
      <c r="AY1324" s="174" t="s">
        <v>445</v>
      </c>
    </row>
    <row r="1325" spans="2:51" s="14" customFormat="1">
      <c r="B1325" s="173"/>
      <c r="D1325" s="167" t="s">
        <v>453</v>
      </c>
      <c r="E1325" s="174" t="s">
        <v>1</v>
      </c>
      <c r="F1325" s="175" t="s">
        <v>1631</v>
      </c>
      <c r="H1325" s="176">
        <v>-12.73</v>
      </c>
      <c r="L1325" s="173"/>
      <c r="M1325" s="177"/>
      <c r="N1325" s="178"/>
      <c r="O1325" s="178"/>
      <c r="P1325" s="178"/>
      <c r="Q1325" s="178"/>
      <c r="R1325" s="178"/>
      <c r="S1325" s="178"/>
      <c r="T1325" s="179"/>
      <c r="AT1325" s="174" t="s">
        <v>453</v>
      </c>
      <c r="AU1325" s="174" t="s">
        <v>129</v>
      </c>
      <c r="AV1325" s="14" t="s">
        <v>129</v>
      </c>
      <c r="AW1325" s="14" t="s">
        <v>29</v>
      </c>
      <c r="AX1325" s="14" t="s">
        <v>73</v>
      </c>
      <c r="AY1325" s="174" t="s">
        <v>445</v>
      </c>
    </row>
    <row r="1326" spans="2:51" s="14" customFormat="1">
      <c r="B1326" s="173"/>
      <c r="D1326" s="167" t="s">
        <v>453</v>
      </c>
      <c r="E1326" s="174" t="s">
        <v>1</v>
      </c>
      <c r="F1326" s="175" t="s">
        <v>1632</v>
      </c>
      <c r="H1326" s="176">
        <v>-17.324999999999999</v>
      </c>
      <c r="L1326" s="173"/>
      <c r="M1326" s="177"/>
      <c r="N1326" s="178"/>
      <c r="O1326" s="178"/>
      <c r="P1326" s="178"/>
      <c r="Q1326" s="178"/>
      <c r="R1326" s="178"/>
      <c r="S1326" s="178"/>
      <c r="T1326" s="179"/>
      <c r="AT1326" s="174" t="s">
        <v>453</v>
      </c>
      <c r="AU1326" s="174" t="s">
        <v>129</v>
      </c>
      <c r="AV1326" s="14" t="s">
        <v>129</v>
      </c>
      <c r="AW1326" s="14" t="s">
        <v>29</v>
      </c>
      <c r="AX1326" s="14" t="s">
        <v>73</v>
      </c>
      <c r="AY1326" s="174" t="s">
        <v>445</v>
      </c>
    </row>
    <row r="1327" spans="2:51" s="15" customFormat="1">
      <c r="B1327" s="180"/>
      <c r="D1327" s="167" t="s">
        <v>453</v>
      </c>
      <c r="E1327" s="181" t="s">
        <v>1</v>
      </c>
      <c r="F1327" s="182" t="s">
        <v>468</v>
      </c>
      <c r="H1327" s="183">
        <v>-181.62</v>
      </c>
      <c r="L1327" s="180"/>
      <c r="M1327" s="184"/>
      <c r="N1327" s="185"/>
      <c r="O1327" s="185"/>
      <c r="P1327" s="185"/>
      <c r="Q1327" s="185"/>
      <c r="R1327" s="185"/>
      <c r="S1327" s="185"/>
      <c r="T1327" s="186"/>
      <c r="AT1327" s="181" t="s">
        <v>453</v>
      </c>
      <c r="AU1327" s="181" t="s">
        <v>129</v>
      </c>
      <c r="AV1327" s="15" t="s">
        <v>469</v>
      </c>
      <c r="AW1327" s="15" t="s">
        <v>29</v>
      </c>
      <c r="AX1327" s="15" t="s">
        <v>73</v>
      </c>
      <c r="AY1327" s="181" t="s">
        <v>445</v>
      </c>
    </row>
    <row r="1328" spans="2:51" s="16" customFormat="1">
      <c r="B1328" s="187"/>
      <c r="D1328" s="167" t="s">
        <v>453</v>
      </c>
      <c r="E1328" s="188" t="s">
        <v>1633</v>
      </c>
      <c r="F1328" s="189" t="s">
        <v>470</v>
      </c>
      <c r="H1328" s="190">
        <v>2239.549</v>
      </c>
      <c r="L1328" s="187"/>
      <c r="M1328" s="191"/>
      <c r="N1328" s="192"/>
      <c r="O1328" s="192"/>
      <c r="P1328" s="192"/>
      <c r="Q1328" s="192"/>
      <c r="R1328" s="192"/>
      <c r="S1328" s="192"/>
      <c r="T1328" s="193"/>
      <c r="AT1328" s="188" t="s">
        <v>453</v>
      </c>
      <c r="AU1328" s="188" t="s">
        <v>129</v>
      </c>
      <c r="AV1328" s="16" t="s">
        <v>451</v>
      </c>
      <c r="AW1328" s="16" t="s">
        <v>29</v>
      </c>
      <c r="AX1328" s="16" t="s">
        <v>81</v>
      </c>
      <c r="AY1328" s="188" t="s">
        <v>445</v>
      </c>
    </row>
    <row r="1329" spans="1:65" s="2" customFormat="1" ht="24.2" customHeight="1">
      <c r="A1329" s="30"/>
      <c r="B1329" s="152"/>
      <c r="C1329" s="153" t="s">
        <v>1634</v>
      </c>
      <c r="D1329" s="153" t="s">
        <v>447</v>
      </c>
      <c r="E1329" s="154" t="s">
        <v>1635</v>
      </c>
      <c r="F1329" s="155" t="s">
        <v>1636</v>
      </c>
      <c r="G1329" s="156" t="s">
        <v>529</v>
      </c>
      <c r="H1329" s="157">
        <v>770.28899999999999</v>
      </c>
      <c r="I1329" s="158"/>
      <c r="J1329" s="158">
        <f>ROUND(I1329*H1329,2)</f>
        <v>0</v>
      </c>
      <c r="K1329" s="159"/>
      <c r="L1329" s="31"/>
      <c r="M1329" s="160" t="s">
        <v>1</v>
      </c>
      <c r="N1329" s="161" t="s">
        <v>39</v>
      </c>
      <c r="O1329" s="162">
        <v>0.65408999999999995</v>
      </c>
      <c r="P1329" s="162">
        <f>O1329*H1329</f>
        <v>503.83833200999993</v>
      </c>
      <c r="Q1329" s="162">
        <v>0</v>
      </c>
      <c r="R1329" s="162">
        <f>Q1329*H1329</f>
        <v>0</v>
      </c>
      <c r="S1329" s="162">
        <v>6.0999999999999999E-2</v>
      </c>
      <c r="T1329" s="163">
        <f>S1329*H1329</f>
        <v>46.987628999999998</v>
      </c>
      <c r="U1329" s="30"/>
      <c r="V1329" s="30"/>
      <c r="W1329" s="30"/>
      <c r="X1329" s="30"/>
      <c r="Y1329" s="30"/>
      <c r="Z1329" s="30"/>
      <c r="AA1329" s="30"/>
      <c r="AB1329" s="30"/>
      <c r="AC1329" s="30"/>
      <c r="AD1329" s="30"/>
      <c r="AE1329" s="30"/>
      <c r="AR1329" s="164" t="s">
        <v>451</v>
      </c>
      <c r="AT1329" s="164" t="s">
        <v>447</v>
      </c>
      <c r="AU1329" s="164" t="s">
        <v>129</v>
      </c>
      <c r="AY1329" s="18" t="s">
        <v>445</v>
      </c>
      <c r="BE1329" s="165">
        <f>IF(N1329="základná",J1329,0)</f>
        <v>0</v>
      </c>
      <c r="BF1329" s="165">
        <f>IF(N1329="znížená",J1329,0)</f>
        <v>0</v>
      </c>
      <c r="BG1329" s="165">
        <f>IF(N1329="zákl. prenesená",J1329,0)</f>
        <v>0</v>
      </c>
      <c r="BH1329" s="165">
        <f>IF(N1329="zníž. prenesená",J1329,0)</f>
        <v>0</v>
      </c>
      <c r="BI1329" s="165">
        <f>IF(N1329="nulová",J1329,0)</f>
        <v>0</v>
      </c>
      <c r="BJ1329" s="18" t="s">
        <v>129</v>
      </c>
      <c r="BK1329" s="165">
        <f>ROUND(I1329*H1329,2)</f>
        <v>0</v>
      </c>
      <c r="BL1329" s="18" t="s">
        <v>451</v>
      </c>
      <c r="BM1329" s="164" t="s">
        <v>1637</v>
      </c>
    </row>
    <row r="1330" spans="1:65" s="13" customFormat="1">
      <c r="B1330" s="166"/>
      <c r="D1330" s="167" t="s">
        <v>453</v>
      </c>
      <c r="E1330" s="168" t="s">
        <v>1</v>
      </c>
      <c r="F1330" s="169" t="s">
        <v>639</v>
      </c>
      <c r="H1330" s="168" t="s">
        <v>1</v>
      </c>
      <c r="L1330" s="166"/>
      <c r="M1330" s="170"/>
      <c r="N1330" s="171"/>
      <c r="O1330" s="171"/>
      <c r="P1330" s="171"/>
      <c r="Q1330" s="171"/>
      <c r="R1330" s="171"/>
      <c r="S1330" s="171"/>
      <c r="T1330" s="172"/>
      <c r="AT1330" s="168" t="s">
        <v>453</v>
      </c>
      <c r="AU1330" s="168" t="s">
        <v>129</v>
      </c>
      <c r="AV1330" s="13" t="s">
        <v>81</v>
      </c>
      <c r="AW1330" s="13" t="s">
        <v>29</v>
      </c>
      <c r="AX1330" s="13" t="s">
        <v>73</v>
      </c>
      <c r="AY1330" s="168" t="s">
        <v>445</v>
      </c>
    </row>
    <row r="1331" spans="1:65" s="13" customFormat="1">
      <c r="B1331" s="166"/>
      <c r="D1331" s="167" t="s">
        <v>453</v>
      </c>
      <c r="E1331" s="168" t="s">
        <v>1</v>
      </c>
      <c r="F1331" s="169" t="s">
        <v>1638</v>
      </c>
      <c r="H1331" s="168" t="s">
        <v>1</v>
      </c>
      <c r="L1331" s="166"/>
      <c r="M1331" s="170"/>
      <c r="N1331" s="171"/>
      <c r="O1331" s="171"/>
      <c r="P1331" s="171"/>
      <c r="Q1331" s="171"/>
      <c r="R1331" s="171"/>
      <c r="S1331" s="171"/>
      <c r="T1331" s="172"/>
      <c r="AT1331" s="168" t="s">
        <v>453</v>
      </c>
      <c r="AU1331" s="168" t="s">
        <v>129</v>
      </c>
      <c r="AV1331" s="13" t="s">
        <v>81</v>
      </c>
      <c r="AW1331" s="13" t="s">
        <v>29</v>
      </c>
      <c r="AX1331" s="13" t="s">
        <v>73</v>
      </c>
      <c r="AY1331" s="168" t="s">
        <v>445</v>
      </c>
    </row>
    <row r="1332" spans="1:65" s="14" customFormat="1">
      <c r="B1332" s="173"/>
      <c r="D1332" s="167" t="s">
        <v>453</v>
      </c>
      <c r="E1332" s="174" t="s">
        <v>1</v>
      </c>
      <c r="F1332" s="175" t="s">
        <v>395</v>
      </c>
      <c r="H1332" s="176">
        <v>770.28899999999999</v>
      </c>
      <c r="L1332" s="173"/>
      <c r="M1332" s="177"/>
      <c r="N1332" s="178"/>
      <c r="O1332" s="178"/>
      <c r="P1332" s="178"/>
      <c r="Q1332" s="178"/>
      <c r="R1332" s="178"/>
      <c r="S1332" s="178"/>
      <c r="T1332" s="179"/>
      <c r="AT1332" s="174" t="s">
        <v>453</v>
      </c>
      <c r="AU1332" s="174" t="s">
        <v>129</v>
      </c>
      <c r="AV1332" s="14" t="s">
        <v>129</v>
      </c>
      <c r="AW1332" s="14" t="s">
        <v>29</v>
      </c>
      <c r="AX1332" s="14" t="s">
        <v>73</v>
      </c>
      <c r="AY1332" s="174" t="s">
        <v>445</v>
      </c>
    </row>
    <row r="1333" spans="1:65" s="15" customFormat="1">
      <c r="B1333" s="180"/>
      <c r="D1333" s="167" t="s">
        <v>453</v>
      </c>
      <c r="E1333" s="181" t="s">
        <v>1</v>
      </c>
      <c r="F1333" s="182" t="s">
        <v>468</v>
      </c>
      <c r="H1333" s="183">
        <v>770.28899999999999</v>
      </c>
      <c r="L1333" s="180"/>
      <c r="M1333" s="184"/>
      <c r="N1333" s="185"/>
      <c r="O1333" s="185"/>
      <c r="P1333" s="185"/>
      <c r="Q1333" s="185"/>
      <c r="R1333" s="185"/>
      <c r="S1333" s="185"/>
      <c r="T1333" s="186"/>
      <c r="AT1333" s="181" t="s">
        <v>453</v>
      </c>
      <c r="AU1333" s="181" t="s">
        <v>129</v>
      </c>
      <c r="AV1333" s="15" t="s">
        <v>469</v>
      </c>
      <c r="AW1333" s="15" t="s">
        <v>29</v>
      </c>
      <c r="AX1333" s="15" t="s">
        <v>73</v>
      </c>
      <c r="AY1333" s="181" t="s">
        <v>445</v>
      </c>
    </row>
    <row r="1334" spans="1:65" s="16" customFormat="1">
      <c r="B1334" s="187"/>
      <c r="D1334" s="167" t="s">
        <v>453</v>
      </c>
      <c r="E1334" s="188" t="s">
        <v>1</v>
      </c>
      <c r="F1334" s="189" t="s">
        <v>470</v>
      </c>
      <c r="H1334" s="190">
        <v>770.28899999999999</v>
      </c>
      <c r="L1334" s="187"/>
      <c r="M1334" s="191"/>
      <c r="N1334" s="192"/>
      <c r="O1334" s="192"/>
      <c r="P1334" s="192"/>
      <c r="Q1334" s="192"/>
      <c r="R1334" s="192"/>
      <c r="S1334" s="192"/>
      <c r="T1334" s="193"/>
      <c r="AT1334" s="188" t="s">
        <v>453</v>
      </c>
      <c r="AU1334" s="188" t="s">
        <v>129</v>
      </c>
      <c r="AV1334" s="16" t="s">
        <v>451</v>
      </c>
      <c r="AW1334" s="16" t="s">
        <v>29</v>
      </c>
      <c r="AX1334" s="16" t="s">
        <v>81</v>
      </c>
      <c r="AY1334" s="188" t="s">
        <v>445</v>
      </c>
    </row>
    <row r="1335" spans="1:65" s="2" customFormat="1" ht="37.9" customHeight="1">
      <c r="A1335" s="30"/>
      <c r="B1335" s="152"/>
      <c r="C1335" s="153" t="s">
        <v>1639</v>
      </c>
      <c r="D1335" s="153" t="s">
        <v>447</v>
      </c>
      <c r="E1335" s="154" t="s">
        <v>1640</v>
      </c>
      <c r="F1335" s="155" t="s">
        <v>1641</v>
      </c>
      <c r="G1335" s="156" t="s">
        <v>529</v>
      </c>
      <c r="H1335" s="157">
        <v>200.53399999999999</v>
      </c>
      <c r="I1335" s="158"/>
      <c r="J1335" s="158">
        <f>ROUND(I1335*H1335,2)</f>
        <v>0</v>
      </c>
      <c r="K1335" s="159"/>
      <c r="L1335" s="31"/>
      <c r="M1335" s="160" t="s">
        <v>1</v>
      </c>
      <c r="N1335" s="161" t="s">
        <v>39</v>
      </c>
      <c r="O1335" s="162">
        <v>0.28399999999999997</v>
      </c>
      <c r="P1335" s="162">
        <f>O1335*H1335</f>
        <v>56.951655999999993</v>
      </c>
      <c r="Q1335" s="162">
        <v>0</v>
      </c>
      <c r="R1335" s="162">
        <f>Q1335*H1335</f>
        <v>0</v>
      </c>
      <c r="S1335" s="162">
        <v>6.8000000000000005E-2</v>
      </c>
      <c r="T1335" s="163">
        <f>S1335*H1335</f>
        <v>13.636312</v>
      </c>
      <c r="U1335" s="30"/>
      <c r="V1335" s="30"/>
      <c r="W1335" s="30"/>
      <c r="X1335" s="30"/>
      <c r="Y1335" s="30"/>
      <c r="Z1335" s="30"/>
      <c r="AA1335" s="30"/>
      <c r="AB1335" s="30"/>
      <c r="AC1335" s="30"/>
      <c r="AD1335" s="30"/>
      <c r="AE1335" s="30"/>
      <c r="AR1335" s="164" t="s">
        <v>451</v>
      </c>
      <c r="AT1335" s="164" t="s">
        <v>447</v>
      </c>
      <c r="AU1335" s="164" t="s">
        <v>129</v>
      </c>
      <c r="AY1335" s="18" t="s">
        <v>445</v>
      </c>
      <c r="BE1335" s="165">
        <f>IF(N1335="základná",J1335,0)</f>
        <v>0</v>
      </c>
      <c r="BF1335" s="165">
        <f>IF(N1335="znížená",J1335,0)</f>
        <v>0</v>
      </c>
      <c r="BG1335" s="165">
        <f>IF(N1335="zákl. prenesená",J1335,0)</f>
        <v>0</v>
      </c>
      <c r="BH1335" s="165">
        <f>IF(N1335="zníž. prenesená",J1335,0)</f>
        <v>0</v>
      </c>
      <c r="BI1335" s="165">
        <f>IF(N1335="nulová",J1335,0)</f>
        <v>0</v>
      </c>
      <c r="BJ1335" s="18" t="s">
        <v>129</v>
      </c>
      <c r="BK1335" s="165">
        <f>ROUND(I1335*H1335,2)</f>
        <v>0</v>
      </c>
      <c r="BL1335" s="18" t="s">
        <v>451</v>
      </c>
      <c r="BM1335" s="164" t="s">
        <v>1642</v>
      </c>
    </row>
    <row r="1336" spans="1:65" s="13" customFormat="1">
      <c r="B1336" s="166"/>
      <c r="D1336" s="167" t="s">
        <v>453</v>
      </c>
      <c r="E1336" s="168" t="s">
        <v>1</v>
      </c>
      <c r="F1336" s="169" t="s">
        <v>1643</v>
      </c>
      <c r="H1336" s="168" t="s">
        <v>1</v>
      </c>
      <c r="L1336" s="166"/>
      <c r="M1336" s="170"/>
      <c r="N1336" s="171"/>
      <c r="O1336" s="171"/>
      <c r="P1336" s="171"/>
      <c r="Q1336" s="171"/>
      <c r="R1336" s="171"/>
      <c r="S1336" s="171"/>
      <c r="T1336" s="172"/>
      <c r="AT1336" s="168" t="s">
        <v>453</v>
      </c>
      <c r="AU1336" s="168" t="s">
        <v>129</v>
      </c>
      <c r="AV1336" s="13" t="s">
        <v>81</v>
      </c>
      <c r="AW1336" s="13" t="s">
        <v>29</v>
      </c>
      <c r="AX1336" s="13" t="s">
        <v>73</v>
      </c>
      <c r="AY1336" s="168" t="s">
        <v>445</v>
      </c>
    </row>
    <row r="1337" spans="1:65" s="14" customFormat="1">
      <c r="B1337" s="173"/>
      <c r="D1337" s="167" t="s">
        <v>453</v>
      </c>
      <c r="E1337" s="174" t="s">
        <v>1</v>
      </c>
      <c r="F1337" s="175" t="s">
        <v>1644</v>
      </c>
      <c r="H1337" s="176">
        <v>45.08</v>
      </c>
      <c r="L1337" s="173"/>
      <c r="M1337" s="177"/>
      <c r="N1337" s="178"/>
      <c r="O1337" s="178"/>
      <c r="P1337" s="178"/>
      <c r="Q1337" s="178"/>
      <c r="R1337" s="178"/>
      <c r="S1337" s="178"/>
      <c r="T1337" s="179"/>
      <c r="AT1337" s="174" t="s">
        <v>453</v>
      </c>
      <c r="AU1337" s="174" t="s">
        <v>129</v>
      </c>
      <c r="AV1337" s="14" t="s">
        <v>129</v>
      </c>
      <c r="AW1337" s="14" t="s">
        <v>29</v>
      </c>
      <c r="AX1337" s="14" t="s">
        <v>73</v>
      </c>
      <c r="AY1337" s="174" t="s">
        <v>445</v>
      </c>
    </row>
    <row r="1338" spans="1:65" s="13" customFormat="1">
      <c r="B1338" s="166"/>
      <c r="D1338" s="167" t="s">
        <v>453</v>
      </c>
      <c r="E1338" s="168" t="s">
        <v>1</v>
      </c>
      <c r="F1338" s="169" t="s">
        <v>1645</v>
      </c>
      <c r="H1338" s="168" t="s">
        <v>1</v>
      </c>
      <c r="L1338" s="166"/>
      <c r="M1338" s="170"/>
      <c r="N1338" s="171"/>
      <c r="O1338" s="171"/>
      <c r="P1338" s="171"/>
      <c r="Q1338" s="171"/>
      <c r="R1338" s="171"/>
      <c r="S1338" s="171"/>
      <c r="T1338" s="172"/>
      <c r="AT1338" s="168" t="s">
        <v>453</v>
      </c>
      <c r="AU1338" s="168" t="s">
        <v>129</v>
      </c>
      <c r="AV1338" s="13" t="s">
        <v>81</v>
      </c>
      <c r="AW1338" s="13" t="s">
        <v>29</v>
      </c>
      <c r="AX1338" s="13" t="s">
        <v>73</v>
      </c>
      <c r="AY1338" s="168" t="s">
        <v>445</v>
      </c>
    </row>
    <row r="1339" spans="1:65" s="13" customFormat="1">
      <c r="B1339" s="166"/>
      <c r="D1339" s="167" t="s">
        <v>453</v>
      </c>
      <c r="E1339" s="168" t="s">
        <v>1</v>
      </c>
      <c r="F1339" s="169" t="s">
        <v>639</v>
      </c>
      <c r="H1339" s="168" t="s">
        <v>1</v>
      </c>
      <c r="L1339" s="166"/>
      <c r="M1339" s="170"/>
      <c r="N1339" s="171"/>
      <c r="O1339" s="171"/>
      <c r="P1339" s="171"/>
      <c r="Q1339" s="171"/>
      <c r="R1339" s="171"/>
      <c r="S1339" s="171"/>
      <c r="T1339" s="172"/>
      <c r="AT1339" s="168" t="s">
        <v>453</v>
      </c>
      <c r="AU1339" s="168" t="s">
        <v>129</v>
      </c>
      <c r="AV1339" s="13" t="s">
        <v>81</v>
      </c>
      <c r="AW1339" s="13" t="s">
        <v>29</v>
      </c>
      <c r="AX1339" s="13" t="s">
        <v>73</v>
      </c>
      <c r="AY1339" s="168" t="s">
        <v>445</v>
      </c>
    </row>
    <row r="1340" spans="1:65" s="14" customFormat="1">
      <c r="B1340" s="173"/>
      <c r="D1340" s="167" t="s">
        <v>453</v>
      </c>
      <c r="E1340" s="174" t="s">
        <v>1</v>
      </c>
      <c r="F1340" s="175" t="s">
        <v>1646</v>
      </c>
      <c r="H1340" s="176">
        <v>37.043999999999997</v>
      </c>
      <c r="L1340" s="173"/>
      <c r="M1340" s="177"/>
      <c r="N1340" s="178"/>
      <c r="O1340" s="178"/>
      <c r="P1340" s="178"/>
      <c r="Q1340" s="178"/>
      <c r="R1340" s="178"/>
      <c r="S1340" s="178"/>
      <c r="T1340" s="179"/>
      <c r="AT1340" s="174" t="s">
        <v>453</v>
      </c>
      <c r="AU1340" s="174" t="s">
        <v>129</v>
      </c>
      <c r="AV1340" s="14" t="s">
        <v>129</v>
      </c>
      <c r="AW1340" s="14" t="s">
        <v>29</v>
      </c>
      <c r="AX1340" s="14" t="s">
        <v>73</v>
      </c>
      <c r="AY1340" s="174" t="s">
        <v>445</v>
      </c>
    </row>
    <row r="1341" spans="1:65" s="13" customFormat="1">
      <c r="B1341" s="166"/>
      <c r="D1341" s="167" t="s">
        <v>453</v>
      </c>
      <c r="E1341" s="168" t="s">
        <v>1</v>
      </c>
      <c r="F1341" s="169" t="s">
        <v>653</v>
      </c>
      <c r="H1341" s="168" t="s">
        <v>1</v>
      </c>
      <c r="L1341" s="166"/>
      <c r="M1341" s="170"/>
      <c r="N1341" s="171"/>
      <c r="O1341" s="171"/>
      <c r="P1341" s="171"/>
      <c r="Q1341" s="171"/>
      <c r="R1341" s="171"/>
      <c r="S1341" s="171"/>
      <c r="T1341" s="172"/>
      <c r="AT1341" s="168" t="s">
        <v>453</v>
      </c>
      <c r="AU1341" s="168" t="s">
        <v>129</v>
      </c>
      <c r="AV1341" s="13" t="s">
        <v>81</v>
      </c>
      <c r="AW1341" s="13" t="s">
        <v>29</v>
      </c>
      <c r="AX1341" s="13" t="s">
        <v>73</v>
      </c>
      <c r="AY1341" s="168" t="s">
        <v>445</v>
      </c>
    </row>
    <row r="1342" spans="1:65" s="14" customFormat="1">
      <c r="B1342" s="173"/>
      <c r="D1342" s="167" t="s">
        <v>453</v>
      </c>
      <c r="E1342" s="174" t="s">
        <v>1</v>
      </c>
      <c r="F1342" s="175" t="s">
        <v>1647</v>
      </c>
      <c r="H1342" s="176">
        <v>34.86</v>
      </c>
      <c r="L1342" s="173"/>
      <c r="M1342" s="177"/>
      <c r="N1342" s="178"/>
      <c r="O1342" s="178"/>
      <c r="P1342" s="178"/>
      <c r="Q1342" s="178"/>
      <c r="R1342" s="178"/>
      <c r="S1342" s="178"/>
      <c r="T1342" s="179"/>
      <c r="AT1342" s="174" t="s">
        <v>453</v>
      </c>
      <c r="AU1342" s="174" t="s">
        <v>129</v>
      </c>
      <c r="AV1342" s="14" t="s">
        <v>129</v>
      </c>
      <c r="AW1342" s="14" t="s">
        <v>29</v>
      </c>
      <c r="AX1342" s="14" t="s">
        <v>73</v>
      </c>
      <c r="AY1342" s="174" t="s">
        <v>445</v>
      </c>
    </row>
    <row r="1343" spans="1:65" s="14" customFormat="1">
      <c r="B1343" s="173"/>
      <c r="D1343" s="167" t="s">
        <v>453</v>
      </c>
      <c r="E1343" s="174" t="s">
        <v>1</v>
      </c>
      <c r="F1343" s="175" t="s">
        <v>1648</v>
      </c>
      <c r="H1343" s="176">
        <v>28.58</v>
      </c>
      <c r="L1343" s="173"/>
      <c r="M1343" s="177"/>
      <c r="N1343" s="178"/>
      <c r="O1343" s="178"/>
      <c r="P1343" s="178"/>
      <c r="Q1343" s="178"/>
      <c r="R1343" s="178"/>
      <c r="S1343" s="178"/>
      <c r="T1343" s="179"/>
      <c r="AT1343" s="174" t="s">
        <v>453</v>
      </c>
      <c r="AU1343" s="174" t="s">
        <v>129</v>
      </c>
      <c r="AV1343" s="14" t="s">
        <v>129</v>
      </c>
      <c r="AW1343" s="14" t="s">
        <v>29</v>
      </c>
      <c r="AX1343" s="14" t="s">
        <v>73</v>
      </c>
      <c r="AY1343" s="174" t="s">
        <v>445</v>
      </c>
    </row>
    <row r="1344" spans="1:65" s="13" customFormat="1">
      <c r="B1344" s="166"/>
      <c r="D1344" s="167" t="s">
        <v>453</v>
      </c>
      <c r="E1344" s="168" t="s">
        <v>1</v>
      </c>
      <c r="F1344" s="169" t="s">
        <v>654</v>
      </c>
      <c r="H1344" s="168" t="s">
        <v>1</v>
      </c>
      <c r="L1344" s="166"/>
      <c r="M1344" s="170"/>
      <c r="N1344" s="171"/>
      <c r="O1344" s="171"/>
      <c r="P1344" s="171"/>
      <c r="Q1344" s="171"/>
      <c r="R1344" s="171"/>
      <c r="S1344" s="171"/>
      <c r="T1344" s="172"/>
      <c r="AT1344" s="168" t="s">
        <v>453</v>
      </c>
      <c r="AU1344" s="168" t="s">
        <v>129</v>
      </c>
      <c r="AV1344" s="13" t="s">
        <v>81</v>
      </c>
      <c r="AW1344" s="13" t="s">
        <v>29</v>
      </c>
      <c r="AX1344" s="13" t="s">
        <v>73</v>
      </c>
      <c r="AY1344" s="168" t="s">
        <v>445</v>
      </c>
    </row>
    <row r="1345" spans="1:65" s="14" customFormat="1">
      <c r="B1345" s="173"/>
      <c r="D1345" s="167" t="s">
        <v>453</v>
      </c>
      <c r="E1345" s="174" t="s">
        <v>1</v>
      </c>
      <c r="F1345" s="175" t="s">
        <v>1649</v>
      </c>
      <c r="H1345" s="176">
        <v>21.82</v>
      </c>
      <c r="L1345" s="173"/>
      <c r="M1345" s="177"/>
      <c r="N1345" s="178"/>
      <c r="O1345" s="178"/>
      <c r="P1345" s="178"/>
      <c r="Q1345" s="178"/>
      <c r="R1345" s="178"/>
      <c r="S1345" s="178"/>
      <c r="T1345" s="179"/>
      <c r="AT1345" s="174" t="s">
        <v>453</v>
      </c>
      <c r="AU1345" s="174" t="s">
        <v>129</v>
      </c>
      <c r="AV1345" s="14" t="s">
        <v>129</v>
      </c>
      <c r="AW1345" s="14" t="s">
        <v>29</v>
      </c>
      <c r="AX1345" s="14" t="s">
        <v>73</v>
      </c>
      <c r="AY1345" s="174" t="s">
        <v>445</v>
      </c>
    </row>
    <row r="1346" spans="1:65" s="14" customFormat="1">
      <c r="B1346" s="173"/>
      <c r="D1346" s="167" t="s">
        <v>453</v>
      </c>
      <c r="E1346" s="174" t="s">
        <v>1</v>
      </c>
      <c r="F1346" s="175" t="s">
        <v>1650</v>
      </c>
      <c r="H1346" s="176">
        <v>33.15</v>
      </c>
      <c r="L1346" s="173"/>
      <c r="M1346" s="177"/>
      <c r="N1346" s="178"/>
      <c r="O1346" s="178"/>
      <c r="P1346" s="178"/>
      <c r="Q1346" s="178"/>
      <c r="R1346" s="178"/>
      <c r="S1346" s="178"/>
      <c r="T1346" s="179"/>
      <c r="AT1346" s="174" t="s">
        <v>453</v>
      </c>
      <c r="AU1346" s="174" t="s">
        <v>129</v>
      </c>
      <c r="AV1346" s="14" t="s">
        <v>129</v>
      </c>
      <c r="AW1346" s="14" t="s">
        <v>29</v>
      </c>
      <c r="AX1346" s="14" t="s">
        <v>73</v>
      </c>
      <c r="AY1346" s="174" t="s">
        <v>445</v>
      </c>
    </row>
    <row r="1347" spans="1:65" s="16" customFormat="1">
      <c r="B1347" s="187"/>
      <c r="D1347" s="167" t="s">
        <v>453</v>
      </c>
      <c r="E1347" s="188" t="s">
        <v>1</v>
      </c>
      <c r="F1347" s="189" t="s">
        <v>470</v>
      </c>
      <c r="H1347" s="190">
        <v>200.53399999999999</v>
      </c>
      <c r="L1347" s="187"/>
      <c r="M1347" s="191"/>
      <c r="N1347" s="192"/>
      <c r="O1347" s="192"/>
      <c r="P1347" s="192"/>
      <c r="Q1347" s="192"/>
      <c r="R1347" s="192"/>
      <c r="S1347" s="192"/>
      <c r="T1347" s="193"/>
      <c r="AT1347" s="188" t="s">
        <v>453</v>
      </c>
      <c r="AU1347" s="188" t="s">
        <v>129</v>
      </c>
      <c r="AV1347" s="16" t="s">
        <v>451</v>
      </c>
      <c r="AW1347" s="16" t="s">
        <v>29</v>
      </c>
      <c r="AX1347" s="16" t="s">
        <v>81</v>
      </c>
      <c r="AY1347" s="188" t="s">
        <v>445</v>
      </c>
    </row>
    <row r="1348" spans="1:65" s="2" customFormat="1" ht="37.9" customHeight="1">
      <c r="A1348" s="30"/>
      <c r="B1348" s="152"/>
      <c r="C1348" s="153" t="s">
        <v>1651</v>
      </c>
      <c r="D1348" s="153" t="s">
        <v>447</v>
      </c>
      <c r="E1348" s="154" t="s">
        <v>1652</v>
      </c>
      <c r="F1348" s="155" t="s">
        <v>1653</v>
      </c>
      <c r="G1348" s="156" t="s">
        <v>529</v>
      </c>
      <c r="H1348" s="157">
        <v>5.2370000000000001</v>
      </c>
      <c r="I1348" s="158"/>
      <c r="J1348" s="158">
        <f>ROUND(I1348*H1348,2)</f>
        <v>0</v>
      </c>
      <c r="K1348" s="159"/>
      <c r="L1348" s="31"/>
      <c r="M1348" s="160" t="s">
        <v>1</v>
      </c>
      <c r="N1348" s="161" t="s">
        <v>39</v>
      </c>
      <c r="O1348" s="162">
        <v>0.64300000000000002</v>
      </c>
      <c r="P1348" s="162">
        <f>O1348*H1348</f>
        <v>3.367391</v>
      </c>
      <c r="Q1348" s="162">
        <v>0</v>
      </c>
      <c r="R1348" s="162">
        <f>Q1348*H1348</f>
        <v>0</v>
      </c>
      <c r="S1348" s="162">
        <v>8.8999999999999996E-2</v>
      </c>
      <c r="T1348" s="163">
        <f>S1348*H1348</f>
        <v>0.46609299999999998</v>
      </c>
      <c r="U1348" s="30"/>
      <c r="V1348" s="30"/>
      <c r="W1348" s="30"/>
      <c r="X1348" s="30"/>
      <c r="Y1348" s="30"/>
      <c r="Z1348" s="30"/>
      <c r="AA1348" s="30"/>
      <c r="AB1348" s="30"/>
      <c r="AC1348" s="30"/>
      <c r="AD1348" s="30"/>
      <c r="AE1348" s="30"/>
      <c r="AR1348" s="164" t="s">
        <v>451</v>
      </c>
      <c r="AT1348" s="164" t="s">
        <v>447</v>
      </c>
      <c r="AU1348" s="164" t="s">
        <v>129</v>
      </c>
      <c r="AY1348" s="18" t="s">
        <v>445</v>
      </c>
      <c r="BE1348" s="165">
        <f>IF(N1348="základná",J1348,0)</f>
        <v>0</v>
      </c>
      <c r="BF1348" s="165">
        <f>IF(N1348="znížená",J1348,0)</f>
        <v>0</v>
      </c>
      <c r="BG1348" s="165">
        <f>IF(N1348="zákl. prenesená",J1348,0)</f>
        <v>0</v>
      </c>
      <c r="BH1348" s="165">
        <f>IF(N1348="zníž. prenesená",J1348,0)</f>
        <v>0</v>
      </c>
      <c r="BI1348" s="165">
        <f>IF(N1348="nulová",J1348,0)</f>
        <v>0</v>
      </c>
      <c r="BJ1348" s="18" t="s">
        <v>129</v>
      </c>
      <c r="BK1348" s="165">
        <f>ROUND(I1348*H1348,2)</f>
        <v>0</v>
      </c>
      <c r="BL1348" s="18" t="s">
        <v>451</v>
      </c>
      <c r="BM1348" s="164" t="s">
        <v>1654</v>
      </c>
    </row>
    <row r="1349" spans="1:65" s="13" customFormat="1">
      <c r="B1349" s="166"/>
      <c r="D1349" s="167" t="s">
        <v>453</v>
      </c>
      <c r="E1349" s="168" t="s">
        <v>1</v>
      </c>
      <c r="F1349" s="169" t="s">
        <v>1655</v>
      </c>
      <c r="H1349" s="168" t="s">
        <v>1</v>
      </c>
      <c r="L1349" s="166"/>
      <c r="M1349" s="170"/>
      <c r="N1349" s="171"/>
      <c r="O1349" s="171"/>
      <c r="P1349" s="171"/>
      <c r="Q1349" s="171"/>
      <c r="R1349" s="171"/>
      <c r="S1349" s="171"/>
      <c r="T1349" s="172"/>
      <c r="AT1349" s="168" t="s">
        <v>453</v>
      </c>
      <c r="AU1349" s="168" t="s">
        <v>129</v>
      </c>
      <c r="AV1349" s="13" t="s">
        <v>81</v>
      </c>
      <c r="AW1349" s="13" t="s">
        <v>29</v>
      </c>
      <c r="AX1349" s="13" t="s">
        <v>73</v>
      </c>
      <c r="AY1349" s="168" t="s">
        <v>445</v>
      </c>
    </row>
    <row r="1350" spans="1:65" s="14" customFormat="1">
      <c r="B1350" s="173"/>
      <c r="D1350" s="167" t="s">
        <v>453</v>
      </c>
      <c r="E1350" s="174" t="s">
        <v>1</v>
      </c>
      <c r="F1350" s="175" t="s">
        <v>1656</v>
      </c>
      <c r="H1350" s="176">
        <v>5.2370000000000001</v>
      </c>
      <c r="L1350" s="173"/>
      <c r="M1350" s="177"/>
      <c r="N1350" s="178"/>
      <c r="O1350" s="178"/>
      <c r="P1350" s="178"/>
      <c r="Q1350" s="178"/>
      <c r="R1350" s="178"/>
      <c r="S1350" s="178"/>
      <c r="T1350" s="179"/>
      <c r="AT1350" s="174" t="s">
        <v>453</v>
      </c>
      <c r="AU1350" s="174" t="s">
        <v>129</v>
      </c>
      <c r="AV1350" s="14" t="s">
        <v>129</v>
      </c>
      <c r="AW1350" s="14" t="s">
        <v>29</v>
      </c>
      <c r="AX1350" s="14" t="s">
        <v>73</v>
      </c>
      <c r="AY1350" s="174" t="s">
        <v>445</v>
      </c>
    </row>
    <row r="1351" spans="1:65" s="16" customFormat="1">
      <c r="B1351" s="187"/>
      <c r="D1351" s="167" t="s">
        <v>453</v>
      </c>
      <c r="E1351" s="188" t="s">
        <v>1</v>
      </c>
      <c r="F1351" s="189" t="s">
        <v>470</v>
      </c>
      <c r="H1351" s="190">
        <v>5.2370000000000001</v>
      </c>
      <c r="L1351" s="187"/>
      <c r="M1351" s="191"/>
      <c r="N1351" s="192"/>
      <c r="O1351" s="192"/>
      <c r="P1351" s="192"/>
      <c r="Q1351" s="192"/>
      <c r="R1351" s="192"/>
      <c r="S1351" s="192"/>
      <c r="T1351" s="193"/>
      <c r="AT1351" s="188" t="s">
        <v>453</v>
      </c>
      <c r="AU1351" s="188" t="s">
        <v>129</v>
      </c>
      <c r="AV1351" s="16" t="s">
        <v>451</v>
      </c>
      <c r="AW1351" s="16" t="s">
        <v>29</v>
      </c>
      <c r="AX1351" s="16" t="s">
        <v>81</v>
      </c>
      <c r="AY1351" s="188" t="s">
        <v>445</v>
      </c>
    </row>
    <row r="1352" spans="1:65" s="2" customFormat="1" ht="24.2" customHeight="1">
      <c r="A1352" s="30"/>
      <c r="B1352" s="152"/>
      <c r="C1352" s="153" t="s">
        <v>1657</v>
      </c>
      <c r="D1352" s="153" t="s">
        <v>447</v>
      </c>
      <c r="E1352" s="154" t="s">
        <v>1658</v>
      </c>
      <c r="F1352" s="155" t="s">
        <v>1659</v>
      </c>
      <c r="G1352" s="156" t="s">
        <v>529</v>
      </c>
      <c r="H1352" s="157">
        <v>355.07</v>
      </c>
      <c r="I1352" s="158"/>
      <c r="J1352" s="158">
        <f>ROUND(I1352*H1352,2)</f>
        <v>0</v>
      </c>
      <c r="K1352" s="159"/>
      <c r="L1352" s="31"/>
      <c r="M1352" s="160" t="s">
        <v>1</v>
      </c>
      <c r="N1352" s="161" t="s">
        <v>39</v>
      </c>
      <c r="O1352" s="162">
        <v>0.54700000000000004</v>
      </c>
      <c r="P1352" s="162">
        <f>O1352*H1352</f>
        <v>194.22329000000002</v>
      </c>
      <c r="Q1352" s="162">
        <v>0</v>
      </c>
      <c r="R1352" s="162">
        <f>Q1352*H1352</f>
        <v>0</v>
      </c>
      <c r="S1352" s="162">
        <v>7.2999999999999995E-2</v>
      </c>
      <c r="T1352" s="163">
        <f>S1352*H1352</f>
        <v>25.920109999999998</v>
      </c>
      <c r="U1352" s="30"/>
      <c r="V1352" s="30"/>
      <c r="W1352" s="30"/>
      <c r="X1352" s="30"/>
      <c r="Y1352" s="30"/>
      <c r="Z1352" s="30"/>
      <c r="AA1352" s="30"/>
      <c r="AB1352" s="30"/>
      <c r="AC1352" s="30"/>
      <c r="AD1352" s="30"/>
      <c r="AE1352" s="30"/>
      <c r="AR1352" s="164" t="s">
        <v>451</v>
      </c>
      <c r="AT1352" s="164" t="s">
        <v>447</v>
      </c>
      <c r="AU1352" s="164" t="s">
        <v>129</v>
      </c>
      <c r="AY1352" s="18" t="s">
        <v>445</v>
      </c>
      <c r="BE1352" s="165">
        <f>IF(N1352="základná",J1352,0)</f>
        <v>0</v>
      </c>
      <c r="BF1352" s="165">
        <f>IF(N1352="znížená",J1352,0)</f>
        <v>0</v>
      </c>
      <c r="BG1352" s="165">
        <f>IF(N1352="zákl. prenesená",J1352,0)</f>
        <v>0</v>
      </c>
      <c r="BH1352" s="165">
        <f>IF(N1352="zníž. prenesená",J1352,0)</f>
        <v>0</v>
      </c>
      <c r="BI1352" s="165">
        <f>IF(N1352="nulová",J1352,0)</f>
        <v>0</v>
      </c>
      <c r="BJ1352" s="18" t="s">
        <v>129</v>
      </c>
      <c r="BK1352" s="165">
        <f>ROUND(I1352*H1352,2)</f>
        <v>0</v>
      </c>
      <c r="BL1352" s="18" t="s">
        <v>451</v>
      </c>
      <c r="BM1352" s="164" t="s">
        <v>1660</v>
      </c>
    </row>
    <row r="1353" spans="1:65" s="14" customFormat="1">
      <c r="B1353" s="173"/>
      <c r="D1353" s="167" t="s">
        <v>453</v>
      </c>
      <c r="E1353" s="174" t="s">
        <v>1</v>
      </c>
      <c r="F1353" s="175" t="s">
        <v>1452</v>
      </c>
      <c r="H1353" s="176">
        <v>355.07</v>
      </c>
      <c r="L1353" s="173"/>
      <c r="M1353" s="177"/>
      <c r="N1353" s="178"/>
      <c r="O1353" s="178"/>
      <c r="P1353" s="178"/>
      <c r="Q1353" s="178"/>
      <c r="R1353" s="178"/>
      <c r="S1353" s="178"/>
      <c r="T1353" s="179"/>
      <c r="AT1353" s="174" t="s">
        <v>453</v>
      </c>
      <c r="AU1353" s="174" t="s">
        <v>129</v>
      </c>
      <c r="AV1353" s="14" t="s">
        <v>129</v>
      </c>
      <c r="AW1353" s="14" t="s">
        <v>29</v>
      </c>
      <c r="AX1353" s="14" t="s">
        <v>73</v>
      </c>
      <c r="AY1353" s="174" t="s">
        <v>445</v>
      </c>
    </row>
    <row r="1354" spans="1:65" s="16" customFormat="1">
      <c r="B1354" s="187"/>
      <c r="D1354" s="167" t="s">
        <v>453</v>
      </c>
      <c r="E1354" s="188" t="s">
        <v>1</v>
      </c>
      <c r="F1354" s="189" t="s">
        <v>470</v>
      </c>
      <c r="H1354" s="190">
        <v>355.07</v>
      </c>
      <c r="L1354" s="187"/>
      <c r="M1354" s="191"/>
      <c r="N1354" s="192"/>
      <c r="O1354" s="192"/>
      <c r="P1354" s="192"/>
      <c r="Q1354" s="192"/>
      <c r="R1354" s="192"/>
      <c r="S1354" s="192"/>
      <c r="T1354" s="193"/>
      <c r="AT1354" s="188" t="s">
        <v>453</v>
      </c>
      <c r="AU1354" s="188" t="s">
        <v>129</v>
      </c>
      <c r="AV1354" s="16" t="s">
        <v>451</v>
      </c>
      <c r="AW1354" s="16" t="s">
        <v>29</v>
      </c>
      <c r="AX1354" s="16" t="s">
        <v>81</v>
      </c>
      <c r="AY1354" s="188" t="s">
        <v>445</v>
      </c>
    </row>
    <row r="1355" spans="1:65" s="2" customFormat="1" ht="16.5" customHeight="1">
      <c r="A1355" s="30"/>
      <c r="B1355" s="152"/>
      <c r="C1355" s="153" t="s">
        <v>1661</v>
      </c>
      <c r="D1355" s="153" t="s">
        <v>447</v>
      </c>
      <c r="E1355" s="154" t="s">
        <v>1662</v>
      </c>
      <c r="F1355" s="155" t="s">
        <v>1663</v>
      </c>
      <c r="G1355" s="156" t="s">
        <v>651</v>
      </c>
      <c r="H1355" s="157">
        <v>3</v>
      </c>
      <c r="I1355" s="158"/>
      <c r="J1355" s="158">
        <f>ROUND(I1355*H1355,2)</f>
        <v>0</v>
      </c>
      <c r="K1355" s="159"/>
      <c r="L1355" s="31"/>
      <c r="M1355" s="160" t="s">
        <v>1</v>
      </c>
      <c r="N1355" s="161" t="s">
        <v>39</v>
      </c>
      <c r="O1355" s="162">
        <v>0.80462</v>
      </c>
      <c r="P1355" s="162">
        <f>O1355*H1355</f>
        <v>2.4138600000000001</v>
      </c>
      <c r="Q1355" s="162">
        <v>1.5808E-3</v>
      </c>
      <c r="R1355" s="162">
        <f>Q1355*H1355</f>
        <v>4.7423999999999999E-3</v>
      </c>
      <c r="S1355" s="162">
        <v>0</v>
      </c>
      <c r="T1355" s="163">
        <f>S1355*H1355</f>
        <v>0</v>
      </c>
      <c r="U1355" s="30"/>
      <c r="V1355" s="30"/>
      <c r="W1355" s="30"/>
      <c r="X1355" s="30"/>
      <c r="Y1355" s="30"/>
      <c r="Z1355" s="30"/>
      <c r="AA1355" s="30"/>
      <c r="AB1355" s="30"/>
      <c r="AC1355" s="30"/>
      <c r="AD1355" s="30"/>
      <c r="AE1355" s="30"/>
      <c r="AR1355" s="164" t="s">
        <v>451</v>
      </c>
      <c r="AT1355" s="164" t="s">
        <v>447</v>
      </c>
      <c r="AU1355" s="164" t="s">
        <v>129</v>
      </c>
      <c r="AY1355" s="18" t="s">
        <v>445</v>
      </c>
      <c r="BE1355" s="165">
        <f>IF(N1355="základná",J1355,0)</f>
        <v>0</v>
      </c>
      <c r="BF1355" s="165">
        <f>IF(N1355="znížená",J1355,0)</f>
        <v>0</v>
      </c>
      <c r="BG1355" s="165">
        <f>IF(N1355="zákl. prenesená",J1355,0)</f>
        <v>0</v>
      </c>
      <c r="BH1355" s="165">
        <f>IF(N1355="zníž. prenesená",J1355,0)</f>
        <v>0</v>
      </c>
      <c r="BI1355" s="165">
        <f>IF(N1355="nulová",J1355,0)</f>
        <v>0</v>
      </c>
      <c r="BJ1355" s="18" t="s">
        <v>129</v>
      </c>
      <c r="BK1355" s="165">
        <f>ROUND(I1355*H1355,2)</f>
        <v>0</v>
      </c>
      <c r="BL1355" s="18" t="s">
        <v>451</v>
      </c>
      <c r="BM1355" s="164" t="s">
        <v>1664</v>
      </c>
    </row>
    <row r="1356" spans="1:65" s="14" customFormat="1">
      <c r="B1356" s="173"/>
      <c r="D1356" s="167" t="s">
        <v>453</v>
      </c>
      <c r="E1356" s="174" t="s">
        <v>1</v>
      </c>
      <c r="F1356" s="175" t="s">
        <v>469</v>
      </c>
      <c r="H1356" s="176">
        <v>3</v>
      </c>
      <c r="L1356" s="173"/>
      <c r="M1356" s="177"/>
      <c r="N1356" s="178"/>
      <c r="O1356" s="178"/>
      <c r="P1356" s="178"/>
      <c r="Q1356" s="178"/>
      <c r="R1356" s="178"/>
      <c r="S1356" s="178"/>
      <c r="T1356" s="179"/>
      <c r="AT1356" s="174" t="s">
        <v>453</v>
      </c>
      <c r="AU1356" s="174" t="s">
        <v>129</v>
      </c>
      <c r="AV1356" s="14" t="s">
        <v>129</v>
      </c>
      <c r="AW1356" s="14" t="s">
        <v>29</v>
      </c>
      <c r="AX1356" s="14" t="s">
        <v>73</v>
      </c>
      <c r="AY1356" s="174" t="s">
        <v>445</v>
      </c>
    </row>
    <row r="1357" spans="1:65" s="16" customFormat="1">
      <c r="B1357" s="187"/>
      <c r="D1357" s="167" t="s">
        <v>453</v>
      </c>
      <c r="E1357" s="188" t="s">
        <v>1</v>
      </c>
      <c r="F1357" s="189" t="s">
        <v>470</v>
      </c>
      <c r="H1357" s="190">
        <v>3</v>
      </c>
      <c r="L1357" s="187"/>
      <c r="M1357" s="191"/>
      <c r="N1357" s="192"/>
      <c r="O1357" s="192"/>
      <c r="P1357" s="192"/>
      <c r="Q1357" s="192"/>
      <c r="R1357" s="192"/>
      <c r="S1357" s="192"/>
      <c r="T1357" s="193"/>
      <c r="AT1357" s="188" t="s">
        <v>453</v>
      </c>
      <c r="AU1357" s="188" t="s">
        <v>129</v>
      </c>
      <c r="AV1357" s="16" t="s">
        <v>451</v>
      </c>
      <c r="AW1357" s="16" t="s">
        <v>29</v>
      </c>
      <c r="AX1357" s="16" t="s">
        <v>81</v>
      </c>
      <c r="AY1357" s="188" t="s">
        <v>445</v>
      </c>
    </row>
    <row r="1358" spans="1:65" s="2" customFormat="1" ht="21.75" customHeight="1">
      <c r="A1358" s="30"/>
      <c r="B1358" s="152"/>
      <c r="C1358" s="153" t="s">
        <v>1665</v>
      </c>
      <c r="D1358" s="153" t="s">
        <v>447</v>
      </c>
      <c r="E1358" s="154" t="s">
        <v>1666</v>
      </c>
      <c r="F1358" s="155" t="s">
        <v>1667</v>
      </c>
      <c r="G1358" s="156" t="s">
        <v>542</v>
      </c>
      <c r="H1358" s="157">
        <v>30</v>
      </c>
      <c r="I1358" s="158"/>
      <c r="J1358" s="158">
        <f>ROUND(I1358*H1358,2)</f>
        <v>0</v>
      </c>
      <c r="K1358" s="159"/>
      <c r="L1358" s="31"/>
      <c r="M1358" s="160" t="s">
        <v>1</v>
      </c>
      <c r="N1358" s="161" t="s">
        <v>39</v>
      </c>
      <c r="O1358" s="162">
        <v>0.59299999999999997</v>
      </c>
      <c r="P1358" s="162">
        <f>O1358*H1358</f>
        <v>17.79</v>
      </c>
      <c r="Q1358" s="162">
        <v>0</v>
      </c>
      <c r="R1358" s="162">
        <f>Q1358*H1358</f>
        <v>0</v>
      </c>
      <c r="S1358" s="162">
        <v>0</v>
      </c>
      <c r="T1358" s="163">
        <f>S1358*H1358</f>
        <v>0</v>
      </c>
      <c r="U1358" s="30"/>
      <c r="V1358" s="30"/>
      <c r="W1358" s="30"/>
      <c r="X1358" s="30"/>
      <c r="Y1358" s="30"/>
      <c r="Z1358" s="30"/>
      <c r="AA1358" s="30"/>
      <c r="AB1358" s="30"/>
      <c r="AC1358" s="30"/>
      <c r="AD1358" s="30"/>
      <c r="AE1358" s="30"/>
      <c r="AR1358" s="164" t="s">
        <v>451</v>
      </c>
      <c r="AT1358" s="164" t="s">
        <v>447</v>
      </c>
      <c r="AU1358" s="164" t="s">
        <v>129</v>
      </c>
      <c r="AY1358" s="18" t="s">
        <v>445</v>
      </c>
      <c r="BE1358" s="165">
        <f>IF(N1358="základná",J1358,0)</f>
        <v>0</v>
      </c>
      <c r="BF1358" s="165">
        <f>IF(N1358="znížená",J1358,0)</f>
        <v>0</v>
      </c>
      <c r="BG1358" s="165">
        <f>IF(N1358="zákl. prenesená",J1358,0)</f>
        <v>0</v>
      </c>
      <c r="BH1358" s="165">
        <f>IF(N1358="zníž. prenesená",J1358,0)</f>
        <v>0</v>
      </c>
      <c r="BI1358" s="165">
        <f>IF(N1358="nulová",J1358,0)</f>
        <v>0</v>
      </c>
      <c r="BJ1358" s="18" t="s">
        <v>129</v>
      </c>
      <c r="BK1358" s="165">
        <f>ROUND(I1358*H1358,2)</f>
        <v>0</v>
      </c>
      <c r="BL1358" s="18" t="s">
        <v>451</v>
      </c>
      <c r="BM1358" s="164" t="s">
        <v>1668</v>
      </c>
    </row>
    <row r="1359" spans="1:65" s="14" customFormat="1">
      <c r="B1359" s="173"/>
      <c r="D1359" s="167" t="s">
        <v>453</v>
      </c>
      <c r="E1359" s="174" t="s">
        <v>1</v>
      </c>
      <c r="F1359" s="175" t="s">
        <v>1669</v>
      </c>
      <c r="H1359" s="176">
        <v>30</v>
      </c>
      <c r="L1359" s="173"/>
      <c r="M1359" s="177"/>
      <c r="N1359" s="178"/>
      <c r="O1359" s="178"/>
      <c r="P1359" s="178"/>
      <c r="Q1359" s="178"/>
      <c r="R1359" s="178"/>
      <c r="S1359" s="178"/>
      <c r="T1359" s="179"/>
      <c r="AT1359" s="174" t="s">
        <v>453</v>
      </c>
      <c r="AU1359" s="174" t="s">
        <v>129</v>
      </c>
      <c r="AV1359" s="14" t="s">
        <v>129</v>
      </c>
      <c r="AW1359" s="14" t="s">
        <v>29</v>
      </c>
      <c r="AX1359" s="14" t="s">
        <v>73</v>
      </c>
      <c r="AY1359" s="174" t="s">
        <v>445</v>
      </c>
    </row>
    <row r="1360" spans="1:65" s="16" customFormat="1">
      <c r="B1360" s="187"/>
      <c r="D1360" s="167" t="s">
        <v>453</v>
      </c>
      <c r="E1360" s="188" t="s">
        <v>1</v>
      </c>
      <c r="F1360" s="189" t="s">
        <v>470</v>
      </c>
      <c r="H1360" s="190">
        <v>30</v>
      </c>
      <c r="L1360" s="187"/>
      <c r="M1360" s="191"/>
      <c r="N1360" s="192"/>
      <c r="O1360" s="192"/>
      <c r="P1360" s="192"/>
      <c r="Q1360" s="192"/>
      <c r="R1360" s="192"/>
      <c r="S1360" s="192"/>
      <c r="T1360" s="193"/>
      <c r="AT1360" s="188" t="s">
        <v>453</v>
      </c>
      <c r="AU1360" s="188" t="s">
        <v>129</v>
      </c>
      <c r="AV1360" s="16" t="s">
        <v>451</v>
      </c>
      <c r="AW1360" s="16" t="s">
        <v>29</v>
      </c>
      <c r="AX1360" s="16" t="s">
        <v>81</v>
      </c>
      <c r="AY1360" s="188" t="s">
        <v>445</v>
      </c>
    </row>
    <row r="1361" spans="1:65" s="2" customFormat="1" ht="21.75" customHeight="1">
      <c r="A1361" s="30"/>
      <c r="B1361" s="152"/>
      <c r="C1361" s="153" t="s">
        <v>1670</v>
      </c>
      <c r="D1361" s="153" t="s">
        <v>447</v>
      </c>
      <c r="E1361" s="154" t="s">
        <v>1671</v>
      </c>
      <c r="F1361" s="155" t="s">
        <v>1672</v>
      </c>
      <c r="G1361" s="156" t="s">
        <v>507</v>
      </c>
      <c r="H1361" s="157">
        <v>1373.682</v>
      </c>
      <c r="I1361" s="158"/>
      <c r="J1361" s="158">
        <f>ROUND(I1361*H1361,2)</f>
        <v>0</v>
      </c>
      <c r="K1361" s="159"/>
      <c r="L1361" s="31"/>
      <c r="M1361" s="160" t="s">
        <v>1</v>
      </c>
      <c r="N1361" s="161" t="s">
        <v>39</v>
      </c>
      <c r="O1361" s="162">
        <v>0.59799999999999998</v>
      </c>
      <c r="P1361" s="162">
        <f>O1361*H1361</f>
        <v>821.46183599999995</v>
      </c>
      <c r="Q1361" s="162">
        <v>0</v>
      </c>
      <c r="R1361" s="162">
        <f>Q1361*H1361</f>
        <v>0</v>
      </c>
      <c r="S1361" s="162">
        <v>0</v>
      </c>
      <c r="T1361" s="163">
        <f>S1361*H1361</f>
        <v>0</v>
      </c>
      <c r="U1361" s="30"/>
      <c r="V1361" s="30"/>
      <c r="W1361" s="30"/>
      <c r="X1361" s="30"/>
      <c r="Y1361" s="30"/>
      <c r="Z1361" s="30"/>
      <c r="AA1361" s="30"/>
      <c r="AB1361" s="30"/>
      <c r="AC1361" s="30"/>
      <c r="AD1361" s="30"/>
      <c r="AE1361" s="30"/>
      <c r="AR1361" s="164" t="s">
        <v>451</v>
      </c>
      <c r="AT1361" s="164" t="s">
        <v>447</v>
      </c>
      <c r="AU1361" s="164" t="s">
        <v>129</v>
      </c>
      <c r="AY1361" s="18" t="s">
        <v>445</v>
      </c>
      <c r="BE1361" s="165">
        <f>IF(N1361="základná",J1361,0)</f>
        <v>0</v>
      </c>
      <c r="BF1361" s="165">
        <f>IF(N1361="znížená",J1361,0)</f>
        <v>0</v>
      </c>
      <c r="BG1361" s="165">
        <f>IF(N1361="zákl. prenesená",J1361,0)</f>
        <v>0</v>
      </c>
      <c r="BH1361" s="165">
        <f>IF(N1361="zníž. prenesená",J1361,0)</f>
        <v>0</v>
      </c>
      <c r="BI1361" s="165">
        <f>IF(N1361="nulová",J1361,0)</f>
        <v>0</v>
      </c>
      <c r="BJ1361" s="18" t="s">
        <v>129</v>
      </c>
      <c r="BK1361" s="165">
        <f>ROUND(I1361*H1361,2)</f>
        <v>0</v>
      </c>
      <c r="BL1361" s="18" t="s">
        <v>451</v>
      </c>
      <c r="BM1361" s="164" t="s">
        <v>1673</v>
      </c>
    </row>
    <row r="1362" spans="1:65" s="2" customFormat="1" ht="24.2" customHeight="1">
      <c r="A1362" s="30"/>
      <c r="B1362" s="152"/>
      <c r="C1362" s="153" t="s">
        <v>1674</v>
      </c>
      <c r="D1362" s="153" t="s">
        <v>447</v>
      </c>
      <c r="E1362" s="154" t="s">
        <v>1675</v>
      </c>
      <c r="F1362" s="155" t="s">
        <v>1676</v>
      </c>
      <c r="G1362" s="156" t="s">
        <v>507</v>
      </c>
      <c r="H1362" s="157">
        <v>32968.368000000002</v>
      </c>
      <c r="I1362" s="158"/>
      <c r="J1362" s="158">
        <f>ROUND(I1362*H1362,2)</f>
        <v>0</v>
      </c>
      <c r="K1362" s="159"/>
      <c r="L1362" s="31"/>
      <c r="M1362" s="160" t="s">
        <v>1</v>
      </c>
      <c r="N1362" s="161" t="s">
        <v>39</v>
      </c>
      <c r="O1362" s="162">
        <v>7.0000000000000001E-3</v>
      </c>
      <c r="P1362" s="162">
        <f>O1362*H1362</f>
        <v>230.77857600000002</v>
      </c>
      <c r="Q1362" s="162">
        <v>0</v>
      </c>
      <c r="R1362" s="162">
        <f>Q1362*H1362</f>
        <v>0</v>
      </c>
      <c r="S1362" s="162">
        <v>0</v>
      </c>
      <c r="T1362" s="163">
        <f>S1362*H1362</f>
        <v>0</v>
      </c>
      <c r="U1362" s="30"/>
      <c r="V1362" s="30"/>
      <c r="W1362" s="30"/>
      <c r="X1362" s="30"/>
      <c r="Y1362" s="30"/>
      <c r="Z1362" s="30"/>
      <c r="AA1362" s="30"/>
      <c r="AB1362" s="30"/>
      <c r="AC1362" s="30"/>
      <c r="AD1362" s="30"/>
      <c r="AE1362" s="30"/>
      <c r="AR1362" s="164" t="s">
        <v>451</v>
      </c>
      <c r="AT1362" s="164" t="s">
        <v>447</v>
      </c>
      <c r="AU1362" s="164" t="s">
        <v>129</v>
      </c>
      <c r="AY1362" s="18" t="s">
        <v>445</v>
      </c>
      <c r="BE1362" s="165">
        <f>IF(N1362="základná",J1362,0)</f>
        <v>0</v>
      </c>
      <c r="BF1362" s="165">
        <f>IF(N1362="znížená",J1362,0)</f>
        <v>0</v>
      </c>
      <c r="BG1362" s="165">
        <f>IF(N1362="zákl. prenesená",J1362,0)</f>
        <v>0</v>
      </c>
      <c r="BH1362" s="165">
        <f>IF(N1362="zníž. prenesená",J1362,0)</f>
        <v>0</v>
      </c>
      <c r="BI1362" s="165">
        <f>IF(N1362="nulová",J1362,0)</f>
        <v>0</v>
      </c>
      <c r="BJ1362" s="18" t="s">
        <v>129</v>
      </c>
      <c r="BK1362" s="165">
        <f>ROUND(I1362*H1362,2)</f>
        <v>0</v>
      </c>
      <c r="BL1362" s="18" t="s">
        <v>451</v>
      </c>
      <c r="BM1362" s="164" t="s">
        <v>1677</v>
      </c>
    </row>
    <row r="1363" spans="1:65" s="14" customFormat="1">
      <c r="B1363" s="173"/>
      <c r="D1363" s="167" t="s">
        <v>453</v>
      </c>
      <c r="F1363" s="175" t="s">
        <v>1678</v>
      </c>
      <c r="H1363" s="176">
        <v>32968.368000000002</v>
      </c>
      <c r="L1363" s="173"/>
      <c r="M1363" s="177"/>
      <c r="N1363" s="178"/>
      <c r="O1363" s="178"/>
      <c r="P1363" s="178"/>
      <c r="Q1363" s="178"/>
      <c r="R1363" s="178"/>
      <c r="S1363" s="178"/>
      <c r="T1363" s="179"/>
      <c r="AT1363" s="174" t="s">
        <v>453</v>
      </c>
      <c r="AU1363" s="174" t="s">
        <v>129</v>
      </c>
      <c r="AV1363" s="14" t="s">
        <v>129</v>
      </c>
      <c r="AW1363" s="14" t="s">
        <v>3</v>
      </c>
      <c r="AX1363" s="14" t="s">
        <v>81</v>
      </c>
      <c r="AY1363" s="174" t="s">
        <v>445</v>
      </c>
    </row>
    <row r="1364" spans="1:65" s="2" customFormat="1" ht="24.2" customHeight="1">
      <c r="A1364" s="30"/>
      <c r="B1364" s="152"/>
      <c r="C1364" s="153" t="s">
        <v>1679</v>
      </c>
      <c r="D1364" s="153" t="s">
        <v>447</v>
      </c>
      <c r="E1364" s="154" t="s">
        <v>1680</v>
      </c>
      <c r="F1364" s="155" t="s">
        <v>1681</v>
      </c>
      <c r="G1364" s="156" t="s">
        <v>507</v>
      </c>
      <c r="H1364" s="157">
        <v>1373.682</v>
      </c>
      <c r="I1364" s="158"/>
      <c r="J1364" s="158">
        <f>ROUND(I1364*H1364,2)</f>
        <v>0</v>
      </c>
      <c r="K1364" s="159"/>
      <c r="L1364" s="31"/>
      <c r="M1364" s="160" t="s">
        <v>1</v>
      </c>
      <c r="N1364" s="161" t="s">
        <v>39</v>
      </c>
      <c r="O1364" s="162">
        <v>0.89</v>
      </c>
      <c r="P1364" s="162">
        <f>O1364*H1364</f>
        <v>1222.57698</v>
      </c>
      <c r="Q1364" s="162">
        <v>0</v>
      </c>
      <c r="R1364" s="162">
        <f>Q1364*H1364</f>
        <v>0</v>
      </c>
      <c r="S1364" s="162">
        <v>0</v>
      </c>
      <c r="T1364" s="163">
        <f>S1364*H1364</f>
        <v>0</v>
      </c>
      <c r="U1364" s="30"/>
      <c r="V1364" s="30"/>
      <c r="W1364" s="30"/>
      <c r="X1364" s="30"/>
      <c r="Y1364" s="30"/>
      <c r="Z1364" s="30"/>
      <c r="AA1364" s="30"/>
      <c r="AB1364" s="30"/>
      <c r="AC1364" s="30"/>
      <c r="AD1364" s="30"/>
      <c r="AE1364" s="30"/>
      <c r="AR1364" s="164" t="s">
        <v>451</v>
      </c>
      <c r="AT1364" s="164" t="s">
        <v>447</v>
      </c>
      <c r="AU1364" s="164" t="s">
        <v>129</v>
      </c>
      <c r="AY1364" s="18" t="s">
        <v>445</v>
      </c>
      <c r="BE1364" s="165">
        <f>IF(N1364="základná",J1364,0)</f>
        <v>0</v>
      </c>
      <c r="BF1364" s="165">
        <f>IF(N1364="znížená",J1364,0)</f>
        <v>0</v>
      </c>
      <c r="BG1364" s="165">
        <f>IF(N1364="zákl. prenesená",J1364,0)</f>
        <v>0</v>
      </c>
      <c r="BH1364" s="165">
        <f>IF(N1364="zníž. prenesená",J1364,0)</f>
        <v>0</v>
      </c>
      <c r="BI1364" s="165">
        <f>IF(N1364="nulová",J1364,0)</f>
        <v>0</v>
      </c>
      <c r="BJ1364" s="18" t="s">
        <v>129</v>
      </c>
      <c r="BK1364" s="165">
        <f>ROUND(I1364*H1364,2)</f>
        <v>0</v>
      </c>
      <c r="BL1364" s="18" t="s">
        <v>451</v>
      </c>
      <c r="BM1364" s="164" t="s">
        <v>1682</v>
      </c>
    </row>
    <row r="1365" spans="1:65" s="2" customFormat="1" ht="24.2" customHeight="1">
      <c r="A1365" s="30"/>
      <c r="B1365" s="152"/>
      <c r="C1365" s="153" t="s">
        <v>1683</v>
      </c>
      <c r="D1365" s="153" t="s">
        <v>447</v>
      </c>
      <c r="E1365" s="154" t="s">
        <v>1684</v>
      </c>
      <c r="F1365" s="155" t="s">
        <v>1685</v>
      </c>
      <c r="G1365" s="156" t="s">
        <v>507</v>
      </c>
      <c r="H1365" s="157">
        <v>1188.2349999999999</v>
      </c>
      <c r="I1365" s="158"/>
      <c r="J1365" s="158">
        <f>ROUND(I1365*H1365,2)</f>
        <v>0</v>
      </c>
      <c r="K1365" s="159"/>
      <c r="L1365" s="31"/>
      <c r="M1365" s="160" t="s">
        <v>1</v>
      </c>
      <c r="N1365" s="161" t="s">
        <v>39</v>
      </c>
      <c r="O1365" s="162">
        <v>0</v>
      </c>
      <c r="P1365" s="162">
        <f>O1365*H1365</f>
        <v>0</v>
      </c>
      <c r="Q1365" s="162">
        <v>0</v>
      </c>
      <c r="R1365" s="162">
        <f>Q1365*H1365</f>
        <v>0</v>
      </c>
      <c r="S1365" s="162">
        <v>0</v>
      </c>
      <c r="T1365" s="163">
        <f>S1365*H1365</f>
        <v>0</v>
      </c>
      <c r="U1365" s="30"/>
      <c r="V1365" s="30"/>
      <c r="W1365" s="30"/>
      <c r="X1365" s="30"/>
      <c r="Y1365" s="30"/>
      <c r="Z1365" s="30"/>
      <c r="AA1365" s="30"/>
      <c r="AB1365" s="30"/>
      <c r="AC1365" s="30"/>
      <c r="AD1365" s="30"/>
      <c r="AE1365" s="30"/>
      <c r="AR1365" s="164" t="s">
        <v>451</v>
      </c>
      <c r="AT1365" s="164" t="s">
        <v>447</v>
      </c>
      <c r="AU1365" s="164" t="s">
        <v>129</v>
      </c>
      <c r="AY1365" s="18" t="s">
        <v>445</v>
      </c>
      <c r="BE1365" s="165">
        <f>IF(N1365="základná",J1365,0)</f>
        <v>0</v>
      </c>
      <c r="BF1365" s="165">
        <f>IF(N1365="znížená",J1365,0)</f>
        <v>0</v>
      </c>
      <c r="BG1365" s="165">
        <f>IF(N1365="zákl. prenesená",J1365,0)</f>
        <v>0</v>
      </c>
      <c r="BH1365" s="165">
        <f>IF(N1365="zníž. prenesená",J1365,0)</f>
        <v>0</v>
      </c>
      <c r="BI1365" s="165">
        <f>IF(N1365="nulová",J1365,0)</f>
        <v>0</v>
      </c>
      <c r="BJ1365" s="18" t="s">
        <v>129</v>
      </c>
      <c r="BK1365" s="165">
        <f>ROUND(I1365*H1365,2)</f>
        <v>0</v>
      </c>
      <c r="BL1365" s="18" t="s">
        <v>451</v>
      </c>
      <c r="BM1365" s="164" t="s">
        <v>1686</v>
      </c>
    </row>
    <row r="1366" spans="1:65" s="14" customFormat="1">
      <c r="B1366" s="173"/>
      <c r="D1366" s="167" t="s">
        <v>453</v>
      </c>
      <c r="F1366" s="175" t="s">
        <v>1687</v>
      </c>
      <c r="H1366" s="176">
        <v>1188.2349999999999</v>
      </c>
      <c r="L1366" s="173"/>
      <c r="M1366" s="177"/>
      <c r="N1366" s="178"/>
      <c r="O1366" s="178"/>
      <c r="P1366" s="178"/>
      <c r="Q1366" s="178"/>
      <c r="R1366" s="178"/>
      <c r="S1366" s="178"/>
      <c r="T1366" s="179"/>
      <c r="AT1366" s="174" t="s">
        <v>453</v>
      </c>
      <c r="AU1366" s="174" t="s">
        <v>129</v>
      </c>
      <c r="AV1366" s="14" t="s">
        <v>129</v>
      </c>
      <c r="AW1366" s="14" t="s">
        <v>3</v>
      </c>
      <c r="AX1366" s="14" t="s">
        <v>81</v>
      </c>
      <c r="AY1366" s="174" t="s">
        <v>445</v>
      </c>
    </row>
    <row r="1367" spans="1:65" s="2" customFormat="1" ht="24.2" customHeight="1">
      <c r="A1367" s="30"/>
      <c r="B1367" s="152"/>
      <c r="C1367" s="153" t="s">
        <v>1688</v>
      </c>
      <c r="D1367" s="153" t="s">
        <v>447</v>
      </c>
      <c r="E1367" s="154" t="s">
        <v>1689</v>
      </c>
      <c r="F1367" s="155" t="s">
        <v>1690</v>
      </c>
      <c r="G1367" s="156" t="s">
        <v>507</v>
      </c>
      <c r="H1367" s="157">
        <v>137.36799999999999</v>
      </c>
      <c r="I1367" s="158"/>
      <c r="J1367" s="158">
        <f>ROUND(I1367*H1367,2)</f>
        <v>0</v>
      </c>
      <c r="K1367" s="159"/>
      <c r="L1367" s="31"/>
      <c r="M1367" s="160" t="s">
        <v>1</v>
      </c>
      <c r="N1367" s="161" t="s">
        <v>39</v>
      </c>
      <c r="O1367" s="162">
        <v>0</v>
      </c>
      <c r="P1367" s="162">
        <f>O1367*H1367</f>
        <v>0</v>
      </c>
      <c r="Q1367" s="162">
        <v>0</v>
      </c>
      <c r="R1367" s="162">
        <f>Q1367*H1367</f>
        <v>0</v>
      </c>
      <c r="S1367" s="162">
        <v>0</v>
      </c>
      <c r="T1367" s="163">
        <f>S1367*H1367</f>
        <v>0</v>
      </c>
      <c r="U1367" s="30"/>
      <c r="V1367" s="30"/>
      <c r="W1367" s="30"/>
      <c r="X1367" s="30"/>
      <c r="Y1367" s="30"/>
      <c r="Z1367" s="30"/>
      <c r="AA1367" s="30"/>
      <c r="AB1367" s="30"/>
      <c r="AC1367" s="30"/>
      <c r="AD1367" s="30"/>
      <c r="AE1367" s="30"/>
      <c r="AR1367" s="164" t="s">
        <v>451</v>
      </c>
      <c r="AT1367" s="164" t="s">
        <v>447</v>
      </c>
      <c r="AU1367" s="164" t="s">
        <v>129</v>
      </c>
      <c r="AY1367" s="18" t="s">
        <v>445</v>
      </c>
      <c r="BE1367" s="165">
        <f>IF(N1367="základná",J1367,0)</f>
        <v>0</v>
      </c>
      <c r="BF1367" s="165">
        <f>IF(N1367="znížená",J1367,0)</f>
        <v>0</v>
      </c>
      <c r="BG1367" s="165">
        <f>IF(N1367="zákl. prenesená",J1367,0)</f>
        <v>0</v>
      </c>
      <c r="BH1367" s="165">
        <f>IF(N1367="zníž. prenesená",J1367,0)</f>
        <v>0</v>
      </c>
      <c r="BI1367" s="165">
        <f>IF(N1367="nulová",J1367,0)</f>
        <v>0</v>
      </c>
      <c r="BJ1367" s="18" t="s">
        <v>129</v>
      </c>
      <c r="BK1367" s="165">
        <f>ROUND(I1367*H1367,2)</f>
        <v>0</v>
      </c>
      <c r="BL1367" s="18" t="s">
        <v>451</v>
      </c>
      <c r="BM1367" s="164" t="s">
        <v>1691</v>
      </c>
    </row>
    <row r="1368" spans="1:65" s="14" customFormat="1">
      <c r="B1368" s="173"/>
      <c r="D1368" s="167" t="s">
        <v>453</v>
      </c>
      <c r="F1368" s="175" t="s">
        <v>1692</v>
      </c>
      <c r="H1368" s="176">
        <v>137.36799999999999</v>
      </c>
      <c r="L1368" s="173"/>
      <c r="M1368" s="177"/>
      <c r="N1368" s="178"/>
      <c r="O1368" s="178"/>
      <c r="P1368" s="178"/>
      <c r="Q1368" s="178"/>
      <c r="R1368" s="178"/>
      <c r="S1368" s="178"/>
      <c r="T1368" s="179"/>
      <c r="AT1368" s="174" t="s">
        <v>453</v>
      </c>
      <c r="AU1368" s="174" t="s">
        <v>129</v>
      </c>
      <c r="AV1368" s="14" t="s">
        <v>129</v>
      </c>
      <c r="AW1368" s="14" t="s">
        <v>3</v>
      </c>
      <c r="AX1368" s="14" t="s">
        <v>81</v>
      </c>
      <c r="AY1368" s="174" t="s">
        <v>445</v>
      </c>
    </row>
    <row r="1369" spans="1:65" s="2" customFormat="1" ht="24.2" customHeight="1">
      <c r="A1369" s="30"/>
      <c r="B1369" s="152"/>
      <c r="C1369" s="153" t="s">
        <v>1693</v>
      </c>
      <c r="D1369" s="153" t="s">
        <v>447</v>
      </c>
      <c r="E1369" s="154" t="s">
        <v>1694</v>
      </c>
      <c r="F1369" s="155" t="s">
        <v>1695</v>
      </c>
      <c r="G1369" s="156" t="s">
        <v>507</v>
      </c>
      <c r="H1369" s="157">
        <v>27.474</v>
      </c>
      <c r="I1369" s="158"/>
      <c r="J1369" s="158">
        <f>ROUND(I1369*H1369,2)</f>
        <v>0</v>
      </c>
      <c r="K1369" s="159"/>
      <c r="L1369" s="31"/>
      <c r="M1369" s="160" t="s">
        <v>1</v>
      </c>
      <c r="N1369" s="161" t="s">
        <v>39</v>
      </c>
      <c r="O1369" s="162">
        <v>0</v>
      </c>
      <c r="P1369" s="162">
        <f>O1369*H1369</f>
        <v>0</v>
      </c>
      <c r="Q1369" s="162">
        <v>0</v>
      </c>
      <c r="R1369" s="162">
        <f>Q1369*H1369</f>
        <v>0</v>
      </c>
      <c r="S1369" s="162">
        <v>0</v>
      </c>
      <c r="T1369" s="163">
        <f>S1369*H1369</f>
        <v>0</v>
      </c>
      <c r="U1369" s="30"/>
      <c r="V1369" s="30"/>
      <c r="W1369" s="30"/>
      <c r="X1369" s="30"/>
      <c r="Y1369" s="30"/>
      <c r="Z1369" s="30"/>
      <c r="AA1369" s="30"/>
      <c r="AB1369" s="30"/>
      <c r="AC1369" s="30"/>
      <c r="AD1369" s="30"/>
      <c r="AE1369" s="30"/>
      <c r="AR1369" s="164" t="s">
        <v>451</v>
      </c>
      <c r="AT1369" s="164" t="s">
        <v>447</v>
      </c>
      <c r="AU1369" s="164" t="s">
        <v>129</v>
      </c>
      <c r="AY1369" s="18" t="s">
        <v>445</v>
      </c>
      <c r="BE1369" s="165">
        <f>IF(N1369="základná",J1369,0)</f>
        <v>0</v>
      </c>
      <c r="BF1369" s="165">
        <f>IF(N1369="znížená",J1369,0)</f>
        <v>0</v>
      </c>
      <c r="BG1369" s="165">
        <f>IF(N1369="zákl. prenesená",J1369,0)</f>
        <v>0</v>
      </c>
      <c r="BH1369" s="165">
        <f>IF(N1369="zníž. prenesená",J1369,0)</f>
        <v>0</v>
      </c>
      <c r="BI1369" s="165">
        <f>IF(N1369="nulová",J1369,0)</f>
        <v>0</v>
      </c>
      <c r="BJ1369" s="18" t="s">
        <v>129</v>
      </c>
      <c r="BK1369" s="165">
        <f>ROUND(I1369*H1369,2)</f>
        <v>0</v>
      </c>
      <c r="BL1369" s="18" t="s">
        <v>451</v>
      </c>
      <c r="BM1369" s="164" t="s">
        <v>1696</v>
      </c>
    </row>
    <row r="1370" spans="1:65" s="14" customFormat="1">
      <c r="B1370" s="173"/>
      <c r="D1370" s="167" t="s">
        <v>453</v>
      </c>
      <c r="F1370" s="175" t="s">
        <v>1697</v>
      </c>
      <c r="H1370" s="176">
        <v>27.474</v>
      </c>
      <c r="L1370" s="173"/>
      <c r="M1370" s="177"/>
      <c r="N1370" s="178"/>
      <c r="O1370" s="178"/>
      <c r="P1370" s="178"/>
      <c r="Q1370" s="178"/>
      <c r="R1370" s="178"/>
      <c r="S1370" s="178"/>
      <c r="T1370" s="179"/>
      <c r="AT1370" s="174" t="s">
        <v>453</v>
      </c>
      <c r="AU1370" s="174" t="s">
        <v>129</v>
      </c>
      <c r="AV1370" s="14" t="s">
        <v>129</v>
      </c>
      <c r="AW1370" s="14" t="s">
        <v>3</v>
      </c>
      <c r="AX1370" s="14" t="s">
        <v>81</v>
      </c>
      <c r="AY1370" s="174" t="s">
        <v>445</v>
      </c>
    </row>
    <row r="1371" spans="1:65" s="2" customFormat="1" ht="24.2" customHeight="1">
      <c r="A1371" s="30"/>
      <c r="B1371" s="152"/>
      <c r="C1371" s="153" t="s">
        <v>1698</v>
      </c>
      <c r="D1371" s="153" t="s">
        <v>447</v>
      </c>
      <c r="E1371" s="154" t="s">
        <v>1699</v>
      </c>
      <c r="F1371" s="155" t="s">
        <v>1700</v>
      </c>
      <c r="G1371" s="156" t="s">
        <v>507</v>
      </c>
      <c r="H1371" s="157">
        <v>20.605</v>
      </c>
      <c r="I1371" s="158"/>
      <c r="J1371" s="158">
        <f>ROUND(I1371*H1371,2)</f>
        <v>0</v>
      </c>
      <c r="K1371" s="159"/>
      <c r="L1371" s="31"/>
      <c r="M1371" s="160" t="s">
        <v>1</v>
      </c>
      <c r="N1371" s="161" t="s">
        <v>39</v>
      </c>
      <c r="O1371" s="162">
        <v>0</v>
      </c>
      <c r="P1371" s="162">
        <f>O1371*H1371</f>
        <v>0</v>
      </c>
      <c r="Q1371" s="162">
        <v>0</v>
      </c>
      <c r="R1371" s="162">
        <f>Q1371*H1371</f>
        <v>0</v>
      </c>
      <c r="S1371" s="162">
        <v>0</v>
      </c>
      <c r="T1371" s="163">
        <f>S1371*H1371</f>
        <v>0</v>
      </c>
      <c r="U1371" s="30"/>
      <c r="V1371" s="30"/>
      <c r="W1371" s="30"/>
      <c r="X1371" s="30"/>
      <c r="Y1371" s="30"/>
      <c r="Z1371" s="30"/>
      <c r="AA1371" s="30"/>
      <c r="AB1371" s="30"/>
      <c r="AC1371" s="30"/>
      <c r="AD1371" s="30"/>
      <c r="AE1371" s="30"/>
      <c r="AR1371" s="164" t="s">
        <v>451</v>
      </c>
      <c r="AT1371" s="164" t="s">
        <v>447</v>
      </c>
      <c r="AU1371" s="164" t="s">
        <v>129</v>
      </c>
      <c r="AY1371" s="18" t="s">
        <v>445</v>
      </c>
      <c r="BE1371" s="165">
        <f>IF(N1371="základná",J1371,0)</f>
        <v>0</v>
      </c>
      <c r="BF1371" s="165">
        <f>IF(N1371="znížená",J1371,0)</f>
        <v>0</v>
      </c>
      <c r="BG1371" s="165">
        <f>IF(N1371="zákl. prenesená",J1371,0)</f>
        <v>0</v>
      </c>
      <c r="BH1371" s="165">
        <f>IF(N1371="zníž. prenesená",J1371,0)</f>
        <v>0</v>
      </c>
      <c r="BI1371" s="165">
        <f>IF(N1371="nulová",J1371,0)</f>
        <v>0</v>
      </c>
      <c r="BJ1371" s="18" t="s">
        <v>129</v>
      </c>
      <c r="BK1371" s="165">
        <f>ROUND(I1371*H1371,2)</f>
        <v>0</v>
      </c>
      <c r="BL1371" s="18" t="s">
        <v>451</v>
      </c>
      <c r="BM1371" s="164" t="s">
        <v>1701</v>
      </c>
    </row>
    <row r="1372" spans="1:65" s="14" customFormat="1">
      <c r="B1372" s="173"/>
      <c r="D1372" s="167" t="s">
        <v>453</v>
      </c>
      <c r="F1372" s="175" t="s">
        <v>1702</v>
      </c>
      <c r="H1372" s="176">
        <v>20.605</v>
      </c>
      <c r="L1372" s="173"/>
      <c r="M1372" s="177"/>
      <c r="N1372" s="178"/>
      <c r="O1372" s="178"/>
      <c r="P1372" s="178"/>
      <c r="Q1372" s="178"/>
      <c r="R1372" s="178"/>
      <c r="S1372" s="178"/>
      <c r="T1372" s="179"/>
      <c r="AT1372" s="174" t="s">
        <v>453</v>
      </c>
      <c r="AU1372" s="174" t="s">
        <v>129</v>
      </c>
      <c r="AV1372" s="14" t="s">
        <v>129</v>
      </c>
      <c r="AW1372" s="14" t="s">
        <v>3</v>
      </c>
      <c r="AX1372" s="14" t="s">
        <v>81</v>
      </c>
      <c r="AY1372" s="174" t="s">
        <v>445</v>
      </c>
    </row>
    <row r="1373" spans="1:65" s="2" customFormat="1" ht="16.5" customHeight="1">
      <c r="A1373" s="30"/>
      <c r="B1373" s="152"/>
      <c r="C1373" s="153" t="s">
        <v>1703</v>
      </c>
      <c r="D1373" s="153" t="s">
        <v>447</v>
      </c>
      <c r="E1373" s="154" t="s">
        <v>1704</v>
      </c>
      <c r="F1373" s="155" t="s">
        <v>1705</v>
      </c>
      <c r="G1373" s="156" t="s">
        <v>651</v>
      </c>
      <c r="H1373" s="157">
        <v>274.73599999999999</v>
      </c>
      <c r="I1373" s="158"/>
      <c r="J1373" s="158">
        <f>ROUND(I1373*H1373,2)</f>
        <v>0</v>
      </c>
      <c r="K1373" s="159"/>
      <c r="L1373" s="31"/>
      <c r="M1373" s="160" t="s">
        <v>1</v>
      </c>
      <c r="N1373" s="161" t="s">
        <v>39</v>
      </c>
      <c r="O1373" s="162">
        <v>0</v>
      </c>
      <c r="P1373" s="162">
        <f>O1373*H1373</f>
        <v>0</v>
      </c>
      <c r="Q1373" s="162">
        <v>0</v>
      </c>
      <c r="R1373" s="162">
        <f>Q1373*H1373</f>
        <v>0</v>
      </c>
      <c r="S1373" s="162">
        <v>0</v>
      </c>
      <c r="T1373" s="163">
        <f>S1373*H1373</f>
        <v>0</v>
      </c>
      <c r="U1373" s="30"/>
      <c r="V1373" s="30"/>
      <c r="W1373" s="30"/>
      <c r="X1373" s="30"/>
      <c r="Y1373" s="30"/>
      <c r="Z1373" s="30"/>
      <c r="AA1373" s="30"/>
      <c r="AB1373" s="30"/>
      <c r="AC1373" s="30"/>
      <c r="AD1373" s="30"/>
      <c r="AE1373" s="30"/>
      <c r="AR1373" s="164" t="s">
        <v>451</v>
      </c>
      <c r="AT1373" s="164" t="s">
        <v>447</v>
      </c>
      <c r="AU1373" s="164" t="s">
        <v>129</v>
      </c>
      <c r="AY1373" s="18" t="s">
        <v>445</v>
      </c>
      <c r="BE1373" s="165">
        <f>IF(N1373="základná",J1373,0)</f>
        <v>0</v>
      </c>
      <c r="BF1373" s="165">
        <f>IF(N1373="znížená",J1373,0)</f>
        <v>0</v>
      </c>
      <c r="BG1373" s="165">
        <f>IF(N1373="zákl. prenesená",J1373,0)</f>
        <v>0</v>
      </c>
      <c r="BH1373" s="165">
        <f>IF(N1373="zníž. prenesená",J1373,0)</f>
        <v>0</v>
      </c>
      <c r="BI1373" s="165">
        <f>IF(N1373="nulová",J1373,0)</f>
        <v>0</v>
      </c>
      <c r="BJ1373" s="18" t="s">
        <v>129</v>
      </c>
      <c r="BK1373" s="165">
        <f>ROUND(I1373*H1373,2)</f>
        <v>0</v>
      </c>
      <c r="BL1373" s="18" t="s">
        <v>451</v>
      </c>
      <c r="BM1373" s="164" t="s">
        <v>1706</v>
      </c>
    </row>
    <row r="1374" spans="1:65" s="14" customFormat="1">
      <c r="B1374" s="173"/>
      <c r="D1374" s="167" t="s">
        <v>453</v>
      </c>
      <c r="F1374" s="175" t="s">
        <v>1707</v>
      </c>
      <c r="H1374" s="176">
        <v>274.73599999999999</v>
      </c>
      <c r="L1374" s="173"/>
      <c r="M1374" s="177"/>
      <c r="N1374" s="178"/>
      <c r="O1374" s="178"/>
      <c r="P1374" s="178"/>
      <c r="Q1374" s="178"/>
      <c r="R1374" s="178"/>
      <c r="S1374" s="178"/>
      <c r="T1374" s="179"/>
      <c r="AT1374" s="174" t="s">
        <v>453</v>
      </c>
      <c r="AU1374" s="174" t="s">
        <v>129</v>
      </c>
      <c r="AV1374" s="14" t="s">
        <v>129</v>
      </c>
      <c r="AW1374" s="14" t="s">
        <v>3</v>
      </c>
      <c r="AX1374" s="14" t="s">
        <v>81</v>
      </c>
      <c r="AY1374" s="174" t="s">
        <v>445</v>
      </c>
    </row>
    <row r="1375" spans="1:65" s="12" customFormat="1" ht="22.9" customHeight="1">
      <c r="B1375" s="140"/>
      <c r="D1375" s="141" t="s">
        <v>72</v>
      </c>
      <c r="E1375" s="150" t="s">
        <v>1172</v>
      </c>
      <c r="F1375" s="150" t="s">
        <v>1708</v>
      </c>
      <c r="J1375" s="151">
        <f>BK1375</f>
        <v>0</v>
      </c>
      <c r="L1375" s="140"/>
      <c r="M1375" s="144"/>
      <c r="N1375" s="145"/>
      <c r="O1375" s="145"/>
      <c r="P1375" s="146">
        <f>P1376</f>
        <v>8191.2729900000004</v>
      </c>
      <c r="Q1375" s="145"/>
      <c r="R1375" s="146">
        <f>R1376</f>
        <v>0</v>
      </c>
      <c r="S1375" s="145"/>
      <c r="T1375" s="147">
        <f>T1376</f>
        <v>0</v>
      </c>
      <c r="AR1375" s="141" t="s">
        <v>81</v>
      </c>
      <c r="AT1375" s="148" t="s">
        <v>72</v>
      </c>
      <c r="AU1375" s="148" t="s">
        <v>81</v>
      </c>
      <c r="AY1375" s="141" t="s">
        <v>445</v>
      </c>
      <c r="BK1375" s="149">
        <f>BK1376</f>
        <v>0</v>
      </c>
    </row>
    <row r="1376" spans="1:65" s="2" customFormat="1" ht="24.2" customHeight="1">
      <c r="A1376" s="30"/>
      <c r="B1376" s="152"/>
      <c r="C1376" s="153" t="s">
        <v>1709</v>
      </c>
      <c r="D1376" s="153" t="s">
        <v>447</v>
      </c>
      <c r="E1376" s="154" t="s">
        <v>1710</v>
      </c>
      <c r="F1376" s="155" t="s">
        <v>1711</v>
      </c>
      <c r="G1376" s="156" t="s">
        <v>507</v>
      </c>
      <c r="H1376" s="157">
        <v>3325.73</v>
      </c>
      <c r="I1376" s="158"/>
      <c r="J1376" s="158">
        <f>ROUND(I1376*H1376,2)</f>
        <v>0</v>
      </c>
      <c r="K1376" s="159"/>
      <c r="L1376" s="31"/>
      <c r="M1376" s="160" t="s">
        <v>1</v>
      </c>
      <c r="N1376" s="161" t="s">
        <v>39</v>
      </c>
      <c r="O1376" s="162">
        <v>2.4630000000000001</v>
      </c>
      <c r="P1376" s="162">
        <f>O1376*H1376</f>
        <v>8191.2729900000004</v>
      </c>
      <c r="Q1376" s="162">
        <v>0</v>
      </c>
      <c r="R1376" s="162">
        <f>Q1376*H1376</f>
        <v>0</v>
      </c>
      <c r="S1376" s="162">
        <v>0</v>
      </c>
      <c r="T1376" s="163">
        <f>S1376*H1376</f>
        <v>0</v>
      </c>
      <c r="U1376" s="30"/>
      <c r="V1376" s="30"/>
      <c r="W1376" s="30"/>
      <c r="X1376" s="30"/>
      <c r="Y1376" s="30"/>
      <c r="Z1376" s="30"/>
      <c r="AA1376" s="30"/>
      <c r="AB1376" s="30"/>
      <c r="AC1376" s="30"/>
      <c r="AD1376" s="30"/>
      <c r="AE1376" s="30"/>
      <c r="AR1376" s="164" t="s">
        <v>451</v>
      </c>
      <c r="AT1376" s="164" t="s">
        <v>447</v>
      </c>
      <c r="AU1376" s="164" t="s">
        <v>129</v>
      </c>
      <c r="AY1376" s="18" t="s">
        <v>445</v>
      </c>
      <c r="BE1376" s="165">
        <f>IF(N1376="základná",J1376,0)</f>
        <v>0</v>
      </c>
      <c r="BF1376" s="165">
        <f>IF(N1376="znížená",J1376,0)</f>
        <v>0</v>
      </c>
      <c r="BG1376" s="165">
        <f>IF(N1376="zákl. prenesená",J1376,0)</f>
        <v>0</v>
      </c>
      <c r="BH1376" s="165">
        <f>IF(N1376="zníž. prenesená",J1376,0)</f>
        <v>0</v>
      </c>
      <c r="BI1376" s="165">
        <f>IF(N1376="nulová",J1376,0)</f>
        <v>0</v>
      </c>
      <c r="BJ1376" s="18" t="s">
        <v>129</v>
      </c>
      <c r="BK1376" s="165">
        <f>ROUND(I1376*H1376,2)</f>
        <v>0</v>
      </c>
      <c r="BL1376" s="18" t="s">
        <v>451</v>
      </c>
      <c r="BM1376" s="164" t="s">
        <v>1712</v>
      </c>
    </row>
    <row r="1377" spans="1:65" s="12" customFormat="1" ht="25.9" customHeight="1">
      <c r="B1377" s="140"/>
      <c r="D1377" s="141" t="s">
        <v>72</v>
      </c>
      <c r="E1377" s="142" t="s">
        <v>1713</v>
      </c>
      <c r="F1377" s="142" t="s">
        <v>1714</v>
      </c>
      <c r="J1377" s="143">
        <f>BK1377</f>
        <v>0</v>
      </c>
      <c r="L1377" s="140"/>
      <c r="M1377" s="144"/>
      <c r="N1377" s="145"/>
      <c r="O1377" s="145"/>
      <c r="P1377" s="146">
        <f>P1378+P1425+P1532+P1727+P1794+P1924+P2130+P2301+P2306+P2454+P2720+P2850+P2910+P2990+P3040+P3111+P3125</f>
        <v>34005.645626858</v>
      </c>
      <c r="Q1377" s="145"/>
      <c r="R1377" s="146">
        <f>R1378+R1425+R1532+R1727+R1794+R1924+R2130+R2301+R2306+R2454+R2720+R2850+R2910+R2990+R3040+R3111+R3125</f>
        <v>512.12614718441</v>
      </c>
      <c r="S1377" s="145"/>
      <c r="T1377" s="147">
        <f>T1378+T1425+T1532+T1727+T1794+T1924+T2130+T2301+T2306+T2454+T2720+T2850+T2910+T2990+T3040+T3111+T3125</f>
        <v>128.99573673</v>
      </c>
      <c r="AR1377" s="141" t="s">
        <v>129</v>
      </c>
      <c r="AT1377" s="148" t="s">
        <v>72</v>
      </c>
      <c r="AU1377" s="148" t="s">
        <v>73</v>
      </c>
      <c r="AY1377" s="141" t="s">
        <v>445</v>
      </c>
      <c r="BK1377" s="149">
        <f>BK1378+BK1425+BK1532+BK1727+BK1794+BK1924+BK2130+BK2301+BK2306+BK2454+BK2720+BK2850+BK2910+BK2990+BK3040+BK3111+BK3125</f>
        <v>0</v>
      </c>
    </row>
    <row r="1378" spans="1:65" s="12" customFormat="1" ht="22.9" customHeight="1">
      <c r="B1378" s="140"/>
      <c r="D1378" s="141" t="s">
        <v>72</v>
      </c>
      <c r="E1378" s="150" t="s">
        <v>1715</v>
      </c>
      <c r="F1378" s="150" t="s">
        <v>1716</v>
      </c>
      <c r="J1378" s="151">
        <f>BK1378</f>
        <v>0</v>
      </c>
      <c r="L1378" s="140"/>
      <c r="M1378" s="144"/>
      <c r="N1378" s="145"/>
      <c r="O1378" s="145"/>
      <c r="P1378" s="146">
        <f>SUM(P1379:P1424)</f>
        <v>97.684112439999993</v>
      </c>
      <c r="Q1378" s="145"/>
      <c r="R1378" s="146">
        <f>SUM(R1379:R1424)</f>
        <v>0.83949367339999992</v>
      </c>
      <c r="S1378" s="145"/>
      <c r="T1378" s="147">
        <f>SUM(T1379:T1424)</f>
        <v>0</v>
      </c>
      <c r="AR1378" s="141" t="s">
        <v>129</v>
      </c>
      <c r="AT1378" s="148" t="s">
        <v>72</v>
      </c>
      <c r="AU1378" s="148" t="s">
        <v>81</v>
      </c>
      <c r="AY1378" s="141" t="s">
        <v>445</v>
      </c>
      <c r="BK1378" s="149">
        <f>SUM(BK1379:BK1424)</f>
        <v>0</v>
      </c>
    </row>
    <row r="1379" spans="1:65" s="2" customFormat="1" ht="24.2" customHeight="1">
      <c r="A1379" s="30"/>
      <c r="B1379" s="152"/>
      <c r="C1379" s="153" t="s">
        <v>1717</v>
      </c>
      <c r="D1379" s="153" t="s">
        <v>447</v>
      </c>
      <c r="E1379" s="154" t="s">
        <v>1718</v>
      </c>
      <c r="F1379" s="155" t="s">
        <v>1719</v>
      </c>
      <c r="G1379" s="156" t="s">
        <v>529</v>
      </c>
      <c r="H1379" s="157">
        <v>117.66</v>
      </c>
      <c r="I1379" s="158"/>
      <c r="J1379" s="158">
        <f>ROUND(I1379*H1379,2)</f>
        <v>0</v>
      </c>
      <c r="K1379" s="159"/>
      <c r="L1379" s="31"/>
      <c r="M1379" s="160" t="s">
        <v>1</v>
      </c>
      <c r="N1379" s="161" t="s">
        <v>39</v>
      </c>
      <c r="O1379" s="162">
        <v>1.303E-2</v>
      </c>
      <c r="P1379" s="162">
        <f>O1379*H1379</f>
        <v>1.5331097999999999</v>
      </c>
      <c r="Q1379" s="162">
        <v>0</v>
      </c>
      <c r="R1379" s="162">
        <f>Q1379*H1379</f>
        <v>0</v>
      </c>
      <c r="S1379" s="162">
        <v>0</v>
      </c>
      <c r="T1379" s="163">
        <f>S1379*H1379</f>
        <v>0</v>
      </c>
      <c r="U1379" s="30"/>
      <c r="V1379" s="30"/>
      <c r="W1379" s="30"/>
      <c r="X1379" s="30"/>
      <c r="Y1379" s="30"/>
      <c r="Z1379" s="30"/>
      <c r="AA1379" s="30"/>
      <c r="AB1379" s="30"/>
      <c r="AC1379" s="30"/>
      <c r="AD1379" s="30"/>
      <c r="AE1379" s="30"/>
      <c r="AR1379" s="164" t="s">
        <v>558</v>
      </c>
      <c r="AT1379" s="164" t="s">
        <v>447</v>
      </c>
      <c r="AU1379" s="164" t="s">
        <v>129</v>
      </c>
      <c r="AY1379" s="18" t="s">
        <v>445</v>
      </c>
      <c r="BE1379" s="165">
        <f>IF(N1379="základná",J1379,0)</f>
        <v>0</v>
      </c>
      <c r="BF1379" s="165">
        <f>IF(N1379="znížená",J1379,0)</f>
        <v>0</v>
      </c>
      <c r="BG1379" s="165">
        <f>IF(N1379="zákl. prenesená",J1379,0)</f>
        <v>0</v>
      </c>
      <c r="BH1379" s="165">
        <f>IF(N1379="zníž. prenesená",J1379,0)</f>
        <v>0</v>
      </c>
      <c r="BI1379" s="165">
        <f>IF(N1379="nulová",J1379,0)</f>
        <v>0</v>
      </c>
      <c r="BJ1379" s="18" t="s">
        <v>129</v>
      </c>
      <c r="BK1379" s="165">
        <f>ROUND(I1379*H1379,2)</f>
        <v>0</v>
      </c>
      <c r="BL1379" s="18" t="s">
        <v>558</v>
      </c>
      <c r="BM1379" s="164" t="s">
        <v>1720</v>
      </c>
    </row>
    <row r="1380" spans="1:65" s="14" customFormat="1">
      <c r="B1380" s="173"/>
      <c r="D1380" s="167" t="s">
        <v>453</v>
      </c>
      <c r="E1380" s="174" t="s">
        <v>1</v>
      </c>
      <c r="F1380" s="175" t="s">
        <v>299</v>
      </c>
      <c r="H1380" s="176">
        <v>56.59</v>
      </c>
      <c r="L1380" s="173"/>
      <c r="M1380" s="177"/>
      <c r="N1380" s="178"/>
      <c r="O1380" s="178"/>
      <c r="P1380" s="178"/>
      <c r="Q1380" s="178"/>
      <c r="R1380" s="178"/>
      <c r="S1380" s="178"/>
      <c r="T1380" s="179"/>
      <c r="AT1380" s="174" t="s">
        <v>453</v>
      </c>
      <c r="AU1380" s="174" t="s">
        <v>129</v>
      </c>
      <c r="AV1380" s="14" t="s">
        <v>129</v>
      </c>
      <c r="AW1380" s="14" t="s">
        <v>29</v>
      </c>
      <c r="AX1380" s="14" t="s">
        <v>73</v>
      </c>
      <c r="AY1380" s="174" t="s">
        <v>445</v>
      </c>
    </row>
    <row r="1381" spans="1:65" s="14" customFormat="1">
      <c r="B1381" s="173"/>
      <c r="D1381" s="167" t="s">
        <v>453</v>
      </c>
      <c r="E1381" s="174" t="s">
        <v>1</v>
      </c>
      <c r="F1381" s="175" t="s">
        <v>374</v>
      </c>
      <c r="H1381" s="176">
        <v>61.07</v>
      </c>
      <c r="L1381" s="173"/>
      <c r="M1381" s="177"/>
      <c r="N1381" s="178"/>
      <c r="O1381" s="178"/>
      <c r="P1381" s="178"/>
      <c r="Q1381" s="178"/>
      <c r="R1381" s="178"/>
      <c r="S1381" s="178"/>
      <c r="T1381" s="179"/>
      <c r="AT1381" s="174" t="s">
        <v>453</v>
      </c>
      <c r="AU1381" s="174" t="s">
        <v>129</v>
      </c>
      <c r="AV1381" s="14" t="s">
        <v>129</v>
      </c>
      <c r="AW1381" s="14" t="s">
        <v>29</v>
      </c>
      <c r="AX1381" s="14" t="s">
        <v>73</v>
      </c>
      <c r="AY1381" s="174" t="s">
        <v>445</v>
      </c>
    </row>
    <row r="1382" spans="1:65" s="16" customFormat="1">
      <c r="B1382" s="187"/>
      <c r="D1382" s="167" t="s">
        <v>453</v>
      </c>
      <c r="E1382" s="188" t="s">
        <v>1</v>
      </c>
      <c r="F1382" s="189" t="s">
        <v>470</v>
      </c>
      <c r="H1382" s="190">
        <v>117.66</v>
      </c>
      <c r="L1382" s="187"/>
      <c r="M1382" s="191"/>
      <c r="N1382" s="192"/>
      <c r="O1382" s="192"/>
      <c r="P1382" s="192"/>
      <c r="Q1382" s="192"/>
      <c r="R1382" s="192"/>
      <c r="S1382" s="192"/>
      <c r="T1382" s="193"/>
      <c r="AT1382" s="188" t="s">
        <v>453</v>
      </c>
      <c r="AU1382" s="188" t="s">
        <v>129</v>
      </c>
      <c r="AV1382" s="16" t="s">
        <v>451</v>
      </c>
      <c r="AW1382" s="16" t="s">
        <v>29</v>
      </c>
      <c r="AX1382" s="16" t="s">
        <v>81</v>
      </c>
      <c r="AY1382" s="188" t="s">
        <v>445</v>
      </c>
    </row>
    <row r="1383" spans="1:65" s="2" customFormat="1" ht="24.2" customHeight="1">
      <c r="A1383" s="30"/>
      <c r="B1383" s="152"/>
      <c r="C1383" s="153" t="s">
        <v>1721</v>
      </c>
      <c r="D1383" s="153" t="s">
        <v>447</v>
      </c>
      <c r="E1383" s="154" t="s">
        <v>1722</v>
      </c>
      <c r="F1383" s="155" t="s">
        <v>1723</v>
      </c>
      <c r="G1383" s="156" t="s">
        <v>529</v>
      </c>
      <c r="H1383" s="157">
        <v>46.93</v>
      </c>
      <c r="I1383" s="158"/>
      <c r="J1383" s="158">
        <f>ROUND(I1383*H1383,2)</f>
        <v>0</v>
      </c>
      <c r="K1383" s="159"/>
      <c r="L1383" s="31"/>
      <c r="M1383" s="160" t="s">
        <v>1</v>
      </c>
      <c r="N1383" s="161" t="s">
        <v>39</v>
      </c>
      <c r="O1383" s="162">
        <v>1.6029999999999999E-2</v>
      </c>
      <c r="P1383" s="162">
        <f>O1383*H1383</f>
        <v>0.7522878999999999</v>
      </c>
      <c r="Q1383" s="162">
        <v>0</v>
      </c>
      <c r="R1383" s="162">
        <f>Q1383*H1383</f>
        <v>0</v>
      </c>
      <c r="S1383" s="162">
        <v>0</v>
      </c>
      <c r="T1383" s="163">
        <f>S1383*H1383</f>
        <v>0</v>
      </c>
      <c r="U1383" s="30"/>
      <c r="V1383" s="30"/>
      <c r="W1383" s="30"/>
      <c r="X1383" s="30"/>
      <c r="Y1383" s="30"/>
      <c r="Z1383" s="30"/>
      <c r="AA1383" s="30"/>
      <c r="AB1383" s="30"/>
      <c r="AC1383" s="30"/>
      <c r="AD1383" s="30"/>
      <c r="AE1383" s="30"/>
      <c r="AR1383" s="164" t="s">
        <v>558</v>
      </c>
      <c r="AT1383" s="164" t="s">
        <v>447</v>
      </c>
      <c r="AU1383" s="164" t="s">
        <v>129</v>
      </c>
      <c r="AY1383" s="18" t="s">
        <v>445</v>
      </c>
      <c r="BE1383" s="165">
        <f>IF(N1383="základná",J1383,0)</f>
        <v>0</v>
      </c>
      <c r="BF1383" s="165">
        <f>IF(N1383="znížená",J1383,0)</f>
        <v>0</v>
      </c>
      <c r="BG1383" s="165">
        <f>IF(N1383="zákl. prenesená",J1383,0)</f>
        <v>0</v>
      </c>
      <c r="BH1383" s="165">
        <f>IF(N1383="zníž. prenesená",J1383,0)</f>
        <v>0</v>
      </c>
      <c r="BI1383" s="165">
        <f>IF(N1383="nulová",J1383,0)</f>
        <v>0</v>
      </c>
      <c r="BJ1383" s="18" t="s">
        <v>129</v>
      </c>
      <c r="BK1383" s="165">
        <f>ROUND(I1383*H1383,2)</f>
        <v>0</v>
      </c>
      <c r="BL1383" s="18" t="s">
        <v>558</v>
      </c>
      <c r="BM1383" s="164" t="s">
        <v>1724</v>
      </c>
    </row>
    <row r="1384" spans="1:65" s="14" customFormat="1">
      <c r="B1384" s="173"/>
      <c r="D1384" s="167" t="s">
        <v>453</v>
      </c>
      <c r="E1384" s="174" t="s">
        <v>1</v>
      </c>
      <c r="F1384" s="175" t="s">
        <v>1725</v>
      </c>
      <c r="H1384" s="176">
        <v>21.896000000000001</v>
      </c>
      <c r="L1384" s="173"/>
      <c r="M1384" s="177"/>
      <c r="N1384" s="178"/>
      <c r="O1384" s="178"/>
      <c r="P1384" s="178"/>
      <c r="Q1384" s="178"/>
      <c r="R1384" s="178"/>
      <c r="S1384" s="178"/>
      <c r="T1384" s="179"/>
      <c r="AT1384" s="174" t="s">
        <v>453</v>
      </c>
      <c r="AU1384" s="174" t="s">
        <v>129</v>
      </c>
      <c r="AV1384" s="14" t="s">
        <v>129</v>
      </c>
      <c r="AW1384" s="14" t="s">
        <v>29</v>
      </c>
      <c r="AX1384" s="14" t="s">
        <v>73</v>
      </c>
      <c r="AY1384" s="174" t="s">
        <v>445</v>
      </c>
    </row>
    <row r="1385" spans="1:65" s="14" customFormat="1">
      <c r="B1385" s="173"/>
      <c r="D1385" s="167" t="s">
        <v>453</v>
      </c>
      <c r="E1385" s="174" t="s">
        <v>1</v>
      </c>
      <c r="F1385" s="175" t="s">
        <v>1726</v>
      </c>
      <c r="H1385" s="176">
        <v>25.033999999999999</v>
      </c>
      <c r="L1385" s="173"/>
      <c r="M1385" s="177"/>
      <c r="N1385" s="178"/>
      <c r="O1385" s="178"/>
      <c r="P1385" s="178"/>
      <c r="Q1385" s="178"/>
      <c r="R1385" s="178"/>
      <c r="S1385" s="178"/>
      <c r="T1385" s="179"/>
      <c r="AT1385" s="174" t="s">
        <v>453</v>
      </c>
      <c r="AU1385" s="174" t="s">
        <v>129</v>
      </c>
      <c r="AV1385" s="14" t="s">
        <v>129</v>
      </c>
      <c r="AW1385" s="14" t="s">
        <v>29</v>
      </c>
      <c r="AX1385" s="14" t="s">
        <v>73</v>
      </c>
      <c r="AY1385" s="174" t="s">
        <v>445</v>
      </c>
    </row>
    <row r="1386" spans="1:65" s="16" customFormat="1">
      <c r="B1386" s="187"/>
      <c r="D1386" s="167" t="s">
        <v>453</v>
      </c>
      <c r="E1386" s="188" t="s">
        <v>1</v>
      </c>
      <c r="F1386" s="189" t="s">
        <v>470</v>
      </c>
      <c r="H1386" s="190">
        <v>46.93</v>
      </c>
      <c r="L1386" s="187"/>
      <c r="M1386" s="191"/>
      <c r="N1386" s="192"/>
      <c r="O1386" s="192"/>
      <c r="P1386" s="192"/>
      <c r="Q1386" s="192"/>
      <c r="R1386" s="192"/>
      <c r="S1386" s="192"/>
      <c r="T1386" s="193"/>
      <c r="AT1386" s="188" t="s">
        <v>453</v>
      </c>
      <c r="AU1386" s="188" t="s">
        <v>129</v>
      </c>
      <c r="AV1386" s="16" t="s">
        <v>451</v>
      </c>
      <c r="AW1386" s="16" t="s">
        <v>29</v>
      </c>
      <c r="AX1386" s="16" t="s">
        <v>81</v>
      </c>
      <c r="AY1386" s="188" t="s">
        <v>445</v>
      </c>
    </row>
    <row r="1387" spans="1:65" s="2" customFormat="1" ht="24.2" customHeight="1">
      <c r="A1387" s="30"/>
      <c r="B1387" s="152"/>
      <c r="C1387" s="194" t="s">
        <v>1727</v>
      </c>
      <c r="D1387" s="194" t="s">
        <v>534</v>
      </c>
      <c r="E1387" s="195" t="s">
        <v>1728</v>
      </c>
      <c r="F1387" s="196" t="s">
        <v>1729</v>
      </c>
      <c r="G1387" s="197" t="s">
        <v>651</v>
      </c>
      <c r="H1387" s="198">
        <v>4.8</v>
      </c>
      <c r="I1387" s="199"/>
      <c r="J1387" s="199">
        <f>ROUND(I1387*H1387,2)</f>
        <v>0</v>
      </c>
      <c r="K1387" s="200"/>
      <c r="L1387" s="201"/>
      <c r="M1387" s="202" t="s">
        <v>1</v>
      </c>
      <c r="N1387" s="203" t="s">
        <v>39</v>
      </c>
      <c r="O1387" s="162">
        <v>0</v>
      </c>
      <c r="P1387" s="162">
        <f>O1387*H1387</f>
        <v>0</v>
      </c>
      <c r="Q1387" s="162">
        <v>0</v>
      </c>
      <c r="R1387" s="162">
        <f>Q1387*H1387</f>
        <v>0</v>
      </c>
      <c r="S1387" s="162">
        <v>0</v>
      </c>
      <c r="T1387" s="163">
        <f>S1387*H1387</f>
        <v>0</v>
      </c>
      <c r="U1387" s="30"/>
      <c r="V1387" s="30"/>
      <c r="W1387" s="30"/>
      <c r="X1387" s="30"/>
      <c r="Y1387" s="30"/>
      <c r="Z1387" s="30"/>
      <c r="AA1387" s="30"/>
      <c r="AB1387" s="30"/>
      <c r="AC1387" s="30"/>
      <c r="AD1387" s="30"/>
      <c r="AE1387" s="30"/>
      <c r="AR1387" s="164" t="s">
        <v>655</v>
      </c>
      <c r="AT1387" s="164" t="s">
        <v>534</v>
      </c>
      <c r="AU1387" s="164" t="s">
        <v>129</v>
      </c>
      <c r="AY1387" s="18" t="s">
        <v>445</v>
      </c>
      <c r="BE1387" s="165">
        <f>IF(N1387="základná",J1387,0)</f>
        <v>0</v>
      </c>
      <c r="BF1387" s="165">
        <f>IF(N1387="znížená",J1387,0)</f>
        <v>0</v>
      </c>
      <c r="BG1387" s="165">
        <f>IF(N1387="zákl. prenesená",J1387,0)</f>
        <v>0</v>
      </c>
      <c r="BH1387" s="165">
        <f>IF(N1387="zníž. prenesená",J1387,0)</f>
        <v>0</v>
      </c>
      <c r="BI1387" s="165">
        <f>IF(N1387="nulová",J1387,0)</f>
        <v>0</v>
      </c>
      <c r="BJ1387" s="18" t="s">
        <v>129</v>
      </c>
      <c r="BK1387" s="165">
        <f>ROUND(I1387*H1387,2)</f>
        <v>0</v>
      </c>
      <c r="BL1387" s="18" t="s">
        <v>558</v>
      </c>
      <c r="BM1387" s="164" t="s">
        <v>1730</v>
      </c>
    </row>
    <row r="1388" spans="1:65" s="14" customFormat="1">
      <c r="B1388" s="173"/>
      <c r="D1388" s="167" t="s">
        <v>453</v>
      </c>
      <c r="E1388" s="174" t="s">
        <v>1</v>
      </c>
      <c r="F1388" s="175" t="s">
        <v>1731</v>
      </c>
      <c r="H1388" s="176">
        <v>2.2890000000000001</v>
      </c>
      <c r="L1388" s="173"/>
      <c r="M1388" s="177"/>
      <c r="N1388" s="178"/>
      <c r="O1388" s="178"/>
      <c r="P1388" s="178"/>
      <c r="Q1388" s="178"/>
      <c r="R1388" s="178"/>
      <c r="S1388" s="178"/>
      <c r="T1388" s="179"/>
      <c r="AT1388" s="174" t="s">
        <v>453</v>
      </c>
      <c r="AU1388" s="174" t="s">
        <v>129</v>
      </c>
      <c r="AV1388" s="14" t="s">
        <v>129</v>
      </c>
      <c r="AW1388" s="14" t="s">
        <v>29</v>
      </c>
      <c r="AX1388" s="14" t="s">
        <v>73</v>
      </c>
      <c r="AY1388" s="174" t="s">
        <v>445</v>
      </c>
    </row>
    <row r="1389" spans="1:65" s="14" customFormat="1">
      <c r="B1389" s="173"/>
      <c r="D1389" s="167" t="s">
        <v>453</v>
      </c>
      <c r="E1389" s="174" t="s">
        <v>1</v>
      </c>
      <c r="F1389" s="175" t="s">
        <v>1732</v>
      </c>
      <c r="H1389" s="176">
        <v>2.5110000000000001</v>
      </c>
      <c r="L1389" s="173"/>
      <c r="M1389" s="177"/>
      <c r="N1389" s="178"/>
      <c r="O1389" s="178"/>
      <c r="P1389" s="178"/>
      <c r="Q1389" s="178"/>
      <c r="R1389" s="178"/>
      <c r="S1389" s="178"/>
      <c r="T1389" s="179"/>
      <c r="AT1389" s="174" t="s">
        <v>453</v>
      </c>
      <c r="AU1389" s="174" t="s">
        <v>129</v>
      </c>
      <c r="AV1389" s="14" t="s">
        <v>129</v>
      </c>
      <c r="AW1389" s="14" t="s">
        <v>29</v>
      </c>
      <c r="AX1389" s="14" t="s">
        <v>73</v>
      </c>
      <c r="AY1389" s="174" t="s">
        <v>445</v>
      </c>
    </row>
    <row r="1390" spans="1:65" s="16" customFormat="1">
      <c r="B1390" s="187"/>
      <c r="D1390" s="167" t="s">
        <v>453</v>
      </c>
      <c r="E1390" s="188" t="s">
        <v>1</v>
      </c>
      <c r="F1390" s="189" t="s">
        <v>470</v>
      </c>
      <c r="H1390" s="190">
        <v>4.8</v>
      </c>
      <c r="L1390" s="187"/>
      <c r="M1390" s="191"/>
      <c r="N1390" s="192"/>
      <c r="O1390" s="192"/>
      <c r="P1390" s="192"/>
      <c r="Q1390" s="192"/>
      <c r="R1390" s="192"/>
      <c r="S1390" s="192"/>
      <c r="T1390" s="193"/>
      <c r="AT1390" s="188" t="s">
        <v>453</v>
      </c>
      <c r="AU1390" s="188" t="s">
        <v>129</v>
      </c>
      <c r="AV1390" s="16" t="s">
        <v>451</v>
      </c>
      <c r="AW1390" s="16" t="s">
        <v>29</v>
      </c>
      <c r="AX1390" s="16" t="s">
        <v>81</v>
      </c>
      <c r="AY1390" s="188" t="s">
        <v>445</v>
      </c>
    </row>
    <row r="1391" spans="1:65" s="2" customFormat="1" ht="24.2" customHeight="1">
      <c r="A1391" s="30"/>
      <c r="B1391" s="152"/>
      <c r="C1391" s="153" t="s">
        <v>1733</v>
      </c>
      <c r="D1391" s="153" t="s">
        <v>447</v>
      </c>
      <c r="E1391" s="154" t="s">
        <v>1734</v>
      </c>
      <c r="F1391" s="155" t="s">
        <v>1735</v>
      </c>
      <c r="G1391" s="156" t="s">
        <v>529</v>
      </c>
      <c r="H1391" s="157">
        <v>117.66</v>
      </c>
      <c r="I1391" s="158"/>
      <c r="J1391" s="158">
        <f>ROUND(I1391*H1391,2)</f>
        <v>0</v>
      </c>
      <c r="K1391" s="159"/>
      <c r="L1391" s="31"/>
      <c r="M1391" s="160" t="s">
        <v>1</v>
      </c>
      <c r="N1391" s="161" t="s">
        <v>39</v>
      </c>
      <c r="O1391" s="162">
        <v>0.21099999999999999</v>
      </c>
      <c r="P1391" s="162">
        <f>O1391*H1391</f>
        <v>24.826259999999998</v>
      </c>
      <c r="Q1391" s="162">
        <v>5.4226000000000003E-4</v>
      </c>
      <c r="R1391" s="162">
        <f>Q1391*H1391</f>
        <v>6.3802311600000008E-2</v>
      </c>
      <c r="S1391" s="162">
        <v>0</v>
      </c>
      <c r="T1391" s="163">
        <f>S1391*H1391</f>
        <v>0</v>
      </c>
      <c r="U1391" s="30"/>
      <c r="V1391" s="30"/>
      <c r="W1391" s="30"/>
      <c r="X1391" s="30"/>
      <c r="Y1391" s="30"/>
      <c r="Z1391" s="30"/>
      <c r="AA1391" s="30"/>
      <c r="AB1391" s="30"/>
      <c r="AC1391" s="30"/>
      <c r="AD1391" s="30"/>
      <c r="AE1391" s="30"/>
      <c r="AR1391" s="164" t="s">
        <v>558</v>
      </c>
      <c r="AT1391" s="164" t="s">
        <v>447</v>
      </c>
      <c r="AU1391" s="164" t="s">
        <v>129</v>
      </c>
      <c r="AY1391" s="18" t="s">
        <v>445</v>
      </c>
      <c r="BE1391" s="165">
        <f>IF(N1391="základná",J1391,0)</f>
        <v>0</v>
      </c>
      <c r="BF1391" s="165">
        <f>IF(N1391="znížená",J1391,0)</f>
        <v>0</v>
      </c>
      <c r="BG1391" s="165">
        <f>IF(N1391="zákl. prenesená",J1391,0)</f>
        <v>0</v>
      </c>
      <c r="BH1391" s="165">
        <f>IF(N1391="zníž. prenesená",J1391,0)</f>
        <v>0</v>
      </c>
      <c r="BI1391" s="165">
        <f>IF(N1391="nulová",J1391,0)</f>
        <v>0</v>
      </c>
      <c r="BJ1391" s="18" t="s">
        <v>129</v>
      </c>
      <c r="BK1391" s="165">
        <f>ROUND(I1391*H1391,2)</f>
        <v>0</v>
      </c>
      <c r="BL1391" s="18" t="s">
        <v>558</v>
      </c>
      <c r="BM1391" s="164" t="s">
        <v>1736</v>
      </c>
    </row>
    <row r="1392" spans="1:65" s="14" customFormat="1">
      <c r="B1392" s="173"/>
      <c r="D1392" s="167" t="s">
        <v>453</v>
      </c>
      <c r="E1392" s="174" t="s">
        <v>1</v>
      </c>
      <c r="F1392" s="175" t="s">
        <v>299</v>
      </c>
      <c r="H1392" s="176">
        <v>56.59</v>
      </c>
      <c r="L1392" s="173"/>
      <c r="M1392" s="177"/>
      <c r="N1392" s="178"/>
      <c r="O1392" s="178"/>
      <c r="P1392" s="178"/>
      <c r="Q1392" s="178"/>
      <c r="R1392" s="178"/>
      <c r="S1392" s="178"/>
      <c r="T1392" s="179"/>
      <c r="AT1392" s="174" t="s">
        <v>453</v>
      </c>
      <c r="AU1392" s="174" t="s">
        <v>129</v>
      </c>
      <c r="AV1392" s="14" t="s">
        <v>129</v>
      </c>
      <c r="AW1392" s="14" t="s">
        <v>29</v>
      </c>
      <c r="AX1392" s="14" t="s">
        <v>73</v>
      </c>
      <c r="AY1392" s="174" t="s">
        <v>445</v>
      </c>
    </row>
    <row r="1393" spans="1:65" s="14" customFormat="1">
      <c r="B1393" s="173"/>
      <c r="D1393" s="167" t="s">
        <v>453</v>
      </c>
      <c r="E1393" s="174" t="s">
        <v>1</v>
      </c>
      <c r="F1393" s="175" t="s">
        <v>374</v>
      </c>
      <c r="H1393" s="176">
        <v>61.07</v>
      </c>
      <c r="L1393" s="173"/>
      <c r="M1393" s="177"/>
      <c r="N1393" s="178"/>
      <c r="O1393" s="178"/>
      <c r="P1393" s="178"/>
      <c r="Q1393" s="178"/>
      <c r="R1393" s="178"/>
      <c r="S1393" s="178"/>
      <c r="T1393" s="179"/>
      <c r="AT1393" s="174" t="s">
        <v>453</v>
      </c>
      <c r="AU1393" s="174" t="s">
        <v>129</v>
      </c>
      <c r="AV1393" s="14" t="s">
        <v>129</v>
      </c>
      <c r="AW1393" s="14" t="s">
        <v>29</v>
      </c>
      <c r="AX1393" s="14" t="s">
        <v>73</v>
      </c>
      <c r="AY1393" s="174" t="s">
        <v>445</v>
      </c>
    </row>
    <row r="1394" spans="1:65" s="16" customFormat="1">
      <c r="B1394" s="187"/>
      <c r="D1394" s="167" t="s">
        <v>453</v>
      </c>
      <c r="E1394" s="188" t="s">
        <v>1</v>
      </c>
      <c r="F1394" s="189" t="s">
        <v>470</v>
      </c>
      <c r="H1394" s="190">
        <v>117.66</v>
      </c>
      <c r="L1394" s="187"/>
      <c r="M1394" s="191"/>
      <c r="N1394" s="192"/>
      <c r="O1394" s="192"/>
      <c r="P1394" s="192"/>
      <c r="Q1394" s="192"/>
      <c r="R1394" s="192"/>
      <c r="S1394" s="192"/>
      <c r="T1394" s="193"/>
      <c r="AT1394" s="188" t="s">
        <v>453</v>
      </c>
      <c r="AU1394" s="188" t="s">
        <v>129</v>
      </c>
      <c r="AV1394" s="16" t="s">
        <v>451</v>
      </c>
      <c r="AW1394" s="16" t="s">
        <v>29</v>
      </c>
      <c r="AX1394" s="16" t="s">
        <v>81</v>
      </c>
      <c r="AY1394" s="188" t="s">
        <v>445</v>
      </c>
    </row>
    <row r="1395" spans="1:65" s="2" customFormat="1" ht="24.2" customHeight="1">
      <c r="A1395" s="30"/>
      <c r="B1395" s="152"/>
      <c r="C1395" s="153" t="s">
        <v>1737</v>
      </c>
      <c r="D1395" s="153" t="s">
        <v>447</v>
      </c>
      <c r="E1395" s="154" t="s">
        <v>1738</v>
      </c>
      <c r="F1395" s="155" t="s">
        <v>1739</v>
      </c>
      <c r="G1395" s="156" t="s">
        <v>529</v>
      </c>
      <c r="H1395" s="157">
        <v>46.93</v>
      </c>
      <c r="I1395" s="158"/>
      <c r="J1395" s="158">
        <f>ROUND(I1395*H1395,2)</f>
        <v>0</v>
      </c>
      <c r="K1395" s="159"/>
      <c r="L1395" s="31"/>
      <c r="M1395" s="160" t="s">
        <v>1</v>
      </c>
      <c r="N1395" s="161" t="s">
        <v>39</v>
      </c>
      <c r="O1395" s="162">
        <v>0.23102</v>
      </c>
      <c r="P1395" s="162">
        <f>O1395*H1395</f>
        <v>10.8417686</v>
      </c>
      <c r="Q1395" s="162">
        <v>5.4226000000000003E-4</v>
      </c>
      <c r="R1395" s="162">
        <f>Q1395*H1395</f>
        <v>2.54482618E-2</v>
      </c>
      <c r="S1395" s="162">
        <v>0</v>
      </c>
      <c r="T1395" s="163">
        <f>S1395*H1395</f>
        <v>0</v>
      </c>
      <c r="U1395" s="30"/>
      <c r="V1395" s="30"/>
      <c r="W1395" s="30"/>
      <c r="X1395" s="30"/>
      <c r="Y1395" s="30"/>
      <c r="Z1395" s="30"/>
      <c r="AA1395" s="30"/>
      <c r="AB1395" s="30"/>
      <c r="AC1395" s="30"/>
      <c r="AD1395" s="30"/>
      <c r="AE1395" s="30"/>
      <c r="AR1395" s="164" t="s">
        <v>558</v>
      </c>
      <c r="AT1395" s="164" t="s">
        <v>447</v>
      </c>
      <c r="AU1395" s="164" t="s">
        <v>129</v>
      </c>
      <c r="AY1395" s="18" t="s">
        <v>445</v>
      </c>
      <c r="BE1395" s="165">
        <f>IF(N1395="základná",J1395,0)</f>
        <v>0</v>
      </c>
      <c r="BF1395" s="165">
        <f>IF(N1395="znížená",J1395,0)</f>
        <v>0</v>
      </c>
      <c r="BG1395" s="165">
        <f>IF(N1395="zákl. prenesená",J1395,0)</f>
        <v>0</v>
      </c>
      <c r="BH1395" s="165">
        <f>IF(N1395="zníž. prenesená",J1395,0)</f>
        <v>0</v>
      </c>
      <c r="BI1395" s="165">
        <f>IF(N1395="nulová",J1395,0)</f>
        <v>0</v>
      </c>
      <c r="BJ1395" s="18" t="s">
        <v>129</v>
      </c>
      <c r="BK1395" s="165">
        <f>ROUND(I1395*H1395,2)</f>
        <v>0</v>
      </c>
      <c r="BL1395" s="18" t="s">
        <v>558</v>
      </c>
      <c r="BM1395" s="164" t="s">
        <v>1740</v>
      </c>
    </row>
    <row r="1396" spans="1:65" s="14" customFormat="1">
      <c r="B1396" s="173"/>
      <c r="D1396" s="167" t="s">
        <v>453</v>
      </c>
      <c r="E1396" s="174" t="s">
        <v>1</v>
      </c>
      <c r="F1396" s="175" t="s">
        <v>1725</v>
      </c>
      <c r="H1396" s="176">
        <v>21.896000000000001</v>
      </c>
      <c r="L1396" s="173"/>
      <c r="M1396" s="177"/>
      <c r="N1396" s="178"/>
      <c r="O1396" s="178"/>
      <c r="P1396" s="178"/>
      <c r="Q1396" s="178"/>
      <c r="R1396" s="178"/>
      <c r="S1396" s="178"/>
      <c r="T1396" s="179"/>
      <c r="AT1396" s="174" t="s">
        <v>453</v>
      </c>
      <c r="AU1396" s="174" t="s">
        <v>129</v>
      </c>
      <c r="AV1396" s="14" t="s">
        <v>129</v>
      </c>
      <c r="AW1396" s="14" t="s">
        <v>29</v>
      </c>
      <c r="AX1396" s="14" t="s">
        <v>73</v>
      </c>
      <c r="AY1396" s="174" t="s">
        <v>445</v>
      </c>
    </row>
    <row r="1397" spans="1:65" s="14" customFormat="1">
      <c r="B1397" s="173"/>
      <c r="D1397" s="167" t="s">
        <v>453</v>
      </c>
      <c r="E1397" s="174" t="s">
        <v>1</v>
      </c>
      <c r="F1397" s="175" t="s">
        <v>1726</v>
      </c>
      <c r="H1397" s="176">
        <v>25.033999999999999</v>
      </c>
      <c r="L1397" s="173"/>
      <c r="M1397" s="177"/>
      <c r="N1397" s="178"/>
      <c r="O1397" s="178"/>
      <c r="P1397" s="178"/>
      <c r="Q1397" s="178"/>
      <c r="R1397" s="178"/>
      <c r="S1397" s="178"/>
      <c r="T1397" s="179"/>
      <c r="AT1397" s="174" t="s">
        <v>453</v>
      </c>
      <c r="AU1397" s="174" t="s">
        <v>129</v>
      </c>
      <c r="AV1397" s="14" t="s">
        <v>129</v>
      </c>
      <c r="AW1397" s="14" t="s">
        <v>29</v>
      </c>
      <c r="AX1397" s="14" t="s">
        <v>73</v>
      </c>
      <c r="AY1397" s="174" t="s">
        <v>445</v>
      </c>
    </row>
    <row r="1398" spans="1:65" s="16" customFormat="1">
      <c r="B1398" s="187"/>
      <c r="D1398" s="167" t="s">
        <v>453</v>
      </c>
      <c r="E1398" s="188" t="s">
        <v>1</v>
      </c>
      <c r="F1398" s="189" t="s">
        <v>470</v>
      </c>
      <c r="H1398" s="190">
        <v>46.93</v>
      </c>
      <c r="L1398" s="187"/>
      <c r="M1398" s="191"/>
      <c r="N1398" s="192"/>
      <c r="O1398" s="192"/>
      <c r="P1398" s="192"/>
      <c r="Q1398" s="192"/>
      <c r="R1398" s="192"/>
      <c r="S1398" s="192"/>
      <c r="T1398" s="193"/>
      <c r="AT1398" s="188" t="s">
        <v>453</v>
      </c>
      <c r="AU1398" s="188" t="s">
        <v>129</v>
      </c>
      <c r="AV1398" s="16" t="s">
        <v>451</v>
      </c>
      <c r="AW1398" s="16" t="s">
        <v>29</v>
      </c>
      <c r="AX1398" s="16" t="s">
        <v>81</v>
      </c>
      <c r="AY1398" s="188" t="s">
        <v>445</v>
      </c>
    </row>
    <row r="1399" spans="1:65" s="2" customFormat="1" ht="24.2" customHeight="1">
      <c r="A1399" s="30"/>
      <c r="B1399" s="152"/>
      <c r="C1399" s="194" t="s">
        <v>1741</v>
      </c>
      <c r="D1399" s="194" t="s">
        <v>534</v>
      </c>
      <c r="E1399" s="195" t="s">
        <v>1742</v>
      </c>
      <c r="F1399" s="196" t="s">
        <v>1743</v>
      </c>
      <c r="G1399" s="197" t="s">
        <v>529</v>
      </c>
      <c r="H1399" s="198">
        <v>197.50800000000001</v>
      </c>
      <c r="I1399" s="199"/>
      <c r="J1399" s="199">
        <f>ROUND(I1399*H1399,2)</f>
        <v>0</v>
      </c>
      <c r="K1399" s="200"/>
      <c r="L1399" s="201"/>
      <c r="M1399" s="202" t="s">
        <v>1</v>
      </c>
      <c r="N1399" s="203" t="s">
        <v>39</v>
      </c>
      <c r="O1399" s="162">
        <v>0</v>
      </c>
      <c r="P1399" s="162">
        <f>O1399*H1399</f>
        <v>0</v>
      </c>
      <c r="Q1399" s="162">
        <v>0</v>
      </c>
      <c r="R1399" s="162">
        <f>Q1399*H1399</f>
        <v>0</v>
      </c>
      <c r="S1399" s="162">
        <v>0</v>
      </c>
      <c r="T1399" s="163">
        <f>S1399*H1399</f>
        <v>0</v>
      </c>
      <c r="U1399" s="30"/>
      <c r="V1399" s="30"/>
      <c r="W1399" s="30"/>
      <c r="X1399" s="30"/>
      <c r="Y1399" s="30"/>
      <c r="Z1399" s="30"/>
      <c r="AA1399" s="30"/>
      <c r="AB1399" s="30"/>
      <c r="AC1399" s="30"/>
      <c r="AD1399" s="30"/>
      <c r="AE1399" s="30"/>
      <c r="AR1399" s="164" t="s">
        <v>655</v>
      </c>
      <c r="AT1399" s="164" t="s">
        <v>534</v>
      </c>
      <c r="AU1399" s="164" t="s">
        <v>129</v>
      </c>
      <c r="AY1399" s="18" t="s">
        <v>445</v>
      </c>
      <c r="BE1399" s="165">
        <f>IF(N1399="základná",J1399,0)</f>
        <v>0</v>
      </c>
      <c r="BF1399" s="165">
        <f>IF(N1399="znížená",J1399,0)</f>
        <v>0</v>
      </c>
      <c r="BG1399" s="165">
        <f>IF(N1399="zákl. prenesená",J1399,0)</f>
        <v>0</v>
      </c>
      <c r="BH1399" s="165">
        <f>IF(N1399="zníž. prenesená",J1399,0)</f>
        <v>0</v>
      </c>
      <c r="BI1399" s="165">
        <f>IF(N1399="nulová",J1399,0)</f>
        <v>0</v>
      </c>
      <c r="BJ1399" s="18" t="s">
        <v>129</v>
      </c>
      <c r="BK1399" s="165">
        <f>ROUND(I1399*H1399,2)</f>
        <v>0</v>
      </c>
      <c r="BL1399" s="18" t="s">
        <v>558</v>
      </c>
      <c r="BM1399" s="164" t="s">
        <v>1744</v>
      </c>
    </row>
    <row r="1400" spans="1:65" s="14" customFormat="1">
      <c r="B1400" s="173"/>
      <c r="D1400" s="167" t="s">
        <v>453</v>
      </c>
      <c r="E1400" s="174" t="s">
        <v>1</v>
      </c>
      <c r="F1400" s="175" t="s">
        <v>1745</v>
      </c>
      <c r="H1400" s="176">
        <v>94.183000000000007</v>
      </c>
      <c r="L1400" s="173"/>
      <c r="M1400" s="177"/>
      <c r="N1400" s="178"/>
      <c r="O1400" s="178"/>
      <c r="P1400" s="178"/>
      <c r="Q1400" s="178"/>
      <c r="R1400" s="178"/>
      <c r="S1400" s="178"/>
      <c r="T1400" s="179"/>
      <c r="AT1400" s="174" t="s">
        <v>453</v>
      </c>
      <c r="AU1400" s="174" t="s">
        <v>129</v>
      </c>
      <c r="AV1400" s="14" t="s">
        <v>129</v>
      </c>
      <c r="AW1400" s="14" t="s">
        <v>29</v>
      </c>
      <c r="AX1400" s="14" t="s">
        <v>73</v>
      </c>
      <c r="AY1400" s="174" t="s">
        <v>445</v>
      </c>
    </row>
    <row r="1401" spans="1:65" s="14" customFormat="1">
      <c r="B1401" s="173"/>
      <c r="D1401" s="167" t="s">
        <v>453</v>
      </c>
      <c r="E1401" s="174" t="s">
        <v>1</v>
      </c>
      <c r="F1401" s="175" t="s">
        <v>1746</v>
      </c>
      <c r="H1401" s="176">
        <v>103.325</v>
      </c>
      <c r="L1401" s="173"/>
      <c r="M1401" s="177"/>
      <c r="N1401" s="178"/>
      <c r="O1401" s="178"/>
      <c r="P1401" s="178"/>
      <c r="Q1401" s="178"/>
      <c r="R1401" s="178"/>
      <c r="S1401" s="178"/>
      <c r="T1401" s="179"/>
      <c r="AT1401" s="174" t="s">
        <v>453</v>
      </c>
      <c r="AU1401" s="174" t="s">
        <v>129</v>
      </c>
      <c r="AV1401" s="14" t="s">
        <v>129</v>
      </c>
      <c r="AW1401" s="14" t="s">
        <v>29</v>
      </c>
      <c r="AX1401" s="14" t="s">
        <v>73</v>
      </c>
      <c r="AY1401" s="174" t="s">
        <v>445</v>
      </c>
    </row>
    <row r="1402" spans="1:65" s="16" customFormat="1">
      <c r="B1402" s="187"/>
      <c r="D1402" s="167" t="s">
        <v>453</v>
      </c>
      <c r="E1402" s="188" t="s">
        <v>1</v>
      </c>
      <c r="F1402" s="189" t="s">
        <v>470</v>
      </c>
      <c r="H1402" s="190">
        <v>197.50800000000001</v>
      </c>
      <c r="L1402" s="187"/>
      <c r="M1402" s="191"/>
      <c r="N1402" s="192"/>
      <c r="O1402" s="192"/>
      <c r="P1402" s="192"/>
      <c r="Q1402" s="192"/>
      <c r="R1402" s="192"/>
      <c r="S1402" s="192"/>
      <c r="T1402" s="193"/>
      <c r="AT1402" s="188" t="s">
        <v>453</v>
      </c>
      <c r="AU1402" s="188" t="s">
        <v>129</v>
      </c>
      <c r="AV1402" s="16" t="s">
        <v>451</v>
      </c>
      <c r="AW1402" s="16" t="s">
        <v>29</v>
      </c>
      <c r="AX1402" s="16" t="s">
        <v>81</v>
      </c>
      <c r="AY1402" s="188" t="s">
        <v>445</v>
      </c>
    </row>
    <row r="1403" spans="1:65" s="2" customFormat="1" ht="37.9" customHeight="1">
      <c r="A1403" s="30"/>
      <c r="B1403" s="152"/>
      <c r="C1403" s="153" t="s">
        <v>1747</v>
      </c>
      <c r="D1403" s="153" t="s">
        <v>447</v>
      </c>
      <c r="E1403" s="154" t="s">
        <v>1748</v>
      </c>
      <c r="F1403" s="155" t="s">
        <v>1749</v>
      </c>
      <c r="G1403" s="156" t="s">
        <v>529</v>
      </c>
      <c r="H1403" s="157">
        <v>82.32</v>
      </c>
      <c r="I1403" s="158"/>
      <c r="J1403" s="158">
        <f>ROUND(I1403*H1403,2)</f>
        <v>0</v>
      </c>
      <c r="K1403" s="159"/>
      <c r="L1403" s="31"/>
      <c r="M1403" s="160" t="s">
        <v>1</v>
      </c>
      <c r="N1403" s="161" t="s">
        <v>39</v>
      </c>
      <c r="O1403" s="162">
        <v>0.14202999999999999</v>
      </c>
      <c r="P1403" s="162">
        <f>O1403*H1403</f>
        <v>11.691909599999999</v>
      </c>
      <c r="Q1403" s="162">
        <v>2.0999999999999999E-3</v>
      </c>
      <c r="R1403" s="162">
        <f>Q1403*H1403</f>
        <v>0.17287199999999997</v>
      </c>
      <c r="S1403" s="162">
        <v>0</v>
      </c>
      <c r="T1403" s="163">
        <f>S1403*H1403</f>
        <v>0</v>
      </c>
      <c r="U1403" s="30"/>
      <c r="V1403" s="30"/>
      <c r="W1403" s="30"/>
      <c r="X1403" s="30"/>
      <c r="Y1403" s="30"/>
      <c r="Z1403" s="30"/>
      <c r="AA1403" s="30"/>
      <c r="AB1403" s="30"/>
      <c r="AC1403" s="30"/>
      <c r="AD1403" s="30"/>
      <c r="AE1403" s="30"/>
      <c r="AR1403" s="164" t="s">
        <v>558</v>
      </c>
      <c r="AT1403" s="164" t="s">
        <v>447</v>
      </c>
      <c r="AU1403" s="164" t="s">
        <v>129</v>
      </c>
      <c r="AY1403" s="18" t="s">
        <v>445</v>
      </c>
      <c r="BE1403" s="165">
        <f>IF(N1403="základná",J1403,0)</f>
        <v>0</v>
      </c>
      <c r="BF1403" s="165">
        <f>IF(N1403="znížená",J1403,0)</f>
        <v>0</v>
      </c>
      <c r="BG1403" s="165">
        <f>IF(N1403="zákl. prenesená",J1403,0)</f>
        <v>0</v>
      </c>
      <c r="BH1403" s="165">
        <f>IF(N1403="zníž. prenesená",J1403,0)</f>
        <v>0</v>
      </c>
      <c r="BI1403" s="165">
        <f>IF(N1403="nulová",J1403,0)</f>
        <v>0</v>
      </c>
      <c r="BJ1403" s="18" t="s">
        <v>129</v>
      </c>
      <c r="BK1403" s="165">
        <f>ROUND(I1403*H1403,2)</f>
        <v>0</v>
      </c>
      <c r="BL1403" s="18" t="s">
        <v>558</v>
      </c>
      <c r="BM1403" s="164" t="s">
        <v>1750</v>
      </c>
    </row>
    <row r="1404" spans="1:65" s="14" customFormat="1">
      <c r="B1404" s="173"/>
      <c r="D1404" s="167" t="s">
        <v>453</v>
      </c>
      <c r="E1404" s="174" t="s">
        <v>1</v>
      </c>
      <c r="F1404" s="175" t="s">
        <v>303</v>
      </c>
      <c r="H1404" s="176">
        <v>82.32</v>
      </c>
      <c r="L1404" s="173"/>
      <c r="M1404" s="177"/>
      <c r="N1404" s="178"/>
      <c r="O1404" s="178"/>
      <c r="P1404" s="178"/>
      <c r="Q1404" s="178"/>
      <c r="R1404" s="178"/>
      <c r="S1404" s="178"/>
      <c r="T1404" s="179"/>
      <c r="AT1404" s="174" t="s">
        <v>453</v>
      </c>
      <c r="AU1404" s="174" t="s">
        <v>129</v>
      </c>
      <c r="AV1404" s="14" t="s">
        <v>129</v>
      </c>
      <c r="AW1404" s="14" t="s">
        <v>29</v>
      </c>
      <c r="AX1404" s="14" t="s">
        <v>73</v>
      </c>
      <c r="AY1404" s="174" t="s">
        <v>445</v>
      </c>
    </row>
    <row r="1405" spans="1:65" s="14" customFormat="1">
      <c r="B1405" s="173"/>
      <c r="D1405" s="167" t="s">
        <v>453</v>
      </c>
      <c r="E1405" s="174" t="s">
        <v>1</v>
      </c>
      <c r="F1405" s="175" t="s">
        <v>364</v>
      </c>
      <c r="H1405" s="176">
        <v>0</v>
      </c>
      <c r="L1405" s="173"/>
      <c r="M1405" s="177"/>
      <c r="N1405" s="178"/>
      <c r="O1405" s="178"/>
      <c r="P1405" s="178"/>
      <c r="Q1405" s="178"/>
      <c r="R1405" s="178"/>
      <c r="S1405" s="178"/>
      <c r="T1405" s="179"/>
      <c r="AT1405" s="174" t="s">
        <v>453</v>
      </c>
      <c r="AU1405" s="174" t="s">
        <v>129</v>
      </c>
      <c r="AV1405" s="14" t="s">
        <v>129</v>
      </c>
      <c r="AW1405" s="14" t="s">
        <v>29</v>
      </c>
      <c r="AX1405" s="14" t="s">
        <v>73</v>
      </c>
      <c r="AY1405" s="174" t="s">
        <v>445</v>
      </c>
    </row>
    <row r="1406" spans="1:65" s="16" customFormat="1">
      <c r="B1406" s="187"/>
      <c r="D1406" s="167" t="s">
        <v>453</v>
      </c>
      <c r="E1406" s="188" t="s">
        <v>1</v>
      </c>
      <c r="F1406" s="189" t="s">
        <v>470</v>
      </c>
      <c r="H1406" s="190">
        <v>82.32</v>
      </c>
      <c r="L1406" s="187"/>
      <c r="M1406" s="191"/>
      <c r="N1406" s="192"/>
      <c r="O1406" s="192"/>
      <c r="P1406" s="192"/>
      <c r="Q1406" s="192"/>
      <c r="R1406" s="192"/>
      <c r="S1406" s="192"/>
      <c r="T1406" s="193"/>
      <c r="AT1406" s="188" t="s">
        <v>453</v>
      </c>
      <c r="AU1406" s="188" t="s">
        <v>129</v>
      </c>
      <c r="AV1406" s="16" t="s">
        <v>451</v>
      </c>
      <c r="AW1406" s="16" t="s">
        <v>29</v>
      </c>
      <c r="AX1406" s="16" t="s">
        <v>81</v>
      </c>
      <c r="AY1406" s="188" t="s">
        <v>445</v>
      </c>
    </row>
    <row r="1407" spans="1:65" s="2" customFormat="1" ht="37.9" customHeight="1">
      <c r="A1407" s="30"/>
      <c r="B1407" s="152"/>
      <c r="C1407" s="153" t="s">
        <v>1751</v>
      </c>
      <c r="D1407" s="153" t="s">
        <v>447</v>
      </c>
      <c r="E1407" s="154" t="s">
        <v>1752</v>
      </c>
      <c r="F1407" s="155" t="s">
        <v>1753</v>
      </c>
      <c r="G1407" s="156" t="s">
        <v>529</v>
      </c>
      <c r="H1407" s="157">
        <v>237.55699999999999</v>
      </c>
      <c r="I1407" s="158"/>
      <c r="J1407" s="158">
        <f>ROUND(I1407*H1407,2)</f>
        <v>0</v>
      </c>
      <c r="K1407" s="159"/>
      <c r="L1407" s="31"/>
      <c r="M1407" s="160" t="s">
        <v>1</v>
      </c>
      <c r="N1407" s="161" t="s">
        <v>39</v>
      </c>
      <c r="O1407" s="162">
        <v>0.20222000000000001</v>
      </c>
      <c r="P1407" s="162">
        <f>O1407*H1407</f>
        <v>48.038776540000001</v>
      </c>
      <c r="Q1407" s="162">
        <v>2.3E-3</v>
      </c>
      <c r="R1407" s="162">
        <f>Q1407*H1407</f>
        <v>0.54638109999999995</v>
      </c>
      <c r="S1407" s="162">
        <v>0</v>
      </c>
      <c r="T1407" s="163">
        <f>S1407*H1407</f>
        <v>0</v>
      </c>
      <c r="U1407" s="30"/>
      <c r="V1407" s="30"/>
      <c r="W1407" s="30"/>
      <c r="X1407" s="30"/>
      <c r="Y1407" s="30"/>
      <c r="Z1407" s="30"/>
      <c r="AA1407" s="30"/>
      <c r="AB1407" s="30"/>
      <c r="AC1407" s="30"/>
      <c r="AD1407" s="30"/>
      <c r="AE1407" s="30"/>
      <c r="AR1407" s="164" t="s">
        <v>558</v>
      </c>
      <c r="AT1407" s="164" t="s">
        <v>447</v>
      </c>
      <c r="AU1407" s="164" t="s">
        <v>129</v>
      </c>
      <c r="AY1407" s="18" t="s">
        <v>445</v>
      </c>
      <c r="BE1407" s="165">
        <f>IF(N1407="základná",J1407,0)</f>
        <v>0</v>
      </c>
      <c r="BF1407" s="165">
        <f>IF(N1407="znížená",J1407,0)</f>
        <v>0</v>
      </c>
      <c r="BG1407" s="165">
        <f>IF(N1407="zákl. prenesená",J1407,0)</f>
        <v>0</v>
      </c>
      <c r="BH1407" s="165">
        <f>IF(N1407="zníž. prenesená",J1407,0)</f>
        <v>0</v>
      </c>
      <c r="BI1407" s="165">
        <f>IF(N1407="nulová",J1407,0)</f>
        <v>0</v>
      </c>
      <c r="BJ1407" s="18" t="s">
        <v>129</v>
      </c>
      <c r="BK1407" s="165">
        <f>ROUND(I1407*H1407,2)</f>
        <v>0</v>
      </c>
      <c r="BL1407" s="18" t="s">
        <v>558</v>
      </c>
      <c r="BM1407" s="164" t="s">
        <v>1754</v>
      </c>
    </row>
    <row r="1408" spans="1:65" s="14" customFormat="1">
      <c r="B1408" s="173"/>
      <c r="D1408" s="167" t="s">
        <v>453</v>
      </c>
      <c r="E1408" s="174" t="s">
        <v>1</v>
      </c>
      <c r="F1408" s="175" t="s">
        <v>1755</v>
      </c>
      <c r="H1408" s="176">
        <v>21.286999999999999</v>
      </c>
      <c r="L1408" s="173"/>
      <c r="M1408" s="177"/>
      <c r="N1408" s="178"/>
      <c r="O1408" s="178"/>
      <c r="P1408" s="178"/>
      <c r="Q1408" s="178"/>
      <c r="R1408" s="178"/>
      <c r="S1408" s="178"/>
      <c r="T1408" s="179"/>
      <c r="AT1408" s="174" t="s">
        <v>453</v>
      </c>
      <c r="AU1408" s="174" t="s">
        <v>129</v>
      </c>
      <c r="AV1408" s="14" t="s">
        <v>129</v>
      </c>
      <c r="AW1408" s="14" t="s">
        <v>29</v>
      </c>
      <c r="AX1408" s="14" t="s">
        <v>73</v>
      </c>
      <c r="AY1408" s="174" t="s">
        <v>445</v>
      </c>
    </row>
    <row r="1409" spans="1:65" s="14" customFormat="1">
      <c r="B1409" s="173"/>
      <c r="D1409" s="167" t="s">
        <v>453</v>
      </c>
      <c r="E1409" s="174" t="s">
        <v>1</v>
      </c>
      <c r="F1409" s="175" t="s">
        <v>1756</v>
      </c>
      <c r="H1409" s="176">
        <v>0</v>
      </c>
      <c r="L1409" s="173"/>
      <c r="M1409" s="177"/>
      <c r="N1409" s="178"/>
      <c r="O1409" s="178"/>
      <c r="P1409" s="178"/>
      <c r="Q1409" s="178"/>
      <c r="R1409" s="178"/>
      <c r="S1409" s="178"/>
      <c r="T1409" s="179"/>
      <c r="AT1409" s="174" t="s">
        <v>453</v>
      </c>
      <c r="AU1409" s="174" t="s">
        <v>129</v>
      </c>
      <c r="AV1409" s="14" t="s">
        <v>129</v>
      </c>
      <c r="AW1409" s="14" t="s">
        <v>29</v>
      </c>
      <c r="AX1409" s="14" t="s">
        <v>73</v>
      </c>
      <c r="AY1409" s="174" t="s">
        <v>445</v>
      </c>
    </row>
    <row r="1410" spans="1:65" s="13" customFormat="1">
      <c r="B1410" s="166"/>
      <c r="D1410" s="167" t="s">
        <v>453</v>
      </c>
      <c r="E1410" s="168" t="s">
        <v>1</v>
      </c>
      <c r="F1410" s="169" t="s">
        <v>1757</v>
      </c>
      <c r="H1410" s="168" t="s">
        <v>1</v>
      </c>
      <c r="L1410" s="166"/>
      <c r="M1410" s="170"/>
      <c r="N1410" s="171"/>
      <c r="O1410" s="171"/>
      <c r="P1410" s="171"/>
      <c r="Q1410" s="171"/>
      <c r="R1410" s="171"/>
      <c r="S1410" s="171"/>
      <c r="T1410" s="172"/>
      <c r="AT1410" s="168" t="s">
        <v>453</v>
      </c>
      <c r="AU1410" s="168" t="s">
        <v>129</v>
      </c>
      <c r="AV1410" s="13" t="s">
        <v>81</v>
      </c>
      <c r="AW1410" s="13" t="s">
        <v>29</v>
      </c>
      <c r="AX1410" s="13" t="s">
        <v>73</v>
      </c>
      <c r="AY1410" s="168" t="s">
        <v>445</v>
      </c>
    </row>
    <row r="1411" spans="1:65" s="14" customFormat="1">
      <c r="B1411" s="173"/>
      <c r="D1411" s="167" t="s">
        <v>453</v>
      </c>
      <c r="E1411" s="174" t="s">
        <v>1</v>
      </c>
      <c r="F1411" s="175" t="s">
        <v>1758</v>
      </c>
      <c r="H1411" s="176">
        <v>45.54</v>
      </c>
      <c r="L1411" s="173"/>
      <c r="M1411" s="177"/>
      <c r="N1411" s="178"/>
      <c r="O1411" s="178"/>
      <c r="P1411" s="178"/>
      <c r="Q1411" s="178"/>
      <c r="R1411" s="178"/>
      <c r="S1411" s="178"/>
      <c r="T1411" s="179"/>
      <c r="AT1411" s="174" t="s">
        <v>453</v>
      </c>
      <c r="AU1411" s="174" t="s">
        <v>129</v>
      </c>
      <c r="AV1411" s="14" t="s">
        <v>129</v>
      </c>
      <c r="AW1411" s="14" t="s">
        <v>29</v>
      </c>
      <c r="AX1411" s="14" t="s">
        <v>73</v>
      </c>
      <c r="AY1411" s="174" t="s">
        <v>445</v>
      </c>
    </row>
    <row r="1412" spans="1:65" s="14" customFormat="1">
      <c r="B1412" s="173"/>
      <c r="D1412" s="167" t="s">
        <v>453</v>
      </c>
      <c r="E1412" s="174" t="s">
        <v>1</v>
      </c>
      <c r="F1412" s="175" t="s">
        <v>1759</v>
      </c>
      <c r="H1412" s="176">
        <v>-5.6</v>
      </c>
      <c r="L1412" s="173"/>
      <c r="M1412" s="177"/>
      <c r="N1412" s="178"/>
      <c r="O1412" s="178"/>
      <c r="P1412" s="178"/>
      <c r="Q1412" s="178"/>
      <c r="R1412" s="178"/>
      <c r="S1412" s="178"/>
      <c r="T1412" s="179"/>
      <c r="AT1412" s="174" t="s">
        <v>453</v>
      </c>
      <c r="AU1412" s="174" t="s">
        <v>129</v>
      </c>
      <c r="AV1412" s="14" t="s">
        <v>129</v>
      </c>
      <c r="AW1412" s="14" t="s">
        <v>29</v>
      </c>
      <c r="AX1412" s="14" t="s">
        <v>73</v>
      </c>
      <c r="AY1412" s="174" t="s">
        <v>445</v>
      </c>
    </row>
    <row r="1413" spans="1:65" s="13" customFormat="1">
      <c r="B1413" s="166"/>
      <c r="D1413" s="167" t="s">
        <v>453</v>
      </c>
      <c r="E1413" s="168" t="s">
        <v>1</v>
      </c>
      <c r="F1413" s="169" t="s">
        <v>1760</v>
      </c>
      <c r="H1413" s="168" t="s">
        <v>1</v>
      </c>
      <c r="L1413" s="166"/>
      <c r="M1413" s="170"/>
      <c r="N1413" s="171"/>
      <c r="O1413" s="171"/>
      <c r="P1413" s="171"/>
      <c r="Q1413" s="171"/>
      <c r="R1413" s="171"/>
      <c r="S1413" s="171"/>
      <c r="T1413" s="172"/>
      <c r="AT1413" s="168" t="s">
        <v>453</v>
      </c>
      <c r="AU1413" s="168" t="s">
        <v>129</v>
      </c>
      <c r="AV1413" s="13" t="s">
        <v>81</v>
      </c>
      <c r="AW1413" s="13" t="s">
        <v>29</v>
      </c>
      <c r="AX1413" s="13" t="s">
        <v>73</v>
      </c>
      <c r="AY1413" s="168" t="s">
        <v>445</v>
      </c>
    </row>
    <row r="1414" spans="1:65" s="14" customFormat="1">
      <c r="B1414" s="173"/>
      <c r="D1414" s="167" t="s">
        <v>453</v>
      </c>
      <c r="E1414" s="174" t="s">
        <v>1</v>
      </c>
      <c r="F1414" s="175" t="s">
        <v>1761</v>
      </c>
      <c r="H1414" s="176">
        <v>41.58</v>
      </c>
      <c r="L1414" s="173"/>
      <c r="M1414" s="177"/>
      <c r="N1414" s="178"/>
      <c r="O1414" s="178"/>
      <c r="P1414" s="178"/>
      <c r="Q1414" s="178"/>
      <c r="R1414" s="178"/>
      <c r="S1414" s="178"/>
      <c r="T1414" s="179"/>
      <c r="AT1414" s="174" t="s">
        <v>453</v>
      </c>
      <c r="AU1414" s="174" t="s">
        <v>129</v>
      </c>
      <c r="AV1414" s="14" t="s">
        <v>129</v>
      </c>
      <c r="AW1414" s="14" t="s">
        <v>29</v>
      </c>
      <c r="AX1414" s="14" t="s">
        <v>73</v>
      </c>
      <c r="AY1414" s="174" t="s">
        <v>445</v>
      </c>
    </row>
    <row r="1415" spans="1:65" s="13" customFormat="1">
      <c r="B1415" s="166"/>
      <c r="D1415" s="167" t="s">
        <v>453</v>
      </c>
      <c r="E1415" s="168" t="s">
        <v>1</v>
      </c>
      <c r="F1415" s="169" t="s">
        <v>1762</v>
      </c>
      <c r="H1415" s="168" t="s">
        <v>1</v>
      </c>
      <c r="L1415" s="166"/>
      <c r="M1415" s="170"/>
      <c r="N1415" s="171"/>
      <c r="O1415" s="171"/>
      <c r="P1415" s="171"/>
      <c r="Q1415" s="171"/>
      <c r="R1415" s="171"/>
      <c r="S1415" s="171"/>
      <c r="T1415" s="172"/>
      <c r="AT1415" s="168" t="s">
        <v>453</v>
      </c>
      <c r="AU1415" s="168" t="s">
        <v>129</v>
      </c>
      <c r="AV1415" s="13" t="s">
        <v>81</v>
      </c>
      <c r="AW1415" s="13" t="s">
        <v>29</v>
      </c>
      <c r="AX1415" s="13" t="s">
        <v>73</v>
      </c>
      <c r="AY1415" s="168" t="s">
        <v>445</v>
      </c>
    </row>
    <row r="1416" spans="1:65" s="14" customFormat="1">
      <c r="B1416" s="173"/>
      <c r="D1416" s="167" t="s">
        <v>453</v>
      </c>
      <c r="E1416" s="174" t="s">
        <v>1</v>
      </c>
      <c r="F1416" s="175" t="s">
        <v>1763</v>
      </c>
      <c r="H1416" s="176">
        <v>95.15</v>
      </c>
      <c r="L1416" s="173"/>
      <c r="M1416" s="177"/>
      <c r="N1416" s="178"/>
      <c r="O1416" s="178"/>
      <c r="P1416" s="178"/>
      <c r="Q1416" s="178"/>
      <c r="R1416" s="178"/>
      <c r="S1416" s="178"/>
      <c r="T1416" s="179"/>
      <c r="AT1416" s="174" t="s">
        <v>453</v>
      </c>
      <c r="AU1416" s="174" t="s">
        <v>129</v>
      </c>
      <c r="AV1416" s="14" t="s">
        <v>129</v>
      </c>
      <c r="AW1416" s="14" t="s">
        <v>29</v>
      </c>
      <c r="AX1416" s="14" t="s">
        <v>73</v>
      </c>
      <c r="AY1416" s="174" t="s">
        <v>445</v>
      </c>
    </row>
    <row r="1417" spans="1:65" s="13" customFormat="1">
      <c r="B1417" s="166"/>
      <c r="D1417" s="167" t="s">
        <v>453</v>
      </c>
      <c r="E1417" s="168" t="s">
        <v>1</v>
      </c>
      <c r="F1417" s="169" t="s">
        <v>1764</v>
      </c>
      <c r="H1417" s="168" t="s">
        <v>1</v>
      </c>
      <c r="L1417" s="166"/>
      <c r="M1417" s="170"/>
      <c r="N1417" s="171"/>
      <c r="O1417" s="171"/>
      <c r="P1417" s="171"/>
      <c r="Q1417" s="171"/>
      <c r="R1417" s="171"/>
      <c r="S1417" s="171"/>
      <c r="T1417" s="172"/>
      <c r="AT1417" s="168" t="s">
        <v>453</v>
      </c>
      <c r="AU1417" s="168" t="s">
        <v>129</v>
      </c>
      <c r="AV1417" s="13" t="s">
        <v>81</v>
      </c>
      <c r="AW1417" s="13" t="s">
        <v>29</v>
      </c>
      <c r="AX1417" s="13" t="s">
        <v>73</v>
      </c>
      <c r="AY1417" s="168" t="s">
        <v>445</v>
      </c>
    </row>
    <row r="1418" spans="1:65" s="14" customFormat="1">
      <c r="B1418" s="173"/>
      <c r="D1418" s="167" t="s">
        <v>453</v>
      </c>
      <c r="E1418" s="174" t="s">
        <v>1</v>
      </c>
      <c r="F1418" s="175" t="s">
        <v>1765</v>
      </c>
      <c r="H1418" s="176">
        <v>39.6</v>
      </c>
      <c r="L1418" s="173"/>
      <c r="M1418" s="177"/>
      <c r="N1418" s="178"/>
      <c r="O1418" s="178"/>
      <c r="P1418" s="178"/>
      <c r="Q1418" s="178"/>
      <c r="R1418" s="178"/>
      <c r="S1418" s="178"/>
      <c r="T1418" s="179"/>
      <c r="AT1418" s="174" t="s">
        <v>453</v>
      </c>
      <c r="AU1418" s="174" t="s">
        <v>129</v>
      </c>
      <c r="AV1418" s="14" t="s">
        <v>129</v>
      </c>
      <c r="AW1418" s="14" t="s">
        <v>29</v>
      </c>
      <c r="AX1418" s="14" t="s">
        <v>73</v>
      </c>
      <c r="AY1418" s="174" t="s">
        <v>445</v>
      </c>
    </row>
    <row r="1419" spans="1:65" s="16" customFormat="1">
      <c r="B1419" s="187"/>
      <c r="D1419" s="167" t="s">
        <v>453</v>
      </c>
      <c r="E1419" s="188" t="s">
        <v>1</v>
      </c>
      <c r="F1419" s="189" t="s">
        <v>470</v>
      </c>
      <c r="H1419" s="190">
        <v>237.55699999999999</v>
      </c>
      <c r="L1419" s="187"/>
      <c r="M1419" s="191"/>
      <c r="N1419" s="192"/>
      <c r="O1419" s="192"/>
      <c r="P1419" s="192"/>
      <c r="Q1419" s="192"/>
      <c r="R1419" s="192"/>
      <c r="S1419" s="192"/>
      <c r="T1419" s="193"/>
      <c r="AT1419" s="188" t="s">
        <v>453</v>
      </c>
      <c r="AU1419" s="188" t="s">
        <v>129</v>
      </c>
      <c r="AV1419" s="16" t="s">
        <v>451</v>
      </c>
      <c r="AW1419" s="16" t="s">
        <v>29</v>
      </c>
      <c r="AX1419" s="16" t="s">
        <v>81</v>
      </c>
      <c r="AY1419" s="188" t="s">
        <v>445</v>
      </c>
    </row>
    <row r="1420" spans="1:65" s="2" customFormat="1" ht="49.15" customHeight="1">
      <c r="A1420" s="30"/>
      <c r="B1420" s="152"/>
      <c r="C1420" s="194" t="s">
        <v>1766</v>
      </c>
      <c r="D1420" s="194" t="s">
        <v>534</v>
      </c>
      <c r="E1420" s="195" t="s">
        <v>1767</v>
      </c>
      <c r="F1420" s="196" t="s">
        <v>1768</v>
      </c>
      <c r="G1420" s="197" t="s">
        <v>542</v>
      </c>
      <c r="H1420" s="198">
        <v>309.89999999999998</v>
      </c>
      <c r="I1420" s="199"/>
      <c r="J1420" s="199">
        <f>ROUND(I1420*H1420,2)</f>
        <v>0</v>
      </c>
      <c r="K1420" s="200"/>
      <c r="L1420" s="201"/>
      <c r="M1420" s="202" t="s">
        <v>1</v>
      </c>
      <c r="N1420" s="203" t="s">
        <v>39</v>
      </c>
      <c r="O1420" s="162">
        <v>0</v>
      </c>
      <c r="P1420" s="162">
        <f>O1420*H1420</f>
        <v>0</v>
      </c>
      <c r="Q1420" s="162">
        <v>1E-4</v>
      </c>
      <c r="R1420" s="162">
        <f>Q1420*H1420</f>
        <v>3.099E-2</v>
      </c>
      <c r="S1420" s="162">
        <v>0</v>
      </c>
      <c r="T1420" s="163">
        <f>S1420*H1420</f>
        <v>0</v>
      </c>
      <c r="U1420" s="30"/>
      <c r="V1420" s="30"/>
      <c r="W1420" s="30"/>
      <c r="X1420" s="30"/>
      <c r="Y1420" s="30"/>
      <c r="Z1420" s="30"/>
      <c r="AA1420" s="30"/>
      <c r="AB1420" s="30"/>
      <c r="AC1420" s="30"/>
      <c r="AD1420" s="30"/>
      <c r="AE1420" s="30"/>
      <c r="AR1420" s="164" t="s">
        <v>655</v>
      </c>
      <c r="AT1420" s="164" t="s">
        <v>534</v>
      </c>
      <c r="AU1420" s="164" t="s">
        <v>129</v>
      </c>
      <c r="AY1420" s="18" t="s">
        <v>445</v>
      </c>
      <c r="BE1420" s="165">
        <f>IF(N1420="základná",J1420,0)</f>
        <v>0</v>
      </c>
      <c r="BF1420" s="165">
        <f>IF(N1420="znížená",J1420,0)</f>
        <v>0</v>
      </c>
      <c r="BG1420" s="165">
        <f>IF(N1420="zákl. prenesená",J1420,0)</f>
        <v>0</v>
      </c>
      <c r="BH1420" s="165">
        <f>IF(N1420="zníž. prenesená",J1420,0)</f>
        <v>0</v>
      </c>
      <c r="BI1420" s="165">
        <f>IF(N1420="nulová",J1420,0)</f>
        <v>0</v>
      </c>
      <c r="BJ1420" s="18" t="s">
        <v>129</v>
      </c>
      <c r="BK1420" s="165">
        <f>ROUND(I1420*H1420,2)</f>
        <v>0</v>
      </c>
      <c r="BL1420" s="18" t="s">
        <v>558</v>
      </c>
      <c r="BM1420" s="164" t="s">
        <v>1769</v>
      </c>
    </row>
    <row r="1421" spans="1:65" s="14" customFormat="1">
      <c r="B1421" s="173"/>
      <c r="D1421" s="167" t="s">
        <v>453</v>
      </c>
      <c r="E1421" s="174" t="s">
        <v>1</v>
      </c>
      <c r="F1421" s="175" t="s">
        <v>305</v>
      </c>
      <c r="H1421" s="176">
        <v>208.7</v>
      </c>
      <c r="L1421" s="173"/>
      <c r="M1421" s="177"/>
      <c r="N1421" s="178"/>
      <c r="O1421" s="178"/>
      <c r="P1421" s="178"/>
      <c r="Q1421" s="178"/>
      <c r="R1421" s="178"/>
      <c r="S1421" s="178"/>
      <c r="T1421" s="179"/>
      <c r="AT1421" s="174" t="s">
        <v>453</v>
      </c>
      <c r="AU1421" s="174" t="s">
        <v>129</v>
      </c>
      <c r="AV1421" s="14" t="s">
        <v>129</v>
      </c>
      <c r="AW1421" s="14" t="s">
        <v>29</v>
      </c>
      <c r="AX1421" s="14" t="s">
        <v>73</v>
      </c>
      <c r="AY1421" s="174" t="s">
        <v>445</v>
      </c>
    </row>
    <row r="1422" spans="1:65" s="14" customFormat="1">
      <c r="B1422" s="173"/>
      <c r="D1422" s="167" t="s">
        <v>453</v>
      </c>
      <c r="E1422" s="174" t="s">
        <v>1</v>
      </c>
      <c r="F1422" s="175" t="s">
        <v>1770</v>
      </c>
      <c r="H1422" s="176">
        <v>101.2</v>
      </c>
      <c r="L1422" s="173"/>
      <c r="M1422" s="177"/>
      <c r="N1422" s="178"/>
      <c r="O1422" s="178"/>
      <c r="P1422" s="178"/>
      <c r="Q1422" s="178"/>
      <c r="R1422" s="178"/>
      <c r="S1422" s="178"/>
      <c r="T1422" s="179"/>
      <c r="AT1422" s="174" t="s">
        <v>453</v>
      </c>
      <c r="AU1422" s="174" t="s">
        <v>129</v>
      </c>
      <c r="AV1422" s="14" t="s">
        <v>129</v>
      </c>
      <c r="AW1422" s="14" t="s">
        <v>29</v>
      </c>
      <c r="AX1422" s="14" t="s">
        <v>73</v>
      </c>
      <c r="AY1422" s="174" t="s">
        <v>445</v>
      </c>
    </row>
    <row r="1423" spans="1:65" s="16" customFormat="1">
      <c r="B1423" s="187"/>
      <c r="D1423" s="167" t="s">
        <v>453</v>
      </c>
      <c r="E1423" s="188" t="s">
        <v>1</v>
      </c>
      <c r="F1423" s="189" t="s">
        <v>470</v>
      </c>
      <c r="H1423" s="190">
        <v>309.89999999999998</v>
      </c>
      <c r="L1423" s="187"/>
      <c r="M1423" s="191"/>
      <c r="N1423" s="192"/>
      <c r="O1423" s="192"/>
      <c r="P1423" s="192"/>
      <c r="Q1423" s="192"/>
      <c r="R1423" s="192"/>
      <c r="S1423" s="192"/>
      <c r="T1423" s="193"/>
      <c r="AT1423" s="188" t="s">
        <v>453</v>
      </c>
      <c r="AU1423" s="188" t="s">
        <v>129</v>
      </c>
      <c r="AV1423" s="16" t="s">
        <v>451</v>
      </c>
      <c r="AW1423" s="16" t="s">
        <v>29</v>
      </c>
      <c r="AX1423" s="16" t="s">
        <v>81</v>
      </c>
      <c r="AY1423" s="188" t="s">
        <v>445</v>
      </c>
    </row>
    <row r="1424" spans="1:65" s="2" customFormat="1" ht="24.2" customHeight="1">
      <c r="A1424" s="30"/>
      <c r="B1424" s="152"/>
      <c r="C1424" s="153" t="s">
        <v>1771</v>
      </c>
      <c r="D1424" s="153" t="s">
        <v>447</v>
      </c>
      <c r="E1424" s="154" t="s">
        <v>1772</v>
      </c>
      <c r="F1424" s="155" t="s">
        <v>1773</v>
      </c>
      <c r="G1424" s="156" t="s">
        <v>1774</v>
      </c>
      <c r="H1424" s="157">
        <v>97.62</v>
      </c>
      <c r="I1424" s="158"/>
      <c r="J1424" s="158">
        <f>ROUND(I1424*H1424,2)</f>
        <v>0</v>
      </c>
      <c r="K1424" s="159"/>
      <c r="L1424" s="31"/>
      <c r="M1424" s="160" t="s">
        <v>1</v>
      </c>
      <c r="N1424" s="161" t="s">
        <v>39</v>
      </c>
      <c r="O1424" s="162">
        <v>0</v>
      </c>
      <c r="P1424" s="162">
        <f>O1424*H1424</f>
        <v>0</v>
      </c>
      <c r="Q1424" s="162">
        <v>0</v>
      </c>
      <c r="R1424" s="162">
        <f>Q1424*H1424</f>
        <v>0</v>
      </c>
      <c r="S1424" s="162">
        <v>0</v>
      </c>
      <c r="T1424" s="163">
        <f>S1424*H1424</f>
        <v>0</v>
      </c>
      <c r="U1424" s="30"/>
      <c r="V1424" s="30"/>
      <c r="W1424" s="30"/>
      <c r="X1424" s="30"/>
      <c r="Y1424" s="30"/>
      <c r="Z1424" s="30"/>
      <c r="AA1424" s="30"/>
      <c r="AB1424" s="30"/>
      <c r="AC1424" s="30"/>
      <c r="AD1424" s="30"/>
      <c r="AE1424" s="30"/>
      <c r="AR1424" s="164" t="s">
        <v>558</v>
      </c>
      <c r="AT1424" s="164" t="s">
        <v>447</v>
      </c>
      <c r="AU1424" s="164" t="s">
        <v>129</v>
      </c>
      <c r="AY1424" s="18" t="s">
        <v>445</v>
      </c>
      <c r="BE1424" s="165">
        <f>IF(N1424="základná",J1424,0)</f>
        <v>0</v>
      </c>
      <c r="BF1424" s="165">
        <f>IF(N1424="znížená",J1424,0)</f>
        <v>0</v>
      </c>
      <c r="BG1424" s="165">
        <f>IF(N1424="zákl. prenesená",J1424,0)</f>
        <v>0</v>
      </c>
      <c r="BH1424" s="165">
        <f>IF(N1424="zníž. prenesená",J1424,0)</f>
        <v>0</v>
      </c>
      <c r="BI1424" s="165">
        <f>IF(N1424="nulová",J1424,0)</f>
        <v>0</v>
      </c>
      <c r="BJ1424" s="18" t="s">
        <v>129</v>
      </c>
      <c r="BK1424" s="165">
        <f>ROUND(I1424*H1424,2)</f>
        <v>0</v>
      </c>
      <c r="BL1424" s="18" t="s">
        <v>558</v>
      </c>
      <c r="BM1424" s="164" t="s">
        <v>1775</v>
      </c>
    </row>
    <row r="1425" spans="1:65" s="12" customFormat="1" ht="22.9" customHeight="1">
      <c r="B1425" s="140"/>
      <c r="D1425" s="141" t="s">
        <v>72</v>
      </c>
      <c r="E1425" s="150" t="s">
        <v>1776</v>
      </c>
      <c r="F1425" s="150" t="s">
        <v>1777</v>
      </c>
      <c r="J1425" s="151">
        <f>BK1425</f>
        <v>0</v>
      </c>
      <c r="L1425" s="140"/>
      <c r="M1425" s="144"/>
      <c r="N1425" s="145"/>
      <c r="O1425" s="145"/>
      <c r="P1425" s="146">
        <f>SUM(P1426:P1531)</f>
        <v>200.88331487999997</v>
      </c>
      <c r="Q1425" s="145"/>
      <c r="R1425" s="146">
        <f>SUM(R1426:R1531)</f>
        <v>1.7913710708000006</v>
      </c>
      <c r="S1425" s="145"/>
      <c r="T1425" s="147">
        <f>SUM(T1426:T1531)</f>
        <v>0</v>
      </c>
      <c r="AR1425" s="141" t="s">
        <v>129</v>
      </c>
      <c r="AT1425" s="148" t="s">
        <v>72</v>
      </c>
      <c r="AU1425" s="148" t="s">
        <v>81</v>
      </c>
      <c r="AY1425" s="141" t="s">
        <v>445</v>
      </c>
      <c r="BK1425" s="149">
        <f>SUM(BK1426:BK1531)</f>
        <v>0</v>
      </c>
    </row>
    <row r="1426" spans="1:65" s="2" customFormat="1" ht="21.75" customHeight="1">
      <c r="A1426" s="30"/>
      <c r="B1426" s="152"/>
      <c r="C1426" s="153" t="s">
        <v>1778</v>
      </c>
      <c r="D1426" s="153" t="s">
        <v>447</v>
      </c>
      <c r="E1426" s="154" t="s">
        <v>1779</v>
      </c>
      <c r="F1426" s="155" t="s">
        <v>1780</v>
      </c>
      <c r="G1426" s="156" t="s">
        <v>529</v>
      </c>
      <c r="H1426" s="157">
        <v>150.03</v>
      </c>
      <c r="I1426" s="158"/>
      <c r="J1426" s="158">
        <f>ROUND(I1426*H1426,2)</f>
        <v>0</v>
      </c>
      <c r="K1426" s="159"/>
      <c r="L1426" s="31"/>
      <c r="M1426" s="160" t="s">
        <v>1</v>
      </c>
      <c r="N1426" s="161" t="s">
        <v>39</v>
      </c>
      <c r="O1426" s="162">
        <v>4.002E-2</v>
      </c>
      <c r="P1426" s="162">
        <f>O1426*H1426</f>
        <v>6.0042005999999999</v>
      </c>
      <c r="Q1426" s="162">
        <v>1.9999999999999999E-6</v>
      </c>
      <c r="R1426" s="162">
        <f>Q1426*H1426</f>
        <v>3.0006E-4</v>
      </c>
      <c r="S1426" s="162">
        <v>0</v>
      </c>
      <c r="T1426" s="163">
        <f>S1426*H1426</f>
        <v>0</v>
      </c>
      <c r="U1426" s="30"/>
      <c r="V1426" s="30"/>
      <c r="W1426" s="30"/>
      <c r="X1426" s="30"/>
      <c r="Y1426" s="30"/>
      <c r="Z1426" s="30"/>
      <c r="AA1426" s="30"/>
      <c r="AB1426" s="30"/>
      <c r="AC1426" s="30"/>
      <c r="AD1426" s="30"/>
      <c r="AE1426" s="30"/>
      <c r="AR1426" s="164" t="s">
        <v>558</v>
      </c>
      <c r="AT1426" s="164" t="s">
        <v>447</v>
      </c>
      <c r="AU1426" s="164" t="s">
        <v>129</v>
      </c>
      <c r="AY1426" s="18" t="s">
        <v>445</v>
      </c>
      <c r="BE1426" s="165">
        <f>IF(N1426="základná",J1426,0)</f>
        <v>0</v>
      </c>
      <c r="BF1426" s="165">
        <f>IF(N1426="znížená",J1426,0)</f>
        <v>0</v>
      </c>
      <c r="BG1426" s="165">
        <f>IF(N1426="zákl. prenesená",J1426,0)</f>
        <v>0</v>
      </c>
      <c r="BH1426" s="165">
        <f>IF(N1426="zníž. prenesená",J1426,0)</f>
        <v>0</v>
      </c>
      <c r="BI1426" s="165">
        <f>IF(N1426="nulová",J1426,0)</f>
        <v>0</v>
      </c>
      <c r="BJ1426" s="18" t="s">
        <v>129</v>
      </c>
      <c r="BK1426" s="165">
        <f>ROUND(I1426*H1426,2)</f>
        <v>0</v>
      </c>
      <c r="BL1426" s="18" t="s">
        <v>558</v>
      </c>
      <c r="BM1426" s="164" t="s">
        <v>1781</v>
      </c>
    </row>
    <row r="1427" spans="1:65" s="14" customFormat="1">
      <c r="B1427" s="173"/>
      <c r="D1427" s="167" t="s">
        <v>453</v>
      </c>
      <c r="E1427" s="174" t="s">
        <v>1</v>
      </c>
      <c r="F1427" s="175" t="s">
        <v>410</v>
      </c>
      <c r="H1427" s="176">
        <v>117.55</v>
      </c>
      <c r="L1427" s="173"/>
      <c r="M1427" s="177"/>
      <c r="N1427" s="178"/>
      <c r="O1427" s="178"/>
      <c r="P1427" s="178"/>
      <c r="Q1427" s="178"/>
      <c r="R1427" s="178"/>
      <c r="S1427" s="178"/>
      <c r="T1427" s="179"/>
      <c r="AT1427" s="174" t="s">
        <v>453</v>
      </c>
      <c r="AU1427" s="174" t="s">
        <v>129</v>
      </c>
      <c r="AV1427" s="14" t="s">
        <v>129</v>
      </c>
      <c r="AW1427" s="14" t="s">
        <v>29</v>
      </c>
      <c r="AX1427" s="14" t="s">
        <v>73</v>
      </c>
      <c r="AY1427" s="174" t="s">
        <v>445</v>
      </c>
    </row>
    <row r="1428" spans="1:65" s="14" customFormat="1">
      <c r="B1428" s="173"/>
      <c r="D1428" s="167" t="s">
        <v>453</v>
      </c>
      <c r="E1428" s="174" t="s">
        <v>1</v>
      </c>
      <c r="F1428" s="175" t="s">
        <v>413</v>
      </c>
      <c r="H1428" s="176">
        <v>32.479999999999997</v>
      </c>
      <c r="L1428" s="173"/>
      <c r="M1428" s="177"/>
      <c r="N1428" s="178"/>
      <c r="O1428" s="178"/>
      <c r="P1428" s="178"/>
      <c r="Q1428" s="178"/>
      <c r="R1428" s="178"/>
      <c r="S1428" s="178"/>
      <c r="T1428" s="179"/>
      <c r="AT1428" s="174" t="s">
        <v>453</v>
      </c>
      <c r="AU1428" s="174" t="s">
        <v>129</v>
      </c>
      <c r="AV1428" s="14" t="s">
        <v>129</v>
      </c>
      <c r="AW1428" s="14" t="s">
        <v>29</v>
      </c>
      <c r="AX1428" s="14" t="s">
        <v>73</v>
      </c>
      <c r="AY1428" s="174" t="s">
        <v>445</v>
      </c>
    </row>
    <row r="1429" spans="1:65" s="16" customFormat="1">
      <c r="B1429" s="187"/>
      <c r="D1429" s="167" t="s">
        <v>453</v>
      </c>
      <c r="E1429" s="188" t="s">
        <v>1</v>
      </c>
      <c r="F1429" s="189" t="s">
        <v>470</v>
      </c>
      <c r="H1429" s="190">
        <v>150.03</v>
      </c>
      <c r="L1429" s="187"/>
      <c r="M1429" s="191"/>
      <c r="N1429" s="192"/>
      <c r="O1429" s="192"/>
      <c r="P1429" s="192"/>
      <c r="Q1429" s="192"/>
      <c r="R1429" s="192"/>
      <c r="S1429" s="192"/>
      <c r="T1429" s="193"/>
      <c r="AT1429" s="188" t="s">
        <v>453</v>
      </c>
      <c r="AU1429" s="188" t="s">
        <v>129</v>
      </c>
      <c r="AV1429" s="16" t="s">
        <v>451</v>
      </c>
      <c r="AW1429" s="16" t="s">
        <v>29</v>
      </c>
      <c r="AX1429" s="16" t="s">
        <v>81</v>
      </c>
      <c r="AY1429" s="188" t="s">
        <v>445</v>
      </c>
    </row>
    <row r="1430" spans="1:65" s="2" customFormat="1" ht="24.2" customHeight="1">
      <c r="A1430" s="30"/>
      <c r="B1430" s="152"/>
      <c r="C1430" s="194" t="s">
        <v>1782</v>
      </c>
      <c r="D1430" s="194" t="s">
        <v>534</v>
      </c>
      <c r="E1430" s="195" t="s">
        <v>1783</v>
      </c>
      <c r="F1430" s="196" t="s">
        <v>1784</v>
      </c>
      <c r="G1430" s="197" t="s">
        <v>529</v>
      </c>
      <c r="H1430" s="198">
        <v>180.036</v>
      </c>
      <c r="I1430" s="199"/>
      <c r="J1430" s="199">
        <f>ROUND(I1430*H1430,2)</f>
        <v>0</v>
      </c>
      <c r="K1430" s="200"/>
      <c r="L1430" s="201"/>
      <c r="M1430" s="202" t="s">
        <v>1</v>
      </c>
      <c r="N1430" s="203" t="s">
        <v>39</v>
      </c>
      <c r="O1430" s="162">
        <v>0</v>
      </c>
      <c r="P1430" s="162">
        <f>O1430*H1430</f>
        <v>0</v>
      </c>
      <c r="Q1430" s="162">
        <v>1.9000000000000001E-4</v>
      </c>
      <c r="R1430" s="162">
        <f>Q1430*H1430</f>
        <v>3.4206840000000002E-2</v>
      </c>
      <c r="S1430" s="162">
        <v>0</v>
      </c>
      <c r="T1430" s="163">
        <f>S1430*H1430</f>
        <v>0</v>
      </c>
      <c r="U1430" s="30"/>
      <c r="V1430" s="30"/>
      <c r="W1430" s="30"/>
      <c r="X1430" s="30"/>
      <c r="Y1430" s="30"/>
      <c r="Z1430" s="30"/>
      <c r="AA1430" s="30"/>
      <c r="AB1430" s="30"/>
      <c r="AC1430" s="30"/>
      <c r="AD1430" s="30"/>
      <c r="AE1430" s="30"/>
      <c r="AR1430" s="164" t="s">
        <v>655</v>
      </c>
      <c r="AT1430" s="164" t="s">
        <v>534</v>
      </c>
      <c r="AU1430" s="164" t="s">
        <v>129</v>
      </c>
      <c r="AY1430" s="18" t="s">
        <v>445</v>
      </c>
      <c r="BE1430" s="165">
        <f>IF(N1430="základná",J1430,0)</f>
        <v>0</v>
      </c>
      <c r="BF1430" s="165">
        <f>IF(N1430="znížená",J1430,0)</f>
        <v>0</v>
      </c>
      <c r="BG1430" s="165">
        <f>IF(N1430="zákl. prenesená",J1430,0)</f>
        <v>0</v>
      </c>
      <c r="BH1430" s="165">
        <f>IF(N1430="zníž. prenesená",J1430,0)</f>
        <v>0</v>
      </c>
      <c r="BI1430" s="165">
        <f>IF(N1430="nulová",J1430,0)</f>
        <v>0</v>
      </c>
      <c r="BJ1430" s="18" t="s">
        <v>129</v>
      </c>
      <c r="BK1430" s="165">
        <f>ROUND(I1430*H1430,2)</f>
        <v>0</v>
      </c>
      <c r="BL1430" s="18" t="s">
        <v>558</v>
      </c>
      <c r="BM1430" s="164" t="s">
        <v>1785</v>
      </c>
    </row>
    <row r="1431" spans="1:65" s="14" customFormat="1">
      <c r="B1431" s="173"/>
      <c r="D1431" s="167" t="s">
        <v>453</v>
      </c>
      <c r="E1431" s="174" t="s">
        <v>1</v>
      </c>
      <c r="F1431" s="175" t="s">
        <v>1786</v>
      </c>
      <c r="H1431" s="176">
        <v>180.036</v>
      </c>
      <c r="L1431" s="173"/>
      <c r="M1431" s="177"/>
      <c r="N1431" s="178"/>
      <c r="O1431" s="178"/>
      <c r="P1431" s="178"/>
      <c r="Q1431" s="178"/>
      <c r="R1431" s="178"/>
      <c r="S1431" s="178"/>
      <c r="T1431" s="179"/>
      <c r="AT1431" s="174" t="s">
        <v>453</v>
      </c>
      <c r="AU1431" s="174" t="s">
        <v>129</v>
      </c>
      <c r="AV1431" s="14" t="s">
        <v>129</v>
      </c>
      <c r="AW1431" s="14" t="s">
        <v>29</v>
      </c>
      <c r="AX1431" s="14" t="s">
        <v>73</v>
      </c>
      <c r="AY1431" s="174" t="s">
        <v>445</v>
      </c>
    </row>
    <row r="1432" spans="1:65" s="16" customFormat="1">
      <c r="B1432" s="187"/>
      <c r="D1432" s="167" t="s">
        <v>453</v>
      </c>
      <c r="E1432" s="188" t="s">
        <v>1</v>
      </c>
      <c r="F1432" s="189" t="s">
        <v>470</v>
      </c>
      <c r="H1432" s="190">
        <v>180.036</v>
      </c>
      <c r="L1432" s="187"/>
      <c r="M1432" s="191"/>
      <c r="N1432" s="192"/>
      <c r="O1432" s="192"/>
      <c r="P1432" s="192"/>
      <c r="Q1432" s="192"/>
      <c r="R1432" s="192"/>
      <c r="S1432" s="192"/>
      <c r="T1432" s="193"/>
      <c r="AT1432" s="188" t="s">
        <v>453</v>
      </c>
      <c r="AU1432" s="188" t="s">
        <v>129</v>
      </c>
      <c r="AV1432" s="16" t="s">
        <v>451</v>
      </c>
      <c r="AW1432" s="16" t="s">
        <v>29</v>
      </c>
      <c r="AX1432" s="16" t="s">
        <v>81</v>
      </c>
      <c r="AY1432" s="188" t="s">
        <v>445</v>
      </c>
    </row>
    <row r="1433" spans="1:65" s="2" customFormat="1" ht="24.2" customHeight="1">
      <c r="A1433" s="30"/>
      <c r="B1433" s="152"/>
      <c r="C1433" s="153" t="s">
        <v>1787</v>
      </c>
      <c r="D1433" s="153" t="s">
        <v>447</v>
      </c>
      <c r="E1433" s="154" t="s">
        <v>1788</v>
      </c>
      <c r="F1433" s="155" t="s">
        <v>1789</v>
      </c>
      <c r="G1433" s="156" t="s">
        <v>529</v>
      </c>
      <c r="H1433" s="157">
        <v>71.858999999999995</v>
      </c>
      <c r="I1433" s="158"/>
      <c r="J1433" s="158">
        <f>ROUND(I1433*H1433,2)</f>
        <v>0</v>
      </c>
      <c r="K1433" s="159"/>
      <c r="L1433" s="31"/>
      <c r="M1433" s="160" t="s">
        <v>1</v>
      </c>
      <c r="N1433" s="161" t="s">
        <v>39</v>
      </c>
      <c r="O1433" s="162">
        <v>0.17508000000000001</v>
      </c>
      <c r="P1433" s="162">
        <f>O1433*H1433</f>
        <v>12.581073720000001</v>
      </c>
      <c r="Q1433" s="162">
        <v>0</v>
      </c>
      <c r="R1433" s="162">
        <f>Q1433*H1433</f>
        <v>0</v>
      </c>
      <c r="S1433" s="162">
        <v>0</v>
      </c>
      <c r="T1433" s="163">
        <f>S1433*H1433</f>
        <v>0</v>
      </c>
      <c r="U1433" s="30"/>
      <c r="V1433" s="30"/>
      <c r="W1433" s="30"/>
      <c r="X1433" s="30"/>
      <c r="Y1433" s="30"/>
      <c r="Z1433" s="30"/>
      <c r="AA1433" s="30"/>
      <c r="AB1433" s="30"/>
      <c r="AC1433" s="30"/>
      <c r="AD1433" s="30"/>
      <c r="AE1433" s="30"/>
      <c r="AR1433" s="164" t="s">
        <v>558</v>
      </c>
      <c r="AT1433" s="164" t="s">
        <v>447</v>
      </c>
      <c r="AU1433" s="164" t="s">
        <v>129</v>
      </c>
      <c r="AY1433" s="18" t="s">
        <v>445</v>
      </c>
      <c r="BE1433" s="165">
        <f>IF(N1433="základná",J1433,0)</f>
        <v>0</v>
      </c>
      <c r="BF1433" s="165">
        <f>IF(N1433="znížená",J1433,0)</f>
        <v>0</v>
      </c>
      <c r="BG1433" s="165">
        <f>IF(N1433="zákl. prenesená",J1433,0)</f>
        <v>0</v>
      </c>
      <c r="BH1433" s="165">
        <f>IF(N1433="zníž. prenesená",J1433,0)</f>
        <v>0</v>
      </c>
      <c r="BI1433" s="165">
        <f>IF(N1433="nulová",J1433,0)</f>
        <v>0</v>
      </c>
      <c r="BJ1433" s="18" t="s">
        <v>129</v>
      </c>
      <c r="BK1433" s="165">
        <f>ROUND(I1433*H1433,2)</f>
        <v>0</v>
      </c>
      <c r="BL1433" s="18" t="s">
        <v>558</v>
      </c>
      <c r="BM1433" s="164" t="s">
        <v>1790</v>
      </c>
    </row>
    <row r="1434" spans="1:65" s="13" customFormat="1">
      <c r="B1434" s="166"/>
      <c r="D1434" s="167" t="s">
        <v>453</v>
      </c>
      <c r="E1434" s="168" t="s">
        <v>1</v>
      </c>
      <c r="F1434" s="169" t="s">
        <v>1791</v>
      </c>
      <c r="H1434" s="168" t="s">
        <v>1</v>
      </c>
      <c r="L1434" s="166"/>
      <c r="M1434" s="170"/>
      <c r="N1434" s="171"/>
      <c r="O1434" s="171"/>
      <c r="P1434" s="171"/>
      <c r="Q1434" s="171"/>
      <c r="R1434" s="171"/>
      <c r="S1434" s="171"/>
      <c r="T1434" s="172"/>
      <c r="AT1434" s="168" t="s">
        <v>453</v>
      </c>
      <c r="AU1434" s="168" t="s">
        <v>129</v>
      </c>
      <c r="AV1434" s="13" t="s">
        <v>81</v>
      </c>
      <c r="AW1434" s="13" t="s">
        <v>29</v>
      </c>
      <c r="AX1434" s="13" t="s">
        <v>73</v>
      </c>
      <c r="AY1434" s="168" t="s">
        <v>445</v>
      </c>
    </row>
    <row r="1435" spans="1:65" s="14" customFormat="1">
      <c r="B1435" s="173"/>
      <c r="D1435" s="167" t="s">
        <v>453</v>
      </c>
      <c r="E1435" s="174" t="s">
        <v>1</v>
      </c>
      <c r="F1435" s="175" t="s">
        <v>1792</v>
      </c>
      <c r="H1435" s="176">
        <v>71.858999999999995</v>
      </c>
      <c r="L1435" s="173"/>
      <c r="M1435" s="177"/>
      <c r="N1435" s="178"/>
      <c r="O1435" s="178"/>
      <c r="P1435" s="178"/>
      <c r="Q1435" s="178"/>
      <c r="R1435" s="178"/>
      <c r="S1435" s="178"/>
      <c r="T1435" s="179"/>
      <c r="AT1435" s="174" t="s">
        <v>453</v>
      </c>
      <c r="AU1435" s="174" t="s">
        <v>129</v>
      </c>
      <c r="AV1435" s="14" t="s">
        <v>129</v>
      </c>
      <c r="AW1435" s="14" t="s">
        <v>29</v>
      </c>
      <c r="AX1435" s="14" t="s">
        <v>73</v>
      </c>
      <c r="AY1435" s="174" t="s">
        <v>445</v>
      </c>
    </row>
    <row r="1436" spans="1:65" s="16" customFormat="1">
      <c r="B1436" s="187"/>
      <c r="D1436" s="167" t="s">
        <v>453</v>
      </c>
      <c r="E1436" s="188" t="s">
        <v>1</v>
      </c>
      <c r="F1436" s="189" t="s">
        <v>470</v>
      </c>
      <c r="H1436" s="190">
        <v>71.858999999999995</v>
      </c>
      <c r="L1436" s="187"/>
      <c r="M1436" s="191"/>
      <c r="N1436" s="192"/>
      <c r="O1436" s="192"/>
      <c r="P1436" s="192"/>
      <c r="Q1436" s="192"/>
      <c r="R1436" s="192"/>
      <c r="S1436" s="192"/>
      <c r="T1436" s="193"/>
      <c r="AT1436" s="188" t="s">
        <v>453</v>
      </c>
      <c r="AU1436" s="188" t="s">
        <v>129</v>
      </c>
      <c r="AV1436" s="16" t="s">
        <v>451</v>
      </c>
      <c r="AW1436" s="16" t="s">
        <v>29</v>
      </c>
      <c r="AX1436" s="16" t="s">
        <v>81</v>
      </c>
      <c r="AY1436" s="188" t="s">
        <v>445</v>
      </c>
    </row>
    <row r="1437" spans="1:65" s="2" customFormat="1" ht="24.2" customHeight="1">
      <c r="A1437" s="30"/>
      <c r="B1437" s="152"/>
      <c r="C1437" s="194" t="s">
        <v>1793</v>
      </c>
      <c r="D1437" s="194" t="s">
        <v>534</v>
      </c>
      <c r="E1437" s="195" t="s">
        <v>1794</v>
      </c>
      <c r="F1437" s="196" t="s">
        <v>1795</v>
      </c>
      <c r="G1437" s="197" t="s">
        <v>529</v>
      </c>
      <c r="H1437" s="198">
        <v>82.638000000000005</v>
      </c>
      <c r="I1437" s="199"/>
      <c r="J1437" s="199">
        <f>ROUND(I1437*H1437,2)</f>
        <v>0</v>
      </c>
      <c r="K1437" s="200"/>
      <c r="L1437" s="201"/>
      <c r="M1437" s="202" t="s">
        <v>1</v>
      </c>
      <c r="N1437" s="203" t="s">
        <v>39</v>
      </c>
      <c r="O1437" s="162">
        <v>0</v>
      </c>
      <c r="P1437" s="162">
        <f>O1437*H1437</f>
        <v>0</v>
      </c>
      <c r="Q1437" s="162">
        <v>9.6000000000000002E-4</v>
      </c>
      <c r="R1437" s="162">
        <f>Q1437*H1437</f>
        <v>7.9332480000000011E-2</v>
      </c>
      <c r="S1437" s="162">
        <v>0</v>
      </c>
      <c r="T1437" s="163">
        <f>S1437*H1437</f>
        <v>0</v>
      </c>
      <c r="U1437" s="30"/>
      <c r="V1437" s="30"/>
      <c r="W1437" s="30"/>
      <c r="X1437" s="30"/>
      <c r="Y1437" s="30"/>
      <c r="Z1437" s="30"/>
      <c r="AA1437" s="30"/>
      <c r="AB1437" s="30"/>
      <c r="AC1437" s="30"/>
      <c r="AD1437" s="30"/>
      <c r="AE1437" s="30"/>
      <c r="AR1437" s="164" t="s">
        <v>655</v>
      </c>
      <c r="AT1437" s="164" t="s">
        <v>534</v>
      </c>
      <c r="AU1437" s="164" t="s">
        <v>129</v>
      </c>
      <c r="AY1437" s="18" t="s">
        <v>445</v>
      </c>
      <c r="BE1437" s="165">
        <f>IF(N1437="základná",J1437,0)</f>
        <v>0</v>
      </c>
      <c r="BF1437" s="165">
        <f>IF(N1437="znížená",J1437,0)</f>
        <v>0</v>
      </c>
      <c r="BG1437" s="165">
        <f>IF(N1437="zákl. prenesená",J1437,0)</f>
        <v>0</v>
      </c>
      <c r="BH1437" s="165">
        <f>IF(N1437="zníž. prenesená",J1437,0)</f>
        <v>0</v>
      </c>
      <c r="BI1437" s="165">
        <f>IF(N1437="nulová",J1437,0)</f>
        <v>0</v>
      </c>
      <c r="BJ1437" s="18" t="s">
        <v>129</v>
      </c>
      <c r="BK1437" s="165">
        <f>ROUND(I1437*H1437,2)</f>
        <v>0</v>
      </c>
      <c r="BL1437" s="18" t="s">
        <v>558</v>
      </c>
      <c r="BM1437" s="164" t="s">
        <v>1796</v>
      </c>
    </row>
    <row r="1438" spans="1:65" s="14" customFormat="1">
      <c r="B1438" s="173"/>
      <c r="D1438" s="167" t="s">
        <v>453</v>
      </c>
      <c r="E1438" s="174" t="s">
        <v>1</v>
      </c>
      <c r="F1438" s="175" t="s">
        <v>1797</v>
      </c>
      <c r="H1438" s="176">
        <v>82.638000000000005</v>
      </c>
      <c r="L1438" s="173"/>
      <c r="M1438" s="177"/>
      <c r="N1438" s="178"/>
      <c r="O1438" s="178"/>
      <c r="P1438" s="178"/>
      <c r="Q1438" s="178"/>
      <c r="R1438" s="178"/>
      <c r="S1438" s="178"/>
      <c r="T1438" s="179"/>
      <c r="AT1438" s="174" t="s">
        <v>453</v>
      </c>
      <c r="AU1438" s="174" t="s">
        <v>129</v>
      </c>
      <c r="AV1438" s="14" t="s">
        <v>129</v>
      </c>
      <c r="AW1438" s="14" t="s">
        <v>29</v>
      </c>
      <c r="AX1438" s="14" t="s">
        <v>73</v>
      </c>
      <c r="AY1438" s="174" t="s">
        <v>445</v>
      </c>
    </row>
    <row r="1439" spans="1:65" s="16" customFormat="1">
      <c r="B1439" s="187"/>
      <c r="D1439" s="167" t="s">
        <v>453</v>
      </c>
      <c r="E1439" s="188" t="s">
        <v>1</v>
      </c>
      <c r="F1439" s="189" t="s">
        <v>470</v>
      </c>
      <c r="H1439" s="190">
        <v>82.638000000000005</v>
      </c>
      <c r="L1439" s="187"/>
      <c r="M1439" s="191"/>
      <c r="N1439" s="192"/>
      <c r="O1439" s="192"/>
      <c r="P1439" s="192"/>
      <c r="Q1439" s="192"/>
      <c r="R1439" s="192"/>
      <c r="S1439" s="192"/>
      <c r="T1439" s="193"/>
      <c r="AT1439" s="188" t="s">
        <v>453</v>
      </c>
      <c r="AU1439" s="188" t="s">
        <v>129</v>
      </c>
      <c r="AV1439" s="16" t="s">
        <v>451</v>
      </c>
      <c r="AW1439" s="16" t="s">
        <v>29</v>
      </c>
      <c r="AX1439" s="16" t="s">
        <v>81</v>
      </c>
      <c r="AY1439" s="188" t="s">
        <v>445</v>
      </c>
    </row>
    <row r="1440" spans="1:65" s="2" customFormat="1" ht="33" customHeight="1">
      <c r="A1440" s="30"/>
      <c r="B1440" s="152"/>
      <c r="C1440" s="153" t="s">
        <v>1798</v>
      </c>
      <c r="D1440" s="153" t="s">
        <v>447</v>
      </c>
      <c r="E1440" s="154" t="s">
        <v>1799</v>
      </c>
      <c r="F1440" s="155" t="s">
        <v>1800</v>
      </c>
      <c r="G1440" s="156" t="s">
        <v>529</v>
      </c>
      <c r="H1440" s="157">
        <v>27.076000000000001</v>
      </c>
      <c r="I1440" s="158"/>
      <c r="J1440" s="158">
        <f>ROUND(I1440*H1440,2)</f>
        <v>0</v>
      </c>
      <c r="K1440" s="159"/>
      <c r="L1440" s="31"/>
      <c r="M1440" s="160" t="s">
        <v>1</v>
      </c>
      <c r="N1440" s="161" t="s">
        <v>39</v>
      </c>
      <c r="O1440" s="162">
        <v>0.16320999999999999</v>
      </c>
      <c r="P1440" s="162">
        <f>O1440*H1440</f>
        <v>4.4190739599999995</v>
      </c>
      <c r="Q1440" s="162">
        <v>0</v>
      </c>
      <c r="R1440" s="162">
        <f>Q1440*H1440</f>
        <v>0</v>
      </c>
      <c r="S1440" s="162">
        <v>0</v>
      </c>
      <c r="T1440" s="163">
        <f>S1440*H1440</f>
        <v>0</v>
      </c>
      <c r="U1440" s="30"/>
      <c r="V1440" s="30"/>
      <c r="W1440" s="30"/>
      <c r="X1440" s="30"/>
      <c r="Y1440" s="30"/>
      <c r="Z1440" s="30"/>
      <c r="AA1440" s="30"/>
      <c r="AB1440" s="30"/>
      <c r="AC1440" s="30"/>
      <c r="AD1440" s="30"/>
      <c r="AE1440" s="30"/>
      <c r="AR1440" s="164" t="s">
        <v>558</v>
      </c>
      <c r="AT1440" s="164" t="s">
        <v>447</v>
      </c>
      <c r="AU1440" s="164" t="s">
        <v>129</v>
      </c>
      <c r="AY1440" s="18" t="s">
        <v>445</v>
      </c>
      <c r="BE1440" s="165">
        <f>IF(N1440="základná",J1440,0)</f>
        <v>0</v>
      </c>
      <c r="BF1440" s="165">
        <f>IF(N1440="znížená",J1440,0)</f>
        <v>0</v>
      </c>
      <c r="BG1440" s="165">
        <f>IF(N1440="zákl. prenesená",J1440,0)</f>
        <v>0</v>
      </c>
      <c r="BH1440" s="165">
        <f>IF(N1440="zníž. prenesená",J1440,0)</f>
        <v>0</v>
      </c>
      <c r="BI1440" s="165">
        <f>IF(N1440="nulová",J1440,0)</f>
        <v>0</v>
      </c>
      <c r="BJ1440" s="18" t="s">
        <v>129</v>
      </c>
      <c r="BK1440" s="165">
        <f>ROUND(I1440*H1440,2)</f>
        <v>0</v>
      </c>
      <c r="BL1440" s="18" t="s">
        <v>558</v>
      </c>
      <c r="BM1440" s="164" t="s">
        <v>1801</v>
      </c>
    </row>
    <row r="1441" spans="1:65" s="13" customFormat="1">
      <c r="B1441" s="166"/>
      <c r="D1441" s="167" t="s">
        <v>453</v>
      </c>
      <c r="E1441" s="168" t="s">
        <v>1</v>
      </c>
      <c r="F1441" s="169" t="s">
        <v>1151</v>
      </c>
      <c r="H1441" s="168" t="s">
        <v>1</v>
      </c>
      <c r="L1441" s="166"/>
      <c r="M1441" s="170"/>
      <c r="N1441" s="171"/>
      <c r="O1441" s="171"/>
      <c r="P1441" s="171"/>
      <c r="Q1441" s="171"/>
      <c r="R1441" s="171"/>
      <c r="S1441" s="171"/>
      <c r="T1441" s="172"/>
      <c r="AT1441" s="168" t="s">
        <v>453</v>
      </c>
      <c r="AU1441" s="168" t="s">
        <v>129</v>
      </c>
      <c r="AV1441" s="13" t="s">
        <v>81</v>
      </c>
      <c r="AW1441" s="13" t="s">
        <v>29</v>
      </c>
      <c r="AX1441" s="13" t="s">
        <v>73</v>
      </c>
      <c r="AY1441" s="168" t="s">
        <v>445</v>
      </c>
    </row>
    <row r="1442" spans="1:65" s="14" customFormat="1">
      <c r="B1442" s="173"/>
      <c r="D1442" s="167" t="s">
        <v>453</v>
      </c>
      <c r="E1442" s="174" t="s">
        <v>1</v>
      </c>
      <c r="F1442" s="175" t="s">
        <v>1802</v>
      </c>
      <c r="H1442" s="176">
        <v>9.7460000000000004</v>
      </c>
      <c r="L1442" s="173"/>
      <c r="M1442" s="177"/>
      <c r="N1442" s="178"/>
      <c r="O1442" s="178"/>
      <c r="P1442" s="178"/>
      <c r="Q1442" s="178"/>
      <c r="R1442" s="178"/>
      <c r="S1442" s="178"/>
      <c r="T1442" s="179"/>
      <c r="AT1442" s="174" t="s">
        <v>453</v>
      </c>
      <c r="AU1442" s="174" t="s">
        <v>129</v>
      </c>
      <c r="AV1442" s="14" t="s">
        <v>129</v>
      </c>
      <c r="AW1442" s="14" t="s">
        <v>29</v>
      </c>
      <c r="AX1442" s="14" t="s">
        <v>73</v>
      </c>
      <c r="AY1442" s="174" t="s">
        <v>445</v>
      </c>
    </row>
    <row r="1443" spans="1:65" s="14" customFormat="1">
      <c r="B1443" s="173"/>
      <c r="D1443" s="167" t="s">
        <v>453</v>
      </c>
      <c r="E1443" s="174" t="s">
        <v>1</v>
      </c>
      <c r="F1443" s="175" t="s">
        <v>1803</v>
      </c>
      <c r="H1443" s="176">
        <v>8.6780000000000008</v>
      </c>
      <c r="L1443" s="173"/>
      <c r="M1443" s="177"/>
      <c r="N1443" s="178"/>
      <c r="O1443" s="178"/>
      <c r="P1443" s="178"/>
      <c r="Q1443" s="178"/>
      <c r="R1443" s="178"/>
      <c r="S1443" s="178"/>
      <c r="T1443" s="179"/>
      <c r="AT1443" s="174" t="s">
        <v>453</v>
      </c>
      <c r="AU1443" s="174" t="s">
        <v>129</v>
      </c>
      <c r="AV1443" s="14" t="s">
        <v>129</v>
      </c>
      <c r="AW1443" s="14" t="s">
        <v>29</v>
      </c>
      <c r="AX1443" s="14" t="s">
        <v>73</v>
      </c>
      <c r="AY1443" s="174" t="s">
        <v>445</v>
      </c>
    </row>
    <row r="1444" spans="1:65" s="15" customFormat="1">
      <c r="B1444" s="180"/>
      <c r="D1444" s="167" t="s">
        <v>453</v>
      </c>
      <c r="E1444" s="181" t="s">
        <v>206</v>
      </c>
      <c r="F1444" s="182" t="s">
        <v>468</v>
      </c>
      <c r="H1444" s="183">
        <v>18.423999999999999</v>
      </c>
      <c r="L1444" s="180"/>
      <c r="M1444" s="184"/>
      <c r="N1444" s="185"/>
      <c r="O1444" s="185"/>
      <c r="P1444" s="185"/>
      <c r="Q1444" s="185"/>
      <c r="R1444" s="185"/>
      <c r="S1444" s="185"/>
      <c r="T1444" s="186"/>
      <c r="AT1444" s="181" t="s">
        <v>453</v>
      </c>
      <c r="AU1444" s="181" t="s">
        <v>129</v>
      </c>
      <c r="AV1444" s="15" t="s">
        <v>469</v>
      </c>
      <c r="AW1444" s="15" t="s">
        <v>29</v>
      </c>
      <c r="AX1444" s="15" t="s">
        <v>73</v>
      </c>
      <c r="AY1444" s="181" t="s">
        <v>445</v>
      </c>
    </row>
    <row r="1445" spans="1:65" s="14" customFormat="1">
      <c r="B1445" s="173"/>
      <c r="D1445" s="167" t="s">
        <v>453</v>
      </c>
      <c r="E1445" s="174" t="s">
        <v>1</v>
      </c>
      <c r="F1445" s="175" t="s">
        <v>1804</v>
      </c>
      <c r="H1445" s="176">
        <v>10.432</v>
      </c>
      <c r="L1445" s="173"/>
      <c r="M1445" s="177"/>
      <c r="N1445" s="178"/>
      <c r="O1445" s="178"/>
      <c r="P1445" s="178"/>
      <c r="Q1445" s="178"/>
      <c r="R1445" s="178"/>
      <c r="S1445" s="178"/>
      <c r="T1445" s="179"/>
      <c r="AT1445" s="174" t="s">
        <v>453</v>
      </c>
      <c r="AU1445" s="174" t="s">
        <v>129</v>
      </c>
      <c r="AV1445" s="14" t="s">
        <v>129</v>
      </c>
      <c r="AW1445" s="14" t="s">
        <v>29</v>
      </c>
      <c r="AX1445" s="14" t="s">
        <v>73</v>
      </c>
      <c r="AY1445" s="174" t="s">
        <v>445</v>
      </c>
    </row>
    <row r="1446" spans="1:65" s="14" customFormat="1">
      <c r="B1446" s="173"/>
      <c r="D1446" s="167" t="s">
        <v>453</v>
      </c>
      <c r="E1446" s="174" t="s">
        <v>1</v>
      </c>
      <c r="F1446" s="175" t="s">
        <v>1805</v>
      </c>
      <c r="H1446" s="176">
        <v>-1.78</v>
      </c>
      <c r="L1446" s="173"/>
      <c r="M1446" s="177"/>
      <c r="N1446" s="178"/>
      <c r="O1446" s="178"/>
      <c r="P1446" s="178"/>
      <c r="Q1446" s="178"/>
      <c r="R1446" s="178"/>
      <c r="S1446" s="178"/>
      <c r="T1446" s="179"/>
      <c r="AT1446" s="174" t="s">
        <v>453</v>
      </c>
      <c r="AU1446" s="174" t="s">
        <v>129</v>
      </c>
      <c r="AV1446" s="14" t="s">
        <v>129</v>
      </c>
      <c r="AW1446" s="14" t="s">
        <v>29</v>
      </c>
      <c r="AX1446" s="14" t="s">
        <v>73</v>
      </c>
      <c r="AY1446" s="174" t="s">
        <v>445</v>
      </c>
    </row>
    <row r="1447" spans="1:65" s="15" customFormat="1">
      <c r="B1447" s="180"/>
      <c r="D1447" s="167" t="s">
        <v>453</v>
      </c>
      <c r="E1447" s="181" t="s">
        <v>208</v>
      </c>
      <c r="F1447" s="182" t="s">
        <v>468</v>
      </c>
      <c r="H1447" s="183">
        <v>8.6519999999999992</v>
      </c>
      <c r="L1447" s="180"/>
      <c r="M1447" s="184"/>
      <c r="N1447" s="185"/>
      <c r="O1447" s="185"/>
      <c r="P1447" s="185"/>
      <c r="Q1447" s="185"/>
      <c r="R1447" s="185"/>
      <c r="S1447" s="185"/>
      <c r="T1447" s="186"/>
      <c r="AT1447" s="181" t="s">
        <v>453</v>
      </c>
      <c r="AU1447" s="181" t="s">
        <v>129</v>
      </c>
      <c r="AV1447" s="15" t="s">
        <v>469</v>
      </c>
      <c r="AW1447" s="15" t="s">
        <v>29</v>
      </c>
      <c r="AX1447" s="15" t="s">
        <v>73</v>
      </c>
      <c r="AY1447" s="181" t="s">
        <v>445</v>
      </c>
    </row>
    <row r="1448" spans="1:65" s="16" customFormat="1">
      <c r="B1448" s="187"/>
      <c r="D1448" s="167" t="s">
        <v>453</v>
      </c>
      <c r="E1448" s="188" t="s">
        <v>1</v>
      </c>
      <c r="F1448" s="189" t="s">
        <v>470</v>
      </c>
      <c r="H1448" s="190">
        <v>27.076000000000001</v>
      </c>
      <c r="L1448" s="187"/>
      <c r="M1448" s="191"/>
      <c r="N1448" s="192"/>
      <c r="O1448" s="192"/>
      <c r="P1448" s="192"/>
      <c r="Q1448" s="192"/>
      <c r="R1448" s="192"/>
      <c r="S1448" s="192"/>
      <c r="T1448" s="193"/>
      <c r="AT1448" s="188" t="s">
        <v>453</v>
      </c>
      <c r="AU1448" s="188" t="s">
        <v>129</v>
      </c>
      <c r="AV1448" s="16" t="s">
        <v>451</v>
      </c>
      <c r="AW1448" s="16" t="s">
        <v>29</v>
      </c>
      <c r="AX1448" s="16" t="s">
        <v>81</v>
      </c>
      <c r="AY1448" s="188" t="s">
        <v>445</v>
      </c>
    </row>
    <row r="1449" spans="1:65" s="2" customFormat="1" ht="16.5" customHeight="1">
      <c r="A1449" s="30"/>
      <c r="B1449" s="152"/>
      <c r="C1449" s="194" t="s">
        <v>1806</v>
      </c>
      <c r="D1449" s="194" t="s">
        <v>534</v>
      </c>
      <c r="E1449" s="195" t="s">
        <v>1807</v>
      </c>
      <c r="F1449" s="196" t="s">
        <v>1808</v>
      </c>
      <c r="G1449" s="197" t="s">
        <v>651</v>
      </c>
      <c r="H1449" s="198">
        <v>1.083</v>
      </c>
      <c r="I1449" s="199"/>
      <c r="J1449" s="199">
        <f>ROUND(I1449*H1449,2)</f>
        <v>0</v>
      </c>
      <c r="K1449" s="200"/>
      <c r="L1449" s="201"/>
      <c r="M1449" s="202" t="s">
        <v>1</v>
      </c>
      <c r="N1449" s="203" t="s">
        <v>39</v>
      </c>
      <c r="O1449" s="162">
        <v>0</v>
      </c>
      <c r="P1449" s="162">
        <f>O1449*H1449</f>
        <v>0</v>
      </c>
      <c r="Q1449" s="162">
        <v>7.5000000000000002E-4</v>
      </c>
      <c r="R1449" s="162">
        <f>Q1449*H1449</f>
        <v>8.1225000000000004E-4</v>
      </c>
      <c r="S1449" s="162">
        <v>0</v>
      </c>
      <c r="T1449" s="163">
        <f>S1449*H1449</f>
        <v>0</v>
      </c>
      <c r="U1449" s="30"/>
      <c r="V1449" s="30"/>
      <c r="W1449" s="30"/>
      <c r="X1449" s="30"/>
      <c r="Y1449" s="30"/>
      <c r="Z1449" s="30"/>
      <c r="AA1449" s="30"/>
      <c r="AB1449" s="30"/>
      <c r="AC1449" s="30"/>
      <c r="AD1449" s="30"/>
      <c r="AE1449" s="30"/>
      <c r="AR1449" s="164" t="s">
        <v>655</v>
      </c>
      <c r="AT1449" s="164" t="s">
        <v>534</v>
      </c>
      <c r="AU1449" s="164" t="s">
        <v>129</v>
      </c>
      <c r="AY1449" s="18" t="s">
        <v>445</v>
      </c>
      <c r="BE1449" s="165">
        <f>IF(N1449="základná",J1449,0)</f>
        <v>0</v>
      </c>
      <c r="BF1449" s="165">
        <f>IF(N1449="znížená",J1449,0)</f>
        <v>0</v>
      </c>
      <c r="BG1449" s="165">
        <f>IF(N1449="zákl. prenesená",J1449,0)</f>
        <v>0</v>
      </c>
      <c r="BH1449" s="165">
        <f>IF(N1449="zníž. prenesená",J1449,0)</f>
        <v>0</v>
      </c>
      <c r="BI1449" s="165">
        <f>IF(N1449="nulová",J1449,0)</f>
        <v>0</v>
      </c>
      <c r="BJ1449" s="18" t="s">
        <v>129</v>
      </c>
      <c r="BK1449" s="165">
        <f>ROUND(I1449*H1449,2)</f>
        <v>0</v>
      </c>
      <c r="BL1449" s="18" t="s">
        <v>558</v>
      </c>
      <c r="BM1449" s="164" t="s">
        <v>1809</v>
      </c>
    </row>
    <row r="1450" spans="1:65" s="2" customFormat="1" ht="21.75" customHeight="1">
      <c r="A1450" s="30"/>
      <c r="B1450" s="152"/>
      <c r="C1450" s="194" t="s">
        <v>1810</v>
      </c>
      <c r="D1450" s="194" t="s">
        <v>534</v>
      </c>
      <c r="E1450" s="195" t="s">
        <v>1811</v>
      </c>
      <c r="F1450" s="196" t="s">
        <v>1812</v>
      </c>
      <c r="G1450" s="197" t="s">
        <v>1813</v>
      </c>
      <c r="H1450" s="198">
        <v>0.217</v>
      </c>
      <c r="I1450" s="199"/>
      <c r="J1450" s="199">
        <f>ROUND(I1450*H1450,2)</f>
        <v>0</v>
      </c>
      <c r="K1450" s="200"/>
      <c r="L1450" s="201"/>
      <c r="M1450" s="202" t="s">
        <v>1</v>
      </c>
      <c r="N1450" s="203" t="s">
        <v>39</v>
      </c>
      <c r="O1450" s="162">
        <v>0</v>
      </c>
      <c r="P1450" s="162">
        <f>O1450*H1450</f>
        <v>0</v>
      </c>
      <c r="Q1450" s="162">
        <v>1E-3</v>
      </c>
      <c r="R1450" s="162">
        <f>Q1450*H1450</f>
        <v>2.1700000000000002E-4</v>
      </c>
      <c r="S1450" s="162">
        <v>0</v>
      </c>
      <c r="T1450" s="163">
        <f>S1450*H1450</f>
        <v>0</v>
      </c>
      <c r="U1450" s="30"/>
      <c r="V1450" s="30"/>
      <c r="W1450" s="30"/>
      <c r="X1450" s="30"/>
      <c r="Y1450" s="30"/>
      <c r="Z1450" s="30"/>
      <c r="AA1450" s="30"/>
      <c r="AB1450" s="30"/>
      <c r="AC1450" s="30"/>
      <c r="AD1450" s="30"/>
      <c r="AE1450" s="30"/>
      <c r="AR1450" s="164" t="s">
        <v>655</v>
      </c>
      <c r="AT1450" s="164" t="s">
        <v>534</v>
      </c>
      <c r="AU1450" s="164" t="s">
        <v>129</v>
      </c>
      <c r="AY1450" s="18" t="s">
        <v>445</v>
      </c>
      <c r="BE1450" s="165">
        <f>IF(N1450="základná",J1450,0)</f>
        <v>0</v>
      </c>
      <c r="BF1450" s="165">
        <f>IF(N1450="znížená",J1450,0)</f>
        <v>0</v>
      </c>
      <c r="BG1450" s="165">
        <f>IF(N1450="zákl. prenesená",J1450,0)</f>
        <v>0</v>
      </c>
      <c r="BH1450" s="165">
        <f>IF(N1450="zníž. prenesená",J1450,0)</f>
        <v>0</v>
      </c>
      <c r="BI1450" s="165">
        <f>IF(N1450="nulová",J1450,0)</f>
        <v>0</v>
      </c>
      <c r="BJ1450" s="18" t="s">
        <v>129</v>
      </c>
      <c r="BK1450" s="165">
        <f>ROUND(I1450*H1450,2)</f>
        <v>0</v>
      </c>
      <c r="BL1450" s="18" t="s">
        <v>558</v>
      </c>
      <c r="BM1450" s="164" t="s">
        <v>1814</v>
      </c>
    </row>
    <row r="1451" spans="1:65" s="2" customFormat="1" ht="24.2" customHeight="1">
      <c r="A1451" s="30"/>
      <c r="B1451" s="152"/>
      <c r="C1451" s="194" t="s">
        <v>1815</v>
      </c>
      <c r="D1451" s="194" t="s">
        <v>534</v>
      </c>
      <c r="E1451" s="195" t="s">
        <v>1816</v>
      </c>
      <c r="F1451" s="196" t="s">
        <v>1817</v>
      </c>
      <c r="G1451" s="197" t="s">
        <v>529</v>
      </c>
      <c r="H1451" s="198">
        <v>31.137</v>
      </c>
      <c r="I1451" s="199"/>
      <c r="J1451" s="199">
        <f>ROUND(I1451*H1451,2)</f>
        <v>0</v>
      </c>
      <c r="K1451" s="200"/>
      <c r="L1451" s="201"/>
      <c r="M1451" s="202" t="s">
        <v>1</v>
      </c>
      <c r="N1451" s="203" t="s">
        <v>39</v>
      </c>
      <c r="O1451" s="162">
        <v>0</v>
      </c>
      <c r="P1451" s="162">
        <f>O1451*H1451</f>
        <v>0</v>
      </c>
      <c r="Q1451" s="162">
        <v>1.9E-3</v>
      </c>
      <c r="R1451" s="162">
        <f>Q1451*H1451</f>
        <v>5.9160299999999999E-2</v>
      </c>
      <c r="S1451" s="162">
        <v>0</v>
      </c>
      <c r="T1451" s="163">
        <f>S1451*H1451</f>
        <v>0</v>
      </c>
      <c r="U1451" s="30"/>
      <c r="V1451" s="30"/>
      <c r="W1451" s="30"/>
      <c r="X1451" s="30"/>
      <c r="Y1451" s="30"/>
      <c r="Z1451" s="30"/>
      <c r="AA1451" s="30"/>
      <c r="AB1451" s="30"/>
      <c r="AC1451" s="30"/>
      <c r="AD1451" s="30"/>
      <c r="AE1451" s="30"/>
      <c r="AR1451" s="164" t="s">
        <v>655</v>
      </c>
      <c r="AT1451" s="164" t="s">
        <v>534</v>
      </c>
      <c r="AU1451" s="164" t="s">
        <v>129</v>
      </c>
      <c r="AY1451" s="18" t="s">
        <v>445</v>
      </c>
      <c r="BE1451" s="165">
        <f>IF(N1451="základná",J1451,0)</f>
        <v>0</v>
      </c>
      <c r="BF1451" s="165">
        <f>IF(N1451="znížená",J1451,0)</f>
        <v>0</v>
      </c>
      <c r="BG1451" s="165">
        <f>IF(N1451="zákl. prenesená",J1451,0)</f>
        <v>0</v>
      </c>
      <c r="BH1451" s="165">
        <f>IF(N1451="zníž. prenesená",J1451,0)</f>
        <v>0</v>
      </c>
      <c r="BI1451" s="165">
        <f>IF(N1451="nulová",J1451,0)</f>
        <v>0</v>
      </c>
      <c r="BJ1451" s="18" t="s">
        <v>129</v>
      </c>
      <c r="BK1451" s="165">
        <f>ROUND(I1451*H1451,2)</f>
        <v>0</v>
      </c>
      <c r="BL1451" s="18" t="s">
        <v>558</v>
      </c>
      <c r="BM1451" s="164" t="s">
        <v>1818</v>
      </c>
    </row>
    <row r="1452" spans="1:65" s="2" customFormat="1" ht="37.9" customHeight="1">
      <c r="A1452" s="30"/>
      <c r="B1452" s="152"/>
      <c r="C1452" s="153" t="s">
        <v>1819</v>
      </c>
      <c r="D1452" s="153" t="s">
        <v>447</v>
      </c>
      <c r="E1452" s="154" t="s">
        <v>1820</v>
      </c>
      <c r="F1452" s="155" t="s">
        <v>1821</v>
      </c>
      <c r="G1452" s="156" t="s">
        <v>529</v>
      </c>
      <c r="H1452" s="157">
        <v>188.928</v>
      </c>
      <c r="I1452" s="158"/>
      <c r="J1452" s="158">
        <f>ROUND(I1452*H1452,2)</f>
        <v>0</v>
      </c>
      <c r="K1452" s="159"/>
      <c r="L1452" s="31"/>
      <c r="M1452" s="160" t="s">
        <v>1</v>
      </c>
      <c r="N1452" s="161" t="s">
        <v>39</v>
      </c>
      <c r="O1452" s="162">
        <v>0.24426</v>
      </c>
      <c r="P1452" s="162">
        <f>O1452*H1452</f>
        <v>46.147553279999997</v>
      </c>
      <c r="Q1452" s="162">
        <v>0</v>
      </c>
      <c r="R1452" s="162">
        <f>Q1452*H1452</f>
        <v>0</v>
      </c>
      <c r="S1452" s="162">
        <v>0</v>
      </c>
      <c r="T1452" s="163">
        <f>S1452*H1452</f>
        <v>0</v>
      </c>
      <c r="U1452" s="30"/>
      <c r="V1452" s="30"/>
      <c r="W1452" s="30"/>
      <c r="X1452" s="30"/>
      <c r="Y1452" s="30"/>
      <c r="Z1452" s="30"/>
      <c r="AA1452" s="30"/>
      <c r="AB1452" s="30"/>
      <c r="AC1452" s="30"/>
      <c r="AD1452" s="30"/>
      <c r="AE1452" s="30"/>
      <c r="AR1452" s="164" t="s">
        <v>558</v>
      </c>
      <c r="AT1452" s="164" t="s">
        <v>447</v>
      </c>
      <c r="AU1452" s="164" t="s">
        <v>129</v>
      </c>
      <c r="AY1452" s="18" t="s">
        <v>445</v>
      </c>
      <c r="BE1452" s="165">
        <f>IF(N1452="základná",J1452,0)</f>
        <v>0</v>
      </c>
      <c r="BF1452" s="165">
        <f>IF(N1452="znížená",J1452,0)</f>
        <v>0</v>
      </c>
      <c r="BG1452" s="165">
        <f>IF(N1452="zákl. prenesená",J1452,0)</f>
        <v>0</v>
      </c>
      <c r="BH1452" s="165">
        <f>IF(N1452="zníž. prenesená",J1452,0)</f>
        <v>0</v>
      </c>
      <c r="BI1452" s="165">
        <f>IF(N1452="nulová",J1452,0)</f>
        <v>0</v>
      </c>
      <c r="BJ1452" s="18" t="s">
        <v>129</v>
      </c>
      <c r="BK1452" s="165">
        <f>ROUND(I1452*H1452,2)</f>
        <v>0</v>
      </c>
      <c r="BL1452" s="18" t="s">
        <v>558</v>
      </c>
      <c r="BM1452" s="164" t="s">
        <v>1822</v>
      </c>
    </row>
    <row r="1453" spans="1:65" s="14" customFormat="1">
      <c r="B1453" s="173"/>
      <c r="D1453" s="167" t="s">
        <v>453</v>
      </c>
      <c r="E1453" s="174" t="s">
        <v>1</v>
      </c>
      <c r="F1453" s="175" t="s">
        <v>234</v>
      </c>
      <c r="H1453" s="176">
        <v>33.003</v>
      </c>
      <c r="L1453" s="173"/>
      <c r="M1453" s="177"/>
      <c r="N1453" s="178"/>
      <c r="O1453" s="178"/>
      <c r="P1453" s="178"/>
      <c r="Q1453" s="178"/>
      <c r="R1453" s="178"/>
      <c r="S1453" s="178"/>
      <c r="T1453" s="179"/>
      <c r="AT1453" s="174" t="s">
        <v>453</v>
      </c>
      <c r="AU1453" s="174" t="s">
        <v>129</v>
      </c>
      <c r="AV1453" s="14" t="s">
        <v>129</v>
      </c>
      <c r="AW1453" s="14" t="s">
        <v>29</v>
      </c>
      <c r="AX1453" s="14" t="s">
        <v>73</v>
      </c>
      <c r="AY1453" s="174" t="s">
        <v>445</v>
      </c>
    </row>
    <row r="1454" spans="1:65" s="15" customFormat="1">
      <c r="B1454" s="180"/>
      <c r="D1454" s="167" t="s">
        <v>453</v>
      </c>
      <c r="E1454" s="181" t="s">
        <v>1</v>
      </c>
      <c r="F1454" s="182" t="s">
        <v>468</v>
      </c>
      <c r="H1454" s="183">
        <v>33.003</v>
      </c>
      <c r="L1454" s="180"/>
      <c r="M1454" s="184"/>
      <c r="N1454" s="185"/>
      <c r="O1454" s="185"/>
      <c r="P1454" s="185"/>
      <c r="Q1454" s="185"/>
      <c r="R1454" s="185"/>
      <c r="S1454" s="185"/>
      <c r="T1454" s="186"/>
      <c r="AT1454" s="181" t="s">
        <v>453</v>
      </c>
      <c r="AU1454" s="181" t="s">
        <v>129</v>
      </c>
      <c r="AV1454" s="15" t="s">
        <v>469</v>
      </c>
      <c r="AW1454" s="15" t="s">
        <v>29</v>
      </c>
      <c r="AX1454" s="15" t="s">
        <v>73</v>
      </c>
      <c r="AY1454" s="181" t="s">
        <v>445</v>
      </c>
    </row>
    <row r="1455" spans="1:65" s="14" customFormat="1">
      <c r="B1455" s="173"/>
      <c r="D1455" s="167" t="s">
        <v>453</v>
      </c>
      <c r="E1455" s="174" t="s">
        <v>1</v>
      </c>
      <c r="F1455" s="175" t="s">
        <v>1823</v>
      </c>
      <c r="H1455" s="176">
        <v>5.8949999999999996</v>
      </c>
      <c r="L1455" s="173"/>
      <c r="M1455" s="177"/>
      <c r="N1455" s="178"/>
      <c r="O1455" s="178"/>
      <c r="P1455" s="178"/>
      <c r="Q1455" s="178"/>
      <c r="R1455" s="178"/>
      <c r="S1455" s="178"/>
      <c r="T1455" s="179"/>
      <c r="AT1455" s="174" t="s">
        <v>453</v>
      </c>
      <c r="AU1455" s="174" t="s">
        <v>129</v>
      </c>
      <c r="AV1455" s="14" t="s">
        <v>129</v>
      </c>
      <c r="AW1455" s="14" t="s">
        <v>29</v>
      </c>
      <c r="AX1455" s="14" t="s">
        <v>73</v>
      </c>
      <c r="AY1455" s="174" t="s">
        <v>445</v>
      </c>
    </row>
    <row r="1456" spans="1:65" s="15" customFormat="1">
      <c r="B1456" s="180"/>
      <c r="D1456" s="167" t="s">
        <v>453</v>
      </c>
      <c r="E1456" s="181" t="s">
        <v>236</v>
      </c>
      <c r="F1456" s="182" t="s">
        <v>468</v>
      </c>
      <c r="H1456" s="183">
        <v>5.8949999999999996</v>
      </c>
      <c r="L1456" s="180"/>
      <c r="M1456" s="184"/>
      <c r="N1456" s="185"/>
      <c r="O1456" s="185"/>
      <c r="P1456" s="185"/>
      <c r="Q1456" s="185"/>
      <c r="R1456" s="185"/>
      <c r="S1456" s="185"/>
      <c r="T1456" s="186"/>
      <c r="AT1456" s="181" t="s">
        <v>453</v>
      </c>
      <c r="AU1456" s="181" t="s">
        <v>129</v>
      </c>
      <c r="AV1456" s="15" t="s">
        <v>469</v>
      </c>
      <c r="AW1456" s="15" t="s">
        <v>29</v>
      </c>
      <c r="AX1456" s="15" t="s">
        <v>73</v>
      </c>
      <c r="AY1456" s="181" t="s">
        <v>445</v>
      </c>
    </row>
    <row r="1457" spans="1:65" s="13" customFormat="1">
      <c r="B1457" s="166"/>
      <c r="D1457" s="167" t="s">
        <v>453</v>
      </c>
      <c r="E1457" s="168" t="s">
        <v>1</v>
      </c>
      <c r="F1457" s="169" t="s">
        <v>1160</v>
      </c>
      <c r="H1457" s="168" t="s">
        <v>1</v>
      </c>
      <c r="L1457" s="166"/>
      <c r="M1457" s="170"/>
      <c r="N1457" s="171"/>
      <c r="O1457" s="171"/>
      <c r="P1457" s="171"/>
      <c r="Q1457" s="171"/>
      <c r="R1457" s="171"/>
      <c r="S1457" s="171"/>
      <c r="T1457" s="172"/>
      <c r="AT1457" s="168" t="s">
        <v>453</v>
      </c>
      <c r="AU1457" s="168" t="s">
        <v>129</v>
      </c>
      <c r="AV1457" s="13" t="s">
        <v>81</v>
      </c>
      <c r="AW1457" s="13" t="s">
        <v>29</v>
      </c>
      <c r="AX1457" s="13" t="s">
        <v>73</v>
      </c>
      <c r="AY1457" s="168" t="s">
        <v>445</v>
      </c>
    </row>
    <row r="1458" spans="1:65" s="14" customFormat="1">
      <c r="B1458" s="173"/>
      <c r="D1458" s="167" t="s">
        <v>453</v>
      </c>
      <c r="E1458" s="174" t="s">
        <v>1</v>
      </c>
      <c r="F1458" s="175" t="s">
        <v>410</v>
      </c>
      <c r="H1458" s="176">
        <v>117.55</v>
      </c>
      <c r="L1458" s="173"/>
      <c r="M1458" s="177"/>
      <c r="N1458" s="178"/>
      <c r="O1458" s="178"/>
      <c r="P1458" s="178"/>
      <c r="Q1458" s="178"/>
      <c r="R1458" s="178"/>
      <c r="S1458" s="178"/>
      <c r="T1458" s="179"/>
      <c r="AT1458" s="174" t="s">
        <v>453</v>
      </c>
      <c r="AU1458" s="174" t="s">
        <v>129</v>
      </c>
      <c r="AV1458" s="14" t="s">
        <v>129</v>
      </c>
      <c r="AW1458" s="14" t="s">
        <v>29</v>
      </c>
      <c r="AX1458" s="14" t="s">
        <v>73</v>
      </c>
      <c r="AY1458" s="174" t="s">
        <v>445</v>
      </c>
    </row>
    <row r="1459" spans="1:65" s="15" customFormat="1">
      <c r="B1459" s="180"/>
      <c r="D1459" s="167" t="s">
        <v>453</v>
      </c>
      <c r="E1459" s="181" t="s">
        <v>1</v>
      </c>
      <c r="F1459" s="182" t="s">
        <v>468</v>
      </c>
      <c r="H1459" s="183">
        <v>117.55</v>
      </c>
      <c r="L1459" s="180"/>
      <c r="M1459" s="184"/>
      <c r="N1459" s="185"/>
      <c r="O1459" s="185"/>
      <c r="P1459" s="185"/>
      <c r="Q1459" s="185"/>
      <c r="R1459" s="185"/>
      <c r="S1459" s="185"/>
      <c r="T1459" s="186"/>
      <c r="AT1459" s="181" t="s">
        <v>453</v>
      </c>
      <c r="AU1459" s="181" t="s">
        <v>129</v>
      </c>
      <c r="AV1459" s="15" t="s">
        <v>469</v>
      </c>
      <c r="AW1459" s="15" t="s">
        <v>29</v>
      </c>
      <c r="AX1459" s="15" t="s">
        <v>73</v>
      </c>
      <c r="AY1459" s="181" t="s">
        <v>445</v>
      </c>
    </row>
    <row r="1460" spans="1:65" s="14" customFormat="1">
      <c r="B1460" s="173"/>
      <c r="D1460" s="167" t="s">
        <v>453</v>
      </c>
      <c r="E1460" s="174" t="s">
        <v>1</v>
      </c>
      <c r="F1460" s="175" t="s">
        <v>1824</v>
      </c>
      <c r="H1460" s="176">
        <v>32.479999999999997</v>
      </c>
      <c r="L1460" s="173"/>
      <c r="M1460" s="177"/>
      <c r="N1460" s="178"/>
      <c r="O1460" s="178"/>
      <c r="P1460" s="178"/>
      <c r="Q1460" s="178"/>
      <c r="R1460" s="178"/>
      <c r="S1460" s="178"/>
      <c r="T1460" s="179"/>
      <c r="AT1460" s="174" t="s">
        <v>453</v>
      </c>
      <c r="AU1460" s="174" t="s">
        <v>129</v>
      </c>
      <c r="AV1460" s="14" t="s">
        <v>129</v>
      </c>
      <c r="AW1460" s="14" t="s">
        <v>29</v>
      </c>
      <c r="AX1460" s="14" t="s">
        <v>73</v>
      </c>
      <c r="AY1460" s="174" t="s">
        <v>445</v>
      </c>
    </row>
    <row r="1461" spans="1:65" s="15" customFormat="1">
      <c r="B1461" s="180"/>
      <c r="D1461" s="167" t="s">
        <v>453</v>
      </c>
      <c r="E1461" s="181" t="s">
        <v>413</v>
      </c>
      <c r="F1461" s="182" t="s">
        <v>468</v>
      </c>
      <c r="H1461" s="183">
        <v>32.479999999999997</v>
      </c>
      <c r="L1461" s="180"/>
      <c r="M1461" s="184"/>
      <c r="N1461" s="185"/>
      <c r="O1461" s="185"/>
      <c r="P1461" s="185"/>
      <c r="Q1461" s="185"/>
      <c r="R1461" s="185"/>
      <c r="S1461" s="185"/>
      <c r="T1461" s="186"/>
      <c r="AT1461" s="181" t="s">
        <v>453</v>
      </c>
      <c r="AU1461" s="181" t="s">
        <v>129</v>
      </c>
      <c r="AV1461" s="15" t="s">
        <v>469</v>
      </c>
      <c r="AW1461" s="15" t="s">
        <v>29</v>
      </c>
      <c r="AX1461" s="15" t="s">
        <v>73</v>
      </c>
      <c r="AY1461" s="181" t="s">
        <v>445</v>
      </c>
    </row>
    <row r="1462" spans="1:65" s="16" customFormat="1">
      <c r="B1462" s="187"/>
      <c r="D1462" s="167" t="s">
        <v>453</v>
      </c>
      <c r="E1462" s="188" t="s">
        <v>1</v>
      </c>
      <c r="F1462" s="189" t="s">
        <v>470</v>
      </c>
      <c r="H1462" s="190">
        <v>188.928</v>
      </c>
      <c r="L1462" s="187"/>
      <c r="M1462" s="191"/>
      <c r="N1462" s="192"/>
      <c r="O1462" s="192"/>
      <c r="P1462" s="192"/>
      <c r="Q1462" s="192"/>
      <c r="R1462" s="192"/>
      <c r="S1462" s="192"/>
      <c r="T1462" s="193"/>
      <c r="AT1462" s="188" t="s">
        <v>453</v>
      </c>
      <c r="AU1462" s="188" t="s">
        <v>129</v>
      </c>
      <c r="AV1462" s="16" t="s">
        <v>451</v>
      </c>
      <c r="AW1462" s="16" t="s">
        <v>29</v>
      </c>
      <c r="AX1462" s="16" t="s">
        <v>81</v>
      </c>
      <c r="AY1462" s="188" t="s">
        <v>445</v>
      </c>
    </row>
    <row r="1463" spans="1:65" s="2" customFormat="1" ht="24.2" customHeight="1">
      <c r="A1463" s="30"/>
      <c r="B1463" s="152"/>
      <c r="C1463" s="194" t="s">
        <v>1825</v>
      </c>
      <c r="D1463" s="194" t="s">
        <v>534</v>
      </c>
      <c r="E1463" s="195" t="s">
        <v>1816</v>
      </c>
      <c r="F1463" s="196" t="s">
        <v>1817</v>
      </c>
      <c r="G1463" s="197" t="s">
        <v>529</v>
      </c>
      <c r="H1463" s="198">
        <v>44.732999999999997</v>
      </c>
      <c r="I1463" s="199"/>
      <c r="J1463" s="199">
        <f>ROUND(I1463*H1463,2)</f>
        <v>0</v>
      </c>
      <c r="K1463" s="200"/>
      <c r="L1463" s="201"/>
      <c r="M1463" s="202" t="s">
        <v>1</v>
      </c>
      <c r="N1463" s="203" t="s">
        <v>39</v>
      </c>
      <c r="O1463" s="162">
        <v>0</v>
      </c>
      <c r="P1463" s="162">
        <f>O1463*H1463</f>
        <v>0</v>
      </c>
      <c r="Q1463" s="162">
        <v>1.9E-3</v>
      </c>
      <c r="R1463" s="162">
        <f>Q1463*H1463</f>
        <v>8.499269999999999E-2</v>
      </c>
      <c r="S1463" s="162">
        <v>0</v>
      </c>
      <c r="T1463" s="163">
        <f>S1463*H1463</f>
        <v>0</v>
      </c>
      <c r="U1463" s="30"/>
      <c r="V1463" s="30"/>
      <c r="W1463" s="30"/>
      <c r="X1463" s="30"/>
      <c r="Y1463" s="30"/>
      <c r="Z1463" s="30"/>
      <c r="AA1463" s="30"/>
      <c r="AB1463" s="30"/>
      <c r="AC1463" s="30"/>
      <c r="AD1463" s="30"/>
      <c r="AE1463" s="30"/>
      <c r="AR1463" s="164" t="s">
        <v>655</v>
      </c>
      <c r="AT1463" s="164" t="s">
        <v>534</v>
      </c>
      <c r="AU1463" s="164" t="s">
        <v>129</v>
      </c>
      <c r="AY1463" s="18" t="s">
        <v>445</v>
      </c>
      <c r="BE1463" s="165">
        <f>IF(N1463="základná",J1463,0)</f>
        <v>0</v>
      </c>
      <c r="BF1463" s="165">
        <f>IF(N1463="znížená",J1463,0)</f>
        <v>0</v>
      </c>
      <c r="BG1463" s="165">
        <f>IF(N1463="zákl. prenesená",J1463,0)</f>
        <v>0</v>
      </c>
      <c r="BH1463" s="165">
        <f>IF(N1463="zníž. prenesená",J1463,0)</f>
        <v>0</v>
      </c>
      <c r="BI1463" s="165">
        <f>IF(N1463="nulová",J1463,0)</f>
        <v>0</v>
      </c>
      <c r="BJ1463" s="18" t="s">
        <v>129</v>
      </c>
      <c r="BK1463" s="165">
        <f>ROUND(I1463*H1463,2)</f>
        <v>0</v>
      </c>
      <c r="BL1463" s="18" t="s">
        <v>558</v>
      </c>
      <c r="BM1463" s="164" t="s">
        <v>1826</v>
      </c>
    </row>
    <row r="1464" spans="1:65" s="14" customFormat="1">
      <c r="B1464" s="173"/>
      <c r="D1464" s="167" t="s">
        <v>453</v>
      </c>
      <c r="E1464" s="174" t="s">
        <v>1</v>
      </c>
      <c r="F1464" s="175" t="s">
        <v>1827</v>
      </c>
      <c r="H1464" s="176">
        <v>44.732999999999997</v>
      </c>
      <c r="L1464" s="173"/>
      <c r="M1464" s="177"/>
      <c r="N1464" s="178"/>
      <c r="O1464" s="178"/>
      <c r="P1464" s="178"/>
      <c r="Q1464" s="178"/>
      <c r="R1464" s="178"/>
      <c r="S1464" s="178"/>
      <c r="T1464" s="179"/>
      <c r="AT1464" s="174" t="s">
        <v>453</v>
      </c>
      <c r="AU1464" s="174" t="s">
        <v>129</v>
      </c>
      <c r="AV1464" s="14" t="s">
        <v>129</v>
      </c>
      <c r="AW1464" s="14" t="s">
        <v>29</v>
      </c>
      <c r="AX1464" s="14" t="s">
        <v>73</v>
      </c>
      <c r="AY1464" s="174" t="s">
        <v>445</v>
      </c>
    </row>
    <row r="1465" spans="1:65" s="16" customFormat="1">
      <c r="B1465" s="187"/>
      <c r="D1465" s="167" t="s">
        <v>453</v>
      </c>
      <c r="E1465" s="188" t="s">
        <v>1</v>
      </c>
      <c r="F1465" s="189" t="s">
        <v>470</v>
      </c>
      <c r="H1465" s="190">
        <v>44.732999999999997</v>
      </c>
      <c r="L1465" s="187"/>
      <c r="M1465" s="191"/>
      <c r="N1465" s="192"/>
      <c r="O1465" s="192"/>
      <c r="P1465" s="192"/>
      <c r="Q1465" s="192"/>
      <c r="R1465" s="192"/>
      <c r="S1465" s="192"/>
      <c r="T1465" s="193"/>
      <c r="AT1465" s="188" t="s">
        <v>453</v>
      </c>
      <c r="AU1465" s="188" t="s">
        <v>129</v>
      </c>
      <c r="AV1465" s="16" t="s">
        <v>451</v>
      </c>
      <c r="AW1465" s="16" t="s">
        <v>29</v>
      </c>
      <c r="AX1465" s="16" t="s">
        <v>81</v>
      </c>
      <c r="AY1465" s="188" t="s">
        <v>445</v>
      </c>
    </row>
    <row r="1466" spans="1:65" s="2" customFormat="1" ht="24.2" customHeight="1">
      <c r="A1466" s="30"/>
      <c r="B1466" s="152"/>
      <c r="C1466" s="194" t="s">
        <v>1828</v>
      </c>
      <c r="D1466" s="194" t="s">
        <v>534</v>
      </c>
      <c r="E1466" s="195" t="s">
        <v>1829</v>
      </c>
      <c r="F1466" s="196" t="s">
        <v>1830</v>
      </c>
      <c r="G1466" s="197" t="s">
        <v>529</v>
      </c>
      <c r="H1466" s="198">
        <v>172.535</v>
      </c>
      <c r="I1466" s="199"/>
      <c r="J1466" s="199">
        <f>ROUND(I1466*H1466,2)</f>
        <v>0</v>
      </c>
      <c r="K1466" s="200"/>
      <c r="L1466" s="201"/>
      <c r="M1466" s="202" t="s">
        <v>1</v>
      </c>
      <c r="N1466" s="203" t="s">
        <v>39</v>
      </c>
      <c r="O1466" s="162">
        <v>0</v>
      </c>
      <c r="P1466" s="162">
        <f>O1466*H1466</f>
        <v>0</v>
      </c>
      <c r="Q1466" s="162">
        <v>2.2000000000000001E-3</v>
      </c>
      <c r="R1466" s="162">
        <f>Q1466*H1466</f>
        <v>0.379577</v>
      </c>
      <c r="S1466" s="162">
        <v>0</v>
      </c>
      <c r="T1466" s="163">
        <f>S1466*H1466</f>
        <v>0</v>
      </c>
      <c r="U1466" s="30"/>
      <c r="V1466" s="30"/>
      <c r="W1466" s="30"/>
      <c r="X1466" s="30"/>
      <c r="Y1466" s="30"/>
      <c r="Z1466" s="30"/>
      <c r="AA1466" s="30"/>
      <c r="AB1466" s="30"/>
      <c r="AC1466" s="30"/>
      <c r="AD1466" s="30"/>
      <c r="AE1466" s="30"/>
      <c r="AR1466" s="164" t="s">
        <v>655</v>
      </c>
      <c r="AT1466" s="164" t="s">
        <v>534</v>
      </c>
      <c r="AU1466" s="164" t="s">
        <v>129</v>
      </c>
      <c r="AY1466" s="18" t="s">
        <v>445</v>
      </c>
      <c r="BE1466" s="165">
        <f>IF(N1466="základná",J1466,0)</f>
        <v>0</v>
      </c>
      <c r="BF1466" s="165">
        <f>IF(N1466="znížená",J1466,0)</f>
        <v>0</v>
      </c>
      <c r="BG1466" s="165">
        <f>IF(N1466="zákl. prenesená",J1466,0)</f>
        <v>0</v>
      </c>
      <c r="BH1466" s="165">
        <f>IF(N1466="zníž. prenesená",J1466,0)</f>
        <v>0</v>
      </c>
      <c r="BI1466" s="165">
        <f>IF(N1466="nulová",J1466,0)</f>
        <v>0</v>
      </c>
      <c r="BJ1466" s="18" t="s">
        <v>129</v>
      </c>
      <c r="BK1466" s="165">
        <f>ROUND(I1466*H1466,2)</f>
        <v>0</v>
      </c>
      <c r="BL1466" s="18" t="s">
        <v>558</v>
      </c>
      <c r="BM1466" s="164" t="s">
        <v>1831</v>
      </c>
    </row>
    <row r="1467" spans="1:65" s="14" customFormat="1">
      <c r="B1467" s="173"/>
      <c r="D1467" s="167" t="s">
        <v>453</v>
      </c>
      <c r="E1467" s="174" t="s">
        <v>1</v>
      </c>
      <c r="F1467" s="175" t="s">
        <v>1832</v>
      </c>
      <c r="H1467" s="176">
        <v>135.18299999999999</v>
      </c>
      <c r="L1467" s="173"/>
      <c r="M1467" s="177"/>
      <c r="N1467" s="178"/>
      <c r="O1467" s="178"/>
      <c r="P1467" s="178"/>
      <c r="Q1467" s="178"/>
      <c r="R1467" s="178"/>
      <c r="S1467" s="178"/>
      <c r="T1467" s="179"/>
      <c r="AT1467" s="174" t="s">
        <v>453</v>
      </c>
      <c r="AU1467" s="174" t="s">
        <v>129</v>
      </c>
      <c r="AV1467" s="14" t="s">
        <v>129</v>
      </c>
      <c r="AW1467" s="14" t="s">
        <v>29</v>
      </c>
      <c r="AX1467" s="14" t="s">
        <v>73</v>
      </c>
      <c r="AY1467" s="174" t="s">
        <v>445</v>
      </c>
    </row>
    <row r="1468" spans="1:65" s="14" customFormat="1">
      <c r="B1468" s="173"/>
      <c r="D1468" s="167" t="s">
        <v>453</v>
      </c>
      <c r="E1468" s="174" t="s">
        <v>1</v>
      </c>
      <c r="F1468" s="175" t="s">
        <v>1833</v>
      </c>
      <c r="H1468" s="176">
        <v>37.351999999999997</v>
      </c>
      <c r="L1468" s="173"/>
      <c r="M1468" s="177"/>
      <c r="N1468" s="178"/>
      <c r="O1468" s="178"/>
      <c r="P1468" s="178"/>
      <c r="Q1468" s="178"/>
      <c r="R1468" s="178"/>
      <c r="S1468" s="178"/>
      <c r="T1468" s="179"/>
      <c r="AT1468" s="174" t="s">
        <v>453</v>
      </c>
      <c r="AU1468" s="174" t="s">
        <v>129</v>
      </c>
      <c r="AV1468" s="14" t="s">
        <v>129</v>
      </c>
      <c r="AW1468" s="14" t="s">
        <v>29</v>
      </c>
      <c r="AX1468" s="14" t="s">
        <v>73</v>
      </c>
      <c r="AY1468" s="174" t="s">
        <v>445</v>
      </c>
    </row>
    <row r="1469" spans="1:65" s="16" customFormat="1">
      <c r="B1469" s="187"/>
      <c r="D1469" s="167" t="s">
        <v>453</v>
      </c>
      <c r="E1469" s="188" t="s">
        <v>1</v>
      </c>
      <c r="F1469" s="189" t="s">
        <v>470</v>
      </c>
      <c r="H1469" s="190">
        <v>172.535</v>
      </c>
      <c r="L1469" s="187"/>
      <c r="M1469" s="191"/>
      <c r="N1469" s="192"/>
      <c r="O1469" s="192"/>
      <c r="P1469" s="192"/>
      <c r="Q1469" s="192"/>
      <c r="R1469" s="192"/>
      <c r="S1469" s="192"/>
      <c r="T1469" s="193"/>
      <c r="AT1469" s="188" t="s">
        <v>453</v>
      </c>
      <c r="AU1469" s="188" t="s">
        <v>129</v>
      </c>
      <c r="AV1469" s="16" t="s">
        <v>451</v>
      </c>
      <c r="AW1469" s="16" t="s">
        <v>29</v>
      </c>
      <c r="AX1469" s="16" t="s">
        <v>81</v>
      </c>
      <c r="AY1469" s="188" t="s">
        <v>445</v>
      </c>
    </row>
    <row r="1470" spans="1:65" s="2" customFormat="1" ht="21.75" customHeight="1">
      <c r="A1470" s="30"/>
      <c r="B1470" s="152"/>
      <c r="C1470" s="194" t="s">
        <v>1834</v>
      </c>
      <c r="D1470" s="194" t="s">
        <v>534</v>
      </c>
      <c r="E1470" s="195" t="s">
        <v>1835</v>
      </c>
      <c r="F1470" s="196" t="s">
        <v>1836</v>
      </c>
      <c r="G1470" s="197" t="s">
        <v>651</v>
      </c>
      <c r="H1470" s="198">
        <v>593.23400000000004</v>
      </c>
      <c r="I1470" s="199"/>
      <c r="J1470" s="199">
        <f>ROUND(I1470*H1470,2)</f>
        <v>0</v>
      </c>
      <c r="K1470" s="200"/>
      <c r="L1470" s="201"/>
      <c r="M1470" s="202" t="s">
        <v>1</v>
      </c>
      <c r="N1470" s="203" t="s">
        <v>39</v>
      </c>
      <c r="O1470" s="162">
        <v>0</v>
      </c>
      <c r="P1470" s="162">
        <f>O1470*H1470</f>
        <v>0</v>
      </c>
      <c r="Q1470" s="162">
        <v>1.4999999999999999E-4</v>
      </c>
      <c r="R1470" s="162">
        <f>Q1470*H1470</f>
        <v>8.8985099999999998E-2</v>
      </c>
      <c r="S1470" s="162">
        <v>0</v>
      </c>
      <c r="T1470" s="163">
        <f>S1470*H1470</f>
        <v>0</v>
      </c>
      <c r="U1470" s="30"/>
      <c r="V1470" s="30"/>
      <c r="W1470" s="30"/>
      <c r="X1470" s="30"/>
      <c r="Y1470" s="30"/>
      <c r="Z1470" s="30"/>
      <c r="AA1470" s="30"/>
      <c r="AB1470" s="30"/>
      <c r="AC1470" s="30"/>
      <c r="AD1470" s="30"/>
      <c r="AE1470" s="30"/>
      <c r="AR1470" s="164" t="s">
        <v>655</v>
      </c>
      <c r="AT1470" s="164" t="s">
        <v>534</v>
      </c>
      <c r="AU1470" s="164" t="s">
        <v>129</v>
      </c>
      <c r="AY1470" s="18" t="s">
        <v>445</v>
      </c>
      <c r="BE1470" s="165">
        <f>IF(N1470="základná",J1470,0)</f>
        <v>0</v>
      </c>
      <c r="BF1470" s="165">
        <f>IF(N1470="znížená",J1470,0)</f>
        <v>0</v>
      </c>
      <c r="BG1470" s="165">
        <f>IF(N1470="zákl. prenesená",J1470,0)</f>
        <v>0</v>
      </c>
      <c r="BH1470" s="165">
        <f>IF(N1470="zníž. prenesená",J1470,0)</f>
        <v>0</v>
      </c>
      <c r="BI1470" s="165">
        <f>IF(N1470="nulová",J1470,0)</f>
        <v>0</v>
      </c>
      <c r="BJ1470" s="18" t="s">
        <v>129</v>
      </c>
      <c r="BK1470" s="165">
        <f>ROUND(I1470*H1470,2)</f>
        <v>0</v>
      </c>
      <c r="BL1470" s="18" t="s">
        <v>558</v>
      </c>
      <c r="BM1470" s="164" t="s">
        <v>1837</v>
      </c>
    </row>
    <row r="1471" spans="1:65" s="2" customFormat="1" ht="33" customHeight="1">
      <c r="A1471" s="30"/>
      <c r="B1471" s="152"/>
      <c r="C1471" s="153" t="s">
        <v>1838</v>
      </c>
      <c r="D1471" s="153" t="s">
        <v>447</v>
      </c>
      <c r="E1471" s="154" t="s">
        <v>1839</v>
      </c>
      <c r="F1471" s="155" t="s">
        <v>1840</v>
      </c>
      <c r="G1471" s="156" t="s">
        <v>529</v>
      </c>
      <c r="H1471" s="157">
        <v>33.003</v>
      </c>
      <c r="I1471" s="158"/>
      <c r="J1471" s="158">
        <f>ROUND(I1471*H1471,2)</f>
        <v>0</v>
      </c>
      <c r="K1471" s="159"/>
      <c r="L1471" s="31"/>
      <c r="M1471" s="160" t="s">
        <v>1</v>
      </c>
      <c r="N1471" s="161" t="s">
        <v>39</v>
      </c>
      <c r="O1471" s="162">
        <v>0.15822</v>
      </c>
      <c r="P1471" s="162">
        <f>O1471*H1471</f>
        <v>5.2217346600000001</v>
      </c>
      <c r="Q1471" s="162">
        <v>0</v>
      </c>
      <c r="R1471" s="162">
        <f>Q1471*H1471</f>
        <v>0</v>
      </c>
      <c r="S1471" s="162">
        <v>0</v>
      </c>
      <c r="T1471" s="163">
        <f>S1471*H1471</f>
        <v>0</v>
      </c>
      <c r="U1471" s="30"/>
      <c r="V1471" s="30"/>
      <c r="W1471" s="30"/>
      <c r="X1471" s="30"/>
      <c r="Y1471" s="30"/>
      <c r="Z1471" s="30"/>
      <c r="AA1471" s="30"/>
      <c r="AB1471" s="30"/>
      <c r="AC1471" s="30"/>
      <c r="AD1471" s="30"/>
      <c r="AE1471" s="30"/>
      <c r="AR1471" s="164" t="s">
        <v>558</v>
      </c>
      <c r="AT1471" s="164" t="s">
        <v>447</v>
      </c>
      <c r="AU1471" s="164" t="s">
        <v>129</v>
      </c>
      <c r="AY1471" s="18" t="s">
        <v>445</v>
      </c>
      <c r="BE1471" s="165">
        <f>IF(N1471="základná",J1471,0)</f>
        <v>0</v>
      </c>
      <c r="BF1471" s="165">
        <f>IF(N1471="znížená",J1471,0)</f>
        <v>0</v>
      </c>
      <c r="BG1471" s="165">
        <f>IF(N1471="zákl. prenesená",J1471,0)</f>
        <v>0</v>
      </c>
      <c r="BH1471" s="165">
        <f>IF(N1471="zníž. prenesená",J1471,0)</f>
        <v>0</v>
      </c>
      <c r="BI1471" s="165">
        <f>IF(N1471="nulová",J1471,0)</f>
        <v>0</v>
      </c>
      <c r="BJ1471" s="18" t="s">
        <v>129</v>
      </c>
      <c r="BK1471" s="165">
        <f>ROUND(I1471*H1471,2)</f>
        <v>0</v>
      </c>
      <c r="BL1471" s="18" t="s">
        <v>558</v>
      </c>
      <c r="BM1471" s="164" t="s">
        <v>1841</v>
      </c>
    </row>
    <row r="1472" spans="1:65" s="14" customFormat="1">
      <c r="B1472" s="173"/>
      <c r="D1472" s="167" t="s">
        <v>453</v>
      </c>
      <c r="E1472" s="174" t="s">
        <v>1</v>
      </c>
      <c r="F1472" s="175" t="s">
        <v>234</v>
      </c>
      <c r="H1472" s="176">
        <v>33.003</v>
      </c>
      <c r="L1472" s="173"/>
      <c r="M1472" s="177"/>
      <c r="N1472" s="178"/>
      <c r="O1472" s="178"/>
      <c r="P1472" s="178"/>
      <c r="Q1472" s="178"/>
      <c r="R1472" s="178"/>
      <c r="S1472" s="178"/>
      <c r="T1472" s="179"/>
      <c r="AT1472" s="174" t="s">
        <v>453</v>
      </c>
      <c r="AU1472" s="174" t="s">
        <v>129</v>
      </c>
      <c r="AV1472" s="14" t="s">
        <v>129</v>
      </c>
      <c r="AW1472" s="14" t="s">
        <v>29</v>
      </c>
      <c r="AX1472" s="14" t="s">
        <v>73</v>
      </c>
      <c r="AY1472" s="174" t="s">
        <v>445</v>
      </c>
    </row>
    <row r="1473" spans="1:65" s="16" customFormat="1">
      <c r="B1473" s="187"/>
      <c r="D1473" s="167" t="s">
        <v>453</v>
      </c>
      <c r="E1473" s="188" t="s">
        <v>1</v>
      </c>
      <c r="F1473" s="189" t="s">
        <v>470</v>
      </c>
      <c r="H1473" s="190">
        <v>33.003</v>
      </c>
      <c r="L1473" s="187"/>
      <c r="M1473" s="191"/>
      <c r="N1473" s="192"/>
      <c r="O1473" s="192"/>
      <c r="P1473" s="192"/>
      <c r="Q1473" s="192"/>
      <c r="R1473" s="192"/>
      <c r="S1473" s="192"/>
      <c r="T1473" s="193"/>
      <c r="AT1473" s="188" t="s">
        <v>453</v>
      </c>
      <c r="AU1473" s="188" t="s">
        <v>129</v>
      </c>
      <c r="AV1473" s="16" t="s">
        <v>451</v>
      </c>
      <c r="AW1473" s="16" t="s">
        <v>29</v>
      </c>
      <c r="AX1473" s="16" t="s">
        <v>81</v>
      </c>
      <c r="AY1473" s="188" t="s">
        <v>445</v>
      </c>
    </row>
    <row r="1474" spans="1:65" s="2" customFormat="1" ht="37.9" customHeight="1">
      <c r="A1474" s="30"/>
      <c r="B1474" s="152"/>
      <c r="C1474" s="194" t="s">
        <v>1842</v>
      </c>
      <c r="D1474" s="194" t="s">
        <v>534</v>
      </c>
      <c r="E1474" s="195" t="s">
        <v>1843</v>
      </c>
      <c r="F1474" s="196" t="s">
        <v>1844</v>
      </c>
      <c r="G1474" s="197" t="s">
        <v>529</v>
      </c>
      <c r="H1474" s="198">
        <v>33.003</v>
      </c>
      <c r="I1474" s="199"/>
      <c r="J1474" s="199">
        <f>ROUND(I1474*H1474,2)</f>
        <v>0</v>
      </c>
      <c r="K1474" s="200"/>
      <c r="L1474" s="201"/>
      <c r="M1474" s="202" t="s">
        <v>1</v>
      </c>
      <c r="N1474" s="203" t="s">
        <v>39</v>
      </c>
      <c r="O1474" s="162">
        <v>0</v>
      </c>
      <c r="P1474" s="162">
        <f>O1474*H1474</f>
        <v>0</v>
      </c>
      <c r="Q1474" s="162">
        <v>2.0500000000000001E-2</v>
      </c>
      <c r="R1474" s="162">
        <f>Q1474*H1474</f>
        <v>0.67656150000000004</v>
      </c>
      <c r="S1474" s="162">
        <v>0</v>
      </c>
      <c r="T1474" s="163">
        <f>S1474*H1474</f>
        <v>0</v>
      </c>
      <c r="U1474" s="30"/>
      <c r="V1474" s="30"/>
      <c r="W1474" s="30"/>
      <c r="X1474" s="30"/>
      <c r="Y1474" s="30"/>
      <c r="Z1474" s="30"/>
      <c r="AA1474" s="30"/>
      <c r="AB1474" s="30"/>
      <c r="AC1474" s="30"/>
      <c r="AD1474" s="30"/>
      <c r="AE1474" s="30"/>
      <c r="AR1474" s="164" t="s">
        <v>655</v>
      </c>
      <c r="AT1474" s="164" t="s">
        <v>534</v>
      </c>
      <c r="AU1474" s="164" t="s">
        <v>129</v>
      </c>
      <c r="AY1474" s="18" t="s">
        <v>445</v>
      </c>
      <c r="BE1474" s="165">
        <f>IF(N1474="základná",J1474,0)</f>
        <v>0</v>
      </c>
      <c r="BF1474" s="165">
        <f>IF(N1474="znížená",J1474,0)</f>
        <v>0</v>
      </c>
      <c r="BG1474" s="165">
        <f>IF(N1474="zákl. prenesená",J1474,0)</f>
        <v>0</v>
      </c>
      <c r="BH1474" s="165">
        <f>IF(N1474="zníž. prenesená",J1474,0)</f>
        <v>0</v>
      </c>
      <c r="BI1474" s="165">
        <f>IF(N1474="nulová",J1474,0)</f>
        <v>0</v>
      </c>
      <c r="BJ1474" s="18" t="s">
        <v>129</v>
      </c>
      <c r="BK1474" s="165">
        <f>ROUND(I1474*H1474,2)</f>
        <v>0</v>
      </c>
      <c r="BL1474" s="18" t="s">
        <v>558</v>
      </c>
      <c r="BM1474" s="164" t="s">
        <v>1845</v>
      </c>
    </row>
    <row r="1475" spans="1:65" s="14" customFormat="1">
      <c r="B1475" s="173"/>
      <c r="D1475" s="167" t="s">
        <v>453</v>
      </c>
      <c r="E1475" s="174" t="s">
        <v>1</v>
      </c>
      <c r="F1475" s="175" t="s">
        <v>234</v>
      </c>
      <c r="H1475" s="176">
        <v>33.003</v>
      </c>
      <c r="L1475" s="173"/>
      <c r="M1475" s="177"/>
      <c r="N1475" s="178"/>
      <c r="O1475" s="178"/>
      <c r="P1475" s="178"/>
      <c r="Q1475" s="178"/>
      <c r="R1475" s="178"/>
      <c r="S1475" s="178"/>
      <c r="T1475" s="179"/>
      <c r="AT1475" s="174" t="s">
        <v>453</v>
      </c>
      <c r="AU1475" s="174" t="s">
        <v>129</v>
      </c>
      <c r="AV1475" s="14" t="s">
        <v>129</v>
      </c>
      <c r="AW1475" s="14" t="s">
        <v>29</v>
      </c>
      <c r="AX1475" s="14" t="s">
        <v>73</v>
      </c>
      <c r="AY1475" s="174" t="s">
        <v>445</v>
      </c>
    </row>
    <row r="1476" spans="1:65" s="16" customFormat="1">
      <c r="B1476" s="187"/>
      <c r="D1476" s="167" t="s">
        <v>453</v>
      </c>
      <c r="E1476" s="188" t="s">
        <v>1</v>
      </c>
      <c r="F1476" s="189" t="s">
        <v>470</v>
      </c>
      <c r="H1476" s="190">
        <v>33.003</v>
      </c>
      <c r="L1476" s="187"/>
      <c r="M1476" s="191"/>
      <c r="N1476" s="192"/>
      <c r="O1476" s="192"/>
      <c r="P1476" s="192"/>
      <c r="Q1476" s="192"/>
      <c r="R1476" s="192"/>
      <c r="S1476" s="192"/>
      <c r="T1476" s="193"/>
      <c r="AT1476" s="188" t="s">
        <v>453</v>
      </c>
      <c r="AU1476" s="188" t="s">
        <v>129</v>
      </c>
      <c r="AV1476" s="16" t="s">
        <v>451</v>
      </c>
      <c r="AW1476" s="16" t="s">
        <v>29</v>
      </c>
      <c r="AX1476" s="16" t="s">
        <v>81</v>
      </c>
      <c r="AY1476" s="188" t="s">
        <v>445</v>
      </c>
    </row>
    <row r="1477" spans="1:65" s="2" customFormat="1" ht="24.2" customHeight="1">
      <c r="A1477" s="30"/>
      <c r="B1477" s="152"/>
      <c r="C1477" s="153" t="s">
        <v>1846</v>
      </c>
      <c r="D1477" s="153" t="s">
        <v>447</v>
      </c>
      <c r="E1477" s="154" t="s">
        <v>1847</v>
      </c>
      <c r="F1477" s="155" t="s">
        <v>1848</v>
      </c>
      <c r="G1477" s="156" t="s">
        <v>651</v>
      </c>
      <c r="H1477" s="157">
        <v>2</v>
      </c>
      <c r="I1477" s="158"/>
      <c r="J1477" s="158">
        <f>ROUND(I1477*H1477,2)</f>
        <v>0</v>
      </c>
      <c r="K1477" s="159"/>
      <c r="L1477" s="31"/>
      <c r="M1477" s="160" t="s">
        <v>1</v>
      </c>
      <c r="N1477" s="161" t="s">
        <v>39</v>
      </c>
      <c r="O1477" s="162">
        <v>0.27128000000000002</v>
      </c>
      <c r="P1477" s="162">
        <f>O1477*H1477</f>
        <v>0.54256000000000004</v>
      </c>
      <c r="Q1477" s="162">
        <v>5.5000000000000002E-5</v>
      </c>
      <c r="R1477" s="162">
        <f>Q1477*H1477</f>
        <v>1.1E-4</v>
      </c>
      <c r="S1477" s="162">
        <v>0</v>
      </c>
      <c r="T1477" s="163">
        <f>S1477*H1477</f>
        <v>0</v>
      </c>
      <c r="U1477" s="30"/>
      <c r="V1477" s="30"/>
      <c r="W1477" s="30"/>
      <c r="X1477" s="30"/>
      <c r="Y1477" s="30"/>
      <c r="Z1477" s="30"/>
      <c r="AA1477" s="30"/>
      <c r="AB1477" s="30"/>
      <c r="AC1477" s="30"/>
      <c r="AD1477" s="30"/>
      <c r="AE1477" s="30"/>
      <c r="AR1477" s="164" t="s">
        <v>558</v>
      </c>
      <c r="AT1477" s="164" t="s">
        <v>447</v>
      </c>
      <c r="AU1477" s="164" t="s">
        <v>129</v>
      </c>
      <c r="AY1477" s="18" t="s">
        <v>445</v>
      </c>
      <c r="BE1477" s="165">
        <f>IF(N1477="základná",J1477,0)</f>
        <v>0</v>
      </c>
      <c r="BF1477" s="165">
        <f>IF(N1477="znížená",J1477,0)</f>
        <v>0</v>
      </c>
      <c r="BG1477" s="165">
        <f>IF(N1477="zákl. prenesená",J1477,0)</f>
        <v>0</v>
      </c>
      <c r="BH1477" s="165">
        <f>IF(N1477="zníž. prenesená",J1477,0)</f>
        <v>0</v>
      </c>
      <c r="BI1477" s="165">
        <f>IF(N1477="nulová",J1477,0)</f>
        <v>0</v>
      </c>
      <c r="BJ1477" s="18" t="s">
        <v>129</v>
      </c>
      <c r="BK1477" s="165">
        <f>ROUND(I1477*H1477,2)</f>
        <v>0</v>
      </c>
      <c r="BL1477" s="18" t="s">
        <v>558</v>
      </c>
      <c r="BM1477" s="164" t="s">
        <v>1849</v>
      </c>
    </row>
    <row r="1478" spans="1:65" s="14" customFormat="1">
      <c r="B1478" s="173"/>
      <c r="D1478" s="167" t="s">
        <v>453</v>
      </c>
      <c r="E1478" s="174" t="s">
        <v>1</v>
      </c>
      <c r="F1478" s="175" t="s">
        <v>129</v>
      </c>
      <c r="H1478" s="176">
        <v>2</v>
      </c>
      <c r="L1478" s="173"/>
      <c r="M1478" s="177"/>
      <c r="N1478" s="178"/>
      <c r="O1478" s="178"/>
      <c r="P1478" s="178"/>
      <c r="Q1478" s="178"/>
      <c r="R1478" s="178"/>
      <c r="S1478" s="178"/>
      <c r="T1478" s="179"/>
      <c r="AT1478" s="174" t="s">
        <v>453</v>
      </c>
      <c r="AU1478" s="174" t="s">
        <v>129</v>
      </c>
      <c r="AV1478" s="14" t="s">
        <v>129</v>
      </c>
      <c r="AW1478" s="14" t="s">
        <v>29</v>
      </c>
      <c r="AX1478" s="14" t="s">
        <v>73</v>
      </c>
      <c r="AY1478" s="174" t="s">
        <v>445</v>
      </c>
    </row>
    <row r="1479" spans="1:65" s="16" customFormat="1">
      <c r="B1479" s="187"/>
      <c r="D1479" s="167" t="s">
        <v>453</v>
      </c>
      <c r="E1479" s="188" t="s">
        <v>1</v>
      </c>
      <c r="F1479" s="189" t="s">
        <v>470</v>
      </c>
      <c r="H1479" s="190">
        <v>2</v>
      </c>
      <c r="L1479" s="187"/>
      <c r="M1479" s="191"/>
      <c r="N1479" s="192"/>
      <c r="O1479" s="192"/>
      <c r="P1479" s="192"/>
      <c r="Q1479" s="192"/>
      <c r="R1479" s="192"/>
      <c r="S1479" s="192"/>
      <c r="T1479" s="193"/>
      <c r="AT1479" s="188" t="s">
        <v>453</v>
      </c>
      <c r="AU1479" s="188" t="s">
        <v>129</v>
      </c>
      <c r="AV1479" s="16" t="s">
        <v>451</v>
      </c>
      <c r="AW1479" s="16" t="s">
        <v>29</v>
      </c>
      <c r="AX1479" s="16" t="s">
        <v>81</v>
      </c>
      <c r="AY1479" s="188" t="s">
        <v>445</v>
      </c>
    </row>
    <row r="1480" spans="1:65" s="2" customFormat="1" ht="24.2" customHeight="1">
      <c r="A1480" s="30"/>
      <c r="B1480" s="152"/>
      <c r="C1480" s="194" t="s">
        <v>1850</v>
      </c>
      <c r="D1480" s="194" t="s">
        <v>534</v>
      </c>
      <c r="E1480" s="195" t="s">
        <v>1851</v>
      </c>
      <c r="F1480" s="196" t="s">
        <v>1852</v>
      </c>
      <c r="G1480" s="197" t="s">
        <v>651</v>
      </c>
      <c r="H1480" s="198">
        <v>2</v>
      </c>
      <c r="I1480" s="199"/>
      <c r="J1480" s="199">
        <f>ROUND(I1480*H1480,2)</f>
        <v>0</v>
      </c>
      <c r="K1480" s="200"/>
      <c r="L1480" s="201"/>
      <c r="M1480" s="202" t="s">
        <v>1</v>
      </c>
      <c r="N1480" s="203" t="s">
        <v>39</v>
      </c>
      <c r="O1480" s="162">
        <v>0</v>
      </c>
      <c r="P1480" s="162">
        <f>O1480*H1480</f>
        <v>0</v>
      </c>
      <c r="Q1480" s="162">
        <v>6.4999999999999997E-4</v>
      </c>
      <c r="R1480" s="162">
        <f>Q1480*H1480</f>
        <v>1.2999999999999999E-3</v>
      </c>
      <c r="S1480" s="162">
        <v>0</v>
      </c>
      <c r="T1480" s="163">
        <f>S1480*H1480</f>
        <v>0</v>
      </c>
      <c r="U1480" s="30"/>
      <c r="V1480" s="30"/>
      <c r="W1480" s="30"/>
      <c r="X1480" s="30"/>
      <c r="Y1480" s="30"/>
      <c r="Z1480" s="30"/>
      <c r="AA1480" s="30"/>
      <c r="AB1480" s="30"/>
      <c r="AC1480" s="30"/>
      <c r="AD1480" s="30"/>
      <c r="AE1480" s="30"/>
      <c r="AR1480" s="164" t="s">
        <v>655</v>
      </c>
      <c r="AT1480" s="164" t="s">
        <v>534</v>
      </c>
      <c r="AU1480" s="164" t="s">
        <v>129</v>
      </c>
      <c r="AY1480" s="18" t="s">
        <v>445</v>
      </c>
      <c r="BE1480" s="165">
        <f>IF(N1480="základná",J1480,0)</f>
        <v>0</v>
      </c>
      <c r="BF1480" s="165">
        <f>IF(N1480="znížená",J1480,0)</f>
        <v>0</v>
      </c>
      <c r="BG1480" s="165">
        <f>IF(N1480="zákl. prenesená",J1480,0)</f>
        <v>0</v>
      </c>
      <c r="BH1480" s="165">
        <f>IF(N1480="zníž. prenesená",J1480,0)</f>
        <v>0</v>
      </c>
      <c r="BI1480" s="165">
        <f>IF(N1480="nulová",J1480,0)</f>
        <v>0</v>
      </c>
      <c r="BJ1480" s="18" t="s">
        <v>129</v>
      </c>
      <c r="BK1480" s="165">
        <f>ROUND(I1480*H1480,2)</f>
        <v>0</v>
      </c>
      <c r="BL1480" s="18" t="s">
        <v>558</v>
      </c>
      <c r="BM1480" s="164" t="s">
        <v>1853</v>
      </c>
    </row>
    <row r="1481" spans="1:65" s="2" customFormat="1" ht="16.5" customHeight="1">
      <c r="A1481" s="30"/>
      <c r="B1481" s="152"/>
      <c r="C1481" s="194" t="s">
        <v>1854</v>
      </c>
      <c r="D1481" s="194" t="s">
        <v>534</v>
      </c>
      <c r="E1481" s="195" t="s">
        <v>1855</v>
      </c>
      <c r="F1481" s="196" t="s">
        <v>1856</v>
      </c>
      <c r="G1481" s="197" t="s">
        <v>651</v>
      </c>
      <c r="H1481" s="198">
        <v>10</v>
      </c>
      <c r="I1481" s="199"/>
      <c r="J1481" s="199">
        <f>ROUND(I1481*H1481,2)</f>
        <v>0</v>
      </c>
      <c r="K1481" s="200"/>
      <c r="L1481" s="201"/>
      <c r="M1481" s="202" t="s">
        <v>1</v>
      </c>
      <c r="N1481" s="203" t="s">
        <v>39</v>
      </c>
      <c r="O1481" s="162">
        <v>0</v>
      </c>
      <c r="P1481" s="162">
        <f>O1481*H1481</f>
        <v>0</v>
      </c>
      <c r="Q1481" s="162">
        <v>3.5E-4</v>
      </c>
      <c r="R1481" s="162">
        <f>Q1481*H1481</f>
        <v>3.5000000000000001E-3</v>
      </c>
      <c r="S1481" s="162">
        <v>0</v>
      </c>
      <c r="T1481" s="163">
        <f>S1481*H1481</f>
        <v>0</v>
      </c>
      <c r="U1481" s="30"/>
      <c r="V1481" s="30"/>
      <c r="W1481" s="30"/>
      <c r="X1481" s="30"/>
      <c r="Y1481" s="30"/>
      <c r="Z1481" s="30"/>
      <c r="AA1481" s="30"/>
      <c r="AB1481" s="30"/>
      <c r="AC1481" s="30"/>
      <c r="AD1481" s="30"/>
      <c r="AE1481" s="30"/>
      <c r="AR1481" s="164" t="s">
        <v>655</v>
      </c>
      <c r="AT1481" s="164" t="s">
        <v>534</v>
      </c>
      <c r="AU1481" s="164" t="s">
        <v>129</v>
      </c>
      <c r="AY1481" s="18" t="s">
        <v>445</v>
      </c>
      <c r="BE1481" s="165">
        <f>IF(N1481="základná",J1481,0)</f>
        <v>0</v>
      </c>
      <c r="BF1481" s="165">
        <f>IF(N1481="znížená",J1481,0)</f>
        <v>0</v>
      </c>
      <c r="BG1481" s="165">
        <f>IF(N1481="zákl. prenesená",J1481,0)</f>
        <v>0</v>
      </c>
      <c r="BH1481" s="165">
        <f>IF(N1481="zníž. prenesená",J1481,0)</f>
        <v>0</v>
      </c>
      <c r="BI1481" s="165">
        <f>IF(N1481="nulová",J1481,0)</f>
        <v>0</v>
      </c>
      <c r="BJ1481" s="18" t="s">
        <v>129</v>
      </c>
      <c r="BK1481" s="165">
        <f>ROUND(I1481*H1481,2)</f>
        <v>0</v>
      </c>
      <c r="BL1481" s="18" t="s">
        <v>558</v>
      </c>
      <c r="BM1481" s="164" t="s">
        <v>1857</v>
      </c>
    </row>
    <row r="1482" spans="1:65" s="2" customFormat="1" ht="37.9" customHeight="1">
      <c r="A1482" s="30"/>
      <c r="B1482" s="152"/>
      <c r="C1482" s="153" t="s">
        <v>1858</v>
      </c>
      <c r="D1482" s="153" t="s">
        <v>447</v>
      </c>
      <c r="E1482" s="154" t="s">
        <v>1859</v>
      </c>
      <c r="F1482" s="155" t="s">
        <v>1860</v>
      </c>
      <c r="G1482" s="156" t="s">
        <v>542</v>
      </c>
      <c r="H1482" s="157">
        <v>122.48</v>
      </c>
      <c r="I1482" s="158"/>
      <c r="J1482" s="158">
        <f>ROUND(I1482*H1482,2)</f>
        <v>0</v>
      </c>
      <c r="K1482" s="159"/>
      <c r="L1482" s="31"/>
      <c r="M1482" s="160" t="s">
        <v>1</v>
      </c>
      <c r="N1482" s="161" t="s">
        <v>39</v>
      </c>
      <c r="O1482" s="162">
        <v>0.35561999999999999</v>
      </c>
      <c r="P1482" s="162">
        <f>O1482*H1482</f>
        <v>43.556337599999999</v>
      </c>
      <c r="Q1482" s="162">
        <v>3.6000000000000002E-4</v>
      </c>
      <c r="R1482" s="162">
        <f>Q1482*H1482</f>
        <v>4.4092800000000001E-2</v>
      </c>
      <c r="S1482" s="162">
        <v>0</v>
      </c>
      <c r="T1482" s="163">
        <f>S1482*H1482</f>
        <v>0</v>
      </c>
      <c r="U1482" s="30"/>
      <c r="V1482" s="30"/>
      <c r="W1482" s="30"/>
      <c r="X1482" s="30"/>
      <c r="Y1482" s="30"/>
      <c r="Z1482" s="30"/>
      <c r="AA1482" s="30"/>
      <c r="AB1482" s="30"/>
      <c r="AC1482" s="30"/>
      <c r="AD1482" s="30"/>
      <c r="AE1482" s="30"/>
      <c r="AR1482" s="164" t="s">
        <v>558</v>
      </c>
      <c r="AT1482" s="164" t="s">
        <v>447</v>
      </c>
      <c r="AU1482" s="164" t="s">
        <v>129</v>
      </c>
      <c r="AY1482" s="18" t="s">
        <v>445</v>
      </c>
      <c r="BE1482" s="165">
        <f>IF(N1482="základná",J1482,0)</f>
        <v>0</v>
      </c>
      <c r="BF1482" s="165">
        <f>IF(N1482="znížená",J1482,0)</f>
        <v>0</v>
      </c>
      <c r="BG1482" s="165">
        <f>IF(N1482="zákl. prenesená",J1482,0)</f>
        <v>0</v>
      </c>
      <c r="BH1482" s="165">
        <f>IF(N1482="zníž. prenesená",J1482,0)</f>
        <v>0</v>
      </c>
      <c r="BI1482" s="165">
        <f>IF(N1482="nulová",J1482,0)</f>
        <v>0</v>
      </c>
      <c r="BJ1482" s="18" t="s">
        <v>129</v>
      </c>
      <c r="BK1482" s="165">
        <f>ROUND(I1482*H1482,2)</f>
        <v>0</v>
      </c>
      <c r="BL1482" s="18" t="s">
        <v>558</v>
      </c>
      <c r="BM1482" s="164" t="s">
        <v>1861</v>
      </c>
    </row>
    <row r="1483" spans="1:65" s="14" customFormat="1">
      <c r="B1483" s="173"/>
      <c r="D1483" s="167" t="s">
        <v>453</v>
      </c>
      <c r="E1483" s="174" t="s">
        <v>1</v>
      </c>
      <c r="F1483" s="175" t="s">
        <v>1862</v>
      </c>
      <c r="H1483" s="176">
        <v>21.63</v>
      </c>
      <c r="L1483" s="173"/>
      <c r="M1483" s="177"/>
      <c r="N1483" s="178"/>
      <c r="O1483" s="178"/>
      <c r="P1483" s="178"/>
      <c r="Q1483" s="178"/>
      <c r="R1483" s="178"/>
      <c r="S1483" s="178"/>
      <c r="T1483" s="179"/>
      <c r="AT1483" s="174" t="s">
        <v>453</v>
      </c>
      <c r="AU1483" s="174" t="s">
        <v>129</v>
      </c>
      <c r="AV1483" s="14" t="s">
        <v>129</v>
      </c>
      <c r="AW1483" s="14" t="s">
        <v>29</v>
      </c>
      <c r="AX1483" s="14" t="s">
        <v>73</v>
      </c>
      <c r="AY1483" s="174" t="s">
        <v>445</v>
      </c>
    </row>
    <row r="1484" spans="1:65" s="15" customFormat="1">
      <c r="B1484" s="180"/>
      <c r="D1484" s="167" t="s">
        <v>453</v>
      </c>
      <c r="E1484" s="181" t="s">
        <v>210</v>
      </c>
      <c r="F1484" s="182" t="s">
        <v>468</v>
      </c>
      <c r="H1484" s="183">
        <v>21.63</v>
      </c>
      <c r="L1484" s="180"/>
      <c r="M1484" s="184"/>
      <c r="N1484" s="185"/>
      <c r="O1484" s="185"/>
      <c r="P1484" s="185"/>
      <c r="Q1484" s="185"/>
      <c r="R1484" s="185"/>
      <c r="S1484" s="185"/>
      <c r="T1484" s="186"/>
      <c r="AT1484" s="181" t="s">
        <v>453</v>
      </c>
      <c r="AU1484" s="181" t="s">
        <v>129</v>
      </c>
      <c r="AV1484" s="15" t="s">
        <v>469</v>
      </c>
      <c r="AW1484" s="15" t="s">
        <v>29</v>
      </c>
      <c r="AX1484" s="15" t="s">
        <v>73</v>
      </c>
      <c r="AY1484" s="181" t="s">
        <v>445</v>
      </c>
    </row>
    <row r="1485" spans="1:65" s="14" customFormat="1">
      <c r="B1485" s="173"/>
      <c r="D1485" s="167" t="s">
        <v>453</v>
      </c>
      <c r="E1485" s="174" t="s">
        <v>1</v>
      </c>
      <c r="F1485" s="175" t="s">
        <v>1863</v>
      </c>
      <c r="H1485" s="176">
        <v>19.649999999999999</v>
      </c>
      <c r="L1485" s="173"/>
      <c r="M1485" s="177"/>
      <c r="N1485" s="178"/>
      <c r="O1485" s="178"/>
      <c r="P1485" s="178"/>
      <c r="Q1485" s="178"/>
      <c r="R1485" s="178"/>
      <c r="S1485" s="178"/>
      <c r="T1485" s="179"/>
      <c r="AT1485" s="174" t="s">
        <v>453</v>
      </c>
      <c r="AU1485" s="174" t="s">
        <v>129</v>
      </c>
      <c r="AV1485" s="14" t="s">
        <v>129</v>
      </c>
      <c r="AW1485" s="14" t="s">
        <v>29</v>
      </c>
      <c r="AX1485" s="14" t="s">
        <v>73</v>
      </c>
      <c r="AY1485" s="174" t="s">
        <v>445</v>
      </c>
    </row>
    <row r="1486" spans="1:65" s="15" customFormat="1">
      <c r="B1486" s="180"/>
      <c r="D1486" s="167" t="s">
        <v>453</v>
      </c>
      <c r="E1486" s="181" t="s">
        <v>238</v>
      </c>
      <c r="F1486" s="182" t="s">
        <v>468</v>
      </c>
      <c r="H1486" s="183">
        <v>19.649999999999999</v>
      </c>
      <c r="L1486" s="180"/>
      <c r="M1486" s="184"/>
      <c r="N1486" s="185"/>
      <c r="O1486" s="185"/>
      <c r="P1486" s="185"/>
      <c r="Q1486" s="185"/>
      <c r="R1486" s="185"/>
      <c r="S1486" s="185"/>
      <c r="T1486" s="186"/>
      <c r="AT1486" s="181" t="s">
        <v>453</v>
      </c>
      <c r="AU1486" s="181" t="s">
        <v>129</v>
      </c>
      <c r="AV1486" s="15" t="s">
        <v>469</v>
      </c>
      <c r="AW1486" s="15" t="s">
        <v>29</v>
      </c>
      <c r="AX1486" s="15" t="s">
        <v>73</v>
      </c>
      <c r="AY1486" s="181" t="s">
        <v>445</v>
      </c>
    </row>
    <row r="1487" spans="1:65" s="14" customFormat="1">
      <c r="B1487" s="173"/>
      <c r="D1487" s="167" t="s">
        <v>453</v>
      </c>
      <c r="E1487" s="174" t="s">
        <v>1</v>
      </c>
      <c r="F1487" s="175" t="s">
        <v>1864</v>
      </c>
      <c r="H1487" s="176">
        <v>81.2</v>
      </c>
      <c r="L1487" s="173"/>
      <c r="M1487" s="177"/>
      <c r="N1487" s="178"/>
      <c r="O1487" s="178"/>
      <c r="P1487" s="178"/>
      <c r="Q1487" s="178"/>
      <c r="R1487" s="178"/>
      <c r="S1487" s="178"/>
      <c r="T1487" s="179"/>
      <c r="AT1487" s="174" t="s">
        <v>453</v>
      </c>
      <c r="AU1487" s="174" t="s">
        <v>129</v>
      </c>
      <c r="AV1487" s="14" t="s">
        <v>129</v>
      </c>
      <c r="AW1487" s="14" t="s">
        <v>29</v>
      </c>
      <c r="AX1487" s="14" t="s">
        <v>73</v>
      </c>
      <c r="AY1487" s="174" t="s">
        <v>445</v>
      </c>
    </row>
    <row r="1488" spans="1:65" s="15" customFormat="1">
      <c r="B1488" s="180"/>
      <c r="D1488" s="167" t="s">
        <v>453</v>
      </c>
      <c r="E1488" s="181" t="s">
        <v>415</v>
      </c>
      <c r="F1488" s="182" t="s">
        <v>468</v>
      </c>
      <c r="H1488" s="183">
        <v>81.2</v>
      </c>
      <c r="L1488" s="180"/>
      <c r="M1488" s="184"/>
      <c r="N1488" s="185"/>
      <c r="O1488" s="185"/>
      <c r="P1488" s="185"/>
      <c r="Q1488" s="185"/>
      <c r="R1488" s="185"/>
      <c r="S1488" s="185"/>
      <c r="T1488" s="186"/>
      <c r="AT1488" s="181" t="s">
        <v>453</v>
      </c>
      <c r="AU1488" s="181" t="s">
        <v>129</v>
      </c>
      <c r="AV1488" s="15" t="s">
        <v>469</v>
      </c>
      <c r="AW1488" s="15" t="s">
        <v>29</v>
      </c>
      <c r="AX1488" s="15" t="s">
        <v>73</v>
      </c>
      <c r="AY1488" s="181" t="s">
        <v>445</v>
      </c>
    </row>
    <row r="1489" spans="1:65" s="16" customFormat="1">
      <c r="B1489" s="187"/>
      <c r="D1489" s="167" t="s">
        <v>453</v>
      </c>
      <c r="E1489" s="188" t="s">
        <v>1</v>
      </c>
      <c r="F1489" s="189" t="s">
        <v>470</v>
      </c>
      <c r="H1489" s="190">
        <v>122.48</v>
      </c>
      <c r="L1489" s="187"/>
      <c r="M1489" s="191"/>
      <c r="N1489" s="192"/>
      <c r="O1489" s="192"/>
      <c r="P1489" s="192"/>
      <c r="Q1489" s="192"/>
      <c r="R1489" s="192"/>
      <c r="S1489" s="192"/>
      <c r="T1489" s="193"/>
      <c r="AT1489" s="188" t="s">
        <v>453</v>
      </c>
      <c r="AU1489" s="188" t="s">
        <v>129</v>
      </c>
      <c r="AV1489" s="16" t="s">
        <v>451</v>
      </c>
      <c r="AW1489" s="16" t="s">
        <v>29</v>
      </c>
      <c r="AX1489" s="16" t="s">
        <v>81</v>
      </c>
      <c r="AY1489" s="188" t="s">
        <v>445</v>
      </c>
    </row>
    <row r="1490" spans="1:65" s="2" customFormat="1" ht="24.2" customHeight="1">
      <c r="A1490" s="30"/>
      <c r="B1490" s="152"/>
      <c r="C1490" s="194" t="s">
        <v>1865</v>
      </c>
      <c r="D1490" s="194" t="s">
        <v>534</v>
      </c>
      <c r="E1490" s="195" t="s">
        <v>1866</v>
      </c>
      <c r="F1490" s="196" t="s">
        <v>1867</v>
      </c>
      <c r="G1490" s="197" t="s">
        <v>542</v>
      </c>
      <c r="H1490" s="198">
        <v>128.60499999999999</v>
      </c>
      <c r="I1490" s="199"/>
      <c r="J1490" s="199">
        <f>ROUND(I1490*H1490,2)</f>
        <v>0</v>
      </c>
      <c r="K1490" s="200"/>
      <c r="L1490" s="201"/>
      <c r="M1490" s="202" t="s">
        <v>1</v>
      </c>
      <c r="N1490" s="203" t="s">
        <v>39</v>
      </c>
      <c r="O1490" s="162">
        <v>0</v>
      </c>
      <c r="P1490" s="162">
        <f>O1490*H1490</f>
        <v>0</v>
      </c>
      <c r="Q1490" s="162">
        <v>2.9999999999999997E-4</v>
      </c>
      <c r="R1490" s="162">
        <f>Q1490*H1490</f>
        <v>3.8581499999999991E-2</v>
      </c>
      <c r="S1490" s="162">
        <v>0</v>
      </c>
      <c r="T1490" s="163">
        <f>S1490*H1490</f>
        <v>0</v>
      </c>
      <c r="U1490" s="30"/>
      <c r="V1490" s="30"/>
      <c r="W1490" s="30"/>
      <c r="X1490" s="30"/>
      <c r="Y1490" s="30"/>
      <c r="Z1490" s="30"/>
      <c r="AA1490" s="30"/>
      <c r="AB1490" s="30"/>
      <c r="AC1490" s="30"/>
      <c r="AD1490" s="30"/>
      <c r="AE1490" s="30"/>
      <c r="AR1490" s="164" t="s">
        <v>655</v>
      </c>
      <c r="AT1490" s="164" t="s">
        <v>534</v>
      </c>
      <c r="AU1490" s="164" t="s">
        <v>129</v>
      </c>
      <c r="AY1490" s="18" t="s">
        <v>445</v>
      </c>
      <c r="BE1490" s="165">
        <f>IF(N1490="základná",J1490,0)</f>
        <v>0</v>
      </c>
      <c r="BF1490" s="165">
        <f>IF(N1490="znížená",J1490,0)</f>
        <v>0</v>
      </c>
      <c r="BG1490" s="165">
        <f>IF(N1490="zákl. prenesená",J1490,0)</f>
        <v>0</v>
      </c>
      <c r="BH1490" s="165">
        <f>IF(N1490="zníž. prenesená",J1490,0)</f>
        <v>0</v>
      </c>
      <c r="BI1490" s="165">
        <f>IF(N1490="nulová",J1490,0)</f>
        <v>0</v>
      </c>
      <c r="BJ1490" s="18" t="s">
        <v>129</v>
      </c>
      <c r="BK1490" s="165">
        <f>ROUND(I1490*H1490,2)</f>
        <v>0</v>
      </c>
      <c r="BL1490" s="18" t="s">
        <v>558</v>
      </c>
      <c r="BM1490" s="164" t="s">
        <v>1868</v>
      </c>
    </row>
    <row r="1491" spans="1:65" s="14" customFormat="1">
      <c r="B1491" s="173"/>
      <c r="D1491" s="167" t="s">
        <v>453</v>
      </c>
      <c r="E1491" s="174" t="s">
        <v>1</v>
      </c>
      <c r="F1491" s="175" t="s">
        <v>1869</v>
      </c>
      <c r="H1491" s="176">
        <v>22.712</v>
      </c>
      <c r="L1491" s="173"/>
      <c r="M1491" s="177"/>
      <c r="N1491" s="178"/>
      <c r="O1491" s="178"/>
      <c r="P1491" s="178"/>
      <c r="Q1491" s="178"/>
      <c r="R1491" s="178"/>
      <c r="S1491" s="178"/>
      <c r="T1491" s="179"/>
      <c r="AT1491" s="174" t="s">
        <v>453</v>
      </c>
      <c r="AU1491" s="174" t="s">
        <v>129</v>
      </c>
      <c r="AV1491" s="14" t="s">
        <v>129</v>
      </c>
      <c r="AW1491" s="14" t="s">
        <v>29</v>
      </c>
      <c r="AX1491" s="14" t="s">
        <v>73</v>
      </c>
      <c r="AY1491" s="174" t="s">
        <v>445</v>
      </c>
    </row>
    <row r="1492" spans="1:65" s="14" customFormat="1">
      <c r="B1492" s="173"/>
      <c r="D1492" s="167" t="s">
        <v>453</v>
      </c>
      <c r="E1492" s="174" t="s">
        <v>1</v>
      </c>
      <c r="F1492" s="175" t="s">
        <v>1870</v>
      </c>
      <c r="H1492" s="176">
        <v>20.632999999999999</v>
      </c>
      <c r="L1492" s="173"/>
      <c r="M1492" s="177"/>
      <c r="N1492" s="178"/>
      <c r="O1492" s="178"/>
      <c r="P1492" s="178"/>
      <c r="Q1492" s="178"/>
      <c r="R1492" s="178"/>
      <c r="S1492" s="178"/>
      <c r="T1492" s="179"/>
      <c r="AT1492" s="174" t="s">
        <v>453</v>
      </c>
      <c r="AU1492" s="174" t="s">
        <v>129</v>
      </c>
      <c r="AV1492" s="14" t="s">
        <v>129</v>
      </c>
      <c r="AW1492" s="14" t="s">
        <v>29</v>
      </c>
      <c r="AX1492" s="14" t="s">
        <v>73</v>
      </c>
      <c r="AY1492" s="174" t="s">
        <v>445</v>
      </c>
    </row>
    <row r="1493" spans="1:65" s="14" customFormat="1">
      <c r="B1493" s="173"/>
      <c r="D1493" s="167" t="s">
        <v>453</v>
      </c>
      <c r="E1493" s="174" t="s">
        <v>1</v>
      </c>
      <c r="F1493" s="175" t="s">
        <v>1871</v>
      </c>
      <c r="H1493" s="176">
        <v>85.26</v>
      </c>
      <c r="L1493" s="173"/>
      <c r="M1493" s="177"/>
      <c r="N1493" s="178"/>
      <c r="O1493" s="178"/>
      <c r="P1493" s="178"/>
      <c r="Q1493" s="178"/>
      <c r="R1493" s="178"/>
      <c r="S1493" s="178"/>
      <c r="T1493" s="179"/>
      <c r="AT1493" s="174" t="s">
        <v>453</v>
      </c>
      <c r="AU1493" s="174" t="s">
        <v>129</v>
      </c>
      <c r="AV1493" s="14" t="s">
        <v>129</v>
      </c>
      <c r="AW1493" s="14" t="s">
        <v>29</v>
      </c>
      <c r="AX1493" s="14" t="s">
        <v>73</v>
      </c>
      <c r="AY1493" s="174" t="s">
        <v>445</v>
      </c>
    </row>
    <row r="1494" spans="1:65" s="16" customFormat="1">
      <c r="B1494" s="187"/>
      <c r="D1494" s="167" t="s">
        <v>453</v>
      </c>
      <c r="E1494" s="188" t="s">
        <v>1</v>
      </c>
      <c r="F1494" s="189" t="s">
        <v>470</v>
      </c>
      <c r="H1494" s="190">
        <v>128.60499999999999</v>
      </c>
      <c r="L1494" s="187"/>
      <c r="M1494" s="191"/>
      <c r="N1494" s="192"/>
      <c r="O1494" s="192"/>
      <c r="P1494" s="192"/>
      <c r="Q1494" s="192"/>
      <c r="R1494" s="192"/>
      <c r="S1494" s="192"/>
      <c r="T1494" s="193"/>
      <c r="AT1494" s="188" t="s">
        <v>453</v>
      </c>
      <c r="AU1494" s="188" t="s">
        <v>129</v>
      </c>
      <c r="AV1494" s="16" t="s">
        <v>451</v>
      </c>
      <c r="AW1494" s="16" t="s">
        <v>29</v>
      </c>
      <c r="AX1494" s="16" t="s">
        <v>81</v>
      </c>
      <c r="AY1494" s="188" t="s">
        <v>445</v>
      </c>
    </row>
    <row r="1495" spans="1:65" s="2" customFormat="1" ht="33" customHeight="1">
      <c r="A1495" s="30"/>
      <c r="B1495" s="152"/>
      <c r="C1495" s="153" t="s">
        <v>1872</v>
      </c>
      <c r="D1495" s="153" t="s">
        <v>447</v>
      </c>
      <c r="E1495" s="154" t="s">
        <v>1873</v>
      </c>
      <c r="F1495" s="155" t="s">
        <v>1874</v>
      </c>
      <c r="G1495" s="156" t="s">
        <v>542</v>
      </c>
      <c r="H1495" s="157">
        <v>122.48</v>
      </c>
      <c r="I1495" s="158"/>
      <c r="J1495" s="158">
        <f>ROUND(I1495*H1495,2)</f>
        <v>0</v>
      </c>
      <c r="K1495" s="159"/>
      <c r="L1495" s="31"/>
      <c r="M1495" s="160" t="s">
        <v>1</v>
      </c>
      <c r="N1495" s="161" t="s">
        <v>39</v>
      </c>
      <c r="O1495" s="162">
        <v>0.53073000000000004</v>
      </c>
      <c r="P1495" s="162">
        <f>O1495*H1495</f>
        <v>65.003810400000006</v>
      </c>
      <c r="Q1495" s="162">
        <v>4.7621000000000002E-4</v>
      </c>
      <c r="R1495" s="162">
        <f>Q1495*H1495</f>
        <v>5.8326200800000005E-2</v>
      </c>
      <c r="S1495" s="162">
        <v>0</v>
      </c>
      <c r="T1495" s="163">
        <f>S1495*H1495</f>
        <v>0</v>
      </c>
      <c r="U1495" s="30"/>
      <c r="V1495" s="30"/>
      <c r="W1495" s="30"/>
      <c r="X1495" s="30"/>
      <c r="Y1495" s="30"/>
      <c r="Z1495" s="30"/>
      <c r="AA1495" s="30"/>
      <c r="AB1495" s="30"/>
      <c r="AC1495" s="30"/>
      <c r="AD1495" s="30"/>
      <c r="AE1495" s="30"/>
      <c r="AR1495" s="164" t="s">
        <v>558</v>
      </c>
      <c r="AT1495" s="164" t="s">
        <v>447</v>
      </c>
      <c r="AU1495" s="164" t="s">
        <v>129</v>
      </c>
      <c r="AY1495" s="18" t="s">
        <v>445</v>
      </c>
      <c r="BE1495" s="165">
        <f>IF(N1495="základná",J1495,0)</f>
        <v>0</v>
      </c>
      <c r="BF1495" s="165">
        <f>IF(N1495="znížená",J1495,0)</f>
        <v>0</v>
      </c>
      <c r="BG1495" s="165">
        <f>IF(N1495="zákl. prenesená",J1495,0)</f>
        <v>0</v>
      </c>
      <c r="BH1495" s="165">
        <f>IF(N1495="zníž. prenesená",J1495,0)</f>
        <v>0</v>
      </c>
      <c r="BI1495" s="165">
        <f>IF(N1495="nulová",J1495,0)</f>
        <v>0</v>
      </c>
      <c r="BJ1495" s="18" t="s">
        <v>129</v>
      </c>
      <c r="BK1495" s="165">
        <f>ROUND(I1495*H1495,2)</f>
        <v>0</v>
      </c>
      <c r="BL1495" s="18" t="s">
        <v>558</v>
      </c>
      <c r="BM1495" s="164" t="s">
        <v>1875</v>
      </c>
    </row>
    <row r="1496" spans="1:65" s="14" customFormat="1">
      <c r="B1496" s="173"/>
      <c r="D1496" s="167" t="s">
        <v>453</v>
      </c>
      <c r="E1496" s="174" t="s">
        <v>1</v>
      </c>
      <c r="F1496" s="175" t="s">
        <v>210</v>
      </c>
      <c r="H1496" s="176">
        <v>21.63</v>
      </c>
      <c r="L1496" s="173"/>
      <c r="M1496" s="177"/>
      <c r="N1496" s="178"/>
      <c r="O1496" s="178"/>
      <c r="P1496" s="178"/>
      <c r="Q1496" s="178"/>
      <c r="R1496" s="178"/>
      <c r="S1496" s="178"/>
      <c r="T1496" s="179"/>
      <c r="AT1496" s="174" t="s">
        <v>453</v>
      </c>
      <c r="AU1496" s="174" t="s">
        <v>129</v>
      </c>
      <c r="AV1496" s="14" t="s">
        <v>129</v>
      </c>
      <c r="AW1496" s="14" t="s">
        <v>29</v>
      </c>
      <c r="AX1496" s="14" t="s">
        <v>73</v>
      </c>
      <c r="AY1496" s="174" t="s">
        <v>445</v>
      </c>
    </row>
    <row r="1497" spans="1:65" s="14" customFormat="1">
      <c r="B1497" s="173"/>
      <c r="D1497" s="167" t="s">
        <v>453</v>
      </c>
      <c r="E1497" s="174" t="s">
        <v>1</v>
      </c>
      <c r="F1497" s="175" t="s">
        <v>238</v>
      </c>
      <c r="H1497" s="176">
        <v>19.649999999999999</v>
      </c>
      <c r="L1497" s="173"/>
      <c r="M1497" s="177"/>
      <c r="N1497" s="178"/>
      <c r="O1497" s="178"/>
      <c r="P1497" s="178"/>
      <c r="Q1497" s="178"/>
      <c r="R1497" s="178"/>
      <c r="S1497" s="178"/>
      <c r="T1497" s="179"/>
      <c r="AT1497" s="174" t="s">
        <v>453</v>
      </c>
      <c r="AU1497" s="174" t="s">
        <v>129</v>
      </c>
      <c r="AV1497" s="14" t="s">
        <v>129</v>
      </c>
      <c r="AW1497" s="14" t="s">
        <v>29</v>
      </c>
      <c r="AX1497" s="14" t="s">
        <v>73</v>
      </c>
      <c r="AY1497" s="174" t="s">
        <v>445</v>
      </c>
    </row>
    <row r="1498" spans="1:65" s="14" customFormat="1">
      <c r="B1498" s="173"/>
      <c r="D1498" s="167" t="s">
        <v>453</v>
      </c>
      <c r="E1498" s="174" t="s">
        <v>1</v>
      </c>
      <c r="F1498" s="175" t="s">
        <v>415</v>
      </c>
      <c r="H1498" s="176">
        <v>81.2</v>
      </c>
      <c r="L1498" s="173"/>
      <c r="M1498" s="177"/>
      <c r="N1498" s="178"/>
      <c r="O1498" s="178"/>
      <c r="P1498" s="178"/>
      <c r="Q1498" s="178"/>
      <c r="R1498" s="178"/>
      <c r="S1498" s="178"/>
      <c r="T1498" s="179"/>
      <c r="AT1498" s="174" t="s">
        <v>453</v>
      </c>
      <c r="AU1498" s="174" t="s">
        <v>129</v>
      </c>
      <c r="AV1498" s="14" t="s">
        <v>129</v>
      </c>
      <c r="AW1498" s="14" t="s">
        <v>29</v>
      </c>
      <c r="AX1498" s="14" t="s">
        <v>73</v>
      </c>
      <c r="AY1498" s="174" t="s">
        <v>445</v>
      </c>
    </row>
    <row r="1499" spans="1:65" s="16" customFormat="1">
      <c r="B1499" s="187"/>
      <c r="D1499" s="167" t="s">
        <v>453</v>
      </c>
      <c r="E1499" s="188" t="s">
        <v>1</v>
      </c>
      <c r="F1499" s="189" t="s">
        <v>470</v>
      </c>
      <c r="H1499" s="190">
        <v>122.48</v>
      </c>
      <c r="L1499" s="187"/>
      <c r="M1499" s="191"/>
      <c r="N1499" s="192"/>
      <c r="O1499" s="192"/>
      <c r="P1499" s="192"/>
      <c r="Q1499" s="192"/>
      <c r="R1499" s="192"/>
      <c r="S1499" s="192"/>
      <c r="T1499" s="193"/>
      <c r="AT1499" s="188" t="s">
        <v>453</v>
      </c>
      <c r="AU1499" s="188" t="s">
        <v>129</v>
      </c>
      <c r="AV1499" s="16" t="s">
        <v>451</v>
      </c>
      <c r="AW1499" s="16" t="s">
        <v>29</v>
      </c>
      <c r="AX1499" s="16" t="s">
        <v>81</v>
      </c>
      <c r="AY1499" s="188" t="s">
        <v>445</v>
      </c>
    </row>
    <row r="1500" spans="1:65" s="2" customFormat="1" ht="24.2" customHeight="1">
      <c r="A1500" s="30"/>
      <c r="B1500" s="152"/>
      <c r="C1500" s="194" t="s">
        <v>1876</v>
      </c>
      <c r="D1500" s="194" t="s">
        <v>534</v>
      </c>
      <c r="E1500" s="195" t="s">
        <v>1877</v>
      </c>
      <c r="F1500" s="196" t="s">
        <v>1878</v>
      </c>
      <c r="G1500" s="197" t="s">
        <v>542</v>
      </c>
      <c r="H1500" s="198">
        <v>124.93</v>
      </c>
      <c r="I1500" s="199"/>
      <c r="J1500" s="199">
        <f>ROUND(I1500*H1500,2)</f>
        <v>0</v>
      </c>
      <c r="K1500" s="200"/>
      <c r="L1500" s="201"/>
      <c r="M1500" s="202" t="s">
        <v>1</v>
      </c>
      <c r="N1500" s="203" t="s">
        <v>39</v>
      </c>
      <c r="O1500" s="162">
        <v>0</v>
      </c>
      <c r="P1500" s="162">
        <f>O1500*H1500</f>
        <v>0</v>
      </c>
      <c r="Q1500" s="162">
        <v>2.9999999999999997E-4</v>
      </c>
      <c r="R1500" s="162">
        <f>Q1500*H1500</f>
        <v>3.7478999999999998E-2</v>
      </c>
      <c r="S1500" s="162">
        <v>0</v>
      </c>
      <c r="T1500" s="163">
        <f>S1500*H1500</f>
        <v>0</v>
      </c>
      <c r="U1500" s="30"/>
      <c r="V1500" s="30"/>
      <c r="W1500" s="30"/>
      <c r="X1500" s="30"/>
      <c r="Y1500" s="30"/>
      <c r="Z1500" s="30"/>
      <c r="AA1500" s="30"/>
      <c r="AB1500" s="30"/>
      <c r="AC1500" s="30"/>
      <c r="AD1500" s="30"/>
      <c r="AE1500" s="30"/>
      <c r="AR1500" s="164" t="s">
        <v>655</v>
      </c>
      <c r="AT1500" s="164" t="s">
        <v>534</v>
      </c>
      <c r="AU1500" s="164" t="s">
        <v>129</v>
      </c>
      <c r="AY1500" s="18" t="s">
        <v>445</v>
      </c>
      <c r="BE1500" s="165">
        <f>IF(N1500="základná",J1500,0)</f>
        <v>0</v>
      </c>
      <c r="BF1500" s="165">
        <f>IF(N1500="znížená",J1500,0)</f>
        <v>0</v>
      </c>
      <c r="BG1500" s="165">
        <f>IF(N1500="zákl. prenesená",J1500,0)</f>
        <v>0</v>
      </c>
      <c r="BH1500" s="165">
        <f>IF(N1500="zníž. prenesená",J1500,0)</f>
        <v>0</v>
      </c>
      <c r="BI1500" s="165">
        <f>IF(N1500="nulová",J1500,0)</f>
        <v>0</v>
      </c>
      <c r="BJ1500" s="18" t="s">
        <v>129</v>
      </c>
      <c r="BK1500" s="165">
        <f>ROUND(I1500*H1500,2)</f>
        <v>0</v>
      </c>
      <c r="BL1500" s="18" t="s">
        <v>558</v>
      </c>
      <c r="BM1500" s="164" t="s">
        <v>1879</v>
      </c>
    </row>
    <row r="1501" spans="1:65" s="14" customFormat="1">
      <c r="B1501" s="173"/>
      <c r="D1501" s="167" t="s">
        <v>453</v>
      </c>
      <c r="E1501" s="174" t="s">
        <v>1</v>
      </c>
      <c r="F1501" s="175" t="s">
        <v>1880</v>
      </c>
      <c r="H1501" s="176">
        <v>22.062999999999999</v>
      </c>
      <c r="L1501" s="173"/>
      <c r="M1501" s="177"/>
      <c r="N1501" s="178"/>
      <c r="O1501" s="178"/>
      <c r="P1501" s="178"/>
      <c r="Q1501" s="178"/>
      <c r="R1501" s="178"/>
      <c r="S1501" s="178"/>
      <c r="T1501" s="179"/>
      <c r="AT1501" s="174" t="s">
        <v>453</v>
      </c>
      <c r="AU1501" s="174" t="s">
        <v>129</v>
      </c>
      <c r="AV1501" s="14" t="s">
        <v>129</v>
      </c>
      <c r="AW1501" s="14" t="s">
        <v>29</v>
      </c>
      <c r="AX1501" s="14" t="s">
        <v>73</v>
      </c>
      <c r="AY1501" s="174" t="s">
        <v>445</v>
      </c>
    </row>
    <row r="1502" spans="1:65" s="14" customFormat="1">
      <c r="B1502" s="173"/>
      <c r="D1502" s="167" t="s">
        <v>453</v>
      </c>
      <c r="E1502" s="174" t="s">
        <v>1</v>
      </c>
      <c r="F1502" s="175" t="s">
        <v>1881</v>
      </c>
      <c r="H1502" s="176">
        <v>20.042999999999999</v>
      </c>
      <c r="L1502" s="173"/>
      <c r="M1502" s="177"/>
      <c r="N1502" s="178"/>
      <c r="O1502" s="178"/>
      <c r="P1502" s="178"/>
      <c r="Q1502" s="178"/>
      <c r="R1502" s="178"/>
      <c r="S1502" s="178"/>
      <c r="T1502" s="179"/>
      <c r="AT1502" s="174" t="s">
        <v>453</v>
      </c>
      <c r="AU1502" s="174" t="s">
        <v>129</v>
      </c>
      <c r="AV1502" s="14" t="s">
        <v>129</v>
      </c>
      <c r="AW1502" s="14" t="s">
        <v>29</v>
      </c>
      <c r="AX1502" s="14" t="s">
        <v>73</v>
      </c>
      <c r="AY1502" s="174" t="s">
        <v>445</v>
      </c>
    </row>
    <row r="1503" spans="1:65" s="14" customFormat="1">
      <c r="B1503" s="173"/>
      <c r="D1503" s="167" t="s">
        <v>453</v>
      </c>
      <c r="E1503" s="174" t="s">
        <v>1</v>
      </c>
      <c r="F1503" s="175" t="s">
        <v>1882</v>
      </c>
      <c r="H1503" s="176">
        <v>82.823999999999998</v>
      </c>
      <c r="L1503" s="173"/>
      <c r="M1503" s="177"/>
      <c r="N1503" s="178"/>
      <c r="O1503" s="178"/>
      <c r="P1503" s="178"/>
      <c r="Q1503" s="178"/>
      <c r="R1503" s="178"/>
      <c r="S1503" s="178"/>
      <c r="T1503" s="179"/>
      <c r="AT1503" s="174" t="s">
        <v>453</v>
      </c>
      <c r="AU1503" s="174" t="s">
        <v>129</v>
      </c>
      <c r="AV1503" s="14" t="s">
        <v>129</v>
      </c>
      <c r="AW1503" s="14" t="s">
        <v>29</v>
      </c>
      <c r="AX1503" s="14" t="s">
        <v>73</v>
      </c>
      <c r="AY1503" s="174" t="s">
        <v>445</v>
      </c>
    </row>
    <row r="1504" spans="1:65" s="16" customFormat="1">
      <c r="B1504" s="187"/>
      <c r="D1504" s="167" t="s">
        <v>453</v>
      </c>
      <c r="E1504" s="188" t="s">
        <v>1</v>
      </c>
      <c r="F1504" s="189" t="s">
        <v>470</v>
      </c>
      <c r="H1504" s="190">
        <v>124.93</v>
      </c>
      <c r="L1504" s="187"/>
      <c r="M1504" s="191"/>
      <c r="N1504" s="192"/>
      <c r="O1504" s="192"/>
      <c r="P1504" s="192"/>
      <c r="Q1504" s="192"/>
      <c r="R1504" s="192"/>
      <c r="S1504" s="192"/>
      <c r="T1504" s="193"/>
      <c r="AT1504" s="188" t="s">
        <v>453</v>
      </c>
      <c r="AU1504" s="188" t="s">
        <v>129</v>
      </c>
      <c r="AV1504" s="16" t="s">
        <v>451</v>
      </c>
      <c r="AW1504" s="16" t="s">
        <v>29</v>
      </c>
      <c r="AX1504" s="16" t="s">
        <v>81</v>
      </c>
      <c r="AY1504" s="188" t="s">
        <v>445</v>
      </c>
    </row>
    <row r="1505" spans="1:65" s="2" customFormat="1" ht="24.2" customHeight="1">
      <c r="A1505" s="30"/>
      <c r="B1505" s="152"/>
      <c r="C1505" s="153" t="s">
        <v>1883</v>
      </c>
      <c r="D1505" s="153" t="s">
        <v>447</v>
      </c>
      <c r="E1505" s="154" t="s">
        <v>1884</v>
      </c>
      <c r="F1505" s="155" t="s">
        <v>1885</v>
      </c>
      <c r="G1505" s="156" t="s">
        <v>529</v>
      </c>
      <c r="H1505" s="157">
        <v>432.00799999999998</v>
      </c>
      <c r="I1505" s="158"/>
      <c r="J1505" s="158">
        <f>ROUND(I1505*H1505,2)</f>
        <v>0</v>
      </c>
      <c r="K1505" s="159"/>
      <c r="L1505" s="31"/>
      <c r="M1505" s="160" t="s">
        <v>1</v>
      </c>
      <c r="N1505" s="161" t="s">
        <v>39</v>
      </c>
      <c r="O1505" s="162">
        <v>2.802E-2</v>
      </c>
      <c r="P1505" s="162">
        <f>O1505*H1505</f>
        <v>12.10486416</v>
      </c>
      <c r="Q1505" s="162">
        <v>0</v>
      </c>
      <c r="R1505" s="162">
        <f>Q1505*H1505</f>
        <v>0</v>
      </c>
      <c r="S1505" s="162">
        <v>0</v>
      </c>
      <c r="T1505" s="163">
        <f>S1505*H1505</f>
        <v>0</v>
      </c>
      <c r="U1505" s="30"/>
      <c r="V1505" s="30"/>
      <c r="W1505" s="30"/>
      <c r="X1505" s="30"/>
      <c r="Y1505" s="30"/>
      <c r="Z1505" s="30"/>
      <c r="AA1505" s="30"/>
      <c r="AB1505" s="30"/>
      <c r="AC1505" s="30"/>
      <c r="AD1505" s="30"/>
      <c r="AE1505" s="30"/>
      <c r="AR1505" s="164" t="s">
        <v>558</v>
      </c>
      <c r="AT1505" s="164" t="s">
        <v>447</v>
      </c>
      <c r="AU1505" s="164" t="s">
        <v>129</v>
      </c>
      <c r="AY1505" s="18" t="s">
        <v>445</v>
      </c>
      <c r="BE1505" s="165">
        <f>IF(N1505="základná",J1505,0)</f>
        <v>0</v>
      </c>
      <c r="BF1505" s="165">
        <f>IF(N1505="znížená",J1505,0)</f>
        <v>0</v>
      </c>
      <c r="BG1505" s="165">
        <f>IF(N1505="zákl. prenesená",J1505,0)</f>
        <v>0</v>
      </c>
      <c r="BH1505" s="165">
        <f>IF(N1505="zníž. prenesená",J1505,0)</f>
        <v>0</v>
      </c>
      <c r="BI1505" s="165">
        <f>IF(N1505="nulová",J1505,0)</f>
        <v>0</v>
      </c>
      <c r="BJ1505" s="18" t="s">
        <v>129</v>
      </c>
      <c r="BK1505" s="165">
        <f>ROUND(I1505*H1505,2)</f>
        <v>0</v>
      </c>
      <c r="BL1505" s="18" t="s">
        <v>558</v>
      </c>
      <c r="BM1505" s="164" t="s">
        <v>1886</v>
      </c>
    </row>
    <row r="1506" spans="1:65" s="14" customFormat="1">
      <c r="B1506" s="173"/>
      <c r="D1506" s="167" t="s">
        <v>453</v>
      </c>
      <c r="E1506" s="174" t="s">
        <v>1</v>
      </c>
      <c r="F1506" s="175" t="s">
        <v>1887</v>
      </c>
      <c r="H1506" s="176">
        <v>36.847999999999999</v>
      </c>
      <c r="L1506" s="173"/>
      <c r="M1506" s="177"/>
      <c r="N1506" s="178"/>
      <c r="O1506" s="178"/>
      <c r="P1506" s="178"/>
      <c r="Q1506" s="178"/>
      <c r="R1506" s="178"/>
      <c r="S1506" s="178"/>
      <c r="T1506" s="179"/>
      <c r="AT1506" s="174" t="s">
        <v>453</v>
      </c>
      <c r="AU1506" s="174" t="s">
        <v>129</v>
      </c>
      <c r="AV1506" s="14" t="s">
        <v>129</v>
      </c>
      <c r="AW1506" s="14" t="s">
        <v>29</v>
      </c>
      <c r="AX1506" s="14" t="s">
        <v>73</v>
      </c>
      <c r="AY1506" s="174" t="s">
        <v>445</v>
      </c>
    </row>
    <row r="1507" spans="1:65" s="14" customFormat="1">
      <c r="B1507" s="173"/>
      <c r="D1507" s="167" t="s">
        <v>453</v>
      </c>
      <c r="E1507" s="174" t="s">
        <v>1</v>
      </c>
      <c r="F1507" s="175" t="s">
        <v>1888</v>
      </c>
      <c r="H1507" s="176">
        <v>17.303999999999998</v>
      </c>
      <c r="L1507" s="173"/>
      <c r="M1507" s="177"/>
      <c r="N1507" s="178"/>
      <c r="O1507" s="178"/>
      <c r="P1507" s="178"/>
      <c r="Q1507" s="178"/>
      <c r="R1507" s="178"/>
      <c r="S1507" s="178"/>
      <c r="T1507" s="179"/>
      <c r="AT1507" s="174" t="s">
        <v>453</v>
      </c>
      <c r="AU1507" s="174" t="s">
        <v>129</v>
      </c>
      <c r="AV1507" s="14" t="s">
        <v>129</v>
      </c>
      <c r="AW1507" s="14" t="s">
        <v>29</v>
      </c>
      <c r="AX1507" s="14" t="s">
        <v>73</v>
      </c>
      <c r="AY1507" s="174" t="s">
        <v>445</v>
      </c>
    </row>
    <row r="1508" spans="1:65" s="14" customFormat="1">
      <c r="B1508" s="173"/>
      <c r="D1508" s="167" t="s">
        <v>453</v>
      </c>
      <c r="E1508" s="174" t="s">
        <v>1</v>
      </c>
      <c r="F1508" s="175" t="s">
        <v>1889</v>
      </c>
      <c r="H1508" s="176">
        <v>66.006</v>
      </c>
      <c r="L1508" s="173"/>
      <c r="M1508" s="177"/>
      <c r="N1508" s="178"/>
      <c r="O1508" s="178"/>
      <c r="P1508" s="178"/>
      <c r="Q1508" s="178"/>
      <c r="R1508" s="178"/>
      <c r="S1508" s="178"/>
      <c r="T1508" s="179"/>
      <c r="AT1508" s="174" t="s">
        <v>453</v>
      </c>
      <c r="AU1508" s="174" t="s">
        <v>129</v>
      </c>
      <c r="AV1508" s="14" t="s">
        <v>129</v>
      </c>
      <c r="AW1508" s="14" t="s">
        <v>29</v>
      </c>
      <c r="AX1508" s="14" t="s">
        <v>73</v>
      </c>
      <c r="AY1508" s="174" t="s">
        <v>445</v>
      </c>
    </row>
    <row r="1509" spans="1:65" s="14" customFormat="1">
      <c r="B1509" s="173"/>
      <c r="D1509" s="167" t="s">
        <v>453</v>
      </c>
      <c r="E1509" s="174" t="s">
        <v>1</v>
      </c>
      <c r="F1509" s="175" t="s">
        <v>1890</v>
      </c>
      <c r="H1509" s="176">
        <v>11.79</v>
      </c>
      <c r="L1509" s="173"/>
      <c r="M1509" s="177"/>
      <c r="N1509" s="178"/>
      <c r="O1509" s="178"/>
      <c r="P1509" s="178"/>
      <c r="Q1509" s="178"/>
      <c r="R1509" s="178"/>
      <c r="S1509" s="178"/>
      <c r="T1509" s="179"/>
      <c r="AT1509" s="174" t="s">
        <v>453</v>
      </c>
      <c r="AU1509" s="174" t="s">
        <v>129</v>
      </c>
      <c r="AV1509" s="14" t="s">
        <v>129</v>
      </c>
      <c r="AW1509" s="14" t="s">
        <v>29</v>
      </c>
      <c r="AX1509" s="14" t="s">
        <v>73</v>
      </c>
      <c r="AY1509" s="174" t="s">
        <v>445</v>
      </c>
    </row>
    <row r="1510" spans="1:65" s="14" customFormat="1">
      <c r="B1510" s="173"/>
      <c r="D1510" s="167" t="s">
        <v>453</v>
      </c>
      <c r="E1510" s="174" t="s">
        <v>1</v>
      </c>
      <c r="F1510" s="175" t="s">
        <v>1891</v>
      </c>
      <c r="H1510" s="176">
        <v>235.1</v>
      </c>
      <c r="L1510" s="173"/>
      <c r="M1510" s="177"/>
      <c r="N1510" s="178"/>
      <c r="O1510" s="178"/>
      <c r="P1510" s="178"/>
      <c r="Q1510" s="178"/>
      <c r="R1510" s="178"/>
      <c r="S1510" s="178"/>
      <c r="T1510" s="179"/>
      <c r="AT1510" s="174" t="s">
        <v>453</v>
      </c>
      <c r="AU1510" s="174" t="s">
        <v>129</v>
      </c>
      <c r="AV1510" s="14" t="s">
        <v>129</v>
      </c>
      <c r="AW1510" s="14" t="s">
        <v>29</v>
      </c>
      <c r="AX1510" s="14" t="s">
        <v>73</v>
      </c>
      <c r="AY1510" s="174" t="s">
        <v>445</v>
      </c>
    </row>
    <row r="1511" spans="1:65" s="14" customFormat="1">
      <c r="B1511" s="173"/>
      <c r="D1511" s="167" t="s">
        <v>453</v>
      </c>
      <c r="E1511" s="174" t="s">
        <v>1</v>
      </c>
      <c r="F1511" s="175" t="s">
        <v>1892</v>
      </c>
      <c r="H1511" s="176">
        <v>64.959999999999994</v>
      </c>
      <c r="L1511" s="173"/>
      <c r="M1511" s="177"/>
      <c r="N1511" s="178"/>
      <c r="O1511" s="178"/>
      <c r="P1511" s="178"/>
      <c r="Q1511" s="178"/>
      <c r="R1511" s="178"/>
      <c r="S1511" s="178"/>
      <c r="T1511" s="179"/>
      <c r="AT1511" s="174" t="s">
        <v>453</v>
      </c>
      <c r="AU1511" s="174" t="s">
        <v>129</v>
      </c>
      <c r="AV1511" s="14" t="s">
        <v>129</v>
      </c>
      <c r="AW1511" s="14" t="s">
        <v>29</v>
      </c>
      <c r="AX1511" s="14" t="s">
        <v>73</v>
      </c>
      <c r="AY1511" s="174" t="s">
        <v>445</v>
      </c>
    </row>
    <row r="1512" spans="1:65" s="15" customFormat="1">
      <c r="B1512" s="180"/>
      <c r="D1512" s="167" t="s">
        <v>453</v>
      </c>
      <c r="E1512" s="181" t="s">
        <v>1</v>
      </c>
      <c r="F1512" s="182" t="s">
        <v>468</v>
      </c>
      <c r="H1512" s="183">
        <v>432.00799999999998</v>
      </c>
      <c r="L1512" s="180"/>
      <c r="M1512" s="184"/>
      <c r="N1512" s="185"/>
      <c r="O1512" s="185"/>
      <c r="P1512" s="185"/>
      <c r="Q1512" s="185"/>
      <c r="R1512" s="185"/>
      <c r="S1512" s="185"/>
      <c r="T1512" s="186"/>
      <c r="AT1512" s="181" t="s">
        <v>453</v>
      </c>
      <c r="AU1512" s="181" t="s">
        <v>129</v>
      </c>
      <c r="AV1512" s="15" t="s">
        <v>469</v>
      </c>
      <c r="AW1512" s="15" t="s">
        <v>29</v>
      </c>
      <c r="AX1512" s="15" t="s">
        <v>73</v>
      </c>
      <c r="AY1512" s="181" t="s">
        <v>445</v>
      </c>
    </row>
    <row r="1513" spans="1:65" s="16" customFormat="1">
      <c r="B1513" s="187"/>
      <c r="D1513" s="167" t="s">
        <v>453</v>
      </c>
      <c r="E1513" s="188" t="s">
        <v>1</v>
      </c>
      <c r="F1513" s="189" t="s">
        <v>470</v>
      </c>
      <c r="H1513" s="190">
        <v>432.00799999999998</v>
      </c>
      <c r="L1513" s="187"/>
      <c r="M1513" s="191"/>
      <c r="N1513" s="192"/>
      <c r="O1513" s="192"/>
      <c r="P1513" s="192"/>
      <c r="Q1513" s="192"/>
      <c r="R1513" s="192"/>
      <c r="S1513" s="192"/>
      <c r="T1513" s="193"/>
      <c r="AT1513" s="188" t="s">
        <v>453</v>
      </c>
      <c r="AU1513" s="188" t="s">
        <v>129</v>
      </c>
      <c r="AV1513" s="16" t="s">
        <v>451</v>
      </c>
      <c r="AW1513" s="16" t="s">
        <v>29</v>
      </c>
      <c r="AX1513" s="16" t="s">
        <v>81</v>
      </c>
      <c r="AY1513" s="188" t="s">
        <v>445</v>
      </c>
    </row>
    <row r="1514" spans="1:65" s="2" customFormat="1" ht="16.5" customHeight="1">
      <c r="A1514" s="30"/>
      <c r="B1514" s="152"/>
      <c r="C1514" s="194" t="s">
        <v>1893</v>
      </c>
      <c r="D1514" s="194" t="s">
        <v>534</v>
      </c>
      <c r="E1514" s="195" t="s">
        <v>535</v>
      </c>
      <c r="F1514" s="196" t="s">
        <v>536</v>
      </c>
      <c r="G1514" s="197" t="s">
        <v>529</v>
      </c>
      <c r="H1514" s="198">
        <v>511.81200000000001</v>
      </c>
      <c r="I1514" s="199"/>
      <c r="J1514" s="199">
        <f>ROUND(I1514*H1514,2)</f>
        <v>0</v>
      </c>
      <c r="K1514" s="200"/>
      <c r="L1514" s="201"/>
      <c r="M1514" s="202" t="s">
        <v>1</v>
      </c>
      <c r="N1514" s="203" t="s">
        <v>39</v>
      </c>
      <c r="O1514" s="162">
        <v>0</v>
      </c>
      <c r="P1514" s="162">
        <f>O1514*H1514</f>
        <v>0</v>
      </c>
      <c r="Q1514" s="162">
        <v>2.9999999999999997E-4</v>
      </c>
      <c r="R1514" s="162">
        <f>Q1514*H1514</f>
        <v>0.1535436</v>
      </c>
      <c r="S1514" s="162">
        <v>0</v>
      </c>
      <c r="T1514" s="163">
        <f>S1514*H1514</f>
        <v>0</v>
      </c>
      <c r="U1514" s="30"/>
      <c r="V1514" s="30"/>
      <c r="W1514" s="30"/>
      <c r="X1514" s="30"/>
      <c r="Y1514" s="30"/>
      <c r="Z1514" s="30"/>
      <c r="AA1514" s="30"/>
      <c r="AB1514" s="30"/>
      <c r="AC1514" s="30"/>
      <c r="AD1514" s="30"/>
      <c r="AE1514" s="30"/>
      <c r="AR1514" s="164" t="s">
        <v>655</v>
      </c>
      <c r="AT1514" s="164" t="s">
        <v>534</v>
      </c>
      <c r="AU1514" s="164" t="s">
        <v>129</v>
      </c>
      <c r="AY1514" s="18" t="s">
        <v>445</v>
      </c>
      <c r="BE1514" s="165">
        <f>IF(N1514="základná",J1514,0)</f>
        <v>0</v>
      </c>
      <c r="BF1514" s="165">
        <f>IF(N1514="znížená",J1514,0)</f>
        <v>0</v>
      </c>
      <c r="BG1514" s="165">
        <f>IF(N1514="zákl. prenesená",J1514,0)</f>
        <v>0</v>
      </c>
      <c r="BH1514" s="165">
        <f>IF(N1514="zníž. prenesená",J1514,0)</f>
        <v>0</v>
      </c>
      <c r="BI1514" s="165">
        <f>IF(N1514="nulová",J1514,0)</f>
        <v>0</v>
      </c>
      <c r="BJ1514" s="18" t="s">
        <v>129</v>
      </c>
      <c r="BK1514" s="165">
        <f>ROUND(I1514*H1514,2)</f>
        <v>0</v>
      </c>
      <c r="BL1514" s="18" t="s">
        <v>558</v>
      </c>
      <c r="BM1514" s="164" t="s">
        <v>1894</v>
      </c>
    </row>
    <row r="1515" spans="1:65" s="14" customFormat="1">
      <c r="B1515" s="173"/>
      <c r="D1515" s="167" t="s">
        <v>453</v>
      </c>
      <c r="E1515" s="174" t="s">
        <v>1</v>
      </c>
      <c r="F1515" s="175" t="s">
        <v>1895</v>
      </c>
      <c r="H1515" s="176">
        <v>62.274999999999999</v>
      </c>
      <c r="L1515" s="173"/>
      <c r="M1515" s="177"/>
      <c r="N1515" s="178"/>
      <c r="O1515" s="178"/>
      <c r="P1515" s="178"/>
      <c r="Q1515" s="178"/>
      <c r="R1515" s="178"/>
      <c r="S1515" s="178"/>
      <c r="T1515" s="179"/>
      <c r="AT1515" s="174" t="s">
        <v>453</v>
      </c>
      <c r="AU1515" s="174" t="s">
        <v>129</v>
      </c>
      <c r="AV1515" s="14" t="s">
        <v>129</v>
      </c>
      <c r="AW1515" s="14" t="s">
        <v>29</v>
      </c>
      <c r="AX1515" s="14" t="s">
        <v>73</v>
      </c>
      <c r="AY1515" s="174" t="s">
        <v>445</v>
      </c>
    </row>
    <row r="1516" spans="1:65" s="14" customFormat="1">
      <c r="B1516" s="173"/>
      <c r="D1516" s="167" t="s">
        <v>453</v>
      </c>
      <c r="E1516" s="174" t="s">
        <v>1</v>
      </c>
      <c r="F1516" s="175" t="s">
        <v>1896</v>
      </c>
      <c r="H1516" s="176">
        <v>89.465000000000003</v>
      </c>
      <c r="L1516" s="173"/>
      <c r="M1516" s="177"/>
      <c r="N1516" s="178"/>
      <c r="O1516" s="178"/>
      <c r="P1516" s="178"/>
      <c r="Q1516" s="178"/>
      <c r="R1516" s="178"/>
      <c r="S1516" s="178"/>
      <c r="T1516" s="179"/>
      <c r="AT1516" s="174" t="s">
        <v>453</v>
      </c>
      <c r="AU1516" s="174" t="s">
        <v>129</v>
      </c>
      <c r="AV1516" s="14" t="s">
        <v>129</v>
      </c>
      <c r="AW1516" s="14" t="s">
        <v>29</v>
      </c>
      <c r="AX1516" s="14" t="s">
        <v>73</v>
      </c>
      <c r="AY1516" s="174" t="s">
        <v>445</v>
      </c>
    </row>
    <row r="1517" spans="1:65" s="14" customFormat="1">
      <c r="B1517" s="173"/>
      <c r="D1517" s="167" t="s">
        <v>453</v>
      </c>
      <c r="E1517" s="174" t="s">
        <v>1</v>
      </c>
      <c r="F1517" s="175" t="s">
        <v>1897</v>
      </c>
      <c r="H1517" s="176">
        <v>282.12</v>
      </c>
      <c r="L1517" s="173"/>
      <c r="M1517" s="177"/>
      <c r="N1517" s="178"/>
      <c r="O1517" s="178"/>
      <c r="P1517" s="178"/>
      <c r="Q1517" s="178"/>
      <c r="R1517" s="178"/>
      <c r="S1517" s="178"/>
      <c r="T1517" s="179"/>
      <c r="AT1517" s="174" t="s">
        <v>453</v>
      </c>
      <c r="AU1517" s="174" t="s">
        <v>129</v>
      </c>
      <c r="AV1517" s="14" t="s">
        <v>129</v>
      </c>
      <c r="AW1517" s="14" t="s">
        <v>29</v>
      </c>
      <c r="AX1517" s="14" t="s">
        <v>73</v>
      </c>
      <c r="AY1517" s="174" t="s">
        <v>445</v>
      </c>
    </row>
    <row r="1518" spans="1:65" s="14" customFormat="1">
      <c r="B1518" s="173"/>
      <c r="D1518" s="167" t="s">
        <v>453</v>
      </c>
      <c r="E1518" s="174" t="s">
        <v>1</v>
      </c>
      <c r="F1518" s="175" t="s">
        <v>1898</v>
      </c>
      <c r="H1518" s="176">
        <v>77.951999999999998</v>
      </c>
      <c r="L1518" s="173"/>
      <c r="M1518" s="177"/>
      <c r="N1518" s="178"/>
      <c r="O1518" s="178"/>
      <c r="P1518" s="178"/>
      <c r="Q1518" s="178"/>
      <c r="R1518" s="178"/>
      <c r="S1518" s="178"/>
      <c r="T1518" s="179"/>
      <c r="AT1518" s="174" t="s">
        <v>453</v>
      </c>
      <c r="AU1518" s="174" t="s">
        <v>129</v>
      </c>
      <c r="AV1518" s="14" t="s">
        <v>129</v>
      </c>
      <c r="AW1518" s="14" t="s">
        <v>29</v>
      </c>
      <c r="AX1518" s="14" t="s">
        <v>73</v>
      </c>
      <c r="AY1518" s="174" t="s">
        <v>445</v>
      </c>
    </row>
    <row r="1519" spans="1:65" s="16" customFormat="1">
      <c r="B1519" s="187"/>
      <c r="D1519" s="167" t="s">
        <v>453</v>
      </c>
      <c r="E1519" s="188" t="s">
        <v>1</v>
      </c>
      <c r="F1519" s="189" t="s">
        <v>470</v>
      </c>
      <c r="H1519" s="190">
        <v>511.81200000000001</v>
      </c>
      <c r="L1519" s="187"/>
      <c r="M1519" s="191"/>
      <c r="N1519" s="192"/>
      <c r="O1519" s="192"/>
      <c r="P1519" s="192"/>
      <c r="Q1519" s="192"/>
      <c r="R1519" s="192"/>
      <c r="S1519" s="192"/>
      <c r="T1519" s="193"/>
      <c r="AT1519" s="188" t="s">
        <v>453</v>
      </c>
      <c r="AU1519" s="188" t="s">
        <v>129</v>
      </c>
      <c r="AV1519" s="16" t="s">
        <v>451</v>
      </c>
      <c r="AW1519" s="16" t="s">
        <v>29</v>
      </c>
      <c r="AX1519" s="16" t="s">
        <v>81</v>
      </c>
      <c r="AY1519" s="188" t="s">
        <v>445</v>
      </c>
    </row>
    <row r="1520" spans="1:65" s="2" customFormat="1" ht="24.2" customHeight="1">
      <c r="A1520" s="30"/>
      <c r="B1520" s="152"/>
      <c r="C1520" s="153" t="s">
        <v>1899</v>
      </c>
      <c r="D1520" s="153" t="s">
        <v>447</v>
      </c>
      <c r="E1520" s="154" t="s">
        <v>1900</v>
      </c>
      <c r="F1520" s="155" t="s">
        <v>1901</v>
      </c>
      <c r="G1520" s="156" t="s">
        <v>542</v>
      </c>
      <c r="H1520" s="157">
        <v>15.35</v>
      </c>
      <c r="I1520" s="158"/>
      <c r="J1520" s="158">
        <f>ROUND(I1520*H1520,2)</f>
        <v>0</v>
      </c>
      <c r="K1520" s="159"/>
      <c r="L1520" s="31"/>
      <c r="M1520" s="160" t="s">
        <v>1</v>
      </c>
      <c r="N1520" s="161" t="s">
        <v>39</v>
      </c>
      <c r="O1520" s="162">
        <v>0.18029000000000001</v>
      </c>
      <c r="P1520" s="162">
        <f>O1520*H1520</f>
        <v>2.7674515</v>
      </c>
      <c r="Q1520" s="162">
        <v>2.8479999999999998E-3</v>
      </c>
      <c r="R1520" s="162">
        <f>Q1520*H1520</f>
        <v>4.3716799999999993E-2</v>
      </c>
      <c r="S1520" s="162">
        <v>0</v>
      </c>
      <c r="T1520" s="163">
        <f>S1520*H1520</f>
        <v>0</v>
      </c>
      <c r="U1520" s="30"/>
      <c r="V1520" s="30"/>
      <c r="W1520" s="30"/>
      <c r="X1520" s="30"/>
      <c r="Y1520" s="30"/>
      <c r="Z1520" s="30"/>
      <c r="AA1520" s="30"/>
      <c r="AB1520" s="30"/>
      <c r="AC1520" s="30"/>
      <c r="AD1520" s="30"/>
      <c r="AE1520" s="30"/>
      <c r="AR1520" s="164" t="s">
        <v>558</v>
      </c>
      <c r="AT1520" s="164" t="s">
        <v>447</v>
      </c>
      <c r="AU1520" s="164" t="s">
        <v>129</v>
      </c>
      <c r="AY1520" s="18" t="s">
        <v>445</v>
      </c>
      <c r="BE1520" s="165">
        <f>IF(N1520="základná",J1520,0)</f>
        <v>0</v>
      </c>
      <c r="BF1520" s="165">
        <f>IF(N1520="znížená",J1520,0)</f>
        <v>0</v>
      </c>
      <c r="BG1520" s="165">
        <f>IF(N1520="zákl. prenesená",J1520,0)</f>
        <v>0</v>
      </c>
      <c r="BH1520" s="165">
        <f>IF(N1520="zníž. prenesená",J1520,0)</f>
        <v>0</v>
      </c>
      <c r="BI1520" s="165">
        <f>IF(N1520="nulová",J1520,0)</f>
        <v>0</v>
      </c>
      <c r="BJ1520" s="18" t="s">
        <v>129</v>
      </c>
      <c r="BK1520" s="165">
        <f>ROUND(I1520*H1520,2)</f>
        <v>0</v>
      </c>
      <c r="BL1520" s="18" t="s">
        <v>558</v>
      </c>
      <c r="BM1520" s="164" t="s">
        <v>1902</v>
      </c>
    </row>
    <row r="1521" spans="1:65" s="14" customFormat="1">
      <c r="B1521" s="173"/>
      <c r="D1521" s="167" t="s">
        <v>453</v>
      </c>
      <c r="E1521" s="174" t="s">
        <v>1</v>
      </c>
      <c r="F1521" s="175" t="s">
        <v>1903</v>
      </c>
      <c r="H1521" s="176">
        <v>15.35</v>
      </c>
      <c r="L1521" s="173"/>
      <c r="M1521" s="177"/>
      <c r="N1521" s="178"/>
      <c r="O1521" s="178"/>
      <c r="P1521" s="178"/>
      <c r="Q1521" s="178"/>
      <c r="R1521" s="178"/>
      <c r="S1521" s="178"/>
      <c r="T1521" s="179"/>
      <c r="AT1521" s="174" t="s">
        <v>453</v>
      </c>
      <c r="AU1521" s="174" t="s">
        <v>129</v>
      </c>
      <c r="AV1521" s="14" t="s">
        <v>129</v>
      </c>
      <c r="AW1521" s="14" t="s">
        <v>29</v>
      </c>
      <c r="AX1521" s="14" t="s">
        <v>73</v>
      </c>
      <c r="AY1521" s="174" t="s">
        <v>445</v>
      </c>
    </row>
    <row r="1522" spans="1:65" s="16" customFormat="1">
      <c r="B1522" s="187"/>
      <c r="D1522" s="167" t="s">
        <v>453</v>
      </c>
      <c r="E1522" s="188" t="s">
        <v>1</v>
      </c>
      <c r="F1522" s="189" t="s">
        <v>470</v>
      </c>
      <c r="H1522" s="190">
        <v>15.35</v>
      </c>
      <c r="L1522" s="187"/>
      <c r="M1522" s="191"/>
      <c r="N1522" s="192"/>
      <c r="O1522" s="192"/>
      <c r="P1522" s="192"/>
      <c r="Q1522" s="192"/>
      <c r="R1522" s="192"/>
      <c r="S1522" s="192"/>
      <c r="T1522" s="193"/>
      <c r="AT1522" s="188" t="s">
        <v>453</v>
      </c>
      <c r="AU1522" s="188" t="s">
        <v>129</v>
      </c>
      <c r="AV1522" s="16" t="s">
        <v>451</v>
      </c>
      <c r="AW1522" s="16" t="s">
        <v>29</v>
      </c>
      <c r="AX1522" s="16" t="s">
        <v>81</v>
      </c>
      <c r="AY1522" s="188" t="s">
        <v>445</v>
      </c>
    </row>
    <row r="1523" spans="1:65" s="2" customFormat="1" ht="33" customHeight="1">
      <c r="A1523" s="30"/>
      <c r="B1523" s="152"/>
      <c r="C1523" s="194" t="s">
        <v>1904</v>
      </c>
      <c r="D1523" s="194" t="s">
        <v>534</v>
      </c>
      <c r="E1523" s="195" t="s">
        <v>1905</v>
      </c>
      <c r="F1523" s="196" t="s">
        <v>1906</v>
      </c>
      <c r="G1523" s="197" t="s">
        <v>542</v>
      </c>
      <c r="H1523" s="198">
        <v>15.657</v>
      </c>
      <c r="I1523" s="199"/>
      <c r="J1523" s="199">
        <f>ROUND(I1523*H1523,2)</f>
        <v>0</v>
      </c>
      <c r="K1523" s="200"/>
      <c r="L1523" s="201"/>
      <c r="M1523" s="202" t="s">
        <v>1</v>
      </c>
      <c r="N1523" s="203" t="s">
        <v>39</v>
      </c>
      <c r="O1523" s="162">
        <v>0</v>
      </c>
      <c r="P1523" s="162">
        <f>O1523*H1523</f>
        <v>0</v>
      </c>
      <c r="Q1523" s="162">
        <v>4.2000000000000002E-4</v>
      </c>
      <c r="R1523" s="162">
        <f>Q1523*H1523</f>
        <v>6.5759400000000006E-3</v>
      </c>
      <c r="S1523" s="162">
        <v>0</v>
      </c>
      <c r="T1523" s="163">
        <f>S1523*H1523</f>
        <v>0</v>
      </c>
      <c r="U1523" s="30"/>
      <c r="V1523" s="30"/>
      <c r="W1523" s="30"/>
      <c r="X1523" s="30"/>
      <c r="Y1523" s="30"/>
      <c r="Z1523" s="30"/>
      <c r="AA1523" s="30"/>
      <c r="AB1523" s="30"/>
      <c r="AC1523" s="30"/>
      <c r="AD1523" s="30"/>
      <c r="AE1523" s="30"/>
      <c r="AR1523" s="164" t="s">
        <v>655</v>
      </c>
      <c r="AT1523" s="164" t="s">
        <v>534</v>
      </c>
      <c r="AU1523" s="164" t="s">
        <v>129</v>
      </c>
      <c r="AY1523" s="18" t="s">
        <v>445</v>
      </c>
      <c r="BE1523" s="165">
        <f>IF(N1523="základná",J1523,0)</f>
        <v>0</v>
      </c>
      <c r="BF1523" s="165">
        <f>IF(N1523="znížená",J1523,0)</f>
        <v>0</v>
      </c>
      <c r="BG1523" s="165">
        <f>IF(N1523="zákl. prenesená",J1523,0)</f>
        <v>0</v>
      </c>
      <c r="BH1523" s="165">
        <f>IF(N1523="zníž. prenesená",J1523,0)</f>
        <v>0</v>
      </c>
      <c r="BI1523" s="165">
        <f>IF(N1523="nulová",J1523,0)</f>
        <v>0</v>
      </c>
      <c r="BJ1523" s="18" t="s">
        <v>129</v>
      </c>
      <c r="BK1523" s="165">
        <f>ROUND(I1523*H1523,2)</f>
        <v>0</v>
      </c>
      <c r="BL1523" s="18" t="s">
        <v>558</v>
      </c>
      <c r="BM1523" s="164" t="s">
        <v>1907</v>
      </c>
    </row>
    <row r="1524" spans="1:65" s="14" customFormat="1">
      <c r="B1524" s="173"/>
      <c r="D1524" s="167" t="s">
        <v>453</v>
      </c>
      <c r="E1524" s="174" t="s">
        <v>1</v>
      </c>
      <c r="F1524" s="175" t="s">
        <v>1908</v>
      </c>
      <c r="H1524" s="176">
        <v>15.657</v>
      </c>
      <c r="L1524" s="173"/>
      <c r="M1524" s="177"/>
      <c r="N1524" s="178"/>
      <c r="O1524" s="178"/>
      <c r="P1524" s="178"/>
      <c r="Q1524" s="178"/>
      <c r="R1524" s="178"/>
      <c r="S1524" s="178"/>
      <c r="T1524" s="179"/>
      <c r="AT1524" s="174" t="s">
        <v>453</v>
      </c>
      <c r="AU1524" s="174" t="s">
        <v>129</v>
      </c>
      <c r="AV1524" s="14" t="s">
        <v>129</v>
      </c>
      <c r="AW1524" s="14" t="s">
        <v>29</v>
      </c>
      <c r="AX1524" s="14" t="s">
        <v>73</v>
      </c>
      <c r="AY1524" s="174" t="s">
        <v>445</v>
      </c>
    </row>
    <row r="1525" spans="1:65" s="16" customFormat="1">
      <c r="B1525" s="187"/>
      <c r="D1525" s="167" t="s">
        <v>453</v>
      </c>
      <c r="E1525" s="188" t="s">
        <v>1</v>
      </c>
      <c r="F1525" s="189" t="s">
        <v>470</v>
      </c>
      <c r="H1525" s="190">
        <v>15.657</v>
      </c>
      <c r="L1525" s="187"/>
      <c r="M1525" s="191"/>
      <c r="N1525" s="192"/>
      <c r="O1525" s="192"/>
      <c r="P1525" s="192"/>
      <c r="Q1525" s="192"/>
      <c r="R1525" s="192"/>
      <c r="S1525" s="192"/>
      <c r="T1525" s="193"/>
      <c r="AT1525" s="188" t="s">
        <v>453</v>
      </c>
      <c r="AU1525" s="188" t="s">
        <v>129</v>
      </c>
      <c r="AV1525" s="16" t="s">
        <v>451</v>
      </c>
      <c r="AW1525" s="16" t="s">
        <v>29</v>
      </c>
      <c r="AX1525" s="16" t="s">
        <v>81</v>
      </c>
      <c r="AY1525" s="188" t="s">
        <v>445</v>
      </c>
    </row>
    <row r="1526" spans="1:65" s="2" customFormat="1" ht="24.2" customHeight="1">
      <c r="A1526" s="30"/>
      <c r="B1526" s="152"/>
      <c r="C1526" s="153" t="s">
        <v>1909</v>
      </c>
      <c r="D1526" s="153" t="s">
        <v>447</v>
      </c>
      <c r="E1526" s="154" t="s">
        <v>1910</v>
      </c>
      <c r="F1526" s="155" t="s">
        <v>1911</v>
      </c>
      <c r="G1526" s="156" t="s">
        <v>529</v>
      </c>
      <c r="H1526" s="157">
        <v>168.977</v>
      </c>
      <c r="I1526" s="158"/>
      <c r="J1526" s="158">
        <f>ROUND(I1526*H1526,2)</f>
        <v>0</v>
      </c>
      <c r="K1526" s="159"/>
      <c r="L1526" s="31"/>
      <c r="M1526" s="160" t="s">
        <v>1</v>
      </c>
      <c r="N1526" s="161" t="s">
        <v>39</v>
      </c>
      <c r="O1526" s="162">
        <v>1.4999999999999999E-2</v>
      </c>
      <c r="P1526" s="162">
        <f>O1526*H1526</f>
        <v>2.5346549999999999</v>
      </c>
      <c r="Q1526" s="162">
        <v>0</v>
      </c>
      <c r="R1526" s="162">
        <f>Q1526*H1526</f>
        <v>0</v>
      </c>
      <c r="S1526" s="162">
        <v>0</v>
      </c>
      <c r="T1526" s="163">
        <f>S1526*H1526</f>
        <v>0</v>
      </c>
      <c r="U1526" s="30"/>
      <c r="V1526" s="30"/>
      <c r="W1526" s="30"/>
      <c r="X1526" s="30"/>
      <c r="Y1526" s="30"/>
      <c r="Z1526" s="30"/>
      <c r="AA1526" s="30"/>
      <c r="AB1526" s="30"/>
      <c r="AC1526" s="30"/>
      <c r="AD1526" s="30"/>
      <c r="AE1526" s="30"/>
      <c r="AR1526" s="164" t="s">
        <v>558</v>
      </c>
      <c r="AT1526" s="164" t="s">
        <v>447</v>
      </c>
      <c r="AU1526" s="164" t="s">
        <v>129</v>
      </c>
      <c r="AY1526" s="18" t="s">
        <v>445</v>
      </c>
      <c r="BE1526" s="165">
        <f>IF(N1526="základná",J1526,0)</f>
        <v>0</v>
      </c>
      <c r="BF1526" s="165">
        <f>IF(N1526="znížená",J1526,0)</f>
        <v>0</v>
      </c>
      <c r="BG1526" s="165">
        <f>IF(N1526="zákl. prenesená",J1526,0)</f>
        <v>0</v>
      </c>
      <c r="BH1526" s="165">
        <f>IF(N1526="zníž. prenesená",J1526,0)</f>
        <v>0</v>
      </c>
      <c r="BI1526" s="165">
        <f>IF(N1526="nulová",J1526,0)</f>
        <v>0</v>
      </c>
      <c r="BJ1526" s="18" t="s">
        <v>129</v>
      </c>
      <c r="BK1526" s="165">
        <f>ROUND(I1526*H1526,2)</f>
        <v>0</v>
      </c>
      <c r="BL1526" s="18" t="s">
        <v>558</v>
      </c>
      <c r="BM1526" s="164" t="s">
        <v>1912</v>
      </c>
    </row>
    <row r="1527" spans="1:65" s="14" customFormat="1">
      <c r="B1527" s="173"/>
      <c r="D1527" s="167" t="s">
        <v>453</v>
      </c>
      <c r="E1527" s="174" t="s">
        <v>1</v>
      </c>
      <c r="F1527" s="175" t="s">
        <v>206</v>
      </c>
      <c r="H1527" s="176">
        <v>18.423999999999999</v>
      </c>
      <c r="L1527" s="173"/>
      <c r="M1527" s="177"/>
      <c r="N1527" s="178"/>
      <c r="O1527" s="178"/>
      <c r="P1527" s="178"/>
      <c r="Q1527" s="178"/>
      <c r="R1527" s="178"/>
      <c r="S1527" s="178"/>
      <c r="T1527" s="179"/>
      <c r="AT1527" s="174" t="s">
        <v>453</v>
      </c>
      <c r="AU1527" s="174" t="s">
        <v>129</v>
      </c>
      <c r="AV1527" s="14" t="s">
        <v>129</v>
      </c>
      <c r="AW1527" s="14" t="s">
        <v>29</v>
      </c>
      <c r="AX1527" s="14" t="s">
        <v>73</v>
      </c>
      <c r="AY1527" s="174" t="s">
        <v>445</v>
      </c>
    </row>
    <row r="1528" spans="1:65" s="14" customFormat="1">
      <c r="B1528" s="173"/>
      <c r="D1528" s="167" t="s">
        <v>453</v>
      </c>
      <c r="E1528" s="174" t="s">
        <v>1</v>
      </c>
      <c r="F1528" s="175" t="s">
        <v>234</v>
      </c>
      <c r="H1528" s="176">
        <v>33.003</v>
      </c>
      <c r="L1528" s="173"/>
      <c r="M1528" s="177"/>
      <c r="N1528" s="178"/>
      <c r="O1528" s="178"/>
      <c r="P1528" s="178"/>
      <c r="Q1528" s="178"/>
      <c r="R1528" s="178"/>
      <c r="S1528" s="178"/>
      <c r="T1528" s="179"/>
      <c r="AT1528" s="174" t="s">
        <v>453</v>
      </c>
      <c r="AU1528" s="174" t="s">
        <v>129</v>
      </c>
      <c r="AV1528" s="14" t="s">
        <v>129</v>
      </c>
      <c r="AW1528" s="14" t="s">
        <v>29</v>
      </c>
      <c r="AX1528" s="14" t="s">
        <v>73</v>
      </c>
      <c r="AY1528" s="174" t="s">
        <v>445</v>
      </c>
    </row>
    <row r="1529" spans="1:65" s="14" customFormat="1">
      <c r="B1529" s="173"/>
      <c r="D1529" s="167" t="s">
        <v>453</v>
      </c>
      <c r="E1529" s="174" t="s">
        <v>1</v>
      </c>
      <c r="F1529" s="175" t="s">
        <v>410</v>
      </c>
      <c r="H1529" s="176">
        <v>117.55</v>
      </c>
      <c r="L1529" s="173"/>
      <c r="M1529" s="177"/>
      <c r="N1529" s="178"/>
      <c r="O1529" s="178"/>
      <c r="P1529" s="178"/>
      <c r="Q1529" s="178"/>
      <c r="R1529" s="178"/>
      <c r="S1529" s="178"/>
      <c r="T1529" s="179"/>
      <c r="AT1529" s="174" t="s">
        <v>453</v>
      </c>
      <c r="AU1529" s="174" t="s">
        <v>129</v>
      </c>
      <c r="AV1529" s="14" t="s">
        <v>129</v>
      </c>
      <c r="AW1529" s="14" t="s">
        <v>29</v>
      </c>
      <c r="AX1529" s="14" t="s">
        <v>73</v>
      </c>
      <c r="AY1529" s="174" t="s">
        <v>445</v>
      </c>
    </row>
    <row r="1530" spans="1:65" s="16" customFormat="1">
      <c r="B1530" s="187"/>
      <c r="D1530" s="167" t="s">
        <v>453</v>
      </c>
      <c r="E1530" s="188" t="s">
        <v>1</v>
      </c>
      <c r="F1530" s="189" t="s">
        <v>470</v>
      </c>
      <c r="H1530" s="190">
        <v>168.977</v>
      </c>
      <c r="L1530" s="187"/>
      <c r="M1530" s="191"/>
      <c r="N1530" s="192"/>
      <c r="O1530" s="192"/>
      <c r="P1530" s="192"/>
      <c r="Q1530" s="192"/>
      <c r="R1530" s="192"/>
      <c r="S1530" s="192"/>
      <c r="T1530" s="193"/>
      <c r="AT1530" s="188" t="s">
        <v>453</v>
      </c>
      <c r="AU1530" s="188" t="s">
        <v>129</v>
      </c>
      <c r="AV1530" s="16" t="s">
        <v>451</v>
      </c>
      <c r="AW1530" s="16" t="s">
        <v>29</v>
      </c>
      <c r="AX1530" s="16" t="s">
        <v>81</v>
      </c>
      <c r="AY1530" s="188" t="s">
        <v>445</v>
      </c>
    </row>
    <row r="1531" spans="1:65" s="2" customFormat="1" ht="24.2" customHeight="1">
      <c r="A1531" s="30"/>
      <c r="B1531" s="152"/>
      <c r="C1531" s="153" t="s">
        <v>1913</v>
      </c>
      <c r="D1531" s="153" t="s">
        <v>447</v>
      </c>
      <c r="E1531" s="154" t="s">
        <v>1914</v>
      </c>
      <c r="F1531" s="155" t="s">
        <v>1915</v>
      </c>
      <c r="G1531" s="156" t="s">
        <v>1774</v>
      </c>
      <c r="H1531" s="157">
        <v>125.473</v>
      </c>
      <c r="I1531" s="158"/>
      <c r="J1531" s="158">
        <f>ROUND(I1531*H1531,2)</f>
        <v>0</v>
      </c>
      <c r="K1531" s="159"/>
      <c r="L1531" s="31"/>
      <c r="M1531" s="160" t="s">
        <v>1</v>
      </c>
      <c r="N1531" s="161" t="s">
        <v>39</v>
      </c>
      <c r="O1531" s="162">
        <v>0</v>
      </c>
      <c r="P1531" s="162">
        <f>O1531*H1531</f>
        <v>0</v>
      </c>
      <c r="Q1531" s="162">
        <v>0</v>
      </c>
      <c r="R1531" s="162">
        <f>Q1531*H1531</f>
        <v>0</v>
      </c>
      <c r="S1531" s="162">
        <v>0</v>
      </c>
      <c r="T1531" s="163">
        <f>S1531*H1531</f>
        <v>0</v>
      </c>
      <c r="U1531" s="30"/>
      <c r="V1531" s="30"/>
      <c r="W1531" s="30"/>
      <c r="X1531" s="30"/>
      <c r="Y1531" s="30"/>
      <c r="Z1531" s="30"/>
      <c r="AA1531" s="30"/>
      <c r="AB1531" s="30"/>
      <c r="AC1531" s="30"/>
      <c r="AD1531" s="30"/>
      <c r="AE1531" s="30"/>
      <c r="AR1531" s="164" t="s">
        <v>558</v>
      </c>
      <c r="AT1531" s="164" t="s">
        <v>447</v>
      </c>
      <c r="AU1531" s="164" t="s">
        <v>129</v>
      </c>
      <c r="AY1531" s="18" t="s">
        <v>445</v>
      </c>
      <c r="BE1531" s="165">
        <f>IF(N1531="základná",J1531,0)</f>
        <v>0</v>
      </c>
      <c r="BF1531" s="165">
        <f>IF(N1531="znížená",J1531,0)</f>
        <v>0</v>
      </c>
      <c r="BG1531" s="165">
        <f>IF(N1531="zákl. prenesená",J1531,0)</f>
        <v>0</v>
      </c>
      <c r="BH1531" s="165">
        <f>IF(N1531="zníž. prenesená",J1531,0)</f>
        <v>0</v>
      </c>
      <c r="BI1531" s="165">
        <f>IF(N1531="nulová",J1531,0)</f>
        <v>0</v>
      </c>
      <c r="BJ1531" s="18" t="s">
        <v>129</v>
      </c>
      <c r="BK1531" s="165">
        <f>ROUND(I1531*H1531,2)</f>
        <v>0</v>
      </c>
      <c r="BL1531" s="18" t="s">
        <v>558</v>
      </c>
      <c r="BM1531" s="164" t="s">
        <v>1916</v>
      </c>
    </row>
    <row r="1532" spans="1:65" s="12" customFormat="1" ht="22.9" customHeight="1">
      <c r="B1532" s="140"/>
      <c r="D1532" s="141" t="s">
        <v>72</v>
      </c>
      <c r="E1532" s="150" t="s">
        <v>1917</v>
      </c>
      <c r="F1532" s="150" t="s">
        <v>1918</v>
      </c>
      <c r="J1532" s="151">
        <f>BK1532</f>
        <v>0</v>
      </c>
      <c r="L1532" s="140"/>
      <c r="M1532" s="144"/>
      <c r="N1532" s="145"/>
      <c r="O1532" s="145"/>
      <c r="P1532" s="146">
        <f>SUM(P1533:P1726)</f>
        <v>1944.8484123380001</v>
      </c>
      <c r="Q1532" s="145"/>
      <c r="R1532" s="146">
        <f>SUM(R1533:R1726)</f>
        <v>30.595991663800003</v>
      </c>
      <c r="S1532" s="145"/>
      <c r="T1532" s="147">
        <f>SUM(T1533:T1726)</f>
        <v>1.5978149999999998</v>
      </c>
      <c r="AR1532" s="141" t="s">
        <v>129</v>
      </c>
      <c r="AT1532" s="148" t="s">
        <v>72</v>
      </c>
      <c r="AU1532" s="148" t="s">
        <v>81</v>
      </c>
      <c r="AY1532" s="141" t="s">
        <v>445</v>
      </c>
      <c r="BK1532" s="149">
        <f>SUM(BK1533:BK1726)</f>
        <v>0</v>
      </c>
    </row>
    <row r="1533" spans="1:65" s="2" customFormat="1" ht="24.2" customHeight="1">
      <c r="A1533" s="30"/>
      <c r="B1533" s="152"/>
      <c r="C1533" s="153" t="s">
        <v>1919</v>
      </c>
      <c r="D1533" s="153" t="s">
        <v>447</v>
      </c>
      <c r="E1533" s="154" t="s">
        <v>1920</v>
      </c>
      <c r="F1533" s="155" t="s">
        <v>1921</v>
      </c>
      <c r="G1533" s="156" t="s">
        <v>529</v>
      </c>
      <c r="H1533" s="157">
        <v>355.07</v>
      </c>
      <c r="I1533" s="158"/>
      <c r="J1533" s="158">
        <f>ROUND(I1533*H1533,2)</f>
        <v>0</v>
      </c>
      <c r="K1533" s="159"/>
      <c r="L1533" s="31"/>
      <c r="M1533" s="160" t="s">
        <v>1</v>
      </c>
      <c r="N1533" s="161" t="s">
        <v>39</v>
      </c>
      <c r="O1533" s="162">
        <v>3.2000000000000001E-2</v>
      </c>
      <c r="P1533" s="162">
        <f>O1533*H1533</f>
        <v>11.36224</v>
      </c>
      <c r="Q1533" s="162">
        <v>0</v>
      </c>
      <c r="R1533" s="162">
        <f>Q1533*H1533</f>
        <v>0</v>
      </c>
      <c r="S1533" s="162">
        <v>4.4999999999999997E-3</v>
      </c>
      <c r="T1533" s="163">
        <f>S1533*H1533</f>
        <v>1.5978149999999998</v>
      </c>
      <c r="U1533" s="30"/>
      <c r="V1533" s="30"/>
      <c r="W1533" s="30"/>
      <c r="X1533" s="30"/>
      <c r="Y1533" s="30"/>
      <c r="Z1533" s="30"/>
      <c r="AA1533" s="30"/>
      <c r="AB1533" s="30"/>
      <c r="AC1533" s="30"/>
      <c r="AD1533" s="30"/>
      <c r="AE1533" s="30"/>
      <c r="AR1533" s="164" t="s">
        <v>558</v>
      </c>
      <c r="AT1533" s="164" t="s">
        <v>447</v>
      </c>
      <c r="AU1533" s="164" t="s">
        <v>129</v>
      </c>
      <c r="AY1533" s="18" t="s">
        <v>445</v>
      </c>
      <c r="BE1533" s="165">
        <f>IF(N1533="základná",J1533,0)</f>
        <v>0</v>
      </c>
      <c r="BF1533" s="165">
        <f>IF(N1533="znížená",J1533,0)</f>
        <v>0</v>
      </c>
      <c r="BG1533" s="165">
        <f>IF(N1533="zákl. prenesená",J1533,0)</f>
        <v>0</v>
      </c>
      <c r="BH1533" s="165">
        <f>IF(N1533="zníž. prenesená",J1533,0)</f>
        <v>0</v>
      </c>
      <c r="BI1533" s="165">
        <f>IF(N1533="nulová",J1533,0)</f>
        <v>0</v>
      </c>
      <c r="BJ1533" s="18" t="s">
        <v>129</v>
      </c>
      <c r="BK1533" s="165">
        <f>ROUND(I1533*H1533,2)</f>
        <v>0</v>
      </c>
      <c r="BL1533" s="18" t="s">
        <v>558</v>
      </c>
      <c r="BM1533" s="164" t="s">
        <v>1922</v>
      </c>
    </row>
    <row r="1534" spans="1:65" s="14" customFormat="1">
      <c r="B1534" s="173"/>
      <c r="D1534" s="167" t="s">
        <v>453</v>
      </c>
      <c r="E1534" s="174" t="s">
        <v>1</v>
      </c>
      <c r="F1534" s="175" t="s">
        <v>1452</v>
      </c>
      <c r="H1534" s="176">
        <v>355.07</v>
      </c>
      <c r="L1534" s="173"/>
      <c r="M1534" s="177"/>
      <c r="N1534" s="178"/>
      <c r="O1534" s="178"/>
      <c r="P1534" s="178"/>
      <c r="Q1534" s="178"/>
      <c r="R1534" s="178"/>
      <c r="S1534" s="178"/>
      <c r="T1534" s="179"/>
      <c r="AT1534" s="174" t="s">
        <v>453</v>
      </c>
      <c r="AU1534" s="174" t="s">
        <v>129</v>
      </c>
      <c r="AV1534" s="14" t="s">
        <v>129</v>
      </c>
      <c r="AW1534" s="14" t="s">
        <v>29</v>
      </c>
      <c r="AX1534" s="14" t="s">
        <v>73</v>
      </c>
      <c r="AY1534" s="174" t="s">
        <v>445</v>
      </c>
    </row>
    <row r="1535" spans="1:65" s="16" customFormat="1">
      <c r="B1535" s="187"/>
      <c r="D1535" s="167" t="s">
        <v>453</v>
      </c>
      <c r="E1535" s="188" t="s">
        <v>1</v>
      </c>
      <c r="F1535" s="189" t="s">
        <v>470</v>
      </c>
      <c r="H1535" s="190">
        <v>355.07</v>
      </c>
      <c r="L1535" s="187"/>
      <c r="M1535" s="191"/>
      <c r="N1535" s="192"/>
      <c r="O1535" s="192"/>
      <c r="P1535" s="192"/>
      <c r="Q1535" s="192"/>
      <c r="R1535" s="192"/>
      <c r="S1535" s="192"/>
      <c r="T1535" s="193"/>
      <c r="AT1535" s="188" t="s">
        <v>453</v>
      </c>
      <c r="AU1535" s="188" t="s">
        <v>129</v>
      </c>
      <c r="AV1535" s="16" t="s">
        <v>451</v>
      </c>
      <c r="AW1535" s="16" t="s">
        <v>29</v>
      </c>
      <c r="AX1535" s="16" t="s">
        <v>81</v>
      </c>
      <c r="AY1535" s="188" t="s">
        <v>445</v>
      </c>
    </row>
    <row r="1536" spans="1:65" s="2" customFormat="1" ht="16.5" customHeight="1">
      <c r="A1536" s="30"/>
      <c r="B1536" s="152"/>
      <c r="C1536" s="153" t="s">
        <v>1923</v>
      </c>
      <c r="D1536" s="153" t="s">
        <v>447</v>
      </c>
      <c r="E1536" s="154" t="s">
        <v>1924</v>
      </c>
      <c r="F1536" s="155" t="s">
        <v>1925</v>
      </c>
      <c r="G1536" s="156" t="s">
        <v>529</v>
      </c>
      <c r="H1536" s="157">
        <v>4271.9070000000002</v>
      </c>
      <c r="I1536" s="158"/>
      <c r="J1536" s="158">
        <f>ROUND(I1536*H1536,2)</f>
        <v>0</v>
      </c>
      <c r="K1536" s="159"/>
      <c r="L1536" s="31"/>
      <c r="M1536" s="160" t="s">
        <v>1</v>
      </c>
      <c r="N1536" s="161" t="s">
        <v>39</v>
      </c>
      <c r="O1536" s="162">
        <v>4.5010000000000001E-2</v>
      </c>
      <c r="P1536" s="162">
        <f>O1536*H1536</f>
        <v>192.27853407000001</v>
      </c>
      <c r="Q1536" s="162">
        <v>1.9999999999999999E-6</v>
      </c>
      <c r="R1536" s="162">
        <f>Q1536*H1536</f>
        <v>8.5438140000000003E-3</v>
      </c>
      <c r="S1536" s="162">
        <v>0</v>
      </c>
      <c r="T1536" s="163">
        <f>S1536*H1536</f>
        <v>0</v>
      </c>
      <c r="U1536" s="30"/>
      <c r="V1536" s="30"/>
      <c r="W1536" s="30"/>
      <c r="X1536" s="30"/>
      <c r="Y1536" s="30"/>
      <c r="Z1536" s="30"/>
      <c r="AA1536" s="30"/>
      <c r="AB1536" s="30"/>
      <c r="AC1536" s="30"/>
      <c r="AD1536" s="30"/>
      <c r="AE1536" s="30"/>
      <c r="AR1536" s="164" t="s">
        <v>558</v>
      </c>
      <c r="AT1536" s="164" t="s">
        <v>447</v>
      </c>
      <c r="AU1536" s="164" t="s">
        <v>129</v>
      </c>
      <c r="AY1536" s="18" t="s">
        <v>445</v>
      </c>
      <c r="BE1536" s="165">
        <f>IF(N1536="základná",J1536,0)</f>
        <v>0</v>
      </c>
      <c r="BF1536" s="165">
        <f>IF(N1536="znížená",J1536,0)</f>
        <v>0</v>
      </c>
      <c r="BG1536" s="165">
        <f>IF(N1536="zákl. prenesená",J1536,0)</f>
        <v>0</v>
      </c>
      <c r="BH1536" s="165">
        <f>IF(N1536="zníž. prenesená",J1536,0)</f>
        <v>0</v>
      </c>
      <c r="BI1536" s="165">
        <f>IF(N1536="nulová",J1536,0)</f>
        <v>0</v>
      </c>
      <c r="BJ1536" s="18" t="s">
        <v>129</v>
      </c>
      <c r="BK1536" s="165">
        <f>ROUND(I1536*H1536,2)</f>
        <v>0</v>
      </c>
      <c r="BL1536" s="18" t="s">
        <v>558</v>
      </c>
      <c r="BM1536" s="164" t="s">
        <v>1926</v>
      </c>
    </row>
    <row r="1537" spans="2:51" s="14" customFormat="1">
      <c r="B1537" s="173"/>
      <c r="D1537" s="167" t="s">
        <v>453</v>
      </c>
      <c r="E1537" s="174" t="s">
        <v>1</v>
      </c>
      <c r="F1537" s="175" t="s">
        <v>1927</v>
      </c>
      <c r="H1537" s="176">
        <v>15.278</v>
      </c>
      <c r="L1537" s="173"/>
      <c r="M1537" s="177"/>
      <c r="N1537" s="178"/>
      <c r="O1537" s="178"/>
      <c r="P1537" s="178"/>
      <c r="Q1537" s="178"/>
      <c r="R1537" s="178"/>
      <c r="S1537" s="178"/>
      <c r="T1537" s="179"/>
      <c r="AT1537" s="174" t="s">
        <v>453</v>
      </c>
      <c r="AU1537" s="174" t="s">
        <v>129</v>
      </c>
      <c r="AV1537" s="14" t="s">
        <v>129</v>
      </c>
      <c r="AW1537" s="14" t="s">
        <v>29</v>
      </c>
      <c r="AX1537" s="14" t="s">
        <v>73</v>
      </c>
      <c r="AY1537" s="174" t="s">
        <v>445</v>
      </c>
    </row>
    <row r="1538" spans="2:51" s="14" customFormat="1">
      <c r="B1538" s="173"/>
      <c r="D1538" s="167" t="s">
        <v>453</v>
      </c>
      <c r="E1538" s="174" t="s">
        <v>1</v>
      </c>
      <c r="F1538" s="175" t="s">
        <v>1928</v>
      </c>
      <c r="H1538" s="176">
        <v>130.29499999999999</v>
      </c>
      <c r="L1538" s="173"/>
      <c r="M1538" s="177"/>
      <c r="N1538" s="178"/>
      <c r="O1538" s="178"/>
      <c r="P1538" s="178"/>
      <c r="Q1538" s="178"/>
      <c r="R1538" s="178"/>
      <c r="S1538" s="178"/>
      <c r="T1538" s="179"/>
      <c r="AT1538" s="174" t="s">
        <v>453</v>
      </c>
      <c r="AU1538" s="174" t="s">
        <v>129</v>
      </c>
      <c r="AV1538" s="14" t="s">
        <v>129</v>
      </c>
      <c r="AW1538" s="14" t="s">
        <v>29</v>
      </c>
      <c r="AX1538" s="14" t="s">
        <v>73</v>
      </c>
      <c r="AY1538" s="174" t="s">
        <v>445</v>
      </c>
    </row>
    <row r="1539" spans="2:51" s="14" customFormat="1">
      <c r="B1539" s="173"/>
      <c r="D1539" s="167" t="s">
        <v>453</v>
      </c>
      <c r="E1539" s="174" t="s">
        <v>1</v>
      </c>
      <c r="F1539" s="175" t="s">
        <v>1929</v>
      </c>
      <c r="H1539" s="176">
        <v>249.197</v>
      </c>
      <c r="L1539" s="173"/>
      <c r="M1539" s="177"/>
      <c r="N1539" s="178"/>
      <c r="O1539" s="178"/>
      <c r="P1539" s="178"/>
      <c r="Q1539" s="178"/>
      <c r="R1539" s="178"/>
      <c r="S1539" s="178"/>
      <c r="T1539" s="179"/>
      <c r="AT1539" s="174" t="s">
        <v>453</v>
      </c>
      <c r="AU1539" s="174" t="s">
        <v>129</v>
      </c>
      <c r="AV1539" s="14" t="s">
        <v>129</v>
      </c>
      <c r="AW1539" s="14" t="s">
        <v>29</v>
      </c>
      <c r="AX1539" s="14" t="s">
        <v>73</v>
      </c>
      <c r="AY1539" s="174" t="s">
        <v>445</v>
      </c>
    </row>
    <row r="1540" spans="2:51" s="14" customFormat="1">
      <c r="B1540" s="173"/>
      <c r="D1540" s="167" t="s">
        <v>453</v>
      </c>
      <c r="E1540" s="174" t="s">
        <v>1</v>
      </c>
      <c r="F1540" s="175" t="s">
        <v>1930</v>
      </c>
      <c r="H1540" s="176">
        <v>59.42</v>
      </c>
      <c r="L1540" s="173"/>
      <c r="M1540" s="177"/>
      <c r="N1540" s="178"/>
      <c r="O1540" s="178"/>
      <c r="P1540" s="178"/>
      <c r="Q1540" s="178"/>
      <c r="R1540" s="178"/>
      <c r="S1540" s="178"/>
      <c r="T1540" s="179"/>
      <c r="AT1540" s="174" t="s">
        <v>453</v>
      </c>
      <c r="AU1540" s="174" t="s">
        <v>129</v>
      </c>
      <c r="AV1540" s="14" t="s">
        <v>129</v>
      </c>
      <c r="AW1540" s="14" t="s">
        <v>29</v>
      </c>
      <c r="AX1540" s="14" t="s">
        <v>73</v>
      </c>
      <c r="AY1540" s="174" t="s">
        <v>445</v>
      </c>
    </row>
    <row r="1541" spans="2:51" s="14" customFormat="1">
      <c r="B1541" s="173"/>
      <c r="D1541" s="167" t="s">
        <v>453</v>
      </c>
      <c r="E1541" s="174" t="s">
        <v>1</v>
      </c>
      <c r="F1541" s="175" t="s">
        <v>1931</v>
      </c>
      <c r="H1541" s="176">
        <v>86.436000000000007</v>
      </c>
      <c r="L1541" s="173"/>
      <c r="M1541" s="177"/>
      <c r="N1541" s="178"/>
      <c r="O1541" s="178"/>
      <c r="P1541" s="178"/>
      <c r="Q1541" s="178"/>
      <c r="R1541" s="178"/>
      <c r="S1541" s="178"/>
      <c r="T1541" s="179"/>
      <c r="AT1541" s="174" t="s">
        <v>453</v>
      </c>
      <c r="AU1541" s="174" t="s">
        <v>129</v>
      </c>
      <c r="AV1541" s="14" t="s">
        <v>129</v>
      </c>
      <c r="AW1541" s="14" t="s">
        <v>29</v>
      </c>
      <c r="AX1541" s="14" t="s">
        <v>73</v>
      </c>
      <c r="AY1541" s="174" t="s">
        <v>445</v>
      </c>
    </row>
    <row r="1542" spans="2:51" s="14" customFormat="1">
      <c r="B1542" s="173"/>
      <c r="D1542" s="167" t="s">
        <v>453</v>
      </c>
      <c r="E1542" s="174" t="s">
        <v>1</v>
      </c>
      <c r="F1542" s="175" t="s">
        <v>1932</v>
      </c>
      <c r="H1542" s="176">
        <v>152.08199999999999</v>
      </c>
      <c r="L1542" s="173"/>
      <c r="M1542" s="177"/>
      <c r="N1542" s="178"/>
      <c r="O1542" s="178"/>
      <c r="P1542" s="178"/>
      <c r="Q1542" s="178"/>
      <c r="R1542" s="178"/>
      <c r="S1542" s="178"/>
      <c r="T1542" s="179"/>
      <c r="AT1542" s="174" t="s">
        <v>453</v>
      </c>
      <c r="AU1542" s="174" t="s">
        <v>129</v>
      </c>
      <c r="AV1542" s="14" t="s">
        <v>129</v>
      </c>
      <c r="AW1542" s="14" t="s">
        <v>29</v>
      </c>
      <c r="AX1542" s="14" t="s">
        <v>73</v>
      </c>
      <c r="AY1542" s="174" t="s">
        <v>445</v>
      </c>
    </row>
    <row r="1543" spans="2:51" s="14" customFormat="1">
      <c r="B1543" s="173"/>
      <c r="D1543" s="167" t="s">
        <v>453</v>
      </c>
      <c r="E1543" s="174" t="s">
        <v>1</v>
      </c>
      <c r="F1543" s="175" t="s">
        <v>1933</v>
      </c>
      <c r="H1543" s="176">
        <v>238.84899999999999</v>
      </c>
      <c r="L1543" s="173"/>
      <c r="M1543" s="177"/>
      <c r="N1543" s="178"/>
      <c r="O1543" s="178"/>
      <c r="P1543" s="178"/>
      <c r="Q1543" s="178"/>
      <c r="R1543" s="178"/>
      <c r="S1543" s="178"/>
      <c r="T1543" s="179"/>
      <c r="AT1543" s="174" t="s">
        <v>453</v>
      </c>
      <c r="AU1543" s="174" t="s">
        <v>129</v>
      </c>
      <c r="AV1543" s="14" t="s">
        <v>129</v>
      </c>
      <c r="AW1543" s="14" t="s">
        <v>29</v>
      </c>
      <c r="AX1543" s="14" t="s">
        <v>73</v>
      </c>
      <c r="AY1543" s="174" t="s">
        <v>445</v>
      </c>
    </row>
    <row r="1544" spans="2:51" s="14" customFormat="1">
      <c r="B1544" s="173"/>
      <c r="D1544" s="167" t="s">
        <v>453</v>
      </c>
      <c r="E1544" s="174" t="s">
        <v>1</v>
      </c>
      <c r="F1544" s="175" t="s">
        <v>1934</v>
      </c>
      <c r="H1544" s="176">
        <v>34.607999999999997</v>
      </c>
      <c r="L1544" s="173"/>
      <c r="M1544" s="177"/>
      <c r="N1544" s="178"/>
      <c r="O1544" s="178"/>
      <c r="P1544" s="178"/>
      <c r="Q1544" s="178"/>
      <c r="R1544" s="178"/>
      <c r="S1544" s="178"/>
      <c r="T1544" s="179"/>
      <c r="AT1544" s="174" t="s">
        <v>453</v>
      </c>
      <c r="AU1544" s="174" t="s">
        <v>129</v>
      </c>
      <c r="AV1544" s="14" t="s">
        <v>129</v>
      </c>
      <c r="AW1544" s="14" t="s">
        <v>29</v>
      </c>
      <c r="AX1544" s="14" t="s">
        <v>73</v>
      </c>
      <c r="AY1544" s="174" t="s">
        <v>445</v>
      </c>
    </row>
    <row r="1545" spans="2:51" s="14" customFormat="1">
      <c r="B1545" s="173"/>
      <c r="D1545" s="167" t="s">
        <v>453</v>
      </c>
      <c r="E1545" s="174" t="s">
        <v>1</v>
      </c>
      <c r="F1545" s="175" t="s">
        <v>1935</v>
      </c>
      <c r="H1545" s="176">
        <v>187.215</v>
      </c>
      <c r="L1545" s="173"/>
      <c r="M1545" s="177"/>
      <c r="N1545" s="178"/>
      <c r="O1545" s="178"/>
      <c r="P1545" s="178"/>
      <c r="Q1545" s="178"/>
      <c r="R1545" s="178"/>
      <c r="S1545" s="178"/>
      <c r="T1545" s="179"/>
      <c r="AT1545" s="174" t="s">
        <v>453</v>
      </c>
      <c r="AU1545" s="174" t="s">
        <v>129</v>
      </c>
      <c r="AV1545" s="14" t="s">
        <v>129</v>
      </c>
      <c r="AW1545" s="14" t="s">
        <v>29</v>
      </c>
      <c r="AX1545" s="14" t="s">
        <v>73</v>
      </c>
      <c r="AY1545" s="174" t="s">
        <v>445</v>
      </c>
    </row>
    <row r="1546" spans="2:51" s="14" customFormat="1">
      <c r="B1546" s="173"/>
      <c r="D1546" s="167" t="s">
        <v>453</v>
      </c>
      <c r="E1546" s="174" t="s">
        <v>1</v>
      </c>
      <c r="F1546" s="175" t="s">
        <v>1936</v>
      </c>
      <c r="H1546" s="176">
        <v>299.71199999999999</v>
      </c>
      <c r="L1546" s="173"/>
      <c r="M1546" s="177"/>
      <c r="N1546" s="178"/>
      <c r="O1546" s="178"/>
      <c r="P1546" s="178"/>
      <c r="Q1546" s="178"/>
      <c r="R1546" s="178"/>
      <c r="S1546" s="178"/>
      <c r="T1546" s="179"/>
      <c r="AT1546" s="174" t="s">
        <v>453</v>
      </c>
      <c r="AU1546" s="174" t="s">
        <v>129</v>
      </c>
      <c r="AV1546" s="14" t="s">
        <v>129</v>
      </c>
      <c r="AW1546" s="14" t="s">
        <v>29</v>
      </c>
      <c r="AX1546" s="14" t="s">
        <v>73</v>
      </c>
      <c r="AY1546" s="174" t="s">
        <v>445</v>
      </c>
    </row>
    <row r="1547" spans="2:51" s="14" customFormat="1">
      <c r="B1547" s="173"/>
      <c r="D1547" s="167" t="s">
        <v>453</v>
      </c>
      <c r="E1547" s="174" t="s">
        <v>1</v>
      </c>
      <c r="F1547" s="175" t="s">
        <v>1937</v>
      </c>
      <c r="H1547" s="176">
        <v>759.83299999999997</v>
      </c>
      <c r="L1547" s="173"/>
      <c r="M1547" s="177"/>
      <c r="N1547" s="178"/>
      <c r="O1547" s="178"/>
      <c r="P1547" s="178"/>
      <c r="Q1547" s="178"/>
      <c r="R1547" s="178"/>
      <c r="S1547" s="178"/>
      <c r="T1547" s="179"/>
      <c r="AT1547" s="174" t="s">
        <v>453</v>
      </c>
      <c r="AU1547" s="174" t="s">
        <v>129</v>
      </c>
      <c r="AV1547" s="14" t="s">
        <v>129</v>
      </c>
      <c r="AW1547" s="14" t="s">
        <v>29</v>
      </c>
      <c r="AX1547" s="14" t="s">
        <v>73</v>
      </c>
      <c r="AY1547" s="174" t="s">
        <v>445</v>
      </c>
    </row>
    <row r="1548" spans="2:51" s="14" customFormat="1">
      <c r="B1548" s="173"/>
      <c r="D1548" s="167" t="s">
        <v>453</v>
      </c>
      <c r="E1548" s="174" t="s">
        <v>1</v>
      </c>
      <c r="F1548" s="175" t="s">
        <v>1938</v>
      </c>
      <c r="H1548" s="176">
        <v>661.08299999999997</v>
      </c>
      <c r="L1548" s="173"/>
      <c r="M1548" s="177"/>
      <c r="N1548" s="178"/>
      <c r="O1548" s="178"/>
      <c r="P1548" s="178"/>
      <c r="Q1548" s="178"/>
      <c r="R1548" s="178"/>
      <c r="S1548" s="178"/>
      <c r="T1548" s="179"/>
      <c r="AT1548" s="174" t="s">
        <v>453</v>
      </c>
      <c r="AU1548" s="174" t="s">
        <v>129</v>
      </c>
      <c r="AV1548" s="14" t="s">
        <v>129</v>
      </c>
      <c r="AW1548" s="14" t="s">
        <v>29</v>
      </c>
      <c r="AX1548" s="14" t="s">
        <v>73</v>
      </c>
      <c r="AY1548" s="174" t="s">
        <v>445</v>
      </c>
    </row>
    <row r="1549" spans="2:51" s="14" customFormat="1">
      <c r="B1549" s="173"/>
      <c r="D1549" s="167" t="s">
        <v>453</v>
      </c>
      <c r="E1549" s="174" t="s">
        <v>1</v>
      </c>
      <c r="F1549" s="175" t="s">
        <v>1939</v>
      </c>
      <c r="H1549" s="176">
        <v>19.940000000000001</v>
      </c>
      <c r="L1549" s="173"/>
      <c r="M1549" s="177"/>
      <c r="N1549" s="178"/>
      <c r="O1549" s="178"/>
      <c r="P1549" s="178"/>
      <c r="Q1549" s="178"/>
      <c r="R1549" s="178"/>
      <c r="S1549" s="178"/>
      <c r="T1549" s="179"/>
      <c r="AT1549" s="174" t="s">
        <v>453</v>
      </c>
      <c r="AU1549" s="174" t="s">
        <v>129</v>
      </c>
      <c r="AV1549" s="14" t="s">
        <v>129</v>
      </c>
      <c r="AW1549" s="14" t="s">
        <v>29</v>
      </c>
      <c r="AX1549" s="14" t="s">
        <v>73</v>
      </c>
      <c r="AY1549" s="174" t="s">
        <v>445</v>
      </c>
    </row>
    <row r="1550" spans="2:51" s="14" customFormat="1">
      <c r="B1550" s="173"/>
      <c r="D1550" s="167" t="s">
        <v>453</v>
      </c>
      <c r="E1550" s="174" t="s">
        <v>1</v>
      </c>
      <c r="F1550" s="175" t="s">
        <v>1940</v>
      </c>
      <c r="H1550" s="176">
        <v>958.71299999999997</v>
      </c>
      <c r="L1550" s="173"/>
      <c r="M1550" s="177"/>
      <c r="N1550" s="178"/>
      <c r="O1550" s="178"/>
      <c r="P1550" s="178"/>
      <c r="Q1550" s="178"/>
      <c r="R1550" s="178"/>
      <c r="S1550" s="178"/>
      <c r="T1550" s="179"/>
      <c r="AT1550" s="174" t="s">
        <v>453</v>
      </c>
      <c r="AU1550" s="174" t="s">
        <v>129</v>
      </c>
      <c r="AV1550" s="14" t="s">
        <v>129</v>
      </c>
      <c r="AW1550" s="14" t="s">
        <v>29</v>
      </c>
      <c r="AX1550" s="14" t="s">
        <v>73</v>
      </c>
      <c r="AY1550" s="174" t="s">
        <v>445</v>
      </c>
    </row>
    <row r="1551" spans="2:51" s="14" customFormat="1">
      <c r="B1551" s="173"/>
      <c r="D1551" s="167" t="s">
        <v>453</v>
      </c>
      <c r="E1551" s="174" t="s">
        <v>1</v>
      </c>
      <c r="F1551" s="175" t="s">
        <v>1941</v>
      </c>
      <c r="H1551" s="176">
        <v>53.024999999999999</v>
      </c>
      <c r="L1551" s="173"/>
      <c r="M1551" s="177"/>
      <c r="N1551" s="178"/>
      <c r="O1551" s="178"/>
      <c r="P1551" s="178"/>
      <c r="Q1551" s="178"/>
      <c r="R1551" s="178"/>
      <c r="S1551" s="178"/>
      <c r="T1551" s="179"/>
      <c r="AT1551" s="174" t="s">
        <v>453</v>
      </c>
      <c r="AU1551" s="174" t="s">
        <v>129</v>
      </c>
      <c r="AV1551" s="14" t="s">
        <v>129</v>
      </c>
      <c r="AW1551" s="14" t="s">
        <v>29</v>
      </c>
      <c r="AX1551" s="14" t="s">
        <v>73</v>
      </c>
      <c r="AY1551" s="174" t="s">
        <v>445</v>
      </c>
    </row>
    <row r="1552" spans="2:51" s="14" customFormat="1">
      <c r="B1552" s="173"/>
      <c r="D1552" s="167" t="s">
        <v>453</v>
      </c>
      <c r="E1552" s="174" t="s">
        <v>1</v>
      </c>
      <c r="F1552" s="175" t="s">
        <v>1942</v>
      </c>
      <c r="H1552" s="176">
        <v>55.073</v>
      </c>
      <c r="L1552" s="173"/>
      <c r="M1552" s="177"/>
      <c r="N1552" s="178"/>
      <c r="O1552" s="178"/>
      <c r="P1552" s="178"/>
      <c r="Q1552" s="178"/>
      <c r="R1552" s="178"/>
      <c r="S1552" s="178"/>
      <c r="T1552" s="179"/>
      <c r="AT1552" s="174" t="s">
        <v>453</v>
      </c>
      <c r="AU1552" s="174" t="s">
        <v>129</v>
      </c>
      <c r="AV1552" s="14" t="s">
        <v>129</v>
      </c>
      <c r="AW1552" s="14" t="s">
        <v>29</v>
      </c>
      <c r="AX1552" s="14" t="s">
        <v>73</v>
      </c>
      <c r="AY1552" s="174" t="s">
        <v>445</v>
      </c>
    </row>
    <row r="1553" spans="1:65" s="14" customFormat="1">
      <c r="B1553" s="173"/>
      <c r="D1553" s="167" t="s">
        <v>453</v>
      </c>
      <c r="E1553" s="174" t="s">
        <v>1</v>
      </c>
      <c r="F1553" s="175" t="s">
        <v>1943</v>
      </c>
      <c r="H1553" s="176">
        <v>13.377000000000001</v>
      </c>
      <c r="L1553" s="173"/>
      <c r="M1553" s="177"/>
      <c r="N1553" s="178"/>
      <c r="O1553" s="178"/>
      <c r="P1553" s="178"/>
      <c r="Q1553" s="178"/>
      <c r="R1553" s="178"/>
      <c r="S1553" s="178"/>
      <c r="T1553" s="179"/>
      <c r="AT1553" s="174" t="s">
        <v>453</v>
      </c>
      <c r="AU1553" s="174" t="s">
        <v>129</v>
      </c>
      <c r="AV1553" s="14" t="s">
        <v>129</v>
      </c>
      <c r="AW1553" s="14" t="s">
        <v>29</v>
      </c>
      <c r="AX1553" s="14" t="s">
        <v>73</v>
      </c>
      <c r="AY1553" s="174" t="s">
        <v>445</v>
      </c>
    </row>
    <row r="1554" spans="1:65" s="14" customFormat="1">
      <c r="B1554" s="173"/>
      <c r="D1554" s="167" t="s">
        <v>453</v>
      </c>
      <c r="E1554" s="174" t="s">
        <v>1</v>
      </c>
      <c r="F1554" s="175" t="s">
        <v>1944</v>
      </c>
      <c r="H1554" s="176">
        <v>69.206000000000003</v>
      </c>
      <c r="L1554" s="173"/>
      <c r="M1554" s="177"/>
      <c r="N1554" s="178"/>
      <c r="O1554" s="178"/>
      <c r="P1554" s="178"/>
      <c r="Q1554" s="178"/>
      <c r="R1554" s="178"/>
      <c r="S1554" s="178"/>
      <c r="T1554" s="179"/>
      <c r="AT1554" s="174" t="s">
        <v>453</v>
      </c>
      <c r="AU1554" s="174" t="s">
        <v>129</v>
      </c>
      <c r="AV1554" s="14" t="s">
        <v>129</v>
      </c>
      <c r="AW1554" s="14" t="s">
        <v>29</v>
      </c>
      <c r="AX1554" s="14" t="s">
        <v>73</v>
      </c>
      <c r="AY1554" s="174" t="s">
        <v>445</v>
      </c>
    </row>
    <row r="1555" spans="1:65" s="14" customFormat="1">
      <c r="B1555" s="173"/>
      <c r="D1555" s="167" t="s">
        <v>453</v>
      </c>
      <c r="E1555" s="174" t="s">
        <v>1</v>
      </c>
      <c r="F1555" s="175" t="s">
        <v>1945</v>
      </c>
      <c r="H1555" s="176">
        <v>64.123999999999995</v>
      </c>
      <c r="L1555" s="173"/>
      <c r="M1555" s="177"/>
      <c r="N1555" s="178"/>
      <c r="O1555" s="178"/>
      <c r="P1555" s="178"/>
      <c r="Q1555" s="178"/>
      <c r="R1555" s="178"/>
      <c r="S1555" s="178"/>
      <c r="T1555" s="179"/>
      <c r="AT1555" s="174" t="s">
        <v>453</v>
      </c>
      <c r="AU1555" s="174" t="s">
        <v>129</v>
      </c>
      <c r="AV1555" s="14" t="s">
        <v>129</v>
      </c>
      <c r="AW1555" s="14" t="s">
        <v>29</v>
      </c>
      <c r="AX1555" s="14" t="s">
        <v>73</v>
      </c>
      <c r="AY1555" s="174" t="s">
        <v>445</v>
      </c>
    </row>
    <row r="1556" spans="1:65" s="14" customFormat="1">
      <c r="B1556" s="173"/>
      <c r="D1556" s="167" t="s">
        <v>453</v>
      </c>
      <c r="E1556" s="174" t="s">
        <v>1</v>
      </c>
      <c r="F1556" s="175" t="s">
        <v>1946</v>
      </c>
      <c r="H1556" s="176">
        <v>145.499</v>
      </c>
      <c r="L1556" s="173"/>
      <c r="M1556" s="177"/>
      <c r="N1556" s="178"/>
      <c r="O1556" s="178"/>
      <c r="P1556" s="178"/>
      <c r="Q1556" s="178"/>
      <c r="R1556" s="178"/>
      <c r="S1556" s="178"/>
      <c r="T1556" s="179"/>
      <c r="AT1556" s="174" t="s">
        <v>453</v>
      </c>
      <c r="AU1556" s="174" t="s">
        <v>129</v>
      </c>
      <c r="AV1556" s="14" t="s">
        <v>129</v>
      </c>
      <c r="AW1556" s="14" t="s">
        <v>29</v>
      </c>
      <c r="AX1556" s="14" t="s">
        <v>73</v>
      </c>
      <c r="AY1556" s="174" t="s">
        <v>445</v>
      </c>
    </row>
    <row r="1557" spans="1:65" s="14" customFormat="1">
      <c r="B1557" s="173"/>
      <c r="D1557" s="167" t="s">
        <v>453</v>
      </c>
      <c r="E1557" s="174" t="s">
        <v>1</v>
      </c>
      <c r="F1557" s="175" t="s">
        <v>1947</v>
      </c>
      <c r="H1557" s="176">
        <v>18.942</v>
      </c>
      <c r="L1557" s="173"/>
      <c r="M1557" s="177"/>
      <c r="N1557" s="178"/>
      <c r="O1557" s="178"/>
      <c r="P1557" s="178"/>
      <c r="Q1557" s="178"/>
      <c r="R1557" s="178"/>
      <c r="S1557" s="178"/>
      <c r="T1557" s="179"/>
      <c r="AT1557" s="174" t="s">
        <v>453</v>
      </c>
      <c r="AU1557" s="174" t="s">
        <v>129</v>
      </c>
      <c r="AV1557" s="14" t="s">
        <v>129</v>
      </c>
      <c r="AW1557" s="14" t="s">
        <v>29</v>
      </c>
      <c r="AX1557" s="14" t="s">
        <v>73</v>
      </c>
      <c r="AY1557" s="174" t="s">
        <v>445</v>
      </c>
    </row>
    <row r="1558" spans="1:65" s="15" customFormat="1">
      <c r="B1558" s="180"/>
      <c r="D1558" s="167" t="s">
        <v>453</v>
      </c>
      <c r="E1558" s="181" t="s">
        <v>266</v>
      </c>
      <c r="F1558" s="182" t="s">
        <v>468</v>
      </c>
      <c r="H1558" s="183">
        <v>4271.9070000000002</v>
      </c>
      <c r="L1558" s="180"/>
      <c r="M1558" s="184"/>
      <c r="N1558" s="185"/>
      <c r="O1558" s="185"/>
      <c r="P1558" s="185"/>
      <c r="Q1558" s="185"/>
      <c r="R1558" s="185"/>
      <c r="S1558" s="185"/>
      <c r="T1558" s="186"/>
      <c r="AT1558" s="181" t="s">
        <v>453</v>
      </c>
      <c r="AU1558" s="181" t="s">
        <v>129</v>
      </c>
      <c r="AV1558" s="15" t="s">
        <v>469</v>
      </c>
      <c r="AW1558" s="15" t="s">
        <v>29</v>
      </c>
      <c r="AX1558" s="15" t="s">
        <v>73</v>
      </c>
      <c r="AY1558" s="181" t="s">
        <v>445</v>
      </c>
    </row>
    <row r="1559" spans="1:65" s="16" customFormat="1">
      <c r="B1559" s="187"/>
      <c r="D1559" s="167" t="s">
        <v>453</v>
      </c>
      <c r="E1559" s="188" t="s">
        <v>1</v>
      </c>
      <c r="F1559" s="189" t="s">
        <v>470</v>
      </c>
      <c r="H1559" s="190">
        <v>4271.9070000000002</v>
      </c>
      <c r="L1559" s="187"/>
      <c r="M1559" s="191"/>
      <c r="N1559" s="192"/>
      <c r="O1559" s="192"/>
      <c r="P1559" s="192"/>
      <c r="Q1559" s="192"/>
      <c r="R1559" s="192"/>
      <c r="S1559" s="192"/>
      <c r="T1559" s="193"/>
      <c r="AT1559" s="188" t="s">
        <v>453</v>
      </c>
      <c r="AU1559" s="188" t="s">
        <v>129</v>
      </c>
      <c r="AV1559" s="16" t="s">
        <v>451</v>
      </c>
      <c r="AW1559" s="16" t="s">
        <v>29</v>
      </c>
      <c r="AX1559" s="16" t="s">
        <v>81</v>
      </c>
      <c r="AY1559" s="188" t="s">
        <v>445</v>
      </c>
    </row>
    <row r="1560" spans="1:65" s="2" customFormat="1" ht="24.2" customHeight="1">
      <c r="A1560" s="30"/>
      <c r="B1560" s="152"/>
      <c r="C1560" s="194" t="s">
        <v>1948</v>
      </c>
      <c r="D1560" s="194" t="s">
        <v>534</v>
      </c>
      <c r="E1560" s="195" t="s">
        <v>1949</v>
      </c>
      <c r="F1560" s="196" t="s">
        <v>1950</v>
      </c>
      <c r="G1560" s="197" t="s">
        <v>529</v>
      </c>
      <c r="H1560" s="198">
        <v>4699.098</v>
      </c>
      <c r="I1560" s="199"/>
      <c r="J1560" s="199">
        <f>ROUND(I1560*H1560,2)</f>
        <v>0</v>
      </c>
      <c r="K1560" s="200"/>
      <c r="L1560" s="201"/>
      <c r="M1560" s="202" t="s">
        <v>1</v>
      </c>
      <c r="N1560" s="203" t="s">
        <v>39</v>
      </c>
      <c r="O1560" s="162">
        <v>0</v>
      </c>
      <c r="P1560" s="162">
        <f>O1560*H1560</f>
        <v>0</v>
      </c>
      <c r="Q1560" s="162">
        <v>1E-4</v>
      </c>
      <c r="R1560" s="162">
        <f>Q1560*H1560</f>
        <v>0.46990980000000004</v>
      </c>
      <c r="S1560" s="162">
        <v>0</v>
      </c>
      <c r="T1560" s="163">
        <f>S1560*H1560</f>
        <v>0</v>
      </c>
      <c r="U1560" s="30"/>
      <c r="V1560" s="30"/>
      <c r="W1560" s="30"/>
      <c r="X1560" s="30"/>
      <c r="Y1560" s="30"/>
      <c r="Z1560" s="30"/>
      <c r="AA1560" s="30"/>
      <c r="AB1560" s="30"/>
      <c r="AC1560" s="30"/>
      <c r="AD1560" s="30"/>
      <c r="AE1560" s="30"/>
      <c r="AR1560" s="164" t="s">
        <v>655</v>
      </c>
      <c r="AT1560" s="164" t="s">
        <v>534</v>
      </c>
      <c r="AU1560" s="164" t="s">
        <v>129</v>
      </c>
      <c r="AY1560" s="18" t="s">
        <v>445</v>
      </c>
      <c r="BE1560" s="165">
        <f>IF(N1560="základná",J1560,0)</f>
        <v>0</v>
      </c>
      <c r="BF1560" s="165">
        <f>IF(N1560="znížená",J1560,0)</f>
        <v>0</v>
      </c>
      <c r="BG1560" s="165">
        <f>IF(N1560="zákl. prenesená",J1560,0)</f>
        <v>0</v>
      </c>
      <c r="BH1560" s="165">
        <f>IF(N1560="zníž. prenesená",J1560,0)</f>
        <v>0</v>
      </c>
      <c r="BI1560" s="165">
        <f>IF(N1560="nulová",J1560,0)</f>
        <v>0</v>
      </c>
      <c r="BJ1560" s="18" t="s">
        <v>129</v>
      </c>
      <c r="BK1560" s="165">
        <f>ROUND(I1560*H1560,2)</f>
        <v>0</v>
      </c>
      <c r="BL1560" s="18" t="s">
        <v>558</v>
      </c>
      <c r="BM1560" s="164" t="s">
        <v>1951</v>
      </c>
    </row>
    <row r="1561" spans="1:65" s="14" customFormat="1">
      <c r="B1561" s="173"/>
      <c r="D1561" s="167" t="s">
        <v>453</v>
      </c>
      <c r="E1561" s="174" t="s">
        <v>1</v>
      </c>
      <c r="F1561" s="175" t="s">
        <v>1952</v>
      </c>
      <c r="H1561" s="176">
        <v>4699.098</v>
      </c>
      <c r="L1561" s="173"/>
      <c r="M1561" s="177"/>
      <c r="N1561" s="178"/>
      <c r="O1561" s="178"/>
      <c r="P1561" s="178"/>
      <c r="Q1561" s="178"/>
      <c r="R1561" s="178"/>
      <c r="S1561" s="178"/>
      <c r="T1561" s="179"/>
      <c r="AT1561" s="174" t="s">
        <v>453</v>
      </c>
      <c r="AU1561" s="174" t="s">
        <v>129</v>
      </c>
      <c r="AV1561" s="14" t="s">
        <v>129</v>
      </c>
      <c r="AW1561" s="14" t="s">
        <v>29</v>
      </c>
      <c r="AX1561" s="14" t="s">
        <v>73</v>
      </c>
      <c r="AY1561" s="174" t="s">
        <v>445</v>
      </c>
    </row>
    <row r="1562" spans="1:65" s="16" customFormat="1">
      <c r="B1562" s="187"/>
      <c r="D1562" s="167" t="s">
        <v>453</v>
      </c>
      <c r="E1562" s="188" t="s">
        <v>1</v>
      </c>
      <c r="F1562" s="189" t="s">
        <v>470</v>
      </c>
      <c r="H1562" s="190">
        <v>4699.098</v>
      </c>
      <c r="L1562" s="187"/>
      <c r="M1562" s="191"/>
      <c r="N1562" s="192"/>
      <c r="O1562" s="192"/>
      <c r="P1562" s="192"/>
      <c r="Q1562" s="192"/>
      <c r="R1562" s="192"/>
      <c r="S1562" s="192"/>
      <c r="T1562" s="193"/>
      <c r="AT1562" s="188" t="s">
        <v>453</v>
      </c>
      <c r="AU1562" s="188" t="s">
        <v>129</v>
      </c>
      <c r="AV1562" s="16" t="s">
        <v>451</v>
      </c>
      <c r="AW1562" s="16" t="s">
        <v>29</v>
      </c>
      <c r="AX1562" s="16" t="s">
        <v>81</v>
      </c>
      <c r="AY1562" s="188" t="s">
        <v>445</v>
      </c>
    </row>
    <row r="1563" spans="1:65" s="2" customFormat="1" ht="24.2" customHeight="1">
      <c r="A1563" s="30"/>
      <c r="B1563" s="152"/>
      <c r="C1563" s="153" t="s">
        <v>1953</v>
      </c>
      <c r="D1563" s="153" t="s">
        <v>447</v>
      </c>
      <c r="E1563" s="154" t="s">
        <v>1954</v>
      </c>
      <c r="F1563" s="155" t="s">
        <v>1955</v>
      </c>
      <c r="G1563" s="156" t="s">
        <v>529</v>
      </c>
      <c r="H1563" s="157">
        <v>913.06</v>
      </c>
      <c r="I1563" s="158"/>
      <c r="J1563" s="158">
        <f>ROUND(I1563*H1563,2)</f>
        <v>0</v>
      </c>
      <c r="K1563" s="159"/>
      <c r="L1563" s="31"/>
      <c r="M1563" s="160" t="s">
        <v>1</v>
      </c>
      <c r="N1563" s="161" t="s">
        <v>39</v>
      </c>
      <c r="O1563" s="162">
        <v>6.0240000000000002E-2</v>
      </c>
      <c r="P1563" s="162">
        <f>O1563*H1563</f>
        <v>55.002734400000001</v>
      </c>
      <c r="Q1563" s="162">
        <v>0</v>
      </c>
      <c r="R1563" s="162">
        <f>Q1563*H1563</f>
        <v>0</v>
      </c>
      <c r="S1563" s="162">
        <v>0</v>
      </c>
      <c r="T1563" s="163">
        <f>S1563*H1563</f>
        <v>0</v>
      </c>
      <c r="U1563" s="30"/>
      <c r="V1563" s="30"/>
      <c r="W1563" s="30"/>
      <c r="X1563" s="30"/>
      <c r="Y1563" s="30"/>
      <c r="Z1563" s="30"/>
      <c r="AA1563" s="30"/>
      <c r="AB1563" s="30"/>
      <c r="AC1563" s="30"/>
      <c r="AD1563" s="30"/>
      <c r="AE1563" s="30"/>
      <c r="AR1563" s="164" t="s">
        <v>558</v>
      </c>
      <c r="AT1563" s="164" t="s">
        <v>447</v>
      </c>
      <c r="AU1563" s="164" t="s">
        <v>129</v>
      </c>
      <c r="AY1563" s="18" t="s">
        <v>445</v>
      </c>
      <c r="BE1563" s="165">
        <f>IF(N1563="základná",J1563,0)</f>
        <v>0</v>
      </c>
      <c r="BF1563" s="165">
        <f>IF(N1563="znížená",J1563,0)</f>
        <v>0</v>
      </c>
      <c r="BG1563" s="165">
        <f>IF(N1563="zákl. prenesená",J1563,0)</f>
        <v>0</v>
      </c>
      <c r="BH1563" s="165">
        <f>IF(N1563="zníž. prenesená",J1563,0)</f>
        <v>0</v>
      </c>
      <c r="BI1563" s="165">
        <f>IF(N1563="nulová",J1563,0)</f>
        <v>0</v>
      </c>
      <c r="BJ1563" s="18" t="s">
        <v>129</v>
      </c>
      <c r="BK1563" s="165">
        <f>ROUND(I1563*H1563,2)</f>
        <v>0</v>
      </c>
      <c r="BL1563" s="18" t="s">
        <v>558</v>
      </c>
      <c r="BM1563" s="164" t="s">
        <v>1956</v>
      </c>
    </row>
    <row r="1564" spans="1:65" s="13" customFormat="1">
      <c r="B1564" s="166"/>
      <c r="D1564" s="167" t="s">
        <v>453</v>
      </c>
      <c r="E1564" s="168" t="s">
        <v>1</v>
      </c>
      <c r="F1564" s="169" t="s">
        <v>1957</v>
      </c>
      <c r="H1564" s="168" t="s">
        <v>1</v>
      </c>
      <c r="L1564" s="166"/>
      <c r="M1564" s="170"/>
      <c r="N1564" s="171"/>
      <c r="O1564" s="171"/>
      <c r="P1564" s="171"/>
      <c r="Q1564" s="171"/>
      <c r="R1564" s="171"/>
      <c r="S1564" s="171"/>
      <c r="T1564" s="172"/>
      <c r="AT1564" s="168" t="s">
        <v>453</v>
      </c>
      <c r="AU1564" s="168" t="s">
        <v>129</v>
      </c>
      <c r="AV1564" s="13" t="s">
        <v>81</v>
      </c>
      <c r="AW1564" s="13" t="s">
        <v>29</v>
      </c>
      <c r="AX1564" s="13" t="s">
        <v>73</v>
      </c>
      <c r="AY1564" s="168" t="s">
        <v>445</v>
      </c>
    </row>
    <row r="1565" spans="1:65" s="14" customFormat="1">
      <c r="B1565" s="173"/>
      <c r="D1565" s="167" t="s">
        <v>453</v>
      </c>
      <c r="E1565" s="174" t="s">
        <v>1</v>
      </c>
      <c r="F1565" s="175" t="s">
        <v>1958</v>
      </c>
      <c r="H1565" s="176">
        <v>913.06</v>
      </c>
      <c r="L1565" s="173"/>
      <c r="M1565" s="177"/>
      <c r="N1565" s="178"/>
      <c r="O1565" s="178"/>
      <c r="P1565" s="178"/>
      <c r="Q1565" s="178"/>
      <c r="R1565" s="178"/>
      <c r="S1565" s="178"/>
      <c r="T1565" s="179"/>
      <c r="AT1565" s="174" t="s">
        <v>453</v>
      </c>
      <c r="AU1565" s="174" t="s">
        <v>129</v>
      </c>
      <c r="AV1565" s="14" t="s">
        <v>129</v>
      </c>
      <c r="AW1565" s="14" t="s">
        <v>29</v>
      </c>
      <c r="AX1565" s="14" t="s">
        <v>73</v>
      </c>
      <c r="AY1565" s="174" t="s">
        <v>445</v>
      </c>
    </row>
    <row r="1566" spans="1:65" s="15" customFormat="1">
      <c r="B1566" s="180"/>
      <c r="D1566" s="167" t="s">
        <v>453</v>
      </c>
      <c r="E1566" s="181" t="s">
        <v>212</v>
      </c>
      <c r="F1566" s="182" t="s">
        <v>468</v>
      </c>
      <c r="H1566" s="183">
        <v>913.06</v>
      </c>
      <c r="L1566" s="180"/>
      <c r="M1566" s="184"/>
      <c r="N1566" s="185"/>
      <c r="O1566" s="185"/>
      <c r="P1566" s="185"/>
      <c r="Q1566" s="185"/>
      <c r="R1566" s="185"/>
      <c r="S1566" s="185"/>
      <c r="T1566" s="186"/>
      <c r="AT1566" s="181" t="s">
        <v>453</v>
      </c>
      <c r="AU1566" s="181" t="s">
        <v>129</v>
      </c>
      <c r="AV1566" s="15" t="s">
        <v>469</v>
      </c>
      <c r="AW1566" s="15" t="s">
        <v>29</v>
      </c>
      <c r="AX1566" s="15" t="s">
        <v>73</v>
      </c>
      <c r="AY1566" s="181" t="s">
        <v>445</v>
      </c>
    </row>
    <row r="1567" spans="1:65" s="16" customFormat="1">
      <c r="B1567" s="187"/>
      <c r="D1567" s="167" t="s">
        <v>453</v>
      </c>
      <c r="E1567" s="188" t="s">
        <v>1</v>
      </c>
      <c r="F1567" s="189" t="s">
        <v>470</v>
      </c>
      <c r="H1567" s="190">
        <v>913.06</v>
      </c>
      <c r="L1567" s="187"/>
      <c r="M1567" s="191"/>
      <c r="N1567" s="192"/>
      <c r="O1567" s="192"/>
      <c r="P1567" s="192"/>
      <c r="Q1567" s="192"/>
      <c r="R1567" s="192"/>
      <c r="S1567" s="192"/>
      <c r="T1567" s="193"/>
      <c r="AT1567" s="188" t="s">
        <v>453</v>
      </c>
      <c r="AU1567" s="188" t="s">
        <v>129</v>
      </c>
      <c r="AV1567" s="16" t="s">
        <v>451</v>
      </c>
      <c r="AW1567" s="16" t="s">
        <v>29</v>
      </c>
      <c r="AX1567" s="16" t="s">
        <v>81</v>
      </c>
      <c r="AY1567" s="188" t="s">
        <v>445</v>
      </c>
    </row>
    <row r="1568" spans="1:65" s="2" customFormat="1" ht="24.2" customHeight="1">
      <c r="A1568" s="30"/>
      <c r="B1568" s="152"/>
      <c r="C1568" s="194" t="s">
        <v>1959</v>
      </c>
      <c r="D1568" s="194" t="s">
        <v>534</v>
      </c>
      <c r="E1568" s="195" t="s">
        <v>1960</v>
      </c>
      <c r="F1568" s="196" t="s">
        <v>1961</v>
      </c>
      <c r="G1568" s="197" t="s">
        <v>529</v>
      </c>
      <c r="H1568" s="198">
        <v>931.32100000000003</v>
      </c>
      <c r="I1568" s="199"/>
      <c r="J1568" s="199">
        <f>ROUND(I1568*H1568,2)</f>
        <v>0</v>
      </c>
      <c r="K1568" s="200"/>
      <c r="L1568" s="201"/>
      <c r="M1568" s="202" t="s">
        <v>1</v>
      </c>
      <c r="N1568" s="203" t="s">
        <v>39</v>
      </c>
      <c r="O1568" s="162">
        <v>0</v>
      </c>
      <c r="P1568" s="162">
        <f>O1568*H1568</f>
        <v>0</v>
      </c>
      <c r="Q1568" s="162">
        <v>3.5999999999999999E-3</v>
      </c>
      <c r="R1568" s="162">
        <f>Q1568*H1568</f>
        <v>3.3527556000000001</v>
      </c>
      <c r="S1568" s="162">
        <v>0</v>
      </c>
      <c r="T1568" s="163">
        <f>S1568*H1568</f>
        <v>0</v>
      </c>
      <c r="U1568" s="30"/>
      <c r="V1568" s="30"/>
      <c r="W1568" s="30"/>
      <c r="X1568" s="30"/>
      <c r="Y1568" s="30"/>
      <c r="Z1568" s="30"/>
      <c r="AA1568" s="30"/>
      <c r="AB1568" s="30"/>
      <c r="AC1568" s="30"/>
      <c r="AD1568" s="30"/>
      <c r="AE1568" s="30"/>
      <c r="AR1568" s="164" t="s">
        <v>655</v>
      </c>
      <c r="AT1568" s="164" t="s">
        <v>534</v>
      </c>
      <c r="AU1568" s="164" t="s">
        <v>129</v>
      </c>
      <c r="AY1568" s="18" t="s">
        <v>445</v>
      </c>
      <c r="BE1568" s="165">
        <f>IF(N1568="základná",J1568,0)</f>
        <v>0</v>
      </c>
      <c r="BF1568" s="165">
        <f>IF(N1568="znížená",J1568,0)</f>
        <v>0</v>
      </c>
      <c r="BG1568" s="165">
        <f>IF(N1568="zákl. prenesená",J1568,0)</f>
        <v>0</v>
      </c>
      <c r="BH1568" s="165">
        <f>IF(N1568="zníž. prenesená",J1568,0)</f>
        <v>0</v>
      </c>
      <c r="BI1568" s="165">
        <f>IF(N1568="nulová",J1568,0)</f>
        <v>0</v>
      </c>
      <c r="BJ1568" s="18" t="s">
        <v>129</v>
      </c>
      <c r="BK1568" s="165">
        <f>ROUND(I1568*H1568,2)</f>
        <v>0</v>
      </c>
      <c r="BL1568" s="18" t="s">
        <v>558</v>
      </c>
      <c r="BM1568" s="164" t="s">
        <v>1962</v>
      </c>
    </row>
    <row r="1569" spans="1:65" s="14" customFormat="1">
      <c r="B1569" s="173"/>
      <c r="D1569" s="167" t="s">
        <v>453</v>
      </c>
      <c r="E1569" s="174" t="s">
        <v>1</v>
      </c>
      <c r="F1569" s="175" t="s">
        <v>1963</v>
      </c>
      <c r="H1569" s="176">
        <v>931.32100000000003</v>
      </c>
      <c r="L1569" s="173"/>
      <c r="M1569" s="177"/>
      <c r="N1569" s="178"/>
      <c r="O1569" s="178"/>
      <c r="P1569" s="178"/>
      <c r="Q1569" s="178"/>
      <c r="R1569" s="178"/>
      <c r="S1569" s="178"/>
      <c r="T1569" s="179"/>
      <c r="AT1569" s="174" t="s">
        <v>453</v>
      </c>
      <c r="AU1569" s="174" t="s">
        <v>129</v>
      </c>
      <c r="AV1569" s="14" t="s">
        <v>129</v>
      </c>
      <c r="AW1569" s="14" t="s">
        <v>29</v>
      </c>
      <c r="AX1569" s="14" t="s">
        <v>73</v>
      </c>
      <c r="AY1569" s="174" t="s">
        <v>445</v>
      </c>
    </row>
    <row r="1570" spans="1:65" s="16" customFormat="1">
      <c r="B1570" s="187"/>
      <c r="D1570" s="167" t="s">
        <v>453</v>
      </c>
      <c r="E1570" s="188" t="s">
        <v>1</v>
      </c>
      <c r="F1570" s="189" t="s">
        <v>470</v>
      </c>
      <c r="H1570" s="190">
        <v>931.32100000000003</v>
      </c>
      <c r="L1570" s="187"/>
      <c r="M1570" s="191"/>
      <c r="N1570" s="192"/>
      <c r="O1570" s="192"/>
      <c r="P1570" s="192"/>
      <c r="Q1570" s="192"/>
      <c r="R1570" s="192"/>
      <c r="S1570" s="192"/>
      <c r="T1570" s="193"/>
      <c r="AT1570" s="188" t="s">
        <v>453</v>
      </c>
      <c r="AU1570" s="188" t="s">
        <v>129</v>
      </c>
      <c r="AV1570" s="16" t="s">
        <v>451</v>
      </c>
      <c r="AW1570" s="16" t="s">
        <v>29</v>
      </c>
      <c r="AX1570" s="16" t="s">
        <v>81</v>
      </c>
      <c r="AY1570" s="188" t="s">
        <v>445</v>
      </c>
    </row>
    <row r="1571" spans="1:65" s="2" customFormat="1" ht="24.2" customHeight="1">
      <c r="A1571" s="30"/>
      <c r="B1571" s="152"/>
      <c r="C1571" s="153" t="s">
        <v>1964</v>
      </c>
      <c r="D1571" s="153" t="s">
        <v>447</v>
      </c>
      <c r="E1571" s="154" t="s">
        <v>1965</v>
      </c>
      <c r="F1571" s="155" t="s">
        <v>1966</v>
      </c>
      <c r="G1571" s="156" t="s">
        <v>529</v>
      </c>
      <c r="H1571" s="157">
        <v>374.16</v>
      </c>
      <c r="I1571" s="158"/>
      <c r="J1571" s="158">
        <f>ROUND(I1571*H1571,2)</f>
        <v>0</v>
      </c>
      <c r="K1571" s="159"/>
      <c r="L1571" s="31"/>
      <c r="M1571" s="160" t="s">
        <v>1</v>
      </c>
      <c r="N1571" s="161" t="s">
        <v>39</v>
      </c>
      <c r="O1571" s="162">
        <v>6.4657999999999993E-2</v>
      </c>
      <c r="P1571" s="162">
        <f>O1571*H1571</f>
        <v>24.19243728</v>
      </c>
      <c r="Q1571" s="162">
        <v>0</v>
      </c>
      <c r="R1571" s="162">
        <f>Q1571*H1571</f>
        <v>0</v>
      </c>
      <c r="S1571" s="162">
        <v>0</v>
      </c>
      <c r="T1571" s="163">
        <f>S1571*H1571</f>
        <v>0</v>
      </c>
      <c r="U1571" s="30"/>
      <c r="V1571" s="30"/>
      <c r="W1571" s="30"/>
      <c r="X1571" s="30"/>
      <c r="Y1571" s="30"/>
      <c r="Z1571" s="30"/>
      <c r="AA1571" s="30"/>
      <c r="AB1571" s="30"/>
      <c r="AC1571" s="30"/>
      <c r="AD1571" s="30"/>
      <c r="AE1571" s="30"/>
      <c r="AR1571" s="164" t="s">
        <v>558</v>
      </c>
      <c r="AT1571" s="164" t="s">
        <v>447</v>
      </c>
      <c r="AU1571" s="164" t="s">
        <v>129</v>
      </c>
      <c r="AY1571" s="18" t="s">
        <v>445</v>
      </c>
      <c r="BE1571" s="165">
        <f>IF(N1571="základná",J1571,0)</f>
        <v>0</v>
      </c>
      <c r="BF1571" s="165">
        <f>IF(N1571="znížená",J1571,0)</f>
        <v>0</v>
      </c>
      <c r="BG1571" s="165">
        <f>IF(N1571="zákl. prenesená",J1571,0)</f>
        <v>0</v>
      </c>
      <c r="BH1571" s="165">
        <f>IF(N1571="zníž. prenesená",J1571,0)</f>
        <v>0</v>
      </c>
      <c r="BI1571" s="165">
        <f>IF(N1571="nulová",J1571,0)</f>
        <v>0</v>
      </c>
      <c r="BJ1571" s="18" t="s">
        <v>129</v>
      </c>
      <c r="BK1571" s="165">
        <f>ROUND(I1571*H1571,2)</f>
        <v>0</v>
      </c>
      <c r="BL1571" s="18" t="s">
        <v>558</v>
      </c>
      <c r="BM1571" s="164" t="s">
        <v>1967</v>
      </c>
    </row>
    <row r="1572" spans="1:65" s="14" customFormat="1">
      <c r="B1572" s="173"/>
      <c r="D1572" s="167" t="s">
        <v>453</v>
      </c>
      <c r="E1572" s="174" t="s">
        <v>1</v>
      </c>
      <c r="F1572" s="175" t="s">
        <v>268</v>
      </c>
      <c r="H1572" s="176">
        <v>237.33</v>
      </c>
      <c r="L1572" s="173"/>
      <c r="M1572" s="177"/>
      <c r="N1572" s="178"/>
      <c r="O1572" s="178"/>
      <c r="P1572" s="178"/>
      <c r="Q1572" s="178"/>
      <c r="R1572" s="178"/>
      <c r="S1572" s="178"/>
      <c r="T1572" s="179"/>
      <c r="AT1572" s="174" t="s">
        <v>453</v>
      </c>
      <c r="AU1572" s="174" t="s">
        <v>129</v>
      </c>
      <c r="AV1572" s="14" t="s">
        <v>129</v>
      </c>
      <c r="AW1572" s="14" t="s">
        <v>29</v>
      </c>
      <c r="AX1572" s="14" t="s">
        <v>73</v>
      </c>
      <c r="AY1572" s="174" t="s">
        <v>445</v>
      </c>
    </row>
    <row r="1573" spans="1:65" s="14" customFormat="1">
      <c r="B1573" s="173"/>
      <c r="D1573" s="167" t="s">
        <v>453</v>
      </c>
      <c r="E1573" s="174" t="s">
        <v>1</v>
      </c>
      <c r="F1573" s="175" t="s">
        <v>262</v>
      </c>
      <c r="H1573" s="176">
        <v>124.09</v>
      </c>
      <c r="L1573" s="173"/>
      <c r="M1573" s="177"/>
      <c r="N1573" s="178"/>
      <c r="O1573" s="178"/>
      <c r="P1573" s="178"/>
      <c r="Q1573" s="178"/>
      <c r="R1573" s="178"/>
      <c r="S1573" s="178"/>
      <c r="T1573" s="179"/>
      <c r="AT1573" s="174" t="s">
        <v>453</v>
      </c>
      <c r="AU1573" s="174" t="s">
        <v>129</v>
      </c>
      <c r="AV1573" s="14" t="s">
        <v>129</v>
      </c>
      <c r="AW1573" s="14" t="s">
        <v>29</v>
      </c>
      <c r="AX1573" s="14" t="s">
        <v>73</v>
      </c>
      <c r="AY1573" s="174" t="s">
        <v>445</v>
      </c>
    </row>
    <row r="1574" spans="1:65" s="14" customFormat="1">
      <c r="B1574" s="173"/>
      <c r="D1574" s="167" t="s">
        <v>453</v>
      </c>
      <c r="E1574" s="174" t="s">
        <v>1</v>
      </c>
      <c r="F1574" s="175" t="s">
        <v>340</v>
      </c>
      <c r="H1574" s="176">
        <v>12.74</v>
      </c>
      <c r="L1574" s="173"/>
      <c r="M1574" s="177"/>
      <c r="N1574" s="178"/>
      <c r="O1574" s="178"/>
      <c r="P1574" s="178"/>
      <c r="Q1574" s="178"/>
      <c r="R1574" s="178"/>
      <c r="S1574" s="178"/>
      <c r="T1574" s="179"/>
      <c r="AT1574" s="174" t="s">
        <v>453</v>
      </c>
      <c r="AU1574" s="174" t="s">
        <v>129</v>
      </c>
      <c r="AV1574" s="14" t="s">
        <v>129</v>
      </c>
      <c r="AW1574" s="14" t="s">
        <v>29</v>
      </c>
      <c r="AX1574" s="14" t="s">
        <v>73</v>
      </c>
      <c r="AY1574" s="174" t="s">
        <v>445</v>
      </c>
    </row>
    <row r="1575" spans="1:65" s="16" customFormat="1">
      <c r="B1575" s="187"/>
      <c r="D1575" s="167" t="s">
        <v>453</v>
      </c>
      <c r="E1575" s="188" t="s">
        <v>1</v>
      </c>
      <c r="F1575" s="189" t="s">
        <v>470</v>
      </c>
      <c r="H1575" s="190">
        <v>374.16</v>
      </c>
      <c r="L1575" s="187"/>
      <c r="M1575" s="191"/>
      <c r="N1575" s="192"/>
      <c r="O1575" s="192"/>
      <c r="P1575" s="192"/>
      <c r="Q1575" s="192"/>
      <c r="R1575" s="192"/>
      <c r="S1575" s="192"/>
      <c r="T1575" s="193"/>
      <c r="AT1575" s="188" t="s">
        <v>453</v>
      </c>
      <c r="AU1575" s="188" t="s">
        <v>129</v>
      </c>
      <c r="AV1575" s="16" t="s">
        <v>451</v>
      </c>
      <c r="AW1575" s="16" t="s">
        <v>29</v>
      </c>
      <c r="AX1575" s="16" t="s">
        <v>81</v>
      </c>
      <c r="AY1575" s="188" t="s">
        <v>445</v>
      </c>
    </row>
    <row r="1576" spans="1:65" s="2" customFormat="1" ht="37.9" customHeight="1">
      <c r="A1576" s="30"/>
      <c r="B1576" s="152"/>
      <c r="C1576" s="194" t="s">
        <v>1968</v>
      </c>
      <c r="D1576" s="194" t="s">
        <v>534</v>
      </c>
      <c r="E1576" s="195" t="s">
        <v>1969</v>
      </c>
      <c r="F1576" s="196" t="s">
        <v>1970</v>
      </c>
      <c r="G1576" s="197" t="s">
        <v>529</v>
      </c>
      <c r="H1576" s="198">
        <v>368.649</v>
      </c>
      <c r="I1576" s="199"/>
      <c r="J1576" s="199">
        <f>ROUND(I1576*H1576,2)</f>
        <v>0</v>
      </c>
      <c r="K1576" s="200"/>
      <c r="L1576" s="201"/>
      <c r="M1576" s="202" t="s">
        <v>1</v>
      </c>
      <c r="N1576" s="203" t="s">
        <v>39</v>
      </c>
      <c r="O1576" s="162">
        <v>0</v>
      </c>
      <c r="P1576" s="162">
        <f>O1576*H1576</f>
        <v>0</v>
      </c>
      <c r="Q1576" s="162">
        <v>0</v>
      </c>
      <c r="R1576" s="162">
        <f>Q1576*H1576</f>
        <v>0</v>
      </c>
      <c r="S1576" s="162">
        <v>0</v>
      </c>
      <c r="T1576" s="163">
        <f>S1576*H1576</f>
        <v>0</v>
      </c>
      <c r="U1576" s="30"/>
      <c r="V1576" s="30"/>
      <c r="W1576" s="30"/>
      <c r="X1576" s="30"/>
      <c r="Y1576" s="30"/>
      <c r="Z1576" s="30"/>
      <c r="AA1576" s="30"/>
      <c r="AB1576" s="30"/>
      <c r="AC1576" s="30"/>
      <c r="AD1576" s="30"/>
      <c r="AE1576" s="30"/>
      <c r="AR1576" s="164" t="s">
        <v>655</v>
      </c>
      <c r="AT1576" s="164" t="s">
        <v>534</v>
      </c>
      <c r="AU1576" s="164" t="s">
        <v>129</v>
      </c>
      <c r="AY1576" s="18" t="s">
        <v>445</v>
      </c>
      <c r="BE1576" s="165">
        <f>IF(N1576="základná",J1576,0)</f>
        <v>0</v>
      </c>
      <c r="BF1576" s="165">
        <f>IF(N1576="znížená",J1576,0)</f>
        <v>0</v>
      </c>
      <c r="BG1576" s="165">
        <f>IF(N1576="zákl. prenesená",J1576,0)</f>
        <v>0</v>
      </c>
      <c r="BH1576" s="165">
        <f>IF(N1576="zníž. prenesená",J1576,0)</f>
        <v>0</v>
      </c>
      <c r="BI1576" s="165">
        <f>IF(N1576="nulová",J1576,0)</f>
        <v>0</v>
      </c>
      <c r="BJ1576" s="18" t="s">
        <v>129</v>
      </c>
      <c r="BK1576" s="165">
        <f>ROUND(I1576*H1576,2)</f>
        <v>0</v>
      </c>
      <c r="BL1576" s="18" t="s">
        <v>558</v>
      </c>
      <c r="BM1576" s="164" t="s">
        <v>1971</v>
      </c>
    </row>
    <row r="1577" spans="1:65" s="14" customFormat="1">
      <c r="B1577" s="173"/>
      <c r="D1577" s="167" t="s">
        <v>453</v>
      </c>
      <c r="E1577" s="174" t="s">
        <v>1</v>
      </c>
      <c r="F1577" s="175" t="s">
        <v>1972</v>
      </c>
      <c r="H1577" s="176">
        <v>242.077</v>
      </c>
      <c r="L1577" s="173"/>
      <c r="M1577" s="177"/>
      <c r="N1577" s="178"/>
      <c r="O1577" s="178"/>
      <c r="P1577" s="178"/>
      <c r="Q1577" s="178"/>
      <c r="R1577" s="178"/>
      <c r="S1577" s="178"/>
      <c r="T1577" s="179"/>
      <c r="AT1577" s="174" t="s">
        <v>453</v>
      </c>
      <c r="AU1577" s="174" t="s">
        <v>129</v>
      </c>
      <c r="AV1577" s="14" t="s">
        <v>129</v>
      </c>
      <c r="AW1577" s="14" t="s">
        <v>29</v>
      </c>
      <c r="AX1577" s="14" t="s">
        <v>73</v>
      </c>
      <c r="AY1577" s="174" t="s">
        <v>445</v>
      </c>
    </row>
    <row r="1578" spans="1:65" s="14" customFormat="1">
      <c r="B1578" s="173"/>
      <c r="D1578" s="167" t="s">
        <v>453</v>
      </c>
      <c r="E1578" s="174" t="s">
        <v>1</v>
      </c>
      <c r="F1578" s="175" t="s">
        <v>1973</v>
      </c>
      <c r="H1578" s="176">
        <v>126.572</v>
      </c>
      <c r="L1578" s="173"/>
      <c r="M1578" s="177"/>
      <c r="N1578" s="178"/>
      <c r="O1578" s="178"/>
      <c r="P1578" s="178"/>
      <c r="Q1578" s="178"/>
      <c r="R1578" s="178"/>
      <c r="S1578" s="178"/>
      <c r="T1578" s="179"/>
      <c r="AT1578" s="174" t="s">
        <v>453</v>
      </c>
      <c r="AU1578" s="174" t="s">
        <v>129</v>
      </c>
      <c r="AV1578" s="14" t="s">
        <v>129</v>
      </c>
      <c r="AW1578" s="14" t="s">
        <v>29</v>
      </c>
      <c r="AX1578" s="14" t="s">
        <v>73</v>
      </c>
      <c r="AY1578" s="174" t="s">
        <v>445</v>
      </c>
    </row>
    <row r="1579" spans="1:65" s="16" customFormat="1">
      <c r="B1579" s="187"/>
      <c r="D1579" s="167" t="s">
        <v>453</v>
      </c>
      <c r="E1579" s="188" t="s">
        <v>1</v>
      </c>
      <c r="F1579" s="189" t="s">
        <v>470</v>
      </c>
      <c r="H1579" s="190">
        <v>368.649</v>
      </c>
      <c r="L1579" s="187"/>
      <c r="M1579" s="191"/>
      <c r="N1579" s="192"/>
      <c r="O1579" s="192"/>
      <c r="P1579" s="192"/>
      <c r="Q1579" s="192"/>
      <c r="R1579" s="192"/>
      <c r="S1579" s="192"/>
      <c r="T1579" s="193"/>
      <c r="AT1579" s="188" t="s">
        <v>453</v>
      </c>
      <c r="AU1579" s="188" t="s">
        <v>129</v>
      </c>
      <c r="AV1579" s="16" t="s">
        <v>451</v>
      </c>
      <c r="AW1579" s="16" t="s">
        <v>29</v>
      </c>
      <c r="AX1579" s="16" t="s">
        <v>81</v>
      </c>
      <c r="AY1579" s="188" t="s">
        <v>445</v>
      </c>
    </row>
    <row r="1580" spans="1:65" s="2" customFormat="1" ht="37.9" customHeight="1">
      <c r="A1580" s="30"/>
      <c r="B1580" s="152"/>
      <c r="C1580" s="194" t="s">
        <v>1974</v>
      </c>
      <c r="D1580" s="194" t="s">
        <v>534</v>
      </c>
      <c r="E1580" s="195" t="s">
        <v>1975</v>
      </c>
      <c r="F1580" s="196" t="s">
        <v>1976</v>
      </c>
      <c r="G1580" s="197" t="s">
        <v>529</v>
      </c>
      <c r="H1580" s="198">
        <v>12.994999999999999</v>
      </c>
      <c r="I1580" s="199"/>
      <c r="J1580" s="199">
        <f>ROUND(I1580*H1580,2)</f>
        <v>0</v>
      </c>
      <c r="K1580" s="200"/>
      <c r="L1580" s="201"/>
      <c r="M1580" s="202" t="s">
        <v>1</v>
      </c>
      <c r="N1580" s="203" t="s">
        <v>39</v>
      </c>
      <c r="O1580" s="162">
        <v>0</v>
      </c>
      <c r="P1580" s="162">
        <f>O1580*H1580</f>
        <v>0</v>
      </c>
      <c r="Q1580" s="162">
        <v>0</v>
      </c>
      <c r="R1580" s="162">
        <f>Q1580*H1580</f>
        <v>0</v>
      </c>
      <c r="S1580" s="162">
        <v>0</v>
      </c>
      <c r="T1580" s="163">
        <f>S1580*H1580</f>
        <v>0</v>
      </c>
      <c r="U1580" s="30"/>
      <c r="V1580" s="30"/>
      <c r="W1580" s="30"/>
      <c r="X1580" s="30"/>
      <c r="Y1580" s="30"/>
      <c r="Z1580" s="30"/>
      <c r="AA1580" s="30"/>
      <c r="AB1580" s="30"/>
      <c r="AC1580" s="30"/>
      <c r="AD1580" s="30"/>
      <c r="AE1580" s="30"/>
      <c r="AR1580" s="164" t="s">
        <v>655</v>
      </c>
      <c r="AT1580" s="164" t="s">
        <v>534</v>
      </c>
      <c r="AU1580" s="164" t="s">
        <v>129</v>
      </c>
      <c r="AY1580" s="18" t="s">
        <v>445</v>
      </c>
      <c r="BE1580" s="165">
        <f>IF(N1580="základná",J1580,0)</f>
        <v>0</v>
      </c>
      <c r="BF1580" s="165">
        <f>IF(N1580="znížená",J1580,0)</f>
        <v>0</v>
      </c>
      <c r="BG1580" s="165">
        <f>IF(N1580="zákl. prenesená",J1580,0)</f>
        <v>0</v>
      </c>
      <c r="BH1580" s="165">
        <f>IF(N1580="zníž. prenesená",J1580,0)</f>
        <v>0</v>
      </c>
      <c r="BI1580" s="165">
        <f>IF(N1580="nulová",J1580,0)</f>
        <v>0</v>
      </c>
      <c r="BJ1580" s="18" t="s">
        <v>129</v>
      </c>
      <c r="BK1580" s="165">
        <f>ROUND(I1580*H1580,2)</f>
        <v>0</v>
      </c>
      <c r="BL1580" s="18" t="s">
        <v>558</v>
      </c>
      <c r="BM1580" s="164" t="s">
        <v>1977</v>
      </c>
    </row>
    <row r="1581" spans="1:65" s="14" customFormat="1">
      <c r="B1581" s="173"/>
      <c r="D1581" s="167" t="s">
        <v>453</v>
      </c>
      <c r="E1581" s="174" t="s">
        <v>1</v>
      </c>
      <c r="F1581" s="175" t="s">
        <v>1978</v>
      </c>
      <c r="H1581" s="176">
        <v>12.994999999999999</v>
      </c>
      <c r="L1581" s="173"/>
      <c r="M1581" s="177"/>
      <c r="N1581" s="178"/>
      <c r="O1581" s="178"/>
      <c r="P1581" s="178"/>
      <c r="Q1581" s="178"/>
      <c r="R1581" s="178"/>
      <c r="S1581" s="178"/>
      <c r="T1581" s="179"/>
      <c r="AT1581" s="174" t="s">
        <v>453</v>
      </c>
      <c r="AU1581" s="174" t="s">
        <v>129</v>
      </c>
      <c r="AV1581" s="14" t="s">
        <v>129</v>
      </c>
      <c r="AW1581" s="14" t="s">
        <v>29</v>
      </c>
      <c r="AX1581" s="14" t="s">
        <v>73</v>
      </c>
      <c r="AY1581" s="174" t="s">
        <v>445</v>
      </c>
    </row>
    <row r="1582" spans="1:65" s="16" customFormat="1">
      <c r="B1582" s="187"/>
      <c r="D1582" s="167" t="s">
        <v>453</v>
      </c>
      <c r="E1582" s="188" t="s">
        <v>1</v>
      </c>
      <c r="F1582" s="189" t="s">
        <v>470</v>
      </c>
      <c r="H1582" s="190">
        <v>12.994999999999999</v>
      </c>
      <c r="L1582" s="187"/>
      <c r="M1582" s="191"/>
      <c r="N1582" s="192"/>
      <c r="O1582" s="192"/>
      <c r="P1582" s="192"/>
      <c r="Q1582" s="192"/>
      <c r="R1582" s="192"/>
      <c r="S1582" s="192"/>
      <c r="T1582" s="193"/>
      <c r="AT1582" s="188" t="s">
        <v>453</v>
      </c>
      <c r="AU1582" s="188" t="s">
        <v>129</v>
      </c>
      <c r="AV1582" s="16" t="s">
        <v>451</v>
      </c>
      <c r="AW1582" s="16" t="s">
        <v>29</v>
      </c>
      <c r="AX1582" s="16" t="s">
        <v>81</v>
      </c>
      <c r="AY1582" s="188" t="s">
        <v>445</v>
      </c>
    </row>
    <row r="1583" spans="1:65" s="2" customFormat="1" ht="24.2" customHeight="1">
      <c r="A1583" s="30"/>
      <c r="B1583" s="152"/>
      <c r="C1583" s="153" t="s">
        <v>1979</v>
      </c>
      <c r="D1583" s="153" t="s">
        <v>447</v>
      </c>
      <c r="E1583" s="154" t="s">
        <v>1980</v>
      </c>
      <c r="F1583" s="155" t="s">
        <v>1981</v>
      </c>
      <c r="G1583" s="156" t="s">
        <v>529</v>
      </c>
      <c r="H1583" s="157">
        <v>2715.348</v>
      </c>
      <c r="I1583" s="158"/>
      <c r="J1583" s="158">
        <f>ROUND(I1583*H1583,2)</f>
        <v>0</v>
      </c>
      <c r="K1583" s="159"/>
      <c r="L1583" s="31"/>
      <c r="M1583" s="160" t="s">
        <v>1</v>
      </c>
      <c r="N1583" s="161" t="s">
        <v>39</v>
      </c>
      <c r="O1583" s="162">
        <v>0.131471</v>
      </c>
      <c r="P1583" s="162">
        <f>O1583*H1583</f>
        <v>356.98951690799998</v>
      </c>
      <c r="Q1583" s="162">
        <v>0</v>
      </c>
      <c r="R1583" s="162">
        <f>Q1583*H1583</f>
        <v>0</v>
      </c>
      <c r="S1583" s="162">
        <v>0</v>
      </c>
      <c r="T1583" s="163">
        <f>S1583*H1583</f>
        <v>0</v>
      </c>
      <c r="U1583" s="30"/>
      <c r="V1583" s="30"/>
      <c r="W1583" s="30"/>
      <c r="X1583" s="30"/>
      <c r="Y1583" s="30"/>
      <c r="Z1583" s="30"/>
      <c r="AA1583" s="30"/>
      <c r="AB1583" s="30"/>
      <c r="AC1583" s="30"/>
      <c r="AD1583" s="30"/>
      <c r="AE1583" s="30"/>
      <c r="AR1583" s="164" t="s">
        <v>558</v>
      </c>
      <c r="AT1583" s="164" t="s">
        <v>447</v>
      </c>
      <c r="AU1583" s="164" t="s">
        <v>129</v>
      </c>
      <c r="AY1583" s="18" t="s">
        <v>445</v>
      </c>
      <c r="BE1583" s="165">
        <f>IF(N1583="základná",J1583,0)</f>
        <v>0</v>
      </c>
      <c r="BF1583" s="165">
        <f>IF(N1583="znížená",J1583,0)</f>
        <v>0</v>
      </c>
      <c r="BG1583" s="165">
        <f>IF(N1583="zákl. prenesená",J1583,0)</f>
        <v>0</v>
      </c>
      <c r="BH1583" s="165">
        <f>IF(N1583="zníž. prenesená",J1583,0)</f>
        <v>0</v>
      </c>
      <c r="BI1583" s="165">
        <f>IF(N1583="nulová",J1583,0)</f>
        <v>0</v>
      </c>
      <c r="BJ1583" s="18" t="s">
        <v>129</v>
      </c>
      <c r="BK1583" s="165">
        <f>ROUND(I1583*H1583,2)</f>
        <v>0</v>
      </c>
      <c r="BL1583" s="18" t="s">
        <v>558</v>
      </c>
      <c r="BM1583" s="164" t="s">
        <v>1982</v>
      </c>
    </row>
    <row r="1584" spans="1:65" s="14" customFormat="1">
      <c r="B1584" s="173"/>
      <c r="D1584" s="167" t="s">
        <v>453</v>
      </c>
      <c r="E1584" s="174" t="s">
        <v>1</v>
      </c>
      <c r="F1584" s="175" t="s">
        <v>282</v>
      </c>
      <c r="H1584" s="176">
        <v>14.55</v>
      </c>
      <c r="L1584" s="173"/>
      <c r="M1584" s="177"/>
      <c r="N1584" s="178"/>
      <c r="O1584" s="178"/>
      <c r="P1584" s="178"/>
      <c r="Q1584" s="178"/>
      <c r="R1584" s="178"/>
      <c r="S1584" s="178"/>
      <c r="T1584" s="179"/>
      <c r="AT1584" s="174" t="s">
        <v>453</v>
      </c>
      <c r="AU1584" s="174" t="s">
        <v>129</v>
      </c>
      <c r="AV1584" s="14" t="s">
        <v>129</v>
      </c>
      <c r="AW1584" s="14" t="s">
        <v>29</v>
      </c>
      <c r="AX1584" s="14" t="s">
        <v>73</v>
      </c>
      <c r="AY1584" s="174" t="s">
        <v>445</v>
      </c>
    </row>
    <row r="1585" spans="2:51" s="14" customFormat="1">
      <c r="B1585" s="173"/>
      <c r="D1585" s="167" t="s">
        <v>453</v>
      </c>
      <c r="E1585" s="174" t="s">
        <v>1</v>
      </c>
      <c r="F1585" s="175" t="s">
        <v>299</v>
      </c>
      <c r="H1585" s="176">
        <v>56.59</v>
      </c>
      <c r="L1585" s="173"/>
      <c r="M1585" s="177"/>
      <c r="N1585" s="178"/>
      <c r="O1585" s="178"/>
      <c r="P1585" s="178"/>
      <c r="Q1585" s="178"/>
      <c r="R1585" s="178"/>
      <c r="S1585" s="178"/>
      <c r="T1585" s="179"/>
      <c r="AT1585" s="174" t="s">
        <v>453</v>
      </c>
      <c r="AU1585" s="174" t="s">
        <v>129</v>
      </c>
      <c r="AV1585" s="14" t="s">
        <v>129</v>
      </c>
      <c r="AW1585" s="14" t="s">
        <v>29</v>
      </c>
      <c r="AX1585" s="14" t="s">
        <v>73</v>
      </c>
      <c r="AY1585" s="174" t="s">
        <v>445</v>
      </c>
    </row>
    <row r="1586" spans="2:51" s="14" customFormat="1">
      <c r="B1586" s="173"/>
      <c r="D1586" s="167" t="s">
        <v>453</v>
      </c>
      <c r="E1586" s="174" t="s">
        <v>1</v>
      </c>
      <c r="F1586" s="175" t="s">
        <v>303</v>
      </c>
      <c r="H1586" s="176">
        <v>82.32</v>
      </c>
      <c r="L1586" s="173"/>
      <c r="M1586" s="177"/>
      <c r="N1586" s="178"/>
      <c r="O1586" s="178"/>
      <c r="P1586" s="178"/>
      <c r="Q1586" s="178"/>
      <c r="R1586" s="178"/>
      <c r="S1586" s="178"/>
      <c r="T1586" s="179"/>
      <c r="AT1586" s="174" t="s">
        <v>453</v>
      </c>
      <c r="AU1586" s="174" t="s">
        <v>129</v>
      </c>
      <c r="AV1586" s="14" t="s">
        <v>129</v>
      </c>
      <c r="AW1586" s="14" t="s">
        <v>29</v>
      </c>
      <c r="AX1586" s="14" t="s">
        <v>73</v>
      </c>
      <c r="AY1586" s="174" t="s">
        <v>445</v>
      </c>
    </row>
    <row r="1587" spans="2:51" s="14" customFormat="1">
      <c r="B1587" s="173"/>
      <c r="D1587" s="167" t="s">
        <v>453</v>
      </c>
      <c r="E1587" s="174" t="s">
        <v>1</v>
      </c>
      <c r="F1587" s="175" t="s">
        <v>307</v>
      </c>
      <c r="H1587" s="176">
        <v>144.84</v>
      </c>
      <c r="L1587" s="173"/>
      <c r="M1587" s="177"/>
      <c r="N1587" s="178"/>
      <c r="O1587" s="178"/>
      <c r="P1587" s="178"/>
      <c r="Q1587" s="178"/>
      <c r="R1587" s="178"/>
      <c r="S1587" s="178"/>
      <c r="T1587" s="179"/>
      <c r="AT1587" s="174" t="s">
        <v>453</v>
      </c>
      <c r="AU1587" s="174" t="s">
        <v>129</v>
      </c>
      <c r="AV1587" s="14" t="s">
        <v>129</v>
      </c>
      <c r="AW1587" s="14" t="s">
        <v>29</v>
      </c>
      <c r="AX1587" s="14" t="s">
        <v>73</v>
      </c>
      <c r="AY1587" s="174" t="s">
        <v>445</v>
      </c>
    </row>
    <row r="1588" spans="2:51" s="14" customFormat="1">
      <c r="B1588" s="173"/>
      <c r="D1588" s="167" t="s">
        <v>453</v>
      </c>
      <c r="E1588" s="174" t="s">
        <v>1</v>
      </c>
      <c r="F1588" s="175" t="s">
        <v>334</v>
      </c>
      <c r="H1588" s="176">
        <v>227.47499999999999</v>
      </c>
      <c r="L1588" s="173"/>
      <c r="M1588" s="177"/>
      <c r="N1588" s="178"/>
      <c r="O1588" s="178"/>
      <c r="P1588" s="178"/>
      <c r="Q1588" s="178"/>
      <c r="R1588" s="178"/>
      <c r="S1588" s="178"/>
      <c r="T1588" s="179"/>
      <c r="AT1588" s="174" t="s">
        <v>453</v>
      </c>
      <c r="AU1588" s="174" t="s">
        <v>129</v>
      </c>
      <c r="AV1588" s="14" t="s">
        <v>129</v>
      </c>
      <c r="AW1588" s="14" t="s">
        <v>29</v>
      </c>
      <c r="AX1588" s="14" t="s">
        <v>73</v>
      </c>
      <c r="AY1588" s="174" t="s">
        <v>445</v>
      </c>
    </row>
    <row r="1589" spans="2:51" s="14" customFormat="1">
      <c r="B1589" s="173"/>
      <c r="D1589" s="167" t="s">
        <v>453</v>
      </c>
      <c r="E1589" s="174" t="s">
        <v>1</v>
      </c>
      <c r="F1589" s="175" t="s">
        <v>352</v>
      </c>
      <c r="H1589" s="176">
        <v>32.96</v>
      </c>
      <c r="L1589" s="173"/>
      <c r="M1589" s="177"/>
      <c r="N1589" s="178"/>
      <c r="O1589" s="178"/>
      <c r="P1589" s="178"/>
      <c r="Q1589" s="178"/>
      <c r="R1589" s="178"/>
      <c r="S1589" s="178"/>
      <c r="T1589" s="179"/>
      <c r="AT1589" s="174" t="s">
        <v>453</v>
      </c>
      <c r="AU1589" s="174" t="s">
        <v>129</v>
      </c>
      <c r="AV1589" s="14" t="s">
        <v>129</v>
      </c>
      <c r="AW1589" s="14" t="s">
        <v>29</v>
      </c>
      <c r="AX1589" s="14" t="s">
        <v>73</v>
      </c>
      <c r="AY1589" s="174" t="s">
        <v>445</v>
      </c>
    </row>
    <row r="1590" spans="2:51" s="14" customFormat="1">
      <c r="B1590" s="173"/>
      <c r="D1590" s="167" t="s">
        <v>453</v>
      </c>
      <c r="E1590" s="174" t="s">
        <v>1</v>
      </c>
      <c r="F1590" s="175" t="s">
        <v>278</v>
      </c>
      <c r="H1590" s="176">
        <v>50.5</v>
      </c>
      <c r="L1590" s="173"/>
      <c r="M1590" s="177"/>
      <c r="N1590" s="178"/>
      <c r="O1590" s="178"/>
      <c r="P1590" s="178"/>
      <c r="Q1590" s="178"/>
      <c r="R1590" s="178"/>
      <c r="S1590" s="178"/>
      <c r="T1590" s="179"/>
      <c r="AT1590" s="174" t="s">
        <v>453</v>
      </c>
      <c r="AU1590" s="174" t="s">
        <v>129</v>
      </c>
      <c r="AV1590" s="14" t="s">
        <v>129</v>
      </c>
      <c r="AW1590" s="14" t="s">
        <v>29</v>
      </c>
      <c r="AX1590" s="14" t="s">
        <v>73</v>
      </c>
      <c r="AY1590" s="174" t="s">
        <v>445</v>
      </c>
    </row>
    <row r="1591" spans="2:51" s="14" customFormat="1">
      <c r="B1591" s="173"/>
      <c r="D1591" s="167" t="s">
        <v>453</v>
      </c>
      <c r="E1591" s="174" t="s">
        <v>1</v>
      </c>
      <c r="F1591" s="175" t="s">
        <v>286</v>
      </c>
      <c r="H1591" s="176">
        <v>178.3</v>
      </c>
      <c r="L1591" s="173"/>
      <c r="M1591" s="177"/>
      <c r="N1591" s="178"/>
      <c r="O1591" s="178"/>
      <c r="P1591" s="178"/>
      <c r="Q1591" s="178"/>
      <c r="R1591" s="178"/>
      <c r="S1591" s="178"/>
      <c r="T1591" s="179"/>
      <c r="AT1591" s="174" t="s">
        <v>453</v>
      </c>
      <c r="AU1591" s="174" t="s">
        <v>129</v>
      </c>
      <c r="AV1591" s="14" t="s">
        <v>129</v>
      </c>
      <c r="AW1591" s="14" t="s">
        <v>29</v>
      </c>
      <c r="AX1591" s="14" t="s">
        <v>73</v>
      </c>
      <c r="AY1591" s="174" t="s">
        <v>445</v>
      </c>
    </row>
    <row r="1592" spans="2:51" s="14" customFormat="1">
      <c r="B1592" s="173"/>
      <c r="D1592" s="167" t="s">
        <v>453</v>
      </c>
      <c r="E1592" s="174" t="s">
        <v>1</v>
      </c>
      <c r="F1592" s="175" t="s">
        <v>290</v>
      </c>
      <c r="H1592" s="176">
        <v>285.44</v>
      </c>
      <c r="L1592" s="173"/>
      <c r="M1592" s="177"/>
      <c r="N1592" s="178"/>
      <c r="O1592" s="178"/>
      <c r="P1592" s="178"/>
      <c r="Q1592" s="178"/>
      <c r="R1592" s="178"/>
      <c r="S1592" s="178"/>
      <c r="T1592" s="179"/>
      <c r="AT1592" s="174" t="s">
        <v>453</v>
      </c>
      <c r="AU1592" s="174" t="s">
        <v>129</v>
      </c>
      <c r="AV1592" s="14" t="s">
        <v>129</v>
      </c>
      <c r="AW1592" s="14" t="s">
        <v>29</v>
      </c>
      <c r="AX1592" s="14" t="s">
        <v>73</v>
      </c>
      <c r="AY1592" s="174" t="s">
        <v>445</v>
      </c>
    </row>
    <row r="1593" spans="2:51" s="14" customFormat="1">
      <c r="B1593" s="173"/>
      <c r="D1593" s="167" t="s">
        <v>453</v>
      </c>
      <c r="E1593" s="174" t="s">
        <v>1</v>
      </c>
      <c r="F1593" s="175" t="s">
        <v>295</v>
      </c>
      <c r="H1593" s="176">
        <v>723.65</v>
      </c>
      <c r="L1593" s="173"/>
      <c r="M1593" s="177"/>
      <c r="N1593" s="178"/>
      <c r="O1593" s="178"/>
      <c r="P1593" s="178"/>
      <c r="Q1593" s="178"/>
      <c r="R1593" s="178"/>
      <c r="S1593" s="178"/>
      <c r="T1593" s="179"/>
      <c r="AT1593" s="174" t="s">
        <v>453</v>
      </c>
      <c r="AU1593" s="174" t="s">
        <v>129</v>
      </c>
      <c r="AV1593" s="14" t="s">
        <v>129</v>
      </c>
      <c r="AW1593" s="14" t="s">
        <v>29</v>
      </c>
      <c r="AX1593" s="14" t="s">
        <v>73</v>
      </c>
      <c r="AY1593" s="174" t="s">
        <v>445</v>
      </c>
    </row>
    <row r="1594" spans="2:51" s="14" customFormat="1">
      <c r="B1594" s="173"/>
      <c r="D1594" s="167" t="s">
        <v>453</v>
      </c>
      <c r="E1594" s="174" t="s">
        <v>1</v>
      </c>
      <c r="F1594" s="175" t="s">
        <v>346</v>
      </c>
      <c r="H1594" s="176">
        <v>18.989999999999998</v>
      </c>
      <c r="L1594" s="173"/>
      <c r="M1594" s="177"/>
      <c r="N1594" s="178"/>
      <c r="O1594" s="178"/>
      <c r="P1594" s="178"/>
      <c r="Q1594" s="178"/>
      <c r="R1594" s="178"/>
      <c r="S1594" s="178"/>
      <c r="T1594" s="179"/>
      <c r="AT1594" s="174" t="s">
        <v>453</v>
      </c>
      <c r="AU1594" s="174" t="s">
        <v>129</v>
      </c>
      <c r="AV1594" s="14" t="s">
        <v>129</v>
      </c>
      <c r="AW1594" s="14" t="s">
        <v>29</v>
      </c>
      <c r="AX1594" s="14" t="s">
        <v>73</v>
      </c>
      <c r="AY1594" s="174" t="s">
        <v>445</v>
      </c>
    </row>
    <row r="1595" spans="2:51" s="14" customFormat="1">
      <c r="B1595" s="173"/>
      <c r="D1595" s="167" t="s">
        <v>453</v>
      </c>
      <c r="E1595" s="174" t="s">
        <v>1</v>
      </c>
      <c r="F1595" s="175" t="s">
        <v>358</v>
      </c>
      <c r="H1595" s="176">
        <v>52.45</v>
      </c>
      <c r="L1595" s="173"/>
      <c r="M1595" s="177"/>
      <c r="N1595" s="178"/>
      <c r="O1595" s="178"/>
      <c r="P1595" s="178"/>
      <c r="Q1595" s="178"/>
      <c r="R1595" s="178"/>
      <c r="S1595" s="178"/>
      <c r="T1595" s="179"/>
      <c r="AT1595" s="174" t="s">
        <v>453</v>
      </c>
      <c r="AU1595" s="174" t="s">
        <v>129</v>
      </c>
      <c r="AV1595" s="14" t="s">
        <v>129</v>
      </c>
      <c r="AW1595" s="14" t="s">
        <v>29</v>
      </c>
      <c r="AX1595" s="14" t="s">
        <v>73</v>
      </c>
      <c r="AY1595" s="174" t="s">
        <v>445</v>
      </c>
    </row>
    <row r="1596" spans="2:51" s="14" customFormat="1">
      <c r="B1596" s="173"/>
      <c r="D1596" s="167" t="s">
        <v>453</v>
      </c>
      <c r="E1596" s="174" t="s">
        <v>1</v>
      </c>
      <c r="F1596" s="175" t="s">
        <v>368</v>
      </c>
      <c r="H1596" s="176">
        <v>629.60299999999995</v>
      </c>
      <c r="L1596" s="173"/>
      <c r="M1596" s="177"/>
      <c r="N1596" s="178"/>
      <c r="O1596" s="178"/>
      <c r="P1596" s="178"/>
      <c r="Q1596" s="178"/>
      <c r="R1596" s="178"/>
      <c r="S1596" s="178"/>
      <c r="T1596" s="179"/>
      <c r="AT1596" s="174" t="s">
        <v>453</v>
      </c>
      <c r="AU1596" s="174" t="s">
        <v>129</v>
      </c>
      <c r="AV1596" s="14" t="s">
        <v>129</v>
      </c>
      <c r="AW1596" s="14" t="s">
        <v>29</v>
      </c>
      <c r="AX1596" s="14" t="s">
        <v>73</v>
      </c>
      <c r="AY1596" s="174" t="s">
        <v>445</v>
      </c>
    </row>
    <row r="1597" spans="2:51" s="14" customFormat="1">
      <c r="B1597" s="173"/>
      <c r="D1597" s="167" t="s">
        <v>453</v>
      </c>
      <c r="E1597" s="174" t="s">
        <v>1</v>
      </c>
      <c r="F1597" s="175" t="s">
        <v>374</v>
      </c>
      <c r="H1597" s="176">
        <v>61.07</v>
      </c>
      <c r="L1597" s="173"/>
      <c r="M1597" s="177"/>
      <c r="N1597" s="178"/>
      <c r="O1597" s="178"/>
      <c r="P1597" s="178"/>
      <c r="Q1597" s="178"/>
      <c r="R1597" s="178"/>
      <c r="S1597" s="178"/>
      <c r="T1597" s="179"/>
      <c r="AT1597" s="174" t="s">
        <v>453</v>
      </c>
      <c r="AU1597" s="174" t="s">
        <v>129</v>
      </c>
      <c r="AV1597" s="14" t="s">
        <v>129</v>
      </c>
      <c r="AW1597" s="14" t="s">
        <v>29</v>
      </c>
      <c r="AX1597" s="14" t="s">
        <v>73</v>
      </c>
      <c r="AY1597" s="174" t="s">
        <v>445</v>
      </c>
    </row>
    <row r="1598" spans="2:51" s="14" customFormat="1">
      <c r="B1598" s="173"/>
      <c r="D1598" s="167" t="s">
        <v>453</v>
      </c>
      <c r="E1598" s="174" t="s">
        <v>1</v>
      </c>
      <c r="F1598" s="175" t="s">
        <v>380</v>
      </c>
      <c r="H1598" s="176">
        <v>138.57</v>
      </c>
      <c r="L1598" s="173"/>
      <c r="M1598" s="177"/>
      <c r="N1598" s="178"/>
      <c r="O1598" s="178"/>
      <c r="P1598" s="178"/>
      <c r="Q1598" s="178"/>
      <c r="R1598" s="178"/>
      <c r="S1598" s="178"/>
      <c r="T1598" s="179"/>
      <c r="AT1598" s="174" t="s">
        <v>453</v>
      </c>
      <c r="AU1598" s="174" t="s">
        <v>129</v>
      </c>
      <c r="AV1598" s="14" t="s">
        <v>129</v>
      </c>
      <c r="AW1598" s="14" t="s">
        <v>29</v>
      </c>
      <c r="AX1598" s="14" t="s">
        <v>73</v>
      </c>
      <c r="AY1598" s="174" t="s">
        <v>445</v>
      </c>
    </row>
    <row r="1599" spans="2:51" s="14" customFormat="1">
      <c r="B1599" s="173"/>
      <c r="D1599" s="167" t="s">
        <v>453</v>
      </c>
      <c r="E1599" s="174" t="s">
        <v>1</v>
      </c>
      <c r="F1599" s="175" t="s">
        <v>386</v>
      </c>
      <c r="H1599" s="176">
        <v>18.04</v>
      </c>
      <c r="L1599" s="173"/>
      <c r="M1599" s="177"/>
      <c r="N1599" s="178"/>
      <c r="O1599" s="178"/>
      <c r="P1599" s="178"/>
      <c r="Q1599" s="178"/>
      <c r="R1599" s="178"/>
      <c r="S1599" s="178"/>
      <c r="T1599" s="179"/>
      <c r="AT1599" s="174" t="s">
        <v>453</v>
      </c>
      <c r="AU1599" s="174" t="s">
        <v>129</v>
      </c>
      <c r="AV1599" s="14" t="s">
        <v>129</v>
      </c>
      <c r="AW1599" s="14" t="s">
        <v>29</v>
      </c>
      <c r="AX1599" s="14" t="s">
        <v>73</v>
      </c>
      <c r="AY1599" s="174" t="s">
        <v>445</v>
      </c>
    </row>
    <row r="1600" spans="2:51" s="16" customFormat="1">
      <c r="B1600" s="187"/>
      <c r="D1600" s="167" t="s">
        <v>453</v>
      </c>
      <c r="E1600" s="188" t="s">
        <v>1</v>
      </c>
      <c r="F1600" s="189" t="s">
        <v>470</v>
      </c>
      <c r="H1600" s="190">
        <v>2715.348</v>
      </c>
      <c r="L1600" s="187"/>
      <c r="M1600" s="191"/>
      <c r="N1600" s="192"/>
      <c r="O1600" s="192"/>
      <c r="P1600" s="192"/>
      <c r="Q1600" s="192"/>
      <c r="R1600" s="192"/>
      <c r="S1600" s="192"/>
      <c r="T1600" s="193"/>
      <c r="AT1600" s="188" t="s">
        <v>453</v>
      </c>
      <c r="AU1600" s="188" t="s">
        <v>129</v>
      </c>
      <c r="AV1600" s="16" t="s">
        <v>451</v>
      </c>
      <c r="AW1600" s="16" t="s">
        <v>29</v>
      </c>
      <c r="AX1600" s="16" t="s">
        <v>81</v>
      </c>
      <c r="AY1600" s="188" t="s">
        <v>445</v>
      </c>
    </row>
    <row r="1601" spans="1:65" s="2" customFormat="1" ht="37.9" customHeight="1">
      <c r="A1601" s="30"/>
      <c r="B1601" s="152"/>
      <c r="C1601" s="194" t="s">
        <v>1983</v>
      </c>
      <c r="D1601" s="194" t="s">
        <v>534</v>
      </c>
      <c r="E1601" s="195" t="s">
        <v>1975</v>
      </c>
      <c r="F1601" s="196" t="s">
        <v>1976</v>
      </c>
      <c r="G1601" s="197" t="s">
        <v>529</v>
      </c>
      <c r="H1601" s="198">
        <v>1058.511</v>
      </c>
      <c r="I1601" s="199"/>
      <c r="J1601" s="199">
        <f>ROUND(I1601*H1601,2)</f>
        <v>0</v>
      </c>
      <c r="K1601" s="200"/>
      <c r="L1601" s="201"/>
      <c r="M1601" s="202" t="s">
        <v>1</v>
      </c>
      <c r="N1601" s="203" t="s">
        <v>39</v>
      </c>
      <c r="O1601" s="162">
        <v>0</v>
      </c>
      <c r="P1601" s="162">
        <f>O1601*H1601</f>
        <v>0</v>
      </c>
      <c r="Q1601" s="162">
        <v>0</v>
      </c>
      <c r="R1601" s="162">
        <f>Q1601*H1601</f>
        <v>0</v>
      </c>
      <c r="S1601" s="162">
        <v>0</v>
      </c>
      <c r="T1601" s="163">
        <f>S1601*H1601</f>
        <v>0</v>
      </c>
      <c r="U1601" s="30"/>
      <c r="V1601" s="30"/>
      <c r="W1601" s="30"/>
      <c r="X1601" s="30"/>
      <c r="Y1601" s="30"/>
      <c r="Z1601" s="30"/>
      <c r="AA1601" s="30"/>
      <c r="AB1601" s="30"/>
      <c r="AC1601" s="30"/>
      <c r="AD1601" s="30"/>
      <c r="AE1601" s="30"/>
      <c r="AR1601" s="164" t="s">
        <v>655</v>
      </c>
      <c r="AT1601" s="164" t="s">
        <v>534</v>
      </c>
      <c r="AU1601" s="164" t="s">
        <v>129</v>
      </c>
      <c r="AY1601" s="18" t="s">
        <v>445</v>
      </c>
      <c r="BE1601" s="165">
        <f>IF(N1601="základná",J1601,0)</f>
        <v>0</v>
      </c>
      <c r="BF1601" s="165">
        <f>IF(N1601="znížená",J1601,0)</f>
        <v>0</v>
      </c>
      <c r="BG1601" s="165">
        <f>IF(N1601="zákl. prenesená",J1601,0)</f>
        <v>0</v>
      </c>
      <c r="BH1601" s="165">
        <f>IF(N1601="zníž. prenesená",J1601,0)</f>
        <v>0</v>
      </c>
      <c r="BI1601" s="165">
        <f>IF(N1601="nulová",J1601,0)</f>
        <v>0</v>
      </c>
      <c r="BJ1601" s="18" t="s">
        <v>129</v>
      </c>
      <c r="BK1601" s="165">
        <f>ROUND(I1601*H1601,2)</f>
        <v>0</v>
      </c>
      <c r="BL1601" s="18" t="s">
        <v>558</v>
      </c>
      <c r="BM1601" s="164" t="s">
        <v>1984</v>
      </c>
    </row>
    <row r="1602" spans="1:65" s="14" customFormat="1">
      <c r="B1602" s="173"/>
      <c r="D1602" s="167" t="s">
        <v>453</v>
      </c>
      <c r="E1602" s="174" t="s">
        <v>1</v>
      </c>
      <c r="F1602" s="175" t="s">
        <v>1985</v>
      </c>
      <c r="H1602" s="176">
        <v>14.840999999999999</v>
      </c>
      <c r="L1602" s="173"/>
      <c r="M1602" s="177"/>
      <c r="N1602" s="178"/>
      <c r="O1602" s="178"/>
      <c r="P1602" s="178"/>
      <c r="Q1602" s="178"/>
      <c r="R1602" s="178"/>
      <c r="S1602" s="178"/>
      <c r="T1602" s="179"/>
      <c r="AT1602" s="174" t="s">
        <v>453</v>
      </c>
      <c r="AU1602" s="174" t="s">
        <v>129</v>
      </c>
      <c r="AV1602" s="14" t="s">
        <v>129</v>
      </c>
      <c r="AW1602" s="14" t="s">
        <v>29</v>
      </c>
      <c r="AX1602" s="14" t="s">
        <v>73</v>
      </c>
      <c r="AY1602" s="174" t="s">
        <v>445</v>
      </c>
    </row>
    <row r="1603" spans="1:65" s="14" customFormat="1">
      <c r="B1603" s="173"/>
      <c r="D1603" s="167" t="s">
        <v>453</v>
      </c>
      <c r="E1603" s="174" t="s">
        <v>1</v>
      </c>
      <c r="F1603" s="175" t="s">
        <v>1986</v>
      </c>
      <c r="H1603" s="176">
        <v>57.722000000000001</v>
      </c>
      <c r="L1603" s="173"/>
      <c r="M1603" s="177"/>
      <c r="N1603" s="178"/>
      <c r="O1603" s="178"/>
      <c r="P1603" s="178"/>
      <c r="Q1603" s="178"/>
      <c r="R1603" s="178"/>
      <c r="S1603" s="178"/>
      <c r="T1603" s="179"/>
      <c r="AT1603" s="174" t="s">
        <v>453</v>
      </c>
      <c r="AU1603" s="174" t="s">
        <v>129</v>
      </c>
      <c r="AV1603" s="14" t="s">
        <v>129</v>
      </c>
      <c r="AW1603" s="14" t="s">
        <v>29</v>
      </c>
      <c r="AX1603" s="14" t="s">
        <v>73</v>
      </c>
      <c r="AY1603" s="174" t="s">
        <v>445</v>
      </c>
    </row>
    <row r="1604" spans="1:65" s="14" customFormat="1">
      <c r="B1604" s="173"/>
      <c r="D1604" s="167" t="s">
        <v>453</v>
      </c>
      <c r="E1604" s="174" t="s">
        <v>1</v>
      </c>
      <c r="F1604" s="175" t="s">
        <v>1987</v>
      </c>
      <c r="H1604" s="176">
        <v>147.73699999999999</v>
      </c>
      <c r="L1604" s="173"/>
      <c r="M1604" s="177"/>
      <c r="N1604" s="178"/>
      <c r="O1604" s="178"/>
      <c r="P1604" s="178"/>
      <c r="Q1604" s="178"/>
      <c r="R1604" s="178"/>
      <c r="S1604" s="178"/>
      <c r="T1604" s="179"/>
      <c r="AT1604" s="174" t="s">
        <v>453</v>
      </c>
      <c r="AU1604" s="174" t="s">
        <v>129</v>
      </c>
      <c r="AV1604" s="14" t="s">
        <v>129</v>
      </c>
      <c r="AW1604" s="14" t="s">
        <v>29</v>
      </c>
      <c r="AX1604" s="14" t="s">
        <v>73</v>
      </c>
      <c r="AY1604" s="174" t="s">
        <v>445</v>
      </c>
    </row>
    <row r="1605" spans="1:65" s="14" customFormat="1">
      <c r="B1605" s="173"/>
      <c r="D1605" s="167" t="s">
        <v>453</v>
      </c>
      <c r="E1605" s="174" t="s">
        <v>1</v>
      </c>
      <c r="F1605" s="175" t="s">
        <v>1988</v>
      </c>
      <c r="H1605" s="176">
        <v>232.02500000000001</v>
      </c>
      <c r="L1605" s="173"/>
      <c r="M1605" s="177"/>
      <c r="N1605" s="178"/>
      <c r="O1605" s="178"/>
      <c r="P1605" s="178"/>
      <c r="Q1605" s="178"/>
      <c r="R1605" s="178"/>
      <c r="S1605" s="178"/>
      <c r="T1605" s="179"/>
      <c r="AT1605" s="174" t="s">
        <v>453</v>
      </c>
      <c r="AU1605" s="174" t="s">
        <v>129</v>
      </c>
      <c r="AV1605" s="14" t="s">
        <v>129</v>
      </c>
      <c r="AW1605" s="14" t="s">
        <v>29</v>
      </c>
      <c r="AX1605" s="14" t="s">
        <v>73</v>
      </c>
      <c r="AY1605" s="174" t="s">
        <v>445</v>
      </c>
    </row>
    <row r="1606" spans="1:65" s="14" customFormat="1">
      <c r="B1606" s="173"/>
      <c r="D1606" s="167" t="s">
        <v>453</v>
      </c>
      <c r="E1606" s="174" t="s">
        <v>1</v>
      </c>
      <c r="F1606" s="175" t="s">
        <v>1989</v>
      </c>
      <c r="H1606" s="176">
        <v>51.51</v>
      </c>
      <c r="L1606" s="173"/>
      <c r="M1606" s="177"/>
      <c r="N1606" s="178"/>
      <c r="O1606" s="178"/>
      <c r="P1606" s="178"/>
      <c r="Q1606" s="178"/>
      <c r="R1606" s="178"/>
      <c r="S1606" s="178"/>
      <c r="T1606" s="179"/>
      <c r="AT1606" s="174" t="s">
        <v>453</v>
      </c>
      <c r="AU1606" s="174" t="s">
        <v>129</v>
      </c>
      <c r="AV1606" s="14" t="s">
        <v>129</v>
      </c>
      <c r="AW1606" s="14" t="s">
        <v>29</v>
      </c>
      <c r="AX1606" s="14" t="s">
        <v>73</v>
      </c>
      <c r="AY1606" s="174" t="s">
        <v>445</v>
      </c>
    </row>
    <row r="1607" spans="1:65" s="14" customFormat="1">
      <c r="B1607" s="173"/>
      <c r="D1607" s="167" t="s">
        <v>453</v>
      </c>
      <c r="E1607" s="174" t="s">
        <v>1</v>
      </c>
      <c r="F1607" s="175" t="s">
        <v>1990</v>
      </c>
      <c r="H1607" s="176">
        <v>181.86600000000001</v>
      </c>
      <c r="L1607" s="173"/>
      <c r="M1607" s="177"/>
      <c r="N1607" s="178"/>
      <c r="O1607" s="178"/>
      <c r="P1607" s="178"/>
      <c r="Q1607" s="178"/>
      <c r="R1607" s="178"/>
      <c r="S1607" s="178"/>
      <c r="T1607" s="179"/>
      <c r="AT1607" s="174" t="s">
        <v>453</v>
      </c>
      <c r="AU1607" s="174" t="s">
        <v>129</v>
      </c>
      <c r="AV1607" s="14" t="s">
        <v>129</v>
      </c>
      <c r="AW1607" s="14" t="s">
        <v>29</v>
      </c>
      <c r="AX1607" s="14" t="s">
        <v>73</v>
      </c>
      <c r="AY1607" s="174" t="s">
        <v>445</v>
      </c>
    </row>
    <row r="1608" spans="1:65" s="14" customFormat="1">
      <c r="B1608" s="173"/>
      <c r="D1608" s="167" t="s">
        <v>453</v>
      </c>
      <c r="E1608" s="174" t="s">
        <v>1</v>
      </c>
      <c r="F1608" s="175" t="s">
        <v>1991</v>
      </c>
      <c r="H1608" s="176">
        <v>291.149</v>
      </c>
      <c r="L1608" s="173"/>
      <c r="M1608" s="177"/>
      <c r="N1608" s="178"/>
      <c r="O1608" s="178"/>
      <c r="P1608" s="178"/>
      <c r="Q1608" s="178"/>
      <c r="R1608" s="178"/>
      <c r="S1608" s="178"/>
      <c r="T1608" s="179"/>
      <c r="AT1608" s="174" t="s">
        <v>453</v>
      </c>
      <c r="AU1608" s="174" t="s">
        <v>129</v>
      </c>
      <c r="AV1608" s="14" t="s">
        <v>129</v>
      </c>
      <c r="AW1608" s="14" t="s">
        <v>29</v>
      </c>
      <c r="AX1608" s="14" t="s">
        <v>73</v>
      </c>
      <c r="AY1608" s="174" t="s">
        <v>445</v>
      </c>
    </row>
    <row r="1609" spans="1:65" s="14" customFormat="1">
      <c r="B1609" s="173"/>
      <c r="D1609" s="167" t="s">
        <v>453</v>
      </c>
      <c r="E1609" s="174" t="s">
        <v>1</v>
      </c>
      <c r="F1609" s="175" t="s">
        <v>1992</v>
      </c>
      <c r="H1609" s="176">
        <v>19.37</v>
      </c>
      <c r="L1609" s="173"/>
      <c r="M1609" s="177"/>
      <c r="N1609" s="178"/>
      <c r="O1609" s="178"/>
      <c r="P1609" s="178"/>
      <c r="Q1609" s="178"/>
      <c r="R1609" s="178"/>
      <c r="S1609" s="178"/>
      <c r="T1609" s="179"/>
      <c r="AT1609" s="174" t="s">
        <v>453</v>
      </c>
      <c r="AU1609" s="174" t="s">
        <v>129</v>
      </c>
      <c r="AV1609" s="14" t="s">
        <v>129</v>
      </c>
      <c r="AW1609" s="14" t="s">
        <v>29</v>
      </c>
      <c r="AX1609" s="14" t="s">
        <v>73</v>
      </c>
      <c r="AY1609" s="174" t="s">
        <v>445</v>
      </c>
    </row>
    <row r="1610" spans="1:65" s="14" customFormat="1">
      <c r="B1610" s="173"/>
      <c r="D1610" s="167" t="s">
        <v>453</v>
      </c>
      <c r="E1610" s="174" t="s">
        <v>1</v>
      </c>
      <c r="F1610" s="175" t="s">
        <v>1993</v>
      </c>
      <c r="H1610" s="176">
        <v>62.290999999999997</v>
      </c>
      <c r="L1610" s="173"/>
      <c r="M1610" s="177"/>
      <c r="N1610" s="178"/>
      <c r="O1610" s="178"/>
      <c r="P1610" s="178"/>
      <c r="Q1610" s="178"/>
      <c r="R1610" s="178"/>
      <c r="S1610" s="178"/>
      <c r="T1610" s="179"/>
      <c r="AT1610" s="174" t="s">
        <v>453</v>
      </c>
      <c r="AU1610" s="174" t="s">
        <v>129</v>
      </c>
      <c r="AV1610" s="14" t="s">
        <v>129</v>
      </c>
      <c r="AW1610" s="14" t="s">
        <v>29</v>
      </c>
      <c r="AX1610" s="14" t="s">
        <v>73</v>
      </c>
      <c r="AY1610" s="174" t="s">
        <v>445</v>
      </c>
    </row>
    <row r="1611" spans="1:65" s="16" customFormat="1">
      <c r="B1611" s="187"/>
      <c r="D1611" s="167" t="s">
        <v>453</v>
      </c>
      <c r="E1611" s="188" t="s">
        <v>1</v>
      </c>
      <c r="F1611" s="189" t="s">
        <v>470</v>
      </c>
      <c r="H1611" s="190">
        <v>1058.511</v>
      </c>
      <c r="L1611" s="187"/>
      <c r="M1611" s="191"/>
      <c r="N1611" s="192"/>
      <c r="O1611" s="192"/>
      <c r="P1611" s="192"/>
      <c r="Q1611" s="192"/>
      <c r="R1611" s="192"/>
      <c r="S1611" s="192"/>
      <c r="T1611" s="193"/>
      <c r="AT1611" s="188" t="s">
        <v>453</v>
      </c>
      <c r="AU1611" s="188" t="s">
        <v>129</v>
      </c>
      <c r="AV1611" s="16" t="s">
        <v>451</v>
      </c>
      <c r="AW1611" s="16" t="s">
        <v>29</v>
      </c>
      <c r="AX1611" s="16" t="s">
        <v>81</v>
      </c>
      <c r="AY1611" s="188" t="s">
        <v>445</v>
      </c>
    </row>
    <row r="1612" spans="1:65" s="2" customFormat="1" ht="37.9" customHeight="1">
      <c r="A1612" s="30"/>
      <c r="B1612" s="152"/>
      <c r="C1612" s="194" t="s">
        <v>1994</v>
      </c>
      <c r="D1612" s="194" t="s">
        <v>534</v>
      </c>
      <c r="E1612" s="195" t="s">
        <v>1995</v>
      </c>
      <c r="F1612" s="196" t="s">
        <v>1996</v>
      </c>
      <c r="G1612" s="197" t="s">
        <v>529</v>
      </c>
      <c r="H1612" s="198">
        <v>2685.6889999999999</v>
      </c>
      <c r="I1612" s="199"/>
      <c r="J1612" s="199">
        <f>ROUND(I1612*H1612,2)</f>
        <v>0</v>
      </c>
      <c r="K1612" s="200"/>
      <c r="L1612" s="201"/>
      <c r="M1612" s="202" t="s">
        <v>1</v>
      </c>
      <c r="N1612" s="203" t="s">
        <v>39</v>
      </c>
      <c r="O1612" s="162">
        <v>0</v>
      </c>
      <c r="P1612" s="162">
        <f>O1612*H1612</f>
        <v>0</v>
      </c>
      <c r="Q1612" s="162">
        <v>0</v>
      </c>
      <c r="R1612" s="162">
        <f>Q1612*H1612</f>
        <v>0</v>
      </c>
      <c r="S1612" s="162">
        <v>0</v>
      </c>
      <c r="T1612" s="163">
        <f>S1612*H1612</f>
        <v>0</v>
      </c>
      <c r="U1612" s="30"/>
      <c r="V1612" s="30"/>
      <c r="W1612" s="30"/>
      <c r="X1612" s="30"/>
      <c r="Y1612" s="30"/>
      <c r="Z1612" s="30"/>
      <c r="AA1612" s="30"/>
      <c r="AB1612" s="30"/>
      <c r="AC1612" s="30"/>
      <c r="AD1612" s="30"/>
      <c r="AE1612" s="30"/>
      <c r="AR1612" s="164" t="s">
        <v>655</v>
      </c>
      <c r="AT1612" s="164" t="s">
        <v>534</v>
      </c>
      <c r="AU1612" s="164" t="s">
        <v>129</v>
      </c>
      <c r="AY1612" s="18" t="s">
        <v>445</v>
      </c>
      <c r="BE1612" s="165">
        <f>IF(N1612="základná",J1612,0)</f>
        <v>0</v>
      </c>
      <c r="BF1612" s="165">
        <f>IF(N1612="znížená",J1612,0)</f>
        <v>0</v>
      </c>
      <c r="BG1612" s="165">
        <f>IF(N1612="zákl. prenesená",J1612,0)</f>
        <v>0</v>
      </c>
      <c r="BH1612" s="165">
        <f>IF(N1612="zníž. prenesená",J1612,0)</f>
        <v>0</v>
      </c>
      <c r="BI1612" s="165">
        <f>IF(N1612="nulová",J1612,0)</f>
        <v>0</v>
      </c>
      <c r="BJ1612" s="18" t="s">
        <v>129</v>
      </c>
      <c r="BK1612" s="165">
        <f>ROUND(I1612*H1612,2)</f>
        <v>0</v>
      </c>
      <c r="BL1612" s="18" t="s">
        <v>558</v>
      </c>
      <c r="BM1612" s="164" t="s">
        <v>1997</v>
      </c>
    </row>
    <row r="1613" spans="1:65" s="14" customFormat="1">
      <c r="B1613" s="173"/>
      <c r="D1613" s="167" t="s">
        <v>453</v>
      </c>
      <c r="E1613" s="174" t="s">
        <v>1</v>
      </c>
      <c r="F1613" s="175" t="s">
        <v>1985</v>
      </c>
      <c r="H1613" s="176">
        <v>14.840999999999999</v>
      </c>
      <c r="L1613" s="173"/>
      <c r="M1613" s="177"/>
      <c r="N1613" s="178"/>
      <c r="O1613" s="178"/>
      <c r="P1613" s="178"/>
      <c r="Q1613" s="178"/>
      <c r="R1613" s="178"/>
      <c r="S1613" s="178"/>
      <c r="T1613" s="179"/>
      <c r="AT1613" s="174" t="s">
        <v>453</v>
      </c>
      <c r="AU1613" s="174" t="s">
        <v>129</v>
      </c>
      <c r="AV1613" s="14" t="s">
        <v>129</v>
      </c>
      <c r="AW1613" s="14" t="s">
        <v>29</v>
      </c>
      <c r="AX1613" s="14" t="s">
        <v>73</v>
      </c>
      <c r="AY1613" s="174" t="s">
        <v>445</v>
      </c>
    </row>
    <row r="1614" spans="1:65" s="14" customFormat="1">
      <c r="B1614" s="173"/>
      <c r="D1614" s="167" t="s">
        <v>453</v>
      </c>
      <c r="E1614" s="174" t="s">
        <v>1</v>
      </c>
      <c r="F1614" s="175" t="s">
        <v>1986</v>
      </c>
      <c r="H1614" s="176">
        <v>57.722000000000001</v>
      </c>
      <c r="L1614" s="173"/>
      <c r="M1614" s="177"/>
      <c r="N1614" s="178"/>
      <c r="O1614" s="178"/>
      <c r="P1614" s="178"/>
      <c r="Q1614" s="178"/>
      <c r="R1614" s="178"/>
      <c r="S1614" s="178"/>
      <c r="T1614" s="179"/>
      <c r="AT1614" s="174" t="s">
        <v>453</v>
      </c>
      <c r="AU1614" s="174" t="s">
        <v>129</v>
      </c>
      <c r="AV1614" s="14" t="s">
        <v>129</v>
      </c>
      <c r="AW1614" s="14" t="s">
        <v>29</v>
      </c>
      <c r="AX1614" s="14" t="s">
        <v>73</v>
      </c>
      <c r="AY1614" s="174" t="s">
        <v>445</v>
      </c>
    </row>
    <row r="1615" spans="1:65" s="14" customFormat="1">
      <c r="B1615" s="173"/>
      <c r="D1615" s="167" t="s">
        <v>453</v>
      </c>
      <c r="E1615" s="174" t="s">
        <v>1</v>
      </c>
      <c r="F1615" s="175" t="s">
        <v>1987</v>
      </c>
      <c r="H1615" s="176">
        <v>147.73699999999999</v>
      </c>
      <c r="L1615" s="173"/>
      <c r="M1615" s="177"/>
      <c r="N1615" s="178"/>
      <c r="O1615" s="178"/>
      <c r="P1615" s="178"/>
      <c r="Q1615" s="178"/>
      <c r="R1615" s="178"/>
      <c r="S1615" s="178"/>
      <c r="T1615" s="179"/>
      <c r="AT1615" s="174" t="s">
        <v>453</v>
      </c>
      <c r="AU1615" s="174" t="s">
        <v>129</v>
      </c>
      <c r="AV1615" s="14" t="s">
        <v>129</v>
      </c>
      <c r="AW1615" s="14" t="s">
        <v>29</v>
      </c>
      <c r="AX1615" s="14" t="s">
        <v>73</v>
      </c>
      <c r="AY1615" s="174" t="s">
        <v>445</v>
      </c>
    </row>
    <row r="1616" spans="1:65" s="14" customFormat="1">
      <c r="B1616" s="173"/>
      <c r="D1616" s="167" t="s">
        <v>453</v>
      </c>
      <c r="E1616" s="174" t="s">
        <v>1</v>
      </c>
      <c r="F1616" s="175" t="s">
        <v>1988</v>
      </c>
      <c r="H1616" s="176">
        <v>232.02500000000001</v>
      </c>
      <c r="L1616" s="173"/>
      <c r="M1616" s="177"/>
      <c r="N1616" s="178"/>
      <c r="O1616" s="178"/>
      <c r="P1616" s="178"/>
      <c r="Q1616" s="178"/>
      <c r="R1616" s="178"/>
      <c r="S1616" s="178"/>
      <c r="T1616" s="179"/>
      <c r="AT1616" s="174" t="s">
        <v>453</v>
      </c>
      <c r="AU1616" s="174" t="s">
        <v>129</v>
      </c>
      <c r="AV1616" s="14" t="s">
        <v>129</v>
      </c>
      <c r="AW1616" s="14" t="s">
        <v>29</v>
      </c>
      <c r="AX1616" s="14" t="s">
        <v>73</v>
      </c>
      <c r="AY1616" s="174" t="s">
        <v>445</v>
      </c>
    </row>
    <row r="1617" spans="1:65" s="14" customFormat="1">
      <c r="B1617" s="173"/>
      <c r="D1617" s="167" t="s">
        <v>453</v>
      </c>
      <c r="E1617" s="174" t="s">
        <v>1</v>
      </c>
      <c r="F1617" s="175" t="s">
        <v>1989</v>
      </c>
      <c r="H1617" s="176">
        <v>51.51</v>
      </c>
      <c r="L1617" s="173"/>
      <c r="M1617" s="177"/>
      <c r="N1617" s="178"/>
      <c r="O1617" s="178"/>
      <c r="P1617" s="178"/>
      <c r="Q1617" s="178"/>
      <c r="R1617" s="178"/>
      <c r="S1617" s="178"/>
      <c r="T1617" s="179"/>
      <c r="AT1617" s="174" t="s">
        <v>453</v>
      </c>
      <c r="AU1617" s="174" t="s">
        <v>129</v>
      </c>
      <c r="AV1617" s="14" t="s">
        <v>129</v>
      </c>
      <c r="AW1617" s="14" t="s">
        <v>29</v>
      </c>
      <c r="AX1617" s="14" t="s">
        <v>73</v>
      </c>
      <c r="AY1617" s="174" t="s">
        <v>445</v>
      </c>
    </row>
    <row r="1618" spans="1:65" s="14" customFormat="1">
      <c r="B1618" s="173"/>
      <c r="D1618" s="167" t="s">
        <v>453</v>
      </c>
      <c r="E1618" s="174" t="s">
        <v>1</v>
      </c>
      <c r="F1618" s="175" t="s">
        <v>1990</v>
      </c>
      <c r="H1618" s="176">
        <v>181.86600000000001</v>
      </c>
      <c r="L1618" s="173"/>
      <c r="M1618" s="177"/>
      <c r="N1618" s="178"/>
      <c r="O1618" s="178"/>
      <c r="P1618" s="178"/>
      <c r="Q1618" s="178"/>
      <c r="R1618" s="178"/>
      <c r="S1618" s="178"/>
      <c r="T1618" s="179"/>
      <c r="AT1618" s="174" t="s">
        <v>453</v>
      </c>
      <c r="AU1618" s="174" t="s">
        <v>129</v>
      </c>
      <c r="AV1618" s="14" t="s">
        <v>129</v>
      </c>
      <c r="AW1618" s="14" t="s">
        <v>29</v>
      </c>
      <c r="AX1618" s="14" t="s">
        <v>73</v>
      </c>
      <c r="AY1618" s="174" t="s">
        <v>445</v>
      </c>
    </row>
    <row r="1619" spans="1:65" s="14" customFormat="1">
      <c r="B1619" s="173"/>
      <c r="D1619" s="167" t="s">
        <v>453</v>
      </c>
      <c r="E1619" s="174" t="s">
        <v>1</v>
      </c>
      <c r="F1619" s="175" t="s">
        <v>1991</v>
      </c>
      <c r="H1619" s="176">
        <v>291.149</v>
      </c>
      <c r="L1619" s="173"/>
      <c r="M1619" s="177"/>
      <c r="N1619" s="178"/>
      <c r="O1619" s="178"/>
      <c r="P1619" s="178"/>
      <c r="Q1619" s="178"/>
      <c r="R1619" s="178"/>
      <c r="S1619" s="178"/>
      <c r="T1619" s="179"/>
      <c r="AT1619" s="174" t="s">
        <v>453</v>
      </c>
      <c r="AU1619" s="174" t="s">
        <v>129</v>
      </c>
      <c r="AV1619" s="14" t="s">
        <v>129</v>
      </c>
      <c r="AW1619" s="14" t="s">
        <v>29</v>
      </c>
      <c r="AX1619" s="14" t="s">
        <v>73</v>
      </c>
      <c r="AY1619" s="174" t="s">
        <v>445</v>
      </c>
    </row>
    <row r="1620" spans="1:65" s="14" customFormat="1">
      <c r="B1620" s="173"/>
      <c r="D1620" s="167" t="s">
        <v>453</v>
      </c>
      <c r="E1620" s="174" t="s">
        <v>1</v>
      </c>
      <c r="F1620" s="175" t="s">
        <v>1998</v>
      </c>
      <c r="H1620" s="176">
        <v>738.12300000000005</v>
      </c>
      <c r="L1620" s="173"/>
      <c r="M1620" s="177"/>
      <c r="N1620" s="178"/>
      <c r="O1620" s="178"/>
      <c r="P1620" s="178"/>
      <c r="Q1620" s="178"/>
      <c r="R1620" s="178"/>
      <c r="S1620" s="178"/>
      <c r="T1620" s="179"/>
      <c r="AT1620" s="174" t="s">
        <v>453</v>
      </c>
      <c r="AU1620" s="174" t="s">
        <v>129</v>
      </c>
      <c r="AV1620" s="14" t="s">
        <v>129</v>
      </c>
      <c r="AW1620" s="14" t="s">
        <v>29</v>
      </c>
      <c r="AX1620" s="14" t="s">
        <v>73</v>
      </c>
      <c r="AY1620" s="174" t="s">
        <v>445</v>
      </c>
    </row>
    <row r="1621" spans="1:65" s="14" customFormat="1">
      <c r="B1621" s="173"/>
      <c r="D1621" s="167" t="s">
        <v>453</v>
      </c>
      <c r="E1621" s="174" t="s">
        <v>1</v>
      </c>
      <c r="F1621" s="175" t="s">
        <v>1992</v>
      </c>
      <c r="H1621" s="176">
        <v>19.37</v>
      </c>
      <c r="L1621" s="173"/>
      <c r="M1621" s="177"/>
      <c r="N1621" s="178"/>
      <c r="O1621" s="178"/>
      <c r="P1621" s="178"/>
      <c r="Q1621" s="178"/>
      <c r="R1621" s="178"/>
      <c r="S1621" s="178"/>
      <c r="T1621" s="179"/>
      <c r="AT1621" s="174" t="s">
        <v>453</v>
      </c>
      <c r="AU1621" s="174" t="s">
        <v>129</v>
      </c>
      <c r="AV1621" s="14" t="s">
        <v>129</v>
      </c>
      <c r="AW1621" s="14" t="s">
        <v>29</v>
      </c>
      <c r="AX1621" s="14" t="s">
        <v>73</v>
      </c>
      <c r="AY1621" s="174" t="s">
        <v>445</v>
      </c>
    </row>
    <row r="1622" spans="1:65" s="14" customFormat="1">
      <c r="B1622" s="173"/>
      <c r="D1622" s="167" t="s">
        <v>453</v>
      </c>
      <c r="E1622" s="174" t="s">
        <v>1</v>
      </c>
      <c r="F1622" s="175" t="s">
        <v>1999</v>
      </c>
      <c r="H1622" s="176">
        <v>33.619</v>
      </c>
      <c r="L1622" s="173"/>
      <c r="M1622" s="177"/>
      <c r="N1622" s="178"/>
      <c r="O1622" s="178"/>
      <c r="P1622" s="178"/>
      <c r="Q1622" s="178"/>
      <c r="R1622" s="178"/>
      <c r="S1622" s="178"/>
      <c r="T1622" s="179"/>
      <c r="AT1622" s="174" t="s">
        <v>453</v>
      </c>
      <c r="AU1622" s="174" t="s">
        <v>129</v>
      </c>
      <c r="AV1622" s="14" t="s">
        <v>129</v>
      </c>
      <c r="AW1622" s="14" t="s">
        <v>29</v>
      </c>
      <c r="AX1622" s="14" t="s">
        <v>73</v>
      </c>
      <c r="AY1622" s="174" t="s">
        <v>445</v>
      </c>
    </row>
    <row r="1623" spans="1:65" s="14" customFormat="1">
      <c r="B1623" s="173"/>
      <c r="D1623" s="167" t="s">
        <v>453</v>
      </c>
      <c r="E1623" s="174" t="s">
        <v>1</v>
      </c>
      <c r="F1623" s="175" t="s">
        <v>2000</v>
      </c>
      <c r="H1623" s="176">
        <v>53.499000000000002</v>
      </c>
      <c r="L1623" s="173"/>
      <c r="M1623" s="177"/>
      <c r="N1623" s="178"/>
      <c r="O1623" s="178"/>
      <c r="P1623" s="178"/>
      <c r="Q1623" s="178"/>
      <c r="R1623" s="178"/>
      <c r="S1623" s="178"/>
      <c r="T1623" s="179"/>
      <c r="AT1623" s="174" t="s">
        <v>453</v>
      </c>
      <c r="AU1623" s="174" t="s">
        <v>129</v>
      </c>
      <c r="AV1623" s="14" t="s">
        <v>129</v>
      </c>
      <c r="AW1623" s="14" t="s">
        <v>29</v>
      </c>
      <c r="AX1623" s="14" t="s">
        <v>73</v>
      </c>
      <c r="AY1623" s="174" t="s">
        <v>445</v>
      </c>
    </row>
    <row r="1624" spans="1:65" s="14" customFormat="1">
      <c r="B1624" s="173"/>
      <c r="D1624" s="167" t="s">
        <v>453</v>
      </c>
      <c r="E1624" s="174" t="s">
        <v>1</v>
      </c>
      <c r="F1624" s="175" t="s">
        <v>2001</v>
      </c>
      <c r="H1624" s="176">
        <v>642.19500000000005</v>
      </c>
      <c r="L1624" s="173"/>
      <c r="M1624" s="177"/>
      <c r="N1624" s="178"/>
      <c r="O1624" s="178"/>
      <c r="P1624" s="178"/>
      <c r="Q1624" s="178"/>
      <c r="R1624" s="178"/>
      <c r="S1624" s="178"/>
      <c r="T1624" s="179"/>
      <c r="AT1624" s="174" t="s">
        <v>453</v>
      </c>
      <c r="AU1624" s="174" t="s">
        <v>129</v>
      </c>
      <c r="AV1624" s="14" t="s">
        <v>129</v>
      </c>
      <c r="AW1624" s="14" t="s">
        <v>29</v>
      </c>
      <c r="AX1624" s="14" t="s">
        <v>73</v>
      </c>
      <c r="AY1624" s="174" t="s">
        <v>445</v>
      </c>
    </row>
    <row r="1625" spans="1:65" s="14" customFormat="1">
      <c r="B1625" s="173"/>
      <c r="D1625" s="167" t="s">
        <v>453</v>
      </c>
      <c r="E1625" s="174" t="s">
        <v>1</v>
      </c>
      <c r="F1625" s="175" t="s">
        <v>1993</v>
      </c>
      <c r="H1625" s="176">
        <v>62.290999999999997</v>
      </c>
      <c r="L1625" s="173"/>
      <c r="M1625" s="177"/>
      <c r="N1625" s="178"/>
      <c r="O1625" s="178"/>
      <c r="P1625" s="178"/>
      <c r="Q1625" s="178"/>
      <c r="R1625" s="178"/>
      <c r="S1625" s="178"/>
      <c r="T1625" s="179"/>
      <c r="AT1625" s="174" t="s">
        <v>453</v>
      </c>
      <c r="AU1625" s="174" t="s">
        <v>129</v>
      </c>
      <c r="AV1625" s="14" t="s">
        <v>129</v>
      </c>
      <c r="AW1625" s="14" t="s">
        <v>29</v>
      </c>
      <c r="AX1625" s="14" t="s">
        <v>73</v>
      </c>
      <c r="AY1625" s="174" t="s">
        <v>445</v>
      </c>
    </row>
    <row r="1626" spans="1:65" s="14" customFormat="1">
      <c r="B1626" s="173"/>
      <c r="D1626" s="167" t="s">
        <v>453</v>
      </c>
      <c r="E1626" s="174" t="s">
        <v>1</v>
      </c>
      <c r="F1626" s="175" t="s">
        <v>2002</v>
      </c>
      <c r="H1626" s="176">
        <v>141.34100000000001</v>
      </c>
      <c r="L1626" s="173"/>
      <c r="M1626" s="177"/>
      <c r="N1626" s="178"/>
      <c r="O1626" s="178"/>
      <c r="P1626" s="178"/>
      <c r="Q1626" s="178"/>
      <c r="R1626" s="178"/>
      <c r="S1626" s="178"/>
      <c r="T1626" s="179"/>
      <c r="AT1626" s="174" t="s">
        <v>453</v>
      </c>
      <c r="AU1626" s="174" t="s">
        <v>129</v>
      </c>
      <c r="AV1626" s="14" t="s">
        <v>129</v>
      </c>
      <c r="AW1626" s="14" t="s">
        <v>29</v>
      </c>
      <c r="AX1626" s="14" t="s">
        <v>73</v>
      </c>
      <c r="AY1626" s="174" t="s">
        <v>445</v>
      </c>
    </row>
    <row r="1627" spans="1:65" s="14" customFormat="1">
      <c r="B1627" s="173"/>
      <c r="D1627" s="167" t="s">
        <v>453</v>
      </c>
      <c r="E1627" s="174" t="s">
        <v>1</v>
      </c>
      <c r="F1627" s="175" t="s">
        <v>2003</v>
      </c>
      <c r="H1627" s="176">
        <v>18.401</v>
      </c>
      <c r="L1627" s="173"/>
      <c r="M1627" s="177"/>
      <c r="N1627" s="178"/>
      <c r="O1627" s="178"/>
      <c r="P1627" s="178"/>
      <c r="Q1627" s="178"/>
      <c r="R1627" s="178"/>
      <c r="S1627" s="178"/>
      <c r="T1627" s="179"/>
      <c r="AT1627" s="174" t="s">
        <v>453</v>
      </c>
      <c r="AU1627" s="174" t="s">
        <v>129</v>
      </c>
      <c r="AV1627" s="14" t="s">
        <v>129</v>
      </c>
      <c r="AW1627" s="14" t="s">
        <v>29</v>
      </c>
      <c r="AX1627" s="14" t="s">
        <v>73</v>
      </c>
      <c r="AY1627" s="174" t="s">
        <v>445</v>
      </c>
    </row>
    <row r="1628" spans="1:65" s="16" customFormat="1">
      <c r="B1628" s="187"/>
      <c r="D1628" s="167" t="s">
        <v>453</v>
      </c>
      <c r="E1628" s="188" t="s">
        <v>1</v>
      </c>
      <c r="F1628" s="189" t="s">
        <v>470</v>
      </c>
      <c r="H1628" s="190">
        <v>2685.6889999999999</v>
      </c>
      <c r="L1628" s="187"/>
      <c r="M1628" s="191"/>
      <c r="N1628" s="192"/>
      <c r="O1628" s="192"/>
      <c r="P1628" s="192"/>
      <c r="Q1628" s="192"/>
      <c r="R1628" s="192"/>
      <c r="S1628" s="192"/>
      <c r="T1628" s="193"/>
      <c r="AT1628" s="188" t="s">
        <v>453</v>
      </c>
      <c r="AU1628" s="188" t="s">
        <v>129</v>
      </c>
      <c r="AV1628" s="16" t="s">
        <v>451</v>
      </c>
      <c r="AW1628" s="16" t="s">
        <v>29</v>
      </c>
      <c r="AX1628" s="16" t="s">
        <v>81</v>
      </c>
      <c r="AY1628" s="188" t="s">
        <v>445</v>
      </c>
    </row>
    <row r="1629" spans="1:65" s="2" customFormat="1" ht="37.9" customHeight="1">
      <c r="A1629" s="30"/>
      <c r="B1629" s="152"/>
      <c r="C1629" s="194" t="s">
        <v>2004</v>
      </c>
      <c r="D1629" s="194" t="s">
        <v>534</v>
      </c>
      <c r="E1629" s="195" t="s">
        <v>2005</v>
      </c>
      <c r="F1629" s="196" t="s">
        <v>2006</v>
      </c>
      <c r="G1629" s="197" t="s">
        <v>529</v>
      </c>
      <c r="H1629" s="198">
        <v>1648.8879999999999</v>
      </c>
      <c r="I1629" s="199"/>
      <c r="J1629" s="199">
        <f>ROUND(I1629*H1629,2)</f>
        <v>0</v>
      </c>
      <c r="K1629" s="200"/>
      <c r="L1629" s="201"/>
      <c r="M1629" s="202" t="s">
        <v>1</v>
      </c>
      <c r="N1629" s="203" t="s">
        <v>39</v>
      </c>
      <c r="O1629" s="162">
        <v>0</v>
      </c>
      <c r="P1629" s="162">
        <f>O1629*H1629</f>
        <v>0</v>
      </c>
      <c r="Q1629" s="162">
        <v>1.8E-3</v>
      </c>
      <c r="R1629" s="162">
        <f>Q1629*H1629</f>
        <v>2.9679983999999999</v>
      </c>
      <c r="S1629" s="162">
        <v>0</v>
      </c>
      <c r="T1629" s="163">
        <f>S1629*H1629</f>
        <v>0</v>
      </c>
      <c r="U1629" s="30"/>
      <c r="V1629" s="30"/>
      <c r="W1629" s="30"/>
      <c r="X1629" s="30"/>
      <c r="Y1629" s="30"/>
      <c r="Z1629" s="30"/>
      <c r="AA1629" s="30"/>
      <c r="AB1629" s="30"/>
      <c r="AC1629" s="30"/>
      <c r="AD1629" s="30"/>
      <c r="AE1629" s="30"/>
      <c r="AR1629" s="164" t="s">
        <v>655</v>
      </c>
      <c r="AT1629" s="164" t="s">
        <v>534</v>
      </c>
      <c r="AU1629" s="164" t="s">
        <v>129</v>
      </c>
      <c r="AY1629" s="18" t="s">
        <v>445</v>
      </c>
      <c r="BE1629" s="165">
        <f>IF(N1629="základná",J1629,0)</f>
        <v>0</v>
      </c>
      <c r="BF1629" s="165">
        <f>IF(N1629="znížená",J1629,0)</f>
        <v>0</v>
      </c>
      <c r="BG1629" s="165">
        <f>IF(N1629="zákl. prenesená",J1629,0)</f>
        <v>0</v>
      </c>
      <c r="BH1629" s="165">
        <f>IF(N1629="zníž. prenesená",J1629,0)</f>
        <v>0</v>
      </c>
      <c r="BI1629" s="165">
        <f>IF(N1629="nulová",J1629,0)</f>
        <v>0</v>
      </c>
      <c r="BJ1629" s="18" t="s">
        <v>129</v>
      </c>
      <c r="BK1629" s="165">
        <f>ROUND(I1629*H1629,2)</f>
        <v>0</v>
      </c>
      <c r="BL1629" s="18" t="s">
        <v>558</v>
      </c>
      <c r="BM1629" s="164" t="s">
        <v>2007</v>
      </c>
    </row>
    <row r="1630" spans="1:65" s="14" customFormat="1">
      <c r="B1630" s="173"/>
      <c r="D1630" s="167" t="s">
        <v>453</v>
      </c>
      <c r="E1630" s="174" t="s">
        <v>1</v>
      </c>
      <c r="F1630" s="175" t="s">
        <v>1937</v>
      </c>
      <c r="H1630" s="176">
        <v>759.83299999999997</v>
      </c>
      <c r="L1630" s="173"/>
      <c r="M1630" s="177"/>
      <c r="N1630" s="178"/>
      <c r="O1630" s="178"/>
      <c r="P1630" s="178"/>
      <c r="Q1630" s="178"/>
      <c r="R1630" s="178"/>
      <c r="S1630" s="178"/>
      <c r="T1630" s="179"/>
      <c r="AT1630" s="174" t="s">
        <v>453</v>
      </c>
      <c r="AU1630" s="174" t="s">
        <v>129</v>
      </c>
      <c r="AV1630" s="14" t="s">
        <v>129</v>
      </c>
      <c r="AW1630" s="14" t="s">
        <v>29</v>
      </c>
      <c r="AX1630" s="14" t="s">
        <v>73</v>
      </c>
      <c r="AY1630" s="174" t="s">
        <v>445</v>
      </c>
    </row>
    <row r="1631" spans="1:65" s="14" customFormat="1">
      <c r="B1631" s="173"/>
      <c r="D1631" s="167" t="s">
        <v>453</v>
      </c>
      <c r="E1631" s="174" t="s">
        <v>1</v>
      </c>
      <c r="F1631" s="175" t="s">
        <v>1999</v>
      </c>
      <c r="H1631" s="176">
        <v>33.619</v>
      </c>
      <c r="L1631" s="173"/>
      <c r="M1631" s="177"/>
      <c r="N1631" s="178"/>
      <c r="O1631" s="178"/>
      <c r="P1631" s="178"/>
      <c r="Q1631" s="178"/>
      <c r="R1631" s="178"/>
      <c r="S1631" s="178"/>
      <c r="T1631" s="179"/>
      <c r="AT1631" s="174" t="s">
        <v>453</v>
      </c>
      <c r="AU1631" s="174" t="s">
        <v>129</v>
      </c>
      <c r="AV1631" s="14" t="s">
        <v>129</v>
      </c>
      <c r="AW1631" s="14" t="s">
        <v>29</v>
      </c>
      <c r="AX1631" s="14" t="s">
        <v>73</v>
      </c>
      <c r="AY1631" s="174" t="s">
        <v>445</v>
      </c>
    </row>
    <row r="1632" spans="1:65" s="14" customFormat="1">
      <c r="B1632" s="173"/>
      <c r="D1632" s="167" t="s">
        <v>453</v>
      </c>
      <c r="E1632" s="174" t="s">
        <v>1</v>
      </c>
      <c r="F1632" s="175" t="s">
        <v>2000</v>
      </c>
      <c r="H1632" s="176">
        <v>53.499000000000002</v>
      </c>
      <c r="L1632" s="173"/>
      <c r="M1632" s="177"/>
      <c r="N1632" s="178"/>
      <c r="O1632" s="178"/>
      <c r="P1632" s="178"/>
      <c r="Q1632" s="178"/>
      <c r="R1632" s="178"/>
      <c r="S1632" s="178"/>
      <c r="T1632" s="179"/>
      <c r="AT1632" s="174" t="s">
        <v>453</v>
      </c>
      <c r="AU1632" s="174" t="s">
        <v>129</v>
      </c>
      <c r="AV1632" s="14" t="s">
        <v>129</v>
      </c>
      <c r="AW1632" s="14" t="s">
        <v>29</v>
      </c>
      <c r="AX1632" s="14" t="s">
        <v>73</v>
      </c>
      <c r="AY1632" s="174" t="s">
        <v>445</v>
      </c>
    </row>
    <row r="1633" spans="1:65" s="14" customFormat="1">
      <c r="B1633" s="173"/>
      <c r="D1633" s="167" t="s">
        <v>453</v>
      </c>
      <c r="E1633" s="174" t="s">
        <v>1</v>
      </c>
      <c r="F1633" s="175" t="s">
        <v>2001</v>
      </c>
      <c r="H1633" s="176">
        <v>642.19500000000005</v>
      </c>
      <c r="L1633" s="173"/>
      <c r="M1633" s="177"/>
      <c r="N1633" s="178"/>
      <c r="O1633" s="178"/>
      <c r="P1633" s="178"/>
      <c r="Q1633" s="178"/>
      <c r="R1633" s="178"/>
      <c r="S1633" s="178"/>
      <c r="T1633" s="179"/>
      <c r="AT1633" s="174" t="s">
        <v>453</v>
      </c>
      <c r="AU1633" s="174" t="s">
        <v>129</v>
      </c>
      <c r="AV1633" s="14" t="s">
        <v>129</v>
      </c>
      <c r="AW1633" s="14" t="s">
        <v>29</v>
      </c>
      <c r="AX1633" s="14" t="s">
        <v>73</v>
      </c>
      <c r="AY1633" s="174" t="s">
        <v>445</v>
      </c>
    </row>
    <row r="1634" spans="1:65" s="14" customFormat="1">
      <c r="B1634" s="173"/>
      <c r="D1634" s="167" t="s">
        <v>453</v>
      </c>
      <c r="E1634" s="174" t="s">
        <v>1</v>
      </c>
      <c r="F1634" s="175" t="s">
        <v>2002</v>
      </c>
      <c r="H1634" s="176">
        <v>141.34100000000001</v>
      </c>
      <c r="L1634" s="173"/>
      <c r="M1634" s="177"/>
      <c r="N1634" s="178"/>
      <c r="O1634" s="178"/>
      <c r="P1634" s="178"/>
      <c r="Q1634" s="178"/>
      <c r="R1634" s="178"/>
      <c r="S1634" s="178"/>
      <c r="T1634" s="179"/>
      <c r="AT1634" s="174" t="s">
        <v>453</v>
      </c>
      <c r="AU1634" s="174" t="s">
        <v>129</v>
      </c>
      <c r="AV1634" s="14" t="s">
        <v>129</v>
      </c>
      <c r="AW1634" s="14" t="s">
        <v>29</v>
      </c>
      <c r="AX1634" s="14" t="s">
        <v>73</v>
      </c>
      <c r="AY1634" s="174" t="s">
        <v>445</v>
      </c>
    </row>
    <row r="1635" spans="1:65" s="14" customFormat="1">
      <c r="B1635" s="173"/>
      <c r="D1635" s="167" t="s">
        <v>453</v>
      </c>
      <c r="E1635" s="174" t="s">
        <v>1</v>
      </c>
      <c r="F1635" s="175" t="s">
        <v>2003</v>
      </c>
      <c r="H1635" s="176">
        <v>18.401</v>
      </c>
      <c r="L1635" s="173"/>
      <c r="M1635" s="177"/>
      <c r="N1635" s="178"/>
      <c r="O1635" s="178"/>
      <c r="P1635" s="178"/>
      <c r="Q1635" s="178"/>
      <c r="R1635" s="178"/>
      <c r="S1635" s="178"/>
      <c r="T1635" s="179"/>
      <c r="AT1635" s="174" t="s">
        <v>453</v>
      </c>
      <c r="AU1635" s="174" t="s">
        <v>129</v>
      </c>
      <c r="AV1635" s="14" t="s">
        <v>129</v>
      </c>
      <c r="AW1635" s="14" t="s">
        <v>29</v>
      </c>
      <c r="AX1635" s="14" t="s">
        <v>73</v>
      </c>
      <c r="AY1635" s="174" t="s">
        <v>445</v>
      </c>
    </row>
    <row r="1636" spans="1:65" s="16" customFormat="1">
      <c r="B1636" s="187"/>
      <c r="D1636" s="167" t="s">
        <v>453</v>
      </c>
      <c r="E1636" s="188" t="s">
        <v>1</v>
      </c>
      <c r="F1636" s="189" t="s">
        <v>470</v>
      </c>
      <c r="H1636" s="190">
        <v>1648.8879999999999</v>
      </c>
      <c r="L1636" s="187"/>
      <c r="M1636" s="191"/>
      <c r="N1636" s="192"/>
      <c r="O1636" s="192"/>
      <c r="P1636" s="192"/>
      <c r="Q1636" s="192"/>
      <c r="R1636" s="192"/>
      <c r="S1636" s="192"/>
      <c r="T1636" s="193"/>
      <c r="AT1636" s="188" t="s">
        <v>453</v>
      </c>
      <c r="AU1636" s="188" t="s">
        <v>129</v>
      </c>
      <c r="AV1636" s="16" t="s">
        <v>451</v>
      </c>
      <c r="AW1636" s="16" t="s">
        <v>29</v>
      </c>
      <c r="AX1636" s="16" t="s">
        <v>81</v>
      </c>
      <c r="AY1636" s="188" t="s">
        <v>445</v>
      </c>
    </row>
    <row r="1637" spans="1:65" s="2" customFormat="1" ht="37.9" customHeight="1">
      <c r="A1637" s="30"/>
      <c r="B1637" s="152"/>
      <c r="C1637" s="194" t="s">
        <v>2008</v>
      </c>
      <c r="D1637" s="194" t="s">
        <v>534</v>
      </c>
      <c r="E1637" s="195" t="s">
        <v>2009</v>
      </c>
      <c r="F1637" s="196" t="s">
        <v>2010</v>
      </c>
      <c r="G1637" s="197" t="s">
        <v>529</v>
      </c>
      <c r="H1637" s="198">
        <v>167.93299999999999</v>
      </c>
      <c r="I1637" s="199"/>
      <c r="J1637" s="199">
        <f>ROUND(I1637*H1637,2)</f>
        <v>0</v>
      </c>
      <c r="K1637" s="200"/>
      <c r="L1637" s="201"/>
      <c r="M1637" s="202" t="s">
        <v>1</v>
      </c>
      <c r="N1637" s="203" t="s">
        <v>39</v>
      </c>
      <c r="O1637" s="162">
        <v>0</v>
      </c>
      <c r="P1637" s="162">
        <f>O1637*H1637</f>
        <v>0</v>
      </c>
      <c r="Q1637" s="162">
        <v>1.4E-3</v>
      </c>
      <c r="R1637" s="162">
        <f>Q1637*H1637</f>
        <v>0.23510619999999999</v>
      </c>
      <c r="S1637" s="162">
        <v>0</v>
      </c>
      <c r="T1637" s="163">
        <f>S1637*H1637</f>
        <v>0</v>
      </c>
      <c r="U1637" s="30"/>
      <c r="V1637" s="30"/>
      <c r="W1637" s="30"/>
      <c r="X1637" s="30"/>
      <c r="Y1637" s="30"/>
      <c r="Z1637" s="30"/>
      <c r="AA1637" s="30"/>
      <c r="AB1637" s="30"/>
      <c r="AC1637" s="30"/>
      <c r="AD1637" s="30"/>
      <c r="AE1637" s="30"/>
      <c r="AR1637" s="164" t="s">
        <v>655</v>
      </c>
      <c r="AT1637" s="164" t="s">
        <v>534</v>
      </c>
      <c r="AU1637" s="164" t="s">
        <v>129</v>
      </c>
      <c r="AY1637" s="18" t="s">
        <v>445</v>
      </c>
      <c r="BE1637" s="165">
        <f>IF(N1637="základná",J1637,0)</f>
        <v>0</v>
      </c>
      <c r="BF1637" s="165">
        <f>IF(N1637="znížená",J1637,0)</f>
        <v>0</v>
      </c>
      <c r="BG1637" s="165">
        <f>IF(N1637="zákl. prenesená",J1637,0)</f>
        <v>0</v>
      </c>
      <c r="BH1637" s="165">
        <f>IF(N1637="zníž. prenesená",J1637,0)</f>
        <v>0</v>
      </c>
      <c r="BI1637" s="165">
        <f>IF(N1637="nulová",J1637,0)</f>
        <v>0</v>
      </c>
      <c r="BJ1637" s="18" t="s">
        <v>129</v>
      </c>
      <c r="BK1637" s="165">
        <f>ROUND(I1637*H1637,2)</f>
        <v>0</v>
      </c>
      <c r="BL1637" s="18" t="s">
        <v>558</v>
      </c>
      <c r="BM1637" s="164" t="s">
        <v>2011</v>
      </c>
    </row>
    <row r="1638" spans="1:65" s="14" customFormat="1">
      <c r="B1638" s="173"/>
      <c r="D1638" s="167" t="s">
        <v>453</v>
      </c>
      <c r="E1638" s="174" t="s">
        <v>1</v>
      </c>
      <c r="F1638" s="175" t="s">
        <v>2012</v>
      </c>
      <c r="H1638" s="176">
        <v>167.93299999999999</v>
      </c>
      <c r="L1638" s="173"/>
      <c r="M1638" s="177"/>
      <c r="N1638" s="178"/>
      <c r="O1638" s="178"/>
      <c r="P1638" s="178"/>
      <c r="Q1638" s="178"/>
      <c r="R1638" s="178"/>
      <c r="S1638" s="178"/>
      <c r="T1638" s="179"/>
      <c r="AT1638" s="174" t="s">
        <v>453</v>
      </c>
      <c r="AU1638" s="174" t="s">
        <v>129</v>
      </c>
      <c r="AV1638" s="14" t="s">
        <v>129</v>
      </c>
      <c r="AW1638" s="14" t="s">
        <v>29</v>
      </c>
      <c r="AX1638" s="14" t="s">
        <v>73</v>
      </c>
      <c r="AY1638" s="174" t="s">
        <v>445</v>
      </c>
    </row>
    <row r="1639" spans="1:65" s="16" customFormat="1">
      <c r="B1639" s="187"/>
      <c r="D1639" s="167" t="s">
        <v>453</v>
      </c>
      <c r="E1639" s="188" t="s">
        <v>1</v>
      </c>
      <c r="F1639" s="189" t="s">
        <v>470</v>
      </c>
      <c r="H1639" s="190">
        <v>167.93299999999999</v>
      </c>
      <c r="L1639" s="187"/>
      <c r="M1639" s="191"/>
      <c r="N1639" s="192"/>
      <c r="O1639" s="192"/>
      <c r="P1639" s="192"/>
      <c r="Q1639" s="192"/>
      <c r="R1639" s="192"/>
      <c r="S1639" s="192"/>
      <c r="T1639" s="193"/>
      <c r="AT1639" s="188" t="s">
        <v>453</v>
      </c>
      <c r="AU1639" s="188" t="s">
        <v>129</v>
      </c>
      <c r="AV1639" s="16" t="s">
        <v>451</v>
      </c>
      <c r="AW1639" s="16" t="s">
        <v>29</v>
      </c>
      <c r="AX1639" s="16" t="s">
        <v>81</v>
      </c>
      <c r="AY1639" s="188" t="s">
        <v>445</v>
      </c>
    </row>
    <row r="1640" spans="1:65" s="2" customFormat="1" ht="24.2" customHeight="1">
      <c r="A1640" s="30"/>
      <c r="B1640" s="152"/>
      <c r="C1640" s="153" t="s">
        <v>2013</v>
      </c>
      <c r="D1640" s="153" t="s">
        <v>447</v>
      </c>
      <c r="E1640" s="154" t="s">
        <v>2014</v>
      </c>
      <c r="F1640" s="155" t="s">
        <v>2015</v>
      </c>
      <c r="G1640" s="156" t="s">
        <v>529</v>
      </c>
      <c r="H1640" s="157">
        <v>81.7</v>
      </c>
      <c r="I1640" s="158"/>
      <c r="J1640" s="158">
        <f>ROUND(I1640*H1640,2)</f>
        <v>0</v>
      </c>
      <c r="K1640" s="159"/>
      <c r="L1640" s="31"/>
      <c r="M1640" s="160" t="s">
        <v>1</v>
      </c>
      <c r="N1640" s="161" t="s">
        <v>39</v>
      </c>
      <c r="O1640" s="162">
        <v>0.10016</v>
      </c>
      <c r="P1640" s="162">
        <f>O1640*H1640</f>
        <v>8.183072000000001</v>
      </c>
      <c r="Q1640" s="162">
        <v>0</v>
      </c>
      <c r="R1640" s="162">
        <f>Q1640*H1640</f>
        <v>0</v>
      </c>
      <c r="S1640" s="162">
        <v>0</v>
      </c>
      <c r="T1640" s="163">
        <f>S1640*H1640</f>
        <v>0</v>
      </c>
      <c r="U1640" s="30"/>
      <c r="V1640" s="30"/>
      <c r="W1640" s="30"/>
      <c r="X1640" s="30"/>
      <c r="Y1640" s="30"/>
      <c r="Z1640" s="30"/>
      <c r="AA1640" s="30"/>
      <c r="AB1640" s="30"/>
      <c r="AC1640" s="30"/>
      <c r="AD1640" s="30"/>
      <c r="AE1640" s="30"/>
      <c r="AR1640" s="164" t="s">
        <v>558</v>
      </c>
      <c r="AT1640" s="164" t="s">
        <v>447</v>
      </c>
      <c r="AU1640" s="164" t="s">
        <v>129</v>
      </c>
      <c r="AY1640" s="18" t="s">
        <v>445</v>
      </c>
      <c r="BE1640" s="165">
        <f>IF(N1640="základná",J1640,0)</f>
        <v>0</v>
      </c>
      <c r="BF1640" s="165">
        <f>IF(N1640="znížená",J1640,0)</f>
        <v>0</v>
      </c>
      <c r="BG1640" s="165">
        <f>IF(N1640="zákl. prenesená",J1640,0)</f>
        <v>0</v>
      </c>
      <c r="BH1640" s="165">
        <f>IF(N1640="zníž. prenesená",J1640,0)</f>
        <v>0</v>
      </c>
      <c r="BI1640" s="165">
        <f>IF(N1640="nulová",J1640,0)</f>
        <v>0</v>
      </c>
      <c r="BJ1640" s="18" t="s">
        <v>129</v>
      </c>
      <c r="BK1640" s="165">
        <f>ROUND(I1640*H1640,2)</f>
        <v>0</v>
      </c>
      <c r="BL1640" s="18" t="s">
        <v>558</v>
      </c>
      <c r="BM1640" s="164" t="s">
        <v>2016</v>
      </c>
    </row>
    <row r="1641" spans="1:65" s="14" customFormat="1">
      <c r="B1641" s="173"/>
      <c r="D1641" s="167" t="s">
        <v>453</v>
      </c>
      <c r="E1641" s="174" t="s">
        <v>1</v>
      </c>
      <c r="F1641" s="175" t="s">
        <v>2017</v>
      </c>
      <c r="H1641" s="176">
        <v>81.7</v>
      </c>
      <c r="L1641" s="173"/>
      <c r="M1641" s="177"/>
      <c r="N1641" s="178"/>
      <c r="O1641" s="178"/>
      <c r="P1641" s="178"/>
      <c r="Q1641" s="178"/>
      <c r="R1641" s="178"/>
      <c r="S1641" s="178"/>
      <c r="T1641" s="179"/>
      <c r="AT1641" s="174" t="s">
        <v>453</v>
      </c>
      <c r="AU1641" s="174" t="s">
        <v>129</v>
      </c>
      <c r="AV1641" s="14" t="s">
        <v>129</v>
      </c>
      <c r="AW1641" s="14" t="s">
        <v>29</v>
      </c>
      <c r="AX1641" s="14" t="s">
        <v>73</v>
      </c>
      <c r="AY1641" s="174" t="s">
        <v>445</v>
      </c>
    </row>
    <row r="1642" spans="1:65" s="16" customFormat="1">
      <c r="B1642" s="187"/>
      <c r="D1642" s="167" t="s">
        <v>453</v>
      </c>
      <c r="E1642" s="188" t="s">
        <v>1</v>
      </c>
      <c r="F1642" s="189" t="s">
        <v>470</v>
      </c>
      <c r="H1642" s="190">
        <v>81.7</v>
      </c>
      <c r="L1642" s="187"/>
      <c r="M1642" s="191"/>
      <c r="N1642" s="192"/>
      <c r="O1642" s="192"/>
      <c r="P1642" s="192"/>
      <c r="Q1642" s="192"/>
      <c r="R1642" s="192"/>
      <c r="S1642" s="192"/>
      <c r="T1642" s="193"/>
      <c r="AT1642" s="188" t="s">
        <v>453</v>
      </c>
      <c r="AU1642" s="188" t="s">
        <v>129</v>
      </c>
      <c r="AV1642" s="16" t="s">
        <v>451</v>
      </c>
      <c r="AW1642" s="16" t="s">
        <v>29</v>
      </c>
      <c r="AX1642" s="16" t="s">
        <v>81</v>
      </c>
      <c r="AY1642" s="188" t="s">
        <v>445</v>
      </c>
    </row>
    <row r="1643" spans="1:65" s="2" customFormat="1" ht="24.2" customHeight="1">
      <c r="A1643" s="30"/>
      <c r="B1643" s="152"/>
      <c r="C1643" s="153" t="s">
        <v>2018</v>
      </c>
      <c r="D1643" s="153" t="s">
        <v>447</v>
      </c>
      <c r="E1643" s="154" t="s">
        <v>2019</v>
      </c>
      <c r="F1643" s="155" t="s">
        <v>2020</v>
      </c>
      <c r="G1643" s="156" t="s">
        <v>529</v>
      </c>
      <c r="H1643" s="157">
        <v>40.85</v>
      </c>
      <c r="I1643" s="158"/>
      <c r="J1643" s="158">
        <f>ROUND(I1643*H1643,2)</f>
        <v>0</v>
      </c>
      <c r="K1643" s="159"/>
      <c r="L1643" s="31"/>
      <c r="M1643" s="160" t="s">
        <v>1</v>
      </c>
      <c r="N1643" s="161" t="s">
        <v>39</v>
      </c>
      <c r="O1643" s="162">
        <v>0.18032000000000001</v>
      </c>
      <c r="P1643" s="162">
        <f>O1643*H1643</f>
        <v>7.3660720000000008</v>
      </c>
      <c r="Q1643" s="162">
        <v>0</v>
      </c>
      <c r="R1643" s="162">
        <f>Q1643*H1643</f>
        <v>0</v>
      </c>
      <c r="S1643" s="162">
        <v>0</v>
      </c>
      <c r="T1643" s="163">
        <f>S1643*H1643</f>
        <v>0</v>
      </c>
      <c r="U1643" s="30"/>
      <c r="V1643" s="30"/>
      <c r="W1643" s="30"/>
      <c r="X1643" s="30"/>
      <c r="Y1643" s="30"/>
      <c r="Z1643" s="30"/>
      <c r="AA1643" s="30"/>
      <c r="AB1643" s="30"/>
      <c r="AC1643" s="30"/>
      <c r="AD1643" s="30"/>
      <c r="AE1643" s="30"/>
      <c r="AR1643" s="164" t="s">
        <v>558</v>
      </c>
      <c r="AT1643" s="164" t="s">
        <v>447</v>
      </c>
      <c r="AU1643" s="164" t="s">
        <v>129</v>
      </c>
      <c r="AY1643" s="18" t="s">
        <v>445</v>
      </c>
      <c r="BE1643" s="165">
        <f>IF(N1643="základná",J1643,0)</f>
        <v>0</v>
      </c>
      <c r="BF1643" s="165">
        <f>IF(N1643="znížená",J1643,0)</f>
        <v>0</v>
      </c>
      <c r="BG1643" s="165">
        <f>IF(N1643="zákl. prenesená",J1643,0)</f>
        <v>0</v>
      </c>
      <c r="BH1643" s="165">
        <f>IF(N1643="zníž. prenesená",J1643,0)</f>
        <v>0</v>
      </c>
      <c r="BI1643" s="165">
        <f>IF(N1643="nulová",J1643,0)</f>
        <v>0</v>
      </c>
      <c r="BJ1643" s="18" t="s">
        <v>129</v>
      </c>
      <c r="BK1643" s="165">
        <f>ROUND(I1643*H1643,2)</f>
        <v>0</v>
      </c>
      <c r="BL1643" s="18" t="s">
        <v>558</v>
      </c>
      <c r="BM1643" s="164" t="s">
        <v>2021</v>
      </c>
    </row>
    <row r="1644" spans="1:65" s="14" customFormat="1">
      <c r="B1644" s="173"/>
      <c r="D1644" s="167" t="s">
        <v>453</v>
      </c>
      <c r="E1644" s="174" t="s">
        <v>1</v>
      </c>
      <c r="F1644" s="175" t="s">
        <v>198</v>
      </c>
      <c r="H1644" s="176">
        <v>40.85</v>
      </c>
      <c r="L1644" s="173"/>
      <c r="M1644" s="177"/>
      <c r="N1644" s="178"/>
      <c r="O1644" s="178"/>
      <c r="P1644" s="178"/>
      <c r="Q1644" s="178"/>
      <c r="R1644" s="178"/>
      <c r="S1644" s="178"/>
      <c r="T1644" s="179"/>
      <c r="AT1644" s="174" t="s">
        <v>453</v>
      </c>
      <c r="AU1644" s="174" t="s">
        <v>129</v>
      </c>
      <c r="AV1644" s="14" t="s">
        <v>129</v>
      </c>
      <c r="AW1644" s="14" t="s">
        <v>29</v>
      </c>
      <c r="AX1644" s="14" t="s">
        <v>73</v>
      </c>
      <c r="AY1644" s="174" t="s">
        <v>445</v>
      </c>
    </row>
    <row r="1645" spans="1:65" s="16" customFormat="1">
      <c r="B1645" s="187"/>
      <c r="D1645" s="167" t="s">
        <v>453</v>
      </c>
      <c r="E1645" s="188" t="s">
        <v>1</v>
      </c>
      <c r="F1645" s="189" t="s">
        <v>470</v>
      </c>
      <c r="H1645" s="190">
        <v>40.85</v>
      </c>
      <c r="L1645" s="187"/>
      <c r="M1645" s="191"/>
      <c r="N1645" s="192"/>
      <c r="O1645" s="192"/>
      <c r="P1645" s="192"/>
      <c r="Q1645" s="192"/>
      <c r="R1645" s="192"/>
      <c r="S1645" s="192"/>
      <c r="T1645" s="193"/>
      <c r="AT1645" s="188" t="s">
        <v>453</v>
      </c>
      <c r="AU1645" s="188" t="s">
        <v>129</v>
      </c>
      <c r="AV1645" s="16" t="s">
        <v>451</v>
      </c>
      <c r="AW1645" s="16" t="s">
        <v>29</v>
      </c>
      <c r="AX1645" s="16" t="s">
        <v>81</v>
      </c>
      <c r="AY1645" s="188" t="s">
        <v>445</v>
      </c>
    </row>
    <row r="1646" spans="1:65" s="2" customFormat="1" ht="37.9" customHeight="1">
      <c r="A1646" s="30"/>
      <c r="B1646" s="152"/>
      <c r="C1646" s="194" t="s">
        <v>2022</v>
      </c>
      <c r="D1646" s="194" t="s">
        <v>534</v>
      </c>
      <c r="E1646" s="195" t="s">
        <v>2023</v>
      </c>
      <c r="F1646" s="196" t="s">
        <v>2024</v>
      </c>
      <c r="G1646" s="197" t="s">
        <v>529</v>
      </c>
      <c r="H1646" s="198">
        <v>125.001</v>
      </c>
      <c r="I1646" s="199"/>
      <c r="J1646" s="199">
        <f>ROUND(I1646*H1646,2)</f>
        <v>0</v>
      </c>
      <c r="K1646" s="200"/>
      <c r="L1646" s="201"/>
      <c r="M1646" s="202" t="s">
        <v>1</v>
      </c>
      <c r="N1646" s="203" t="s">
        <v>39</v>
      </c>
      <c r="O1646" s="162">
        <v>0</v>
      </c>
      <c r="P1646" s="162">
        <f>O1646*H1646</f>
        <v>0</v>
      </c>
      <c r="Q1646" s="162">
        <v>2E-3</v>
      </c>
      <c r="R1646" s="162">
        <f>Q1646*H1646</f>
        <v>0.250002</v>
      </c>
      <c r="S1646" s="162">
        <v>0</v>
      </c>
      <c r="T1646" s="163">
        <f>S1646*H1646</f>
        <v>0</v>
      </c>
      <c r="U1646" s="30"/>
      <c r="V1646" s="30"/>
      <c r="W1646" s="30"/>
      <c r="X1646" s="30"/>
      <c r="Y1646" s="30"/>
      <c r="Z1646" s="30"/>
      <c r="AA1646" s="30"/>
      <c r="AB1646" s="30"/>
      <c r="AC1646" s="30"/>
      <c r="AD1646" s="30"/>
      <c r="AE1646" s="30"/>
      <c r="AR1646" s="164" t="s">
        <v>655</v>
      </c>
      <c r="AT1646" s="164" t="s">
        <v>534</v>
      </c>
      <c r="AU1646" s="164" t="s">
        <v>129</v>
      </c>
      <c r="AY1646" s="18" t="s">
        <v>445</v>
      </c>
      <c r="BE1646" s="165">
        <f>IF(N1646="základná",J1646,0)</f>
        <v>0</v>
      </c>
      <c r="BF1646" s="165">
        <f>IF(N1646="znížená",J1646,0)</f>
        <v>0</v>
      </c>
      <c r="BG1646" s="165">
        <f>IF(N1646="zákl. prenesená",J1646,0)</f>
        <v>0</v>
      </c>
      <c r="BH1646" s="165">
        <f>IF(N1646="zníž. prenesená",J1646,0)</f>
        <v>0</v>
      </c>
      <c r="BI1646" s="165">
        <f>IF(N1646="nulová",J1646,0)</f>
        <v>0</v>
      </c>
      <c r="BJ1646" s="18" t="s">
        <v>129</v>
      </c>
      <c r="BK1646" s="165">
        <f>ROUND(I1646*H1646,2)</f>
        <v>0</v>
      </c>
      <c r="BL1646" s="18" t="s">
        <v>558</v>
      </c>
      <c r="BM1646" s="164" t="s">
        <v>2025</v>
      </c>
    </row>
    <row r="1647" spans="1:65" s="14" customFormat="1">
      <c r="B1647" s="173"/>
      <c r="D1647" s="167" t="s">
        <v>453</v>
      </c>
      <c r="E1647" s="174" t="s">
        <v>1</v>
      </c>
      <c r="F1647" s="175" t="s">
        <v>2026</v>
      </c>
      <c r="H1647" s="176">
        <v>41.667000000000002</v>
      </c>
      <c r="L1647" s="173"/>
      <c r="M1647" s="177"/>
      <c r="N1647" s="178"/>
      <c r="O1647" s="178"/>
      <c r="P1647" s="178"/>
      <c r="Q1647" s="178"/>
      <c r="R1647" s="178"/>
      <c r="S1647" s="178"/>
      <c r="T1647" s="179"/>
      <c r="AT1647" s="174" t="s">
        <v>453</v>
      </c>
      <c r="AU1647" s="174" t="s">
        <v>129</v>
      </c>
      <c r="AV1647" s="14" t="s">
        <v>129</v>
      </c>
      <c r="AW1647" s="14" t="s">
        <v>29</v>
      </c>
      <c r="AX1647" s="14" t="s">
        <v>73</v>
      </c>
      <c r="AY1647" s="174" t="s">
        <v>445</v>
      </c>
    </row>
    <row r="1648" spans="1:65" s="14" customFormat="1">
      <c r="B1648" s="173"/>
      <c r="D1648" s="167" t="s">
        <v>453</v>
      </c>
      <c r="E1648" s="174" t="s">
        <v>1</v>
      </c>
      <c r="F1648" s="175" t="s">
        <v>2027</v>
      </c>
      <c r="H1648" s="176">
        <v>83.334000000000003</v>
      </c>
      <c r="L1648" s="173"/>
      <c r="M1648" s="177"/>
      <c r="N1648" s="178"/>
      <c r="O1648" s="178"/>
      <c r="P1648" s="178"/>
      <c r="Q1648" s="178"/>
      <c r="R1648" s="178"/>
      <c r="S1648" s="178"/>
      <c r="T1648" s="179"/>
      <c r="AT1648" s="174" t="s">
        <v>453</v>
      </c>
      <c r="AU1648" s="174" t="s">
        <v>129</v>
      </c>
      <c r="AV1648" s="14" t="s">
        <v>129</v>
      </c>
      <c r="AW1648" s="14" t="s">
        <v>29</v>
      </c>
      <c r="AX1648" s="14" t="s">
        <v>73</v>
      </c>
      <c r="AY1648" s="174" t="s">
        <v>445</v>
      </c>
    </row>
    <row r="1649" spans="1:65" s="16" customFormat="1">
      <c r="B1649" s="187"/>
      <c r="D1649" s="167" t="s">
        <v>453</v>
      </c>
      <c r="E1649" s="188" t="s">
        <v>1</v>
      </c>
      <c r="F1649" s="189" t="s">
        <v>470</v>
      </c>
      <c r="H1649" s="190">
        <v>125.001</v>
      </c>
      <c r="L1649" s="187"/>
      <c r="M1649" s="191"/>
      <c r="N1649" s="192"/>
      <c r="O1649" s="192"/>
      <c r="P1649" s="192"/>
      <c r="Q1649" s="192"/>
      <c r="R1649" s="192"/>
      <c r="S1649" s="192"/>
      <c r="T1649" s="193"/>
      <c r="AT1649" s="188" t="s">
        <v>453</v>
      </c>
      <c r="AU1649" s="188" t="s">
        <v>129</v>
      </c>
      <c r="AV1649" s="16" t="s">
        <v>451</v>
      </c>
      <c r="AW1649" s="16" t="s">
        <v>29</v>
      </c>
      <c r="AX1649" s="16" t="s">
        <v>81</v>
      </c>
      <c r="AY1649" s="188" t="s">
        <v>445</v>
      </c>
    </row>
    <row r="1650" spans="1:65" s="2" customFormat="1" ht="37.9" customHeight="1">
      <c r="A1650" s="30"/>
      <c r="B1650" s="152"/>
      <c r="C1650" s="194" t="s">
        <v>2028</v>
      </c>
      <c r="D1650" s="194" t="s">
        <v>534</v>
      </c>
      <c r="E1650" s="195" t="s">
        <v>2029</v>
      </c>
      <c r="F1650" s="196" t="s">
        <v>2030</v>
      </c>
      <c r="G1650" s="197" t="s">
        <v>529</v>
      </c>
      <c r="H1650" s="198">
        <v>41.667000000000002</v>
      </c>
      <c r="I1650" s="199"/>
      <c r="J1650" s="199">
        <f>ROUND(I1650*H1650,2)</f>
        <v>0</v>
      </c>
      <c r="K1650" s="200"/>
      <c r="L1650" s="201"/>
      <c r="M1650" s="202" t="s">
        <v>1</v>
      </c>
      <c r="N1650" s="203" t="s">
        <v>39</v>
      </c>
      <c r="O1650" s="162">
        <v>0</v>
      </c>
      <c r="P1650" s="162">
        <f>O1650*H1650</f>
        <v>0</v>
      </c>
      <c r="Q1650" s="162">
        <v>5.5999999999999999E-3</v>
      </c>
      <c r="R1650" s="162">
        <f>Q1650*H1650</f>
        <v>0.23333520000000002</v>
      </c>
      <c r="S1650" s="162">
        <v>0</v>
      </c>
      <c r="T1650" s="163">
        <f>S1650*H1650</f>
        <v>0</v>
      </c>
      <c r="U1650" s="30"/>
      <c r="V1650" s="30"/>
      <c r="W1650" s="30"/>
      <c r="X1650" s="30"/>
      <c r="Y1650" s="30"/>
      <c r="Z1650" s="30"/>
      <c r="AA1650" s="30"/>
      <c r="AB1650" s="30"/>
      <c r="AC1650" s="30"/>
      <c r="AD1650" s="30"/>
      <c r="AE1650" s="30"/>
      <c r="AR1650" s="164" t="s">
        <v>655</v>
      </c>
      <c r="AT1650" s="164" t="s">
        <v>534</v>
      </c>
      <c r="AU1650" s="164" t="s">
        <v>129</v>
      </c>
      <c r="AY1650" s="18" t="s">
        <v>445</v>
      </c>
      <c r="BE1650" s="165">
        <f>IF(N1650="základná",J1650,0)</f>
        <v>0</v>
      </c>
      <c r="BF1650" s="165">
        <f>IF(N1650="znížená",J1650,0)</f>
        <v>0</v>
      </c>
      <c r="BG1650" s="165">
        <f>IF(N1650="zákl. prenesená",J1650,0)</f>
        <v>0</v>
      </c>
      <c r="BH1650" s="165">
        <f>IF(N1650="zníž. prenesená",J1650,0)</f>
        <v>0</v>
      </c>
      <c r="BI1650" s="165">
        <f>IF(N1650="nulová",J1650,0)</f>
        <v>0</v>
      </c>
      <c r="BJ1650" s="18" t="s">
        <v>129</v>
      </c>
      <c r="BK1650" s="165">
        <f>ROUND(I1650*H1650,2)</f>
        <v>0</v>
      </c>
      <c r="BL1650" s="18" t="s">
        <v>558</v>
      </c>
      <c r="BM1650" s="164" t="s">
        <v>2031</v>
      </c>
    </row>
    <row r="1651" spans="1:65" s="14" customFormat="1">
      <c r="B1651" s="173"/>
      <c r="D1651" s="167" t="s">
        <v>453</v>
      </c>
      <c r="E1651" s="174" t="s">
        <v>1</v>
      </c>
      <c r="F1651" s="175" t="s">
        <v>2026</v>
      </c>
      <c r="H1651" s="176">
        <v>41.667000000000002</v>
      </c>
      <c r="L1651" s="173"/>
      <c r="M1651" s="177"/>
      <c r="N1651" s="178"/>
      <c r="O1651" s="178"/>
      <c r="P1651" s="178"/>
      <c r="Q1651" s="178"/>
      <c r="R1651" s="178"/>
      <c r="S1651" s="178"/>
      <c r="T1651" s="179"/>
      <c r="AT1651" s="174" t="s">
        <v>453</v>
      </c>
      <c r="AU1651" s="174" t="s">
        <v>129</v>
      </c>
      <c r="AV1651" s="14" t="s">
        <v>129</v>
      </c>
      <c r="AW1651" s="14" t="s">
        <v>29</v>
      </c>
      <c r="AX1651" s="14" t="s">
        <v>73</v>
      </c>
      <c r="AY1651" s="174" t="s">
        <v>445</v>
      </c>
    </row>
    <row r="1652" spans="1:65" s="16" customFormat="1">
      <c r="B1652" s="187"/>
      <c r="D1652" s="167" t="s">
        <v>453</v>
      </c>
      <c r="E1652" s="188" t="s">
        <v>1</v>
      </c>
      <c r="F1652" s="189" t="s">
        <v>470</v>
      </c>
      <c r="H1652" s="190">
        <v>41.667000000000002</v>
      </c>
      <c r="L1652" s="187"/>
      <c r="M1652" s="191"/>
      <c r="N1652" s="192"/>
      <c r="O1652" s="192"/>
      <c r="P1652" s="192"/>
      <c r="Q1652" s="192"/>
      <c r="R1652" s="192"/>
      <c r="S1652" s="192"/>
      <c r="T1652" s="193"/>
      <c r="AT1652" s="188" t="s">
        <v>453</v>
      </c>
      <c r="AU1652" s="188" t="s">
        <v>129</v>
      </c>
      <c r="AV1652" s="16" t="s">
        <v>451</v>
      </c>
      <c r="AW1652" s="16" t="s">
        <v>29</v>
      </c>
      <c r="AX1652" s="16" t="s">
        <v>81</v>
      </c>
      <c r="AY1652" s="188" t="s">
        <v>445</v>
      </c>
    </row>
    <row r="1653" spans="1:65" s="2" customFormat="1" ht="24.2" customHeight="1">
      <c r="A1653" s="30"/>
      <c r="B1653" s="152"/>
      <c r="C1653" s="153" t="s">
        <v>2032</v>
      </c>
      <c r="D1653" s="153" t="s">
        <v>447</v>
      </c>
      <c r="E1653" s="154" t="s">
        <v>2033</v>
      </c>
      <c r="F1653" s="155" t="s">
        <v>2034</v>
      </c>
      <c r="G1653" s="156" t="s">
        <v>529</v>
      </c>
      <c r="H1653" s="157">
        <v>622.19399999999996</v>
      </c>
      <c r="I1653" s="158"/>
      <c r="J1653" s="158">
        <f>ROUND(I1653*H1653,2)</f>
        <v>0</v>
      </c>
      <c r="K1653" s="159"/>
      <c r="L1653" s="31"/>
      <c r="M1653" s="160" t="s">
        <v>1</v>
      </c>
      <c r="N1653" s="161" t="s">
        <v>39</v>
      </c>
      <c r="O1653" s="162">
        <v>0.15503</v>
      </c>
      <c r="P1653" s="162">
        <f>O1653*H1653</f>
        <v>96.458735820000001</v>
      </c>
      <c r="Q1653" s="162">
        <v>3.5000000000000001E-3</v>
      </c>
      <c r="R1653" s="162">
        <f>Q1653*H1653</f>
        <v>2.1776789999999999</v>
      </c>
      <c r="S1653" s="162">
        <v>0</v>
      </c>
      <c r="T1653" s="163">
        <f>S1653*H1653</f>
        <v>0</v>
      </c>
      <c r="U1653" s="30"/>
      <c r="V1653" s="30"/>
      <c r="W1653" s="30"/>
      <c r="X1653" s="30"/>
      <c r="Y1653" s="30"/>
      <c r="Z1653" s="30"/>
      <c r="AA1653" s="30"/>
      <c r="AB1653" s="30"/>
      <c r="AC1653" s="30"/>
      <c r="AD1653" s="30"/>
      <c r="AE1653" s="30"/>
      <c r="AR1653" s="164" t="s">
        <v>558</v>
      </c>
      <c r="AT1653" s="164" t="s">
        <v>447</v>
      </c>
      <c r="AU1653" s="164" t="s">
        <v>129</v>
      </c>
      <c r="AY1653" s="18" t="s">
        <v>445</v>
      </c>
      <c r="BE1653" s="165">
        <f>IF(N1653="základná",J1653,0)</f>
        <v>0</v>
      </c>
      <c r="BF1653" s="165">
        <f>IF(N1653="znížená",J1653,0)</f>
        <v>0</v>
      </c>
      <c r="BG1653" s="165">
        <f>IF(N1653="zákl. prenesená",J1653,0)</f>
        <v>0</v>
      </c>
      <c r="BH1653" s="165">
        <f>IF(N1653="zníž. prenesená",J1653,0)</f>
        <v>0</v>
      </c>
      <c r="BI1653" s="165">
        <f>IF(N1653="nulová",J1653,0)</f>
        <v>0</v>
      </c>
      <c r="BJ1653" s="18" t="s">
        <v>129</v>
      </c>
      <c r="BK1653" s="165">
        <f>ROUND(I1653*H1653,2)</f>
        <v>0</v>
      </c>
      <c r="BL1653" s="18" t="s">
        <v>558</v>
      </c>
      <c r="BM1653" s="164" t="s">
        <v>2035</v>
      </c>
    </row>
    <row r="1654" spans="1:65" s="13" customFormat="1">
      <c r="B1654" s="166"/>
      <c r="D1654" s="167" t="s">
        <v>453</v>
      </c>
      <c r="E1654" s="168" t="s">
        <v>1</v>
      </c>
      <c r="F1654" s="169" t="s">
        <v>2036</v>
      </c>
      <c r="H1654" s="168" t="s">
        <v>1</v>
      </c>
      <c r="L1654" s="166"/>
      <c r="M1654" s="170"/>
      <c r="N1654" s="171"/>
      <c r="O1654" s="171"/>
      <c r="P1654" s="171"/>
      <c r="Q1654" s="171"/>
      <c r="R1654" s="171"/>
      <c r="S1654" s="171"/>
      <c r="T1654" s="172"/>
      <c r="AT1654" s="168" t="s">
        <v>453</v>
      </c>
      <c r="AU1654" s="168" t="s">
        <v>129</v>
      </c>
      <c r="AV1654" s="13" t="s">
        <v>81</v>
      </c>
      <c r="AW1654" s="13" t="s">
        <v>29</v>
      </c>
      <c r="AX1654" s="13" t="s">
        <v>73</v>
      </c>
      <c r="AY1654" s="168" t="s">
        <v>445</v>
      </c>
    </row>
    <row r="1655" spans="1:65" s="14" customFormat="1">
      <c r="B1655" s="173"/>
      <c r="D1655" s="167" t="s">
        <v>453</v>
      </c>
      <c r="E1655" s="174" t="s">
        <v>1</v>
      </c>
      <c r="F1655" s="175" t="s">
        <v>2037</v>
      </c>
      <c r="H1655" s="176">
        <v>190.08</v>
      </c>
      <c r="L1655" s="173"/>
      <c r="M1655" s="177"/>
      <c r="N1655" s="178"/>
      <c r="O1655" s="178"/>
      <c r="P1655" s="178"/>
      <c r="Q1655" s="178"/>
      <c r="R1655" s="178"/>
      <c r="S1655" s="178"/>
      <c r="T1655" s="179"/>
      <c r="AT1655" s="174" t="s">
        <v>453</v>
      </c>
      <c r="AU1655" s="174" t="s">
        <v>129</v>
      </c>
      <c r="AV1655" s="14" t="s">
        <v>129</v>
      </c>
      <c r="AW1655" s="14" t="s">
        <v>29</v>
      </c>
      <c r="AX1655" s="14" t="s">
        <v>73</v>
      </c>
      <c r="AY1655" s="174" t="s">
        <v>445</v>
      </c>
    </row>
    <row r="1656" spans="1:65" s="14" customFormat="1">
      <c r="B1656" s="173"/>
      <c r="D1656" s="167" t="s">
        <v>453</v>
      </c>
      <c r="E1656" s="174" t="s">
        <v>1</v>
      </c>
      <c r="F1656" s="175" t="s">
        <v>2038</v>
      </c>
      <c r="H1656" s="176">
        <v>21.684000000000001</v>
      </c>
      <c r="L1656" s="173"/>
      <c r="M1656" s="177"/>
      <c r="N1656" s="178"/>
      <c r="O1656" s="178"/>
      <c r="P1656" s="178"/>
      <c r="Q1656" s="178"/>
      <c r="R1656" s="178"/>
      <c r="S1656" s="178"/>
      <c r="T1656" s="179"/>
      <c r="AT1656" s="174" t="s">
        <v>453</v>
      </c>
      <c r="AU1656" s="174" t="s">
        <v>129</v>
      </c>
      <c r="AV1656" s="14" t="s">
        <v>129</v>
      </c>
      <c r="AW1656" s="14" t="s">
        <v>29</v>
      </c>
      <c r="AX1656" s="14" t="s">
        <v>73</v>
      </c>
      <c r="AY1656" s="174" t="s">
        <v>445</v>
      </c>
    </row>
    <row r="1657" spans="1:65" s="15" customFormat="1">
      <c r="B1657" s="180"/>
      <c r="D1657" s="167" t="s">
        <v>453</v>
      </c>
      <c r="E1657" s="181" t="s">
        <v>153</v>
      </c>
      <c r="F1657" s="182" t="s">
        <v>468</v>
      </c>
      <c r="H1657" s="183">
        <v>211.76400000000001</v>
      </c>
      <c r="L1657" s="180"/>
      <c r="M1657" s="184"/>
      <c r="N1657" s="185"/>
      <c r="O1657" s="185"/>
      <c r="P1657" s="185"/>
      <c r="Q1657" s="185"/>
      <c r="R1657" s="185"/>
      <c r="S1657" s="185"/>
      <c r="T1657" s="186"/>
      <c r="AT1657" s="181" t="s">
        <v>453</v>
      </c>
      <c r="AU1657" s="181" t="s">
        <v>129</v>
      </c>
      <c r="AV1657" s="15" t="s">
        <v>469</v>
      </c>
      <c r="AW1657" s="15" t="s">
        <v>29</v>
      </c>
      <c r="AX1657" s="15" t="s">
        <v>73</v>
      </c>
      <c r="AY1657" s="181" t="s">
        <v>445</v>
      </c>
    </row>
    <row r="1658" spans="1:65" s="13" customFormat="1">
      <c r="B1658" s="166"/>
      <c r="D1658" s="167" t="s">
        <v>453</v>
      </c>
      <c r="E1658" s="168" t="s">
        <v>1</v>
      </c>
      <c r="F1658" s="169" t="s">
        <v>2039</v>
      </c>
      <c r="H1658" s="168" t="s">
        <v>1</v>
      </c>
      <c r="L1658" s="166"/>
      <c r="M1658" s="170"/>
      <c r="N1658" s="171"/>
      <c r="O1658" s="171"/>
      <c r="P1658" s="171"/>
      <c r="Q1658" s="171"/>
      <c r="R1658" s="171"/>
      <c r="S1658" s="171"/>
      <c r="T1658" s="172"/>
      <c r="AT1658" s="168" t="s">
        <v>453</v>
      </c>
      <c r="AU1658" s="168" t="s">
        <v>129</v>
      </c>
      <c r="AV1658" s="13" t="s">
        <v>81</v>
      </c>
      <c r="AW1658" s="13" t="s">
        <v>29</v>
      </c>
      <c r="AX1658" s="13" t="s">
        <v>73</v>
      </c>
      <c r="AY1658" s="168" t="s">
        <v>445</v>
      </c>
    </row>
    <row r="1659" spans="1:65" s="14" customFormat="1">
      <c r="B1659" s="173"/>
      <c r="D1659" s="167" t="s">
        <v>453</v>
      </c>
      <c r="E1659" s="174" t="s">
        <v>1</v>
      </c>
      <c r="F1659" s="175" t="s">
        <v>2040</v>
      </c>
      <c r="H1659" s="176">
        <v>157.815</v>
      </c>
      <c r="L1659" s="173"/>
      <c r="M1659" s="177"/>
      <c r="N1659" s="178"/>
      <c r="O1659" s="178"/>
      <c r="P1659" s="178"/>
      <c r="Q1659" s="178"/>
      <c r="R1659" s="178"/>
      <c r="S1659" s="178"/>
      <c r="T1659" s="179"/>
      <c r="AT1659" s="174" t="s">
        <v>453</v>
      </c>
      <c r="AU1659" s="174" t="s">
        <v>129</v>
      </c>
      <c r="AV1659" s="14" t="s">
        <v>129</v>
      </c>
      <c r="AW1659" s="14" t="s">
        <v>29</v>
      </c>
      <c r="AX1659" s="14" t="s">
        <v>73</v>
      </c>
      <c r="AY1659" s="174" t="s">
        <v>445</v>
      </c>
    </row>
    <row r="1660" spans="1:65" s="14" customFormat="1" ht="22.5">
      <c r="B1660" s="173"/>
      <c r="D1660" s="167" t="s">
        <v>453</v>
      </c>
      <c r="E1660" s="174" t="s">
        <v>1</v>
      </c>
      <c r="F1660" s="175" t="s">
        <v>2041</v>
      </c>
      <c r="H1660" s="176">
        <v>252.61500000000001</v>
      </c>
      <c r="L1660" s="173"/>
      <c r="M1660" s="177"/>
      <c r="N1660" s="178"/>
      <c r="O1660" s="178"/>
      <c r="P1660" s="178"/>
      <c r="Q1660" s="178"/>
      <c r="R1660" s="178"/>
      <c r="S1660" s="178"/>
      <c r="T1660" s="179"/>
      <c r="AT1660" s="174" t="s">
        <v>453</v>
      </c>
      <c r="AU1660" s="174" t="s">
        <v>129</v>
      </c>
      <c r="AV1660" s="14" t="s">
        <v>129</v>
      </c>
      <c r="AW1660" s="14" t="s">
        <v>29</v>
      </c>
      <c r="AX1660" s="14" t="s">
        <v>73</v>
      </c>
      <c r="AY1660" s="174" t="s">
        <v>445</v>
      </c>
    </row>
    <row r="1661" spans="1:65" s="15" customFormat="1">
      <c r="B1661" s="180"/>
      <c r="D1661" s="167" t="s">
        <v>453</v>
      </c>
      <c r="E1661" s="181" t="s">
        <v>155</v>
      </c>
      <c r="F1661" s="182" t="s">
        <v>468</v>
      </c>
      <c r="H1661" s="183">
        <v>410.43</v>
      </c>
      <c r="L1661" s="180"/>
      <c r="M1661" s="184"/>
      <c r="N1661" s="185"/>
      <c r="O1661" s="185"/>
      <c r="P1661" s="185"/>
      <c r="Q1661" s="185"/>
      <c r="R1661" s="185"/>
      <c r="S1661" s="185"/>
      <c r="T1661" s="186"/>
      <c r="AT1661" s="181" t="s">
        <v>453</v>
      </c>
      <c r="AU1661" s="181" t="s">
        <v>129</v>
      </c>
      <c r="AV1661" s="15" t="s">
        <v>469</v>
      </c>
      <c r="AW1661" s="15" t="s">
        <v>29</v>
      </c>
      <c r="AX1661" s="15" t="s">
        <v>73</v>
      </c>
      <c r="AY1661" s="181" t="s">
        <v>445</v>
      </c>
    </row>
    <row r="1662" spans="1:65" s="16" customFormat="1">
      <c r="B1662" s="187"/>
      <c r="D1662" s="167" t="s">
        <v>453</v>
      </c>
      <c r="E1662" s="188" t="s">
        <v>1</v>
      </c>
      <c r="F1662" s="189" t="s">
        <v>470</v>
      </c>
      <c r="H1662" s="190">
        <v>622.19399999999996</v>
      </c>
      <c r="L1662" s="187"/>
      <c r="M1662" s="191"/>
      <c r="N1662" s="192"/>
      <c r="O1662" s="192"/>
      <c r="P1662" s="192"/>
      <c r="Q1662" s="192"/>
      <c r="R1662" s="192"/>
      <c r="S1662" s="192"/>
      <c r="T1662" s="193"/>
      <c r="AT1662" s="188" t="s">
        <v>453</v>
      </c>
      <c r="AU1662" s="188" t="s">
        <v>129</v>
      </c>
      <c r="AV1662" s="16" t="s">
        <v>451</v>
      </c>
      <c r="AW1662" s="16" t="s">
        <v>29</v>
      </c>
      <c r="AX1662" s="16" t="s">
        <v>81</v>
      </c>
      <c r="AY1662" s="188" t="s">
        <v>445</v>
      </c>
    </row>
    <row r="1663" spans="1:65" s="2" customFormat="1" ht="24.2" customHeight="1">
      <c r="A1663" s="30"/>
      <c r="B1663" s="152"/>
      <c r="C1663" s="194" t="s">
        <v>2042</v>
      </c>
      <c r="D1663" s="194" t="s">
        <v>534</v>
      </c>
      <c r="E1663" s="195" t="s">
        <v>2043</v>
      </c>
      <c r="F1663" s="196" t="s">
        <v>2044</v>
      </c>
      <c r="G1663" s="197" t="s">
        <v>529</v>
      </c>
      <c r="H1663" s="198">
        <v>418.63900000000001</v>
      </c>
      <c r="I1663" s="199"/>
      <c r="J1663" s="199">
        <f>ROUND(I1663*H1663,2)</f>
        <v>0</v>
      </c>
      <c r="K1663" s="200"/>
      <c r="L1663" s="201"/>
      <c r="M1663" s="202" t="s">
        <v>1</v>
      </c>
      <c r="N1663" s="203" t="s">
        <v>39</v>
      </c>
      <c r="O1663" s="162">
        <v>0</v>
      </c>
      <c r="P1663" s="162">
        <f>O1663*H1663</f>
        <v>0</v>
      </c>
      <c r="Q1663" s="162">
        <v>6.6E-3</v>
      </c>
      <c r="R1663" s="162">
        <f>Q1663*H1663</f>
        <v>2.7630173999999998</v>
      </c>
      <c r="S1663" s="162">
        <v>0</v>
      </c>
      <c r="T1663" s="163">
        <f>S1663*H1663</f>
        <v>0</v>
      </c>
      <c r="U1663" s="30"/>
      <c r="V1663" s="30"/>
      <c r="W1663" s="30"/>
      <c r="X1663" s="30"/>
      <c r="Y1663" s="30"/>
      <c r="Z1663" s="30"/>
      <c r="AA1663" s="30"/>
      <c r="AB1663" s="30"/>
      <c r="AC1663" s="30"/>
      <c r="AD1663" s="30"/>
      <c r="AE1663" s="30"/>
      <c r="AR1663" s="164" t="s">
        <v>655</v>
      </c>
      <c r="AT1663" s="164" t="s">
        <v>534</v>
      </c>
      <c r="AU1663" s="164" t="s">
        <v>129</v>
      </c>
      <c r="AY1663" s="18" t="s">
        <v>445</v>
      </c>
      <c r="BE1663" s="165">
        <f>IF(N1663="základná",J1663,0)</f>
        <v>0</v>
      </c>
      <c r="BF1663" s="165">
        <f>IF(N1663="znížená",J1663,0)</f>
        <v>0</v>
      </c>
      <c r="BG1663" s="165">
        <f>IF(N1663="zákl. prenesená",J1663,0)</f>
        <v>0</v>
      </c>
      <c r="BH1663" s="165">
        <f>IF(N1663="zníž. prenesená",J1663,0)</f>
        <v>0</v>
      </c>
      <c r="BI1663" s="165">
        <f>IF(N1663="nulová",J1663,0)</f>
        <v>0</v>
      </c>
      <c r="BJ1663" s="18" t="s">
        <v>129</v>
      </c>
      <c r="BK1663" s="165">
        <f>ROUND(I1663*H1663,2)</f>
        <v>0</v>
      </c>
      <c r="BL1663" s="18" t="s">
        <v>558</v>
      </c>
      <c r="BM1663" s="164" t="s">
        <v>2045</v>
      </c>
    </row>
    <row r="1664" spans="1:65" s="14" customFormat="1">
      <c r="B1664" s="173"/>
      <c r="D1664" s="167" t="s">
        <v>453</v>
      </c>
      <c r="E1664" s="174" t="s">
        <v>1</v>
      </c>
      <c r="F1664" s="175" t="s">
        <v>2046</v>
      </c>
      <c r="H1664" s="176">
        <v>418.63900000000001</v>
      </c>
      <c r="L1664" s="173"/>
      <c r="M1664" s="177"/>
      <c r="N1664" s="178"/>
      <c r="O1664" s="178"/>
      <c r="P1664" s="178"/>
      <c r="Q1664" s="178"/>
      <c r="R1664" s="178"/>
      <c r="S1664" s="178"/>
      <c r="T1664" s="179"/>
      <c r="AT1664" s="174" t="s">
        <v>453</v>
      </c>
      <c r="AU1664" s="174" t="s">
        <v>129</v>
      </c>
      <c r="AV1664" s="14" t="s">
        <v>129</v>
      </c>
      <c r="AW1664" s="14" t="s">
        <v>29</v>
      </c>
      <c r="AX1664" s="14" t="s">
        <v>73</v>
      </c>
      <c r="AY1664" s="174" t="s">
        <v>445</v>
      </c>
    </row>
    <row r="1665" spans="1:65" s="16" customFormat="1">
      <c r="B1665" s="187"/>
      <c r="D1665" s="167" t="s">
        <v>453</v>
      </c>
      <c r="E1665" s="188" t="s">
        <v>1</v>
      </c>
      <c r="F1665" s="189" t="s">
        <v>470</v>
      </c>
      <c r="H1665" s="190">
        <v>418.63900000000001</v>
      </c>
      <c r="L1665" s="187"/>
      <c r="M1665" s="191"/>
      <c r="N1665" s="192"/>
      <c r="O1665" s="192"/>
      <c r="P1665" s="192"/>
      <c r="Q1665" s="192"/>
      <c r="R1665" s="192"/>
      <c r="S1665" s="192"/>
      <c r="T1665" s="193"/>
      <c r="AT1665" s="188" t="s">
        <v>453</v>
      </c>
      <c r="AU1665" s="188" t="s">
        <v>129</v>
      </c>
      <c r="AV1665" s="16" t="s">
        <v>451</v>
      </c>
      <c r="AW1665" s="16" t="s">
        <v>29</v>
      </c>
      <c r="AX1665" s="16" t="s">
        <v>81</v>
      </c>
      <c r="AY1665" s="188" t="s">
        <v>445</v>
      </c>
    </row>
    <row r="1666" spans="1:65" s="2" customFormat="1" ht="24.2" customHeight="1">
      <c r="A1666" s="30"/>
      <c r="B1666" s="152"/>
      <c r="C1666" s="194" t="s">
        <v>2047</v>
      </c>
      <c r="D1666" s="194" t="s">
        <v>534</v>
      </c>
      <c r="E1666" s="195" t="s">
        <v>2048</v>
      </c>
      <c r="F1666" s="196" t="s">
        <v>2049</v>
      </c>
      <c r="G1666" s="197" t="s">
        <v>529</v>
      </c>
      <c r="H1666" s="198">
        <v>215.999</v>
      </c>
      <c r="I1666" s="199"/>
      <c r="J1666" s="199">
        <f>ROUND(I1666*H1666,2)</f>
        <v>0</v>
      </c>
      <c r="K1666" s="200"/>
      <c r="L1666" s="201"/>
      <c r="M1666" s="202" t="s">
        <v>1</v>
      </c>
      <c r="N1666" s="203" t="s">
        <v>39</v>
      </c>
      <c r="O1666" s="162">
        <v>0</v>
      </c>
      <c r="P1666" s="162">
        <f>O1666*H1666</f>
        <v>0</v>
      </c>
      <c r="Q1666" s="162">
        <v>3.3E-3</v>
      </c>
      <c r="R1666" s="162">
        <f>Q1666*H1666</f>
        <v>0.71279669999999995</v>
      </c>
      <c r="S1666" s="162">
        <v>0</v>
      </c>
      <c r="T1666" s="163">
        <f>S1666*H1666</f>
        <v>0</v>
      </c>
      <c r="U1666" s="30"/>
      <c r="V1666" s="30"/>
      <c r="W1666" s="30"/>
      <c r="X1666" s="30"/>
      <c r="Y1666" s="30"/>
      <c r="Z1666" s="30"/>
      <c r="AA1666" s="30"/>
      <c r="AB1666" s="30"/>
      <c r="AC1666" s="30"/>
      <c r="AD1666" s="30"/>
      <c r="AE1666" s="30"/>
      <c r="AR1666" s="164" t="s">
        <v>655</v>
      </c>
      <c r="AT1666" s="164" t="s">
        <v>534</v>
      </c>
      <c r="AU1666" s="164" t="s">
        <v>129</v>
      </c>
      <c r="AY1666" s="18" t="s">
        <v>445</v>
      </c>
      <c r="BE1666" s="165">
        <f>IF(N1666="základná",J1666,0)</f>
        <v>0</v>
      </c>
      <c r="BF1666" s="165">
        <f>IF(N1666="znížená",J1666,0)</f>
        <v>0</v>
      </c>
      <c r="BG1666" s="165">
        <f>IF(N1666="zákl. prenesená",J1666,0)</f>
        <v>0</v>
      </c>
      <c r="BH1666" s="165">
        <f>IF(N1666="zníž. prenesená",J1666,0)</f>
        <v>0</v>
      </c>
      <c r="BI1666" s="165">
        <f>IF(N1666="nulová",J1666,0)</f>
        <v>0</v>
      </c>
      <c r="BJ1666" s="18" t="s">
        <v>129</v>
      </c>
      <c r="BK1666" s="165">
        <f>ROUND(I1666*H1666,2)</f>
        <v>0</v>
      </c>
      <c r="BL1666" s="18" t="s">
        <v>558</v>
      </c>
      <c r="BM1666" s="164" t="s">
        <v>2050</v>
      </c>
    </row>
    <row r="1667" spans="1:65" s="14" customFormat="1">
      <c r="B1667" s="173"/>
      <c r="D1667" s="167" t="s">
        <v>453</v>
      </c>
      <c r="E1667" s="174" t="s">
        <v>1</v>
      </c>
      <c r="F1667" s="175" t="s">
        <v>2051</v>
      </c>
      <c r="H1667" s="176">
        <v>215.999</v>
      </c>
      <c r="L1667" s="173"/>
      <c r="M1667" s="177"/>
      <c r="N1667" s="178"/>
      <c r="O1667" s="178"/>
      <c r="P1667" s="178"/>
      <c r="Q1667" s="178"/>
      <c r="R1667" s="178"/>
      <c r="S1667" s="178"/>
      <c r="T1667" s="179"/>
      <c r="AT1667" s="174" t="s">
        <v>453</v>
      </c>
      <c r="AU1667" s="174" t="s">
        <v>129</v>
      </c>
      <c r="AV1667" s="14" t="s">
        <v>129</v>
      </c>
      <c r="AW1667" s="14" t="s">
        <v>29</v>
      </c>
      <c r="AX1667" s="14" t="s">
        <v>73</v>
      </c>
      <c r="AY1667" s="174" t="s">
        <v>445</v>
      </c>
    </row>
    <row r="1668" spans="1:65" s="16" customFormat="1">
      <c r="B1668" s="187"/>
      <c r="D1668" s="167" t="s">
        <v>453</v>
      </c>
      <c r="E1668" s="188" t="s">
        <v>1</v>
      </c>
      <c r="F1668" s="189" t="s">
        <v>470</v>
      </c>
      <c r="H1668" s="190">
        <v>215.999</v>
      </c>
      <c r="L1668" s="187"/>
      <c r="M1668" s="191"/>
      <c r="N1668" s="192"/>
      <c r="O1668" s="192"/>
      <c r="P1668" s="192"/>
      <c r="Q1668" s="192"/>
      <c r="R1668" s="192"/>
      <c r="S1668" s="192"/>
      <c r="T1668" s="193"/>
      <c r="AT1668" s="188" t="s">
        <v>453</v>
      </c>
      <c r="AU1668" s="188" t="s">
        <v>129</v>
      </c>
      <c r="AV1668" s="16" t="s">
        <v>451</v>
      </c>
      <c r="AW1668" s="16" t="s">
        <v>29</v>
      </c>
      <c r="AX1668" s="16" t="s">
        <v>81</v>
      </c>
      <c r="AY1668" s="188" t="s">
        <v>445</v>
      </c>
    </row>
    <row r="1669" spans="1:65" s="2" customFormat="1" ht="24.2" customHeight="1">
      <c r="A1669" s="30"/>
      <c r="B1669" s="152"/>
      <c r="C1669" s="153" t="s">
        <v>2052</v>
      </c>
      <c r="D1669" s="153" t="s">
        <v>447</v>
      </c>
      <c r="E1669" s="154" t="s">
        <v>2053</v>
      </c>
      <c r="F1669" s="155" t="s">
        <v>2054</v>
      </c>
      <c r="G1669" s="156" t="s">
        <v>529</v>
      </c>
      <c r="H1669" s="157">
        <v>18.423999999999999</v>
      </c>
      <c r="I1669" s="158"/>
      <c r="J1669" s="158">
        <f>ROUND(I1669*H1669,2)</f>
        <v>0</v>
      </c>
      <c r="K1669" s="159"/>
      <c r="L1669" s="31"/>
      <c r="M1669" s="160" t="s">
        <v>1</v>
      </c>
      <c r="N1669" s="161" t="s">
        <v>39</v>
      </c>
      <c r="O1669" s="162">
        <v>7.1739999999999998E-2</v>
      </c>
      <c r="P1669" s="162">
        <f>O1669*H1669</f>
        <v>1.32173776</v>
      </c>
      <c r="Q1669" s="162">
        <v>0</v>
      </c>
      <c r="R1669" s="162">
        <f>Q1669*H1669</f>
        <v>0</v>
      </c>
      <c r="S1669" s="162">
        <v>0</v>
      </c>
      <c r="T1669" s="163">
        <f>S1669*H1669</f>
        <v>0</v>
      </c>
      <c r="U1669" s="30"/>
      <c r="V1669" s="30"/>
      <c r="W1669" s="30"/>
      <c r="X1669" s="30"/>
      <c r="Y1669" s="30"/>
      <c r="Z1669" s="30"/>
      <c r="AA1669" s="30"/>
      <c r="AB1669" s="30"/>
      <c r="AC1669" s="30"/>
      <c r="AD1669" s="30"/>
      <c r="AE1669" s="30"/>
      <c r="AR1669" s="164" t="s">
        <v>558</v>
      </c>
      <c r="AT1669" s="164" t="s">
        <v>447</v>
      </c>
      <c r="AU1669" s="164" t="s">
        <v>129</v>
      </c>
      <c r="AY1669" s="18" t="s">
        <v>445</v>
      </c>
      <c r="BE1669" s="165">
        <f>IF(N1669="základná",J1669,0)</f>
        <v>0</v>
      </c>
      <c r="BF1669" s="165">
        <f>IF(N1669="znížená",J1669,0)</f>
        <v>0</v>
      </c>
      <c r="BG1669" s="165">
        <f>IF(N1669="zákl. prenesená",J1669,0)</f>
        <v>0</v>
      </c>
      <c r="BH1669" s="165">
        <f>IF(N1669="zníž. prenesená",J1669,0)</f>
        <v>0</v>
      </c>
      <c r="BI1669" s="165">
        <f>IF(N1669="nulová",J1669,0)</f>
        <v>0</v>
      </c>
      <c r="BJ1669" s="18" t="s">
        <v>129</v>
      </c>
      <c r="BK1669" s="165">
        <f>ROUND(I1669*H1669,2)</f>
        <v>0</v>
      </c>
      <c r="BL1669" s="18" t="s">
        <v>558</v>
      </c>
      <c r="BM1669" s="164" t="s">
        <v>2055</v>
      </c>
    </row>
    <row r="1670" spans="1:65" s="14" customFormat="1">
      <c r="B1670" s="173"/>
      <c r="D1670" s="167" t="s">
        <v>453</v>
      </c>
      <c r="E1670" s="174" t="s">
        <v>1</v>
      </c>
      <c r="F1670" s="175" t="s">
        <v>206</v>
      </c>
      <c r="H1670" s="176">
        <v>18.423999999999999</v>
      </c>
      <c r="L1670" s="173"/>
      <c r="M1670" s="177"/>
      <c r="N1670" s="178"/>
      <c r="O1670" s="178"/>
      <c r="P1670" s="178"/>
      <c r="Q1670" s="178"/>
      <c r="R1670" s="178"/>
      <c r="S1670" s="178"/>
      <c r="T1670" s="179"/>
      <c r="AT1670" s="174" t="s">
        <v>453</v>
      </c>
      <c r="AU1670" s="174" t="s">
        <v>129</v>
      </c>
      <c r="AV1670" s="14" t="s">
        <v>129</v>
      </c>
      <c r="AW1670" s="14" t="s">
        <v>29</v>
      </c>
      <c r="AX1670" s="14" t="s">
        <v>73</v>
      </c>
      <c r="AY1670" s="174" t="s">
        <v>445</v>
      </c>
    </row>
    <row r="1671" spans="1:65" s="16" customFormat="1">
      <c r="B1671" s="187"/>
      <c r="D1671" s="167" t="s">
        <v>453</v>
      </c>
      <c r="E1671" s="188" t="s">
        <v>1</v>
      </c>
      <c r="F1671" s="189" t="s">
        <v>470</v>
      </c>
      <c r="H1671" s="190">
        <v>18.423999999999999</v>
      </c>
      <c r="L1671" s="187"/>
      <c r="M1671" s="191"/>
      <c r="N1671" s="192"/>
      <c r="O1671" s="192"/>
      <c r="P1671" s="192"/>
      <c r="Q1671" s="192"/>
      <c r="R1671" s="192"/>
      <c r="S1671" s="192"/>
      <c r="T1671" s="193"/>
      <c r="AT1671" s="188" t="s">
        <v>453</v>
      </c>
      <c r="AU1671" s="188" t="s">
        <v>129</v>
      </c>
      <c r="AV1671" s="16" t="s">
        <v>451</v>
      </c>
      <c r="AW1671" s="16" t="s">
        <v>29</v>
      </c>
      <c r="AX1671" s="16" t="s">
        <v>81</v>
      </c>
      <c r="AY1671" s="188" t="s">
        <v>445</v>
      </c>
    </row>
    <row r="1672" spans="1:65" s="2" customFormat="1" ht="24.2" customHeight="1">
      <c r="A1672" s="30"/>
      <c r="B1672" s="152"/>
      <c r="C1672" s="194" t="s">
        <v>2056</v>
      </c>
      <c r="D1672" s="194" t="s">
        <v>534</v>
      </c>
      <c r="E1672" s="195" t="s">
        <v>2057</v>
      </c>
      <c r="F1672" s="196" t="s">
        <v>2058</v>
      </c>
      <c r="G1672" s="197" t="s">
        <v>529</v>
      </c>
      <c r="H1672" s="198">
        <v>18.792000000000002</v>
      </c>
      <c r="I1672" s="199"/>
      <c r="J1672" s="199">
        <f>ROUND(I1672*H1672,2)</f>
        <v>0</v>
      </c>
      <c r="K1672" s="200"/>
      <c r="L1672" s="201"/>
      <c r="M1672" s="202" t="s">
        <v>1</v>
      </c>
      <c r="N1672" s="203" t="s">
        <v>39</v>
      </c>
      <c r="O1672" s="162">
        <v>0</v>
      </c>
      <c r="P1672" s="162">
        <f>O1672*H1672</f>
        <v>0</v>
      </c>
      <c r="Q1672" s="162">
        <v>8.9999999999999993E-3</v>
      </c>
      <c r="R1672" s="162">
        <f>Q1672*H1672</f>
        <v>0.169128</v>
      </c>
      <c r="S1672" s="162">
        <v>0</v>
      </c>
      <c r="T1672" s="163">
        <f>S1672*H1672</f>
        <v>0</v>
      </c>
      <c r="U1672" s="30"/>
      <c r="V1672" s="30"/>
      <c r="W1672" s="30"/>
      <c r="X1672" s="30"/>
      <c r="Y1672" s="30"/>
      <c r="Z1672" s="30"/>
      <c r="AA1672" s="30"/>
      <c r="AB1672" s="30"/>
      <c r="AC1672" s="30"/>
      <c r="AD1672" s="30"/>
      <c r="AE1672" s="30"/>
      <c r="AR1672" s="164" t="s">
        <v>655</v>
      </c>
      <c r="AT1672" s="164" t="s">
        <v>534</v>
      </c>
      <c r="AU1672" s="164" t="s">
        <v>129</v>
      </c>
      <c r="AY1672" s="18" t="s">
        <v>445</v>
      </c>
      <c r="BE1672" s="165">
        <f>IF(N1672="základná",J1672,0)</f>
        <v>0</v>
      </c>
      <c r="BF1672" s="165">
        <f>IF(N1672="znížená",J1672,0)</f>
        <v>0</v>
      </c>
      <c r="BG1672" s="165">
        <f>IF(N1672="zákl. prenesená",J1672,0)</f>
        <v>0</v>
      </c>
      <c r="BH1672" s="165">
        <f>IF(N1672="zníž. prenesená",J1672,0)</f>
        <v>0</v>
      </c>
      <c r="BI1672" s="165">
        <f>IF(N1672="nulová",J1672,0)</f>
        <v>0</v>
      </c>
      <c r="BJ1672" s="18" t="s">
        <v>129</v>
      </c>
      <c r="BK1672" s="165">
        <f>ROUND(I1672*H1672,2)</f>
        <v>0</v>
      </c>
      <c r="BL1672" s="18" t="s">
        <v>558</v>
      </c>
      <c r="BM1672" s="164" t="s">
        <v>2059</v>
      </c>
    </row>
    <row r="1673" spans="1:65" s="14" customFormat="1">
      <c r="B1673" s="173"/>
      <c r="D1673" s="167" t="s">
        <v>453</v>
      </c>
      <c r="E1673" s="174" t="s">
        <v>1</v>
      </c>
      <c r="F1673" s="175" t="s">
        <v>2060</v>
      </c>
      <c r="H1673" s="176">
        <v>18.792000000000002</v>
      </c>
      <c r="L1673" s="173"/>
      <c r="M1673" s="177"/>
      <c r="N1673" s="178"/>
      <c r="O1673" s="178"/>
      <c r="P1673" s="178"/>
      <c r="Q1673" s="178"/>
      <c r="R1673" s="178"/>
      <c r="S1673" s="178"/>
      <c r="T1673" s="179"/>
      <c r="AT1673" s="174" t="s">
        <v>453</v>
      </c>
      <c r="AU1673" s="174" t="s">
        <v>129</v>
      </c>
      <c r="AV1673" s="14" t="s">
        <v>129</v>
      </c>
      <c r="AW1673" s="14" t="s">
        <v>29</v>
      </c>
      <c r="AX1673" s="14" t="s">
        <v>73</v>
      </c>
      <c r="AY1673" s="174" t="s">
        <v>445</v>
      </c>
    </row>
    <row r="1674" spans="1:65" s="16" customFormat="1">
      <c r="B1674" s="187"/>
      <c r="D1674" s="167" t="s">
        <v>453</v>
      </c>
      <c r="E1674" s="188" t="s">
        <v>1</v>
      </c>
      <c r="F1674" s="189" t="s">
        <v>470</v>
      </c>
      <c r="H1674" s="190">
        <v>18.792000000000002</v>
      </c>
      <c r="L1674" s="187"/>
      <c r="M1674" s="191"/>
      <c r="N1674" s="192"/>
      <c r="O1674" s="192"/>
      <c r="P1674" s="192"/>
      <c r="Q1674" s="192"/>
      <c r="R1674" s="192"/>
      <c r="S1674" s="192"/>
      <c r="T1674" s="193"/>
      <c r="AT1674" s="188" t="s">
        <v>453</v>
      </c>
      <c r="AU1674" s="188" t="s">
        <v>129</v>
      </c>
      <c r="AV1674" s="16" t="s">
        <v>451</v>
      </c>
      <c r="AW1674" s="16" t="s">
        <v>29</v>
      </c>
      <c r="AX1674" s="16" t="s">
        <v>81</v>
      </c>
      <c r="AY1674" s="188" t="s">
        <v>445</v>
      </c>
    </row>
    <row r="1675" spans="1:65" s="2" customFormat="1" ht="33" customHeight="1">
      <c r="A1675" s="30"/>
      <c r="B1675" s="152"/>
      <c r="C1675" s="153" t="s">
        <v>2061</v>
      </c>
      <c r="D1675" s="153" t="s">
        <v>447</v>
      </c>
      <c r="E1675" s="154" t="s">
        <v>2062</v>
      </c>
      <c r="F1675" s="155" t="s">
        <v>2063</v>
      </c>
      <c r="G1675" s="156" t="s">
        <v>529</v>
      </c>
      <c r="H1675" s="157">
        <v>18.423999999999999</v>
      </c>
      <c r="I1675" s="158"/>
      <c r="J1675" s="158">
        <f>ROUND(I1675*H1675,2)</f>
        <v>0</v>
      </c>
      <c r="K1675" s="159"/>
      <c r="L1675" s="31"/>
      <c r="M1675" s="160" t="s">
        <v>1</v>
      </c>
      <c r="N1675" s="161" t="s">
        <v>39</v>
      </c>
      <c r="O1675" s="162">
        <v>8.0500000000000002E-2</v>
      </c>
      <c r="P1675" s="162">
        <f>O1675*H1675</f>
        <v>1.4831319999999999</v>
      </c>
      <c r="Q1675" s="162">
        <v>0</v>
      </c>
      <c r="R1675" s="162">
        <f>Q1675*H1675</f>
        <v>0</v>
      </c>
      <c r="S1675" s="162">
        <v>0</v>
      </c>
      <c r="T1675" s="163">
        <f>S1675*H1675</f>
        <v>0</v>
      </c>
      <c r="U1675" s="30"/>
      <c r="V1675" s="30"/>
      <c r="W1675" s="30"/>
      <c r="X1675" s="30"/>
      <c r="Y1675" s="30"/>
      <c r="Z1675" s="30"/>
      <c r="AA1675" s="30"/>
      <c r="AB1675" s="30"/>
      <c r="AC1675" s="30"/>
      <c r="AD1675" s="30"/>
      <c r="AE1675" s="30"/>
      <c r="AR1675" s="164" t="s">
        <v>558</v>
      </c>
      <c r="AT1675" s="164" t="s">
        <v>447</v>
      </c>
      <c r="AU1675" s="164" t="s">
        <v>129</v>
      </c>
      <c r="AY1675" s="18" t="s">
        <v>445</v>
      </c>
      <c r="BE1675" s="165">
        <f>IF(N1675="základná",J1675,0)</f>
        <v>0</v>
      </c>
      <c r="BF1675" s="165">
        <f>IF(N1675="znížená",J1675,0)</f>
        <v>0</v>
      </c>
      <c r="BG1675" s="165">
        <f>IF(N1675="zákl. prenesená",J1675,0)</f>
        <v>0</v>
      </c>
      <c r="BH1675" s="165">
        <f>IF(N1675="zníž. prenesená",J1675,0)</f>
        <v>0</v>
      </c>
      <c r="BI1675" s="165">
        <f>IF(N1675="nulová",J1675,0)</f>
        <v>0</v>
      </c>
      <c r="BJ1675" s="18" t="s">
        <v>129</v>
      </c>
      <c r="BK1675" s="165">
        <f>ROUND(I1675*H1675,2)</f>
        <v>0</v>
      </c>
      <c r="BL1675" s="18" t="s">
        <v>558</v>
      </c>
      <c r="BM1675" s="164" t="s">
        <v>2064</v>
      </c>
    </row>
    <row r="1676" spans="1:65" s="14" customFormat="1">
      <c r="B1676" s="173"/>
      <c r="D1676" s="167" t="s">
        <v>453</v>
      </c>
      <c r="E1676" s="174" t="s">
        <v>1</v>
      </c>
      <c r="F1676" s="175" t="s">
        <v>206</v>
      </c>
      <c r="H1676" s="176">
        <v>18.423999999999999</v>
      </c>
      <c r="L1676" s="173"/>
      <c r="M1676" s="177"/>
      <c r="N1676" s="178"/>
      <c r="O1676" s="178"/>
      <c r="P1676" s="178"/>
      <c r="Q1676" s="178"/>
      <c r="R1676" s="178"/>
      <c r="S1676" s="178"/>
      <c r="T1676" s="179"/>
      <c r="AT1676" s="174" t="s">
        <v>453</v>
      </c>
      <c r="AU1676" s="174" t="s">
        <v>129</v>
      </c>
      <c r="AV1676" s="14" t="s">
        <v>129</v>
      </c>
      <c r="AW1676" s="14" t="s">
        <v>29</v>
      </c>
      <c r="AX1676" s="14" t="s">
        <v>73</v>
      </c>
      <c r="AY1676" s="174" t="s">
        <v>445</v>
      </c>
    </row>
    <row r="1677" spans="1:65" s="16" customFormat="1">
      <c r="B1677" s="187"/>
      <c r="D1677" s="167" t="s">
        <v>453</v>
      </c>
      <c r="E1677" s="188" t="s">
        <v>1</v>
      </c>
      <c r="F1677" s="189" t="s">
        <v>470</v>
      </c>
      <c r="H1677" s="190">
        <v>18.423999999999999</v>
      </c>
      <c r="L1677" s="187"/>
      <c r="M1677" s="191"/>
      <c r="N1677" s="192"/>
      <c r="O1677" s="192"/>
      <c r="P1677" s="192"/>
      <c r="Q1677" s="192"/>
      <c r="R1677" s="192"/>
      <c r="S1677" s="192"/>
      <c r="T1677" s="193"/>
      <c r="AT1677" s="188" t="s">
        <v>453</v>
      </c>
      <c r="AU1677" s="188" t="s">
        <v>129</v>
      </c>
      <c r="AV1677" s="16" t="s">
        <v>451</v>
      </c>
      <c r="AW1677" s="16" t="s">
        <v>29</v>
      </c>
      <c r="AX1677" s="16" t="s">
        <v>81</v>
      </c>
      <c r="AY1677" s="188" t="s">
        <v>445</v>
      </c>
    </row>
    <row r="1678" spans="1:65" s="2" customFormat="1" ht="33" customHeight="1">
      <c r="A1678" s="30"/>
      <c r="B1678" s="152"/>
      <c r="C1678" s="194" t="s">
        <v>2065</v>
      </c>
      <c r="D1678" s="194" t="s">
        <v>534</v>
      </c>
      <c r="E1678" s="195" t="s">
        <v>2066</v>
      </c>
      <c r="F1678" s="196" t="s">
        <v>2067</v>
      </c>
      <c r="G1678" s="197" t="s">
        <v>529</v>
      </c>
      <c r="H1678" s="198">
        <v>6.2640000000000002</v>
      </c>
      <c r="I1678" s="199"/>
      <c r="J1678" s="199">
        <f>ROUND(I1678*H1678,2)</f>
        <v>0</v>
      </c>
      <c r="K1678" s="200"/>
      <c r="L1678" s="201"/>
      <c r="M1678" s="202" t="s">
        <v>1</v>
      </c>
      <c r="N1678" s="203" t="s">
        <v>39</v>
      </c>
      <c r="O1678" s="162">
        <v>0</v>
      </c>
      <c r="P1678" s="162">
        <f>O1678*H1678</f>
        <v>0</v>
      </c>
      <c r="Q1678" s="162">
        <v>4.7999999999999996E-3</v>
      </c>
      <c r="R1678" s="162">
        <f>Q1678*H1678</f>
        <v>3.0067199999999999E-2</v>
      </c>
      <c r="S1678" s="162">
        <v>0</v>
      </c>
      <c r="T1678" s="163">
        <f>S1678*H1678</f>
        <v>0</v>
      </c>
      <c r="U1678" s="30"/>
      <c r="V1678" s="30"/>
      <c r="W1678" s="30"/>
      <c r="X1678" s="30"/>
      <c r="Y1678" s="30"/>
      <c r="Z1678" s="30"/>
      <c r="AA1678" s="30"/>
      <c r="AB1678" s="30"/>
      <c r="AC1678" s="30"/>
      <c r="AD1678" s="30"/>
      <c r="AE1678" s="30"/>
      <c r="AR1678" s="164" t="s">
        <v>655</v>
      </c>
      <c r="AT1678" s="164" t="s">
        <v>534</v>
      </c>
      <c r="AU1678" s="164" t="s">
        <v>129</v>
      </c>
      <c r="AY1678" s="18" t="s">
        <v>445</v>
      </c>
      <c r="BE1678" s="165">
        <f>IF(N1678="základná",J1678,0)</f>
        <v>0</v>
      </c>
      <c r="BF1678" s="165">
        <f>IF(N1678="znížená",J1678,0)</f>
        <v>0</v>
      </c>
      <c r="BG1678" s="165">
        <f>IF(N1678="zákl. prenesená",J1678,0)</f>
        <v>0</v>
      </c>
      <c r="BH1678" s="165">
        <f>IF(N1678="zníž. prenesená",J1678,0)</f>
        <v>0</v>
      </c>
      <c r="BI1678" s="165">
        <f>IF(N1678="nulová",J1678,0)</f>
        <v>0</v>
      </c>
      <c r="BJ1678" s="18" t="s">
        <v>129</v>
      </c>
      <c r="BK1678" s="165">
        <f>ROUND(I1678*H1678,2)</f>
        <v>0</v>
      </c>
      <c r="BL1678" s="18" t="s">
        <v>558</v>
      </c>
      <c r="BM1678" s="164" t="s">
        <v>2068</v>
      </c>
    </row>
    <row r="1679" spans="1:65" s="14" customFormat="1">
      <c r="B1679" s="173"/>
      <c r="D1679" s="167" t="s">
        <v>453</v>
      </c>
      <c r="E1679" s="174" t="s">
        <v>1</v>
      </c>
      <c r="F1679" s="175" t="s">
        <v>2069</v>
      </c>
      <c r="H1679" s="176">
        <v>6.2640000000000002</v>
      </c>
      <c r="L1679" s="173"/>
      <c r="M1679" s="177"/>
      <c r="N1679" s="178"/>
      <c r="O1679" s="178"/>
      <c r="P1679" s="178"/>
      <c r="Q1679" s="178"/>
      <c r="R1679" s="178"/>
      <c r="S1679" s="178"/>
      <c r="T1679" s="179"/>
      <c r="AT1679" s="174" t="s">
        <v>453</v>
      </c>
      <c r="AU1679" s="174" t="s">
        <v>129</v>
      </c>
      <c r="AV1679" s="14" t="s">
        <v>129</v>
      </c>
      <c r="AW1679" s="14" t="s">
        <v>29</v>
      </c>
      <c r="AX1679" s="14" t="s">
        <v>73</v>
      </c>
      <c r="AY1679" s="174" t="s">
        <v>445</v>
      </c>
    </row>
    <row r="1680" spans="1:65" s="16" customFormat="1">
      <c r="B1680" s="187"/>
      <c r="D1680" s="167" t="s">
        <v>453</v>
      </c>
      <c r="E1680" s="188" t="s">
        <v>1</v>
      </c>
      <c r="F1680" s="189" t="s">
        <v>470</v>
      </c>
      <c r="H1680" s="190">
        <v>6.2640000000000002</v>
      </c>
      <c r="L1680" s="187"/>
      <c r="M1680" s="191"/>
      <c r="N1680" s="192"/>
      <c r="O1680" s="192"/>
      <c r="P1680" s="192"/>
      <c r="Q1680" s="192"/>
      <c r="R1680" s="192"/>
      <c r="S1680" s="192"/>
      <c r="T1680" s="193"/>
      <c r="AT1680" s="188" t="s">
        <v>453</v>
      </c>
      <c r="AU1680" s="188" t="s">
        <v>129</v>
      </c>
      <c r="AV1680" s="16" t="s">
        <v>451</v>
      </c>
      <c r="AW1680" s="16" t="s">
        <v>29</v>
      </c>
      <c r="AX1680" s="16" t="s">
        <v>81</v>
      </c>
      <c r="AY1680" s="188" t="s">
        <v>445</v>
      </c>
    </row>
    <row r="1681" spans="1:65" s="2" customFormat="1" ht="33" customHeight="1">
      <c r="A1681" s="30"/>
      <c r="B1681" s="152"/>
      <c r="C1681" s="194" t="s">
        <v>2070</v>
      </c>
      <c r="D1681" s="194" t="s">
        <v>534</v>
      </c>
      <c r="E1681" s="195" t="s">
        <v>2071</v>
      </c>
      <c r="F1681" s="196" t="s">
        <v>2072</v>
      </c>
      <c r="G1681" s="197" t="s">
        <v>529</v>
      </c>
      <c r="H1681" s="198">
        <v>6.2640000000000002</v>
      </c>
      <c r="I1681" s="199"/>
      <c r="J1681" s="199">
        <f>ROUND(I1681*H1681,2)</f>
        <v>0</v>
      </c>
      <c r="K1681" s="200"/>
      <c r="L1681" s="201"/>
      <c r="M1681" s="202" t="s">
        <v>1</v>
      </c>
      <c r="N1681" s="203" t="s">
        <v>39</v>
      </c>
      <c r="O1681" s="162">
        <v>0</v>
      </c>
      <c r="P1681" s="162">
        <f>O1681*H1681</f>
        <v>0</v>
      </c>
      <c r="Q1681" s="162">
        <v>5.1000000000000004E-3</v>
      </c>
      <c r="R1681" s="162">
        <f>Q1681*H1681</f>
        <v>3.1946400000000007E-2</v>
      </c>
      <c r="S1681" s="162">
        <v>0</v>
      </c>
      <c r="T1681" s="163">
        <f>S1681*H1681</f>
        <v>0</v>
      </c>
      <c r="U1681" s="30"/>
      <c r="V1681" s="30"/>
      <c r="W1681" s="30"/>
      <c r="X1681" s="30"/>
      <c r="Y1681" s="30"/>
      <c r="Z1681" s="30"/>
      <c r="AA1681" s="30"/>
      <c r="AB1681" s="30"/>
      <c r="AC1681" s="30"/>
      <c r="AD1681" s="30"/>
      <c r="AE1681" s="30"/>
      <c r="AR1681" s="164" t="s">
        <v>655</v>
      </c>
      <c r="AT1681" s="164" t="s">
        <v>534</v>
      </c>
      <c r="AU1681" s="164" t="s">
        <v>129</v>
      </c>
      <c r="AY1681" s="18" t="s">
        <v>445</v>
      </c>
      <c r="BE1681" s="165">
        <f>IF(N1681="základná",J1681,0)</f>
        <v>0</v>
      </c>
      <c r="BF1681" s="165">
        <f>IF(N1681="znížená",J1681,0)</f>
        <v>0</v>
      </c>
      <c r="BG1681" s="165">
        <f>IF(N1681="zákl. prenesená",J1681,0)</f>
        <v>0</v>
      </c>
      <c r="BH1681" s="165">
        <f>IF(N1681="zníž. prenesená",J1681,0)</f>
        <v>0</v>
      </c>
      <c r="BI1681" s="165">
        <f>IF(N1681="nulová",J1681,0)</f>
        <v>0</v>
      </c>
      <c r="BJ1681" s="18" t="s">
        <v>129</v>
      </c>
      <c r="BK1681" s="165">
        <f>ROUND(I1681*H1681,2)</f>
        <v>0</v>
      </c>
      <c r="BL1681" s="18" t="s">
        <v>558</v>
      </c>
      <c r="BM1681" s="164" t="s">
        <v>2073</v>
      </c>
    </row>
    <row r="1682" spans="1:65" s="14" customFormat="1">
      <c r="B1682" s="173"/>
      <c r="D1682" s="167" t="s">
        <v>453</v>
      </c>
      <c r="E1682" s="174" t="s">
        <v>1</v>
      </c>
      <c r="F1682" s="175" t="s">
        <v>2069</v>
      </c>
      <c r="H1682" s="176">
        <v>6.2640000000000002</v>
      </c>
      <c r="L1682" s="173"/>
      <c r="M1682" s="177"/>
      <c r="N1682" s="178"/>
      <c r="O1682" s="178"/>
      <c r="P1682" s="178"/>
      <c r="Q1682" s="178"/>
      <c r="R1682" s="178"/>
      <c r="S1682" s="178"/>
      <c r="T1682" s="179"/>
      <c r="AT1682" s="174" t="s">
        <v>453</v>
      </c>
      <c r="AU1682" s="174" t="s">
        <v>129</v>
      </c>
      <c r="AV1682" s="14" t="s">
        <v>129</v>
      </c>
      <c r="AW1682" s="14" t="s">
        <v>29</v>
      </c>
      <c r="AX1682" s="14" t="s">
        <v>73</v>
      </c>
      <c r="AY1682" s="174" t="s">
        <v>445</v>
      </c>
    </row>
    <row r="1683" spans="1:65" s="16" customFormat="1">
      <c r="B1683" s="187"/>
      <c r="D1683" s="167" t="s">
        <v>453</v>
      </c>
      <c r="E1683" s="188" t="s">
        <v>1</v>
      </c>
      <c r="F1683" s="189" t="s">
        <v>470</v>
      </c>
      <c r="H1683" s="190">
        <v>6.2640000000000002</v>
      </c>
      <c r="L1683" s="187"/>
      <c r="M1683" s="191"/>
      <c r="N1683" s="192"/>
      <c r="O1683" s="192"/>
      <c r="P1683" s="192"/>
      <c r="Q1683" s="192"/>
      <c r="R1683" s="192"/>
      <c r="S1683" s="192"/>
      <c r="T1683" s="193"/>
      <c r="AT1683" s="188" t="s">
        <v>453</v>
      </c>
      <c r="AU1683" s="188" t="s">
        <v>129</v>
      </c>
      <c r="AV1683" s="16" t="s">
        <v>451</v>
      </c>
      <c r="AW1683" s="16" t="s">
        <v>29</v>
      </c>
      <c r="AX1683" s="16" t="s">
        <v>81</v>
      </c>
      <c r="AY1683" s="188" t="s">
        <v>445</v>
      </c>
    </row>
    <row r="1684" spans="1:65" s="2" customFormat="1" ht="33" customHeight="1">
      <c r="A1684" s="30"/>
      <c r="B1684" s="152"/>
      <c r="C1684" s="194" t="s">
        <v>2074</v>
      </c>
      <c r="D1684" s="194" t="s">
        <v>534</v>
      </c>
      <c r="E1684" s="195" t="s">
        <v>2075</v>
      </c>
      <c r="F1684" s="196" t="s">
        <v>2076</v>
      </c>
      <c r="G1684" s="197" t="s">
        <v>529</v>
      </c>
      <c r="H1684" s="198">
        <v>6.2640000000000002</v>
      </c>
      <c r="I1684" s="199"/>
      <c r="J1684" s="199">
        <f>ROUND(I1684*H1684,2)</f>
        <v>0</v>
      </c>
      <c r="K1684" s="200"/>
      <c r="L1684" s="201"/>
      <c r="M1684" s="202" t="s">
        <v>1</v>
      </c>
      <c r="N1684" s="203" t="s">
        <v>39</v>
      </c>
      <c r="O1684" s="162">
        <v>0</v>
      </c>
      <c r="P1684" s="162">
        <f>O1684*H1684</f>
        <v>0</v>
      </c>
      <c r="Q1684" s="162">
        <v>6.1999999999999998E-3</v>
      </c>
      <c r="R1684" s="162">
        <f>Q1684*H1684</f>
        <v>3.8836799999999998E-2</v>
      </c>
      <c r="S1684" s="162">
        <v>0</v>
      </c>
      <c r="T1684" s="163">
        <f>S1684*H1684</f>
        <v>0</v>
      </c>
      <c r="U1684" s="30"/>
      <c r="V1684" s="30"/>
      <c r="W1684" s="30"/>
      <c r="X1684" s="30"/>
      <c r="Y1684" s="30"/>
      <c r="Z1684" s="30"/>
      <c r="AA1684" s="30"/>
      <c r="AB1684" s="30"/>
      <c r="AC1684" s="30"/>
      <c r="AD1684" s="30"/>
      <c r="AE1684" s="30"/>
      <c r="AR1684" s="164" t="s">
        <v>655</v>
      </c>
      <c r="AT1684" s="164" t="s">
        <v>534</v>
      </c>
      <c r="AU1684" s="164" t="s">
        <v>129</v>
      </c>
      <c r="AY1684" s="18" t="s">
        <v>445</v>
      </c>
      <c r="BE1684" s="165">
        <f>IF(N1684="základná",J1684,0)</f>
        <v>0</v>
      </c>
      <c r="BF1684" s="165">
        <f>IF(N1684="znížená",J1684,0)</f>
        <v>0</v>
      </c>
      <c r="BG1684" s="165">
        <f>IF(N1684="zákl. prenesená",J1684,0)</f>
        <v>0</v>
      </c>
      <c r="BH1684" s="165">
        <f>IF(N1684="zníž. prenesená",J1684,0)</f>
        <v>0</v>
      </c>
      <c r="BI1684" s="165">
        <f>IF(N1684="nulová",J1684,0)</f>
        <v>0</v>
      </c>
      <c r="BJ1684" s="18" t="s">
        <v>129</v>
      </c>
      <c r="BK1684" s="165">
        <f>ROUND(I1684*H1684,2)</f>
        <v>0</v>
      </c>
      <c r="BL1684" s="18" t="s">
        <v>558</v>
      </c>
      <c r="BM1684" s="164" t="s">
        <v>2077</v>
      </c>
    </row>
    <row r="1685" spans="1:65" s="14" customFormat="1">
      <c r="B1685" s="173"/>
      <c r="D1685" s="167" t="s">
        <v>453</v>
      </c>
      <c r="E1685" s="174" t="s">
        <v>1</v>
      </c>
      <c r="F1685" s="175" t="s">
        <v>2069</v>
      </c>
      <c r="H1685" s="176">
        <v>6.2640000000000002</v>
      </c>
      <c r="L1685" s="173"/>
      <c r="M1685" s="177"/>
      <c r="N1685" s="178"/>
      <c r="O1685" s="178"/>
      <c r="P1685" s="178"/>
      <c r="Q1685" s="178"/>
      <c r="R1685" s="178"/>
      <c r="S1685" s="178"/>
      <c r="T1685" s="179"/>
      <c r="AT1685" s="174" t="s">
        <v>453</v>
      </c>
      <c r="AU1685" s="174" t="s">
        <v>129</v>
      </c>
      <c r="AV1685" s="14" t="s">
        <v>129</v>
      </c>
      <c r="AW1685" s="14" t="s">
        <v>29</v>
      </c>
      <c r="AX1685" s="14" t="s">
        <v>73</v>
      </c>
      <c r="AY1685" s="174" t="s">
        <v>445</v>
      </c>
    </row>
    <row r="1686" spans="1:65" s="16" customFormat="1">
      <c r="B1686" s="187"/>
      <c r="D1686" s="167" t="s">
        <v>453</v>
      </c>
      <c r="E1686" s="188" t="s">
        <v>1</v>
      </c>
      <c r="F1686" s="189" t="s">
        <v>470</v>
      </c>
      <c r="H1686" s="190">
        <v>6.2640000000000002</v>
      </c>
      <c r="L1686" s="187"/>
      <c r="M1686" s="191"/>
      <c r="N1686" s="192"/>
      <c r="O1686" s="192"/>
      <c r="P1686" s="192"/>
      <c r="Q1686" s="192"/>
      <c r="R1686" s="192"/>
      <c r="S1686" s="192"/>
      <c r="T1686" s="193"/>
      <c r="AT1686" s="188" t="s">
        <v>453</v>
      </c>
      <c r="AU1686" s="188" t="s">
        <v>129</v>
      </c>
      <c r="AV1686" s="16" t="s">
        <v>451</v>
      </c>
      <c r="AW1686" s="16" t="s">
        <v>29</v>
      </c>
      <c r="AX1686" s="16" t="s">
        <v>81</v>
      </c>
      <c r="AY1686" s="188" t="s">
        <v>445</v>
      </c>
    </row>
    <row r="1687" spans="1:65" s="2" customFormat="1" ht="33" customHeight="1">
      <c r="A1687" s="30"/>
      <c r="B1687" s="152"/>
      <c r="C1687" s="153" t="s">
        <v>2078</v>
      </c>
      <c r="D1687" s="153" t="s">
        <v>447</v>
      </c>
      <c r="E1687" s="154" t="s">
        <v>2079</v>
      </c>
      <c r="F1687" s="155" t="s">
        <v>2080</v>
      </c>
      <c r="G1687" s="156" t="s">
        <v>529</v>
      </c>
      <c r="H1687" s="157">
        <v>117.55</v>
      </c>
      <c r="I1687" s="158"/>
      <c r="J1687" s="158">
        <f>ROUND(I1687*H1687,2)</f>
        <v>0</v>
      </c>
      <c r="K1687" s="159"/>
      <c r="L1687" s="31"/>
      <c r="M1687" s="160" t="s">
        <v>1</v>
      </c>
      <c r="N1687" s="161" t="s">
        <v>39</v>
      </c>
      <c r="O1687" s="162">
        <v>8.6190000000000003E-2</v>
      </c>
      <c r="P1687" s="162">
        <f>O1687*H1687</f>
        <v>10.131634500000001</v>
      </c>
      <c r="Q1687" s="162">
        <v>0</v>
      </c>
      <c r="R1687" s="162">
        <f>Q1687*H1687</f>
        <v>0</v>
      </c>
      <c r="S1687" s="162">
        <v>0</v>
      </c>
      <c r="T1687" s="163">
        <f>S1687*H1687</f>
        <v>0</v>
      </c>
      <c r="U1687" s="30"/>
      <c r="V1687" s="30"/>
      <c r="W1687" s="30"/>
      <c r="X1687" s="30"/>
      <c r="Y1687" s="30"/>
      <c r="Z1687" s="30"/>
      <c r="AA1687" s="30"/>
      <c r="AB1687" s="30"/>
      <c r="AC1687" s="30"/>
      <c r="AD1687" s="30"/>
      <c r="AE1687" s="30"/>
      <c r="AR1687" s="164" t="s">
        <v>558</v>
      </c>
      <c r="AT1687" s="164" t="s">
        <v>447</v>
      </c>
      <c r="AU1687" s="164" t="s">
        <v>129</v>
      </c>
      <c r="AY1687" s="18" t="s">
        <v>445</v>
      </c>
      <c r="BE1687" s="165">
        <f>IF(N1687="základná",J1687,0)</f>
        <v>0</v>
      </c>
      <c r="BF1687" s="165">
        <f>IF(N1687="znížená",J1687,0)</f>
        <v>0</v>
      </c>
      <c r="BG1687" s="165">
        <f>IF(N1687="zákl. prenesená",J1687,0)</f>
        <v>0</v>
      </c>
      <c r="BH1687" s="165">
        <f>IF(N1687="zníž. prenesená",J1687,0)</f>
        <v>0</v>
      </c>
      <c r="BI1687" s="165">
        <f>IF(N1687="nulová",J1687,0)</f>
        <v>0</v>
      </c>
      <c r="BJ1687" s="18" t="s">
        <v>129</v>
      </c>
      <c r="BK1687" s="165">
        <f>ROUND(I1687*H1687,2)</f>
        <v>0</v>
      </c>
      <c r="BL1687" s="18" t="s">
        <v>558</v>
      </c>
      <c r="BM1687" s="164" t="s">
        <v>2081</v>
      </c>
    </row>
    <row r="1688" spans="1:65" s="14" customFormat="1">
      <c r="B1688" s="173"/>
      <c r="D1688" s="167" t="s">
        <v>453</v>
      </c>
      <c r="E1688" s="174" t="s">
        <v>1</v>
      </c>
      <c r="F1688" s="175" t="s">
        <v>410</v>
      </c>
      <c r="H1688" s="176">
        <v>117.55</v>
      </c>
      <c r="L1688" s="173"/>
      <c r="M1688" s="177"/>
      <c r="N1688" s="178"/>
      <c r="O1688" s="178"/>
      <c r="P1688" s="178"/>
      <c r="Q1688" s="178"/>
      <c r="R1688" s="178"/>
      <c r="S1688" s="178"/>
      <c r="T1688" s="179"/>
      <c r="AT1688" s="174" t="s">
        <v>453</v>
      </c>
      <c r="AU1688" s="174" t="s">
        <v>129</v>
      </c>
      <c r="AV1688" s="14" t="s">
        <v>129</v>
      </c>
      <c r="AW1688" s="14" t="s">
        <v>29</v>
      </c>
      <c r="AX1688" s="14" t="s">
        <v>73</v>
      </c>
      <c r="AY1688" s="174" t="s">
        <v>445</v>
      </c>
    </row>
    <row r="1689" spans="1:65" s="16" customFormat="1">
      <c r="B1689" s="187"/>
      <c r="D1689" s="167" t="s">
        <v>453</v>
      </c>
      <c r="E1689" s="188" t="s">
        <v>1</v>
      </c>
      <c r="F1689" s="189" t="s">
        <v>470</v>
      </c>
      <c r="H1689" s="190">
        <v>117.55</v>
      </c>
      <c r="L1689" s="187"/>
      <c r="M1689" s="191"/>
      <c r="N1689" s="192"/>
      <c r="O1689" s="192"/>
      <c r="P1689" s="192"/>
      <c r="Q1689" s="192"/>
      <c r="R1689" s="192"/>
      <c r="S1689" s="192"/>
      <c r="T1689" s="193"/>
      <c r="AT1689" s="188" t="s">
        <v>453</v>
      </c>
      <c r="AU1689" s="188" t="s">
        <v>129</v>
      </c>
      <c r="AV1689" s="16" t="s">
        <v>451</v>
      </c>
      <c r="AW1689" s="16" t="s">
        <v>29</v>
      </c>
      <c r="AX1689" s="16" t="s">
        <v>81</v>
      </c>
      <c r="AY1689" s="188" t="s">
        <v>445</v>
      </c>
    </row>
    <row r="1690" spans="1:65" s="2" customFormat="1" ht="33" customHeight="1">
      <c r="A1690" s="30"/>
      <c r="B1690" s="152"/>
      <c r="C1690" s="194" t="s">
        <v>2082</v>
      </c>
      <c r="D1690" s="194" t="s">
        <v>534</v>
      </c>
      <c r="E1690" s="195" t="s">
        <v>2083</v>
      </c>
      <c r="F1690" s="196" t="s">
        <v>2084</v>
      </c>
      <c r="G1690" s="197" t="s">
        <v>450</v>
      </c>
      <c r="H1690" s="198">
        <v>37.768999999999998</v>
      </c>
      <c r="I1690" s="199"/>
      <c r="J1690" s="199">
        <f>ROUND(I1690*H1690,2)</f>
        <v>0</v>
      </c>
      <c r="K1690" s="200"/>
      <c r="L1690" s="201"/>
      <c r="M1690" s="202" t="s">
        <v>1</v>
      </c>
      <c r="N1690" s="203" t="s">
        <v>39</v>
      </c>
      <c r="O1690" s="162">
        <v>0</v>
      </c>
      <c r="P1690" s="162">
        <f>O1690*H1690</f>
        <v>0</v>
      </c>
      <c r="Q1690" s="162">
        <v>2.5000000000000001E-2</v>
      </c>
      <c r="R1690" s="162">
        <f>Q1690*H1690</f>
        <v>0.94422499999999998</v>
      </c>
      <c r="S1690" s="162">
        <v>0</v>
      </c>
      <c r="T1690" s="163">
        <f>S1690*H1690</f>
        <v>0</v>
      </c>
      <c r="U1690" s="30"/>
      <c r="V1690" s="30"/>
      <c r="W1690" s="30"/>
      <c r="X1690" s="30"/>
      <c r="Y1690" s="30"/>
      <c r="Z1690" s="30"/>
      <c r="AA1690" s="30"/>
      <c r="AB1690" s="30"/>
      <c r="AC1690" s="30"/>
      <c r="AD1690" s="30"/>
      <c r="AE1690" s="30"/>
      <c r="AR1690" s="164" t="s">
        <v>655</v>
      </c>
      <c r="AT1690" s="164" t="s">
        <v>534</v>
      </c>
      <c r="AU1690" s="164" t="s">
        <v>129</v>
      </c>
      <c r="AY1690" s="18" t="s">
        <v>445</v>
      </c>
      <c r="BE1690" s="165">
        <f>IF(N1690="základná",J1690,0)</f>
        <v>0</v>
      </c>
      <c r="BF1690" s="165">
        <f>IF(N1690="znížená",J1690,0)</f>
        <v>0</v>
      </c>
      <c r="BG1690" s="165">
        <f>IF(N1690="zákl. prenesená",J1690,0)</f>
        <v>0</v>
      </c>
      <c r="BH1690" s="165">
        <f>IF(N1690="zníž. prenesená",J1690,0)</f>
        <v>0</v>
      </c>
      <c r="BI1690" s="165">
        <f>IF(N1690="nulová",J1690,0)</f>
        <v>0</v>
      </c>
      <c r="BJ1690" s="18" t="s">
        <v>129</v>
      </c>
      <c r="BK1690" s="165">
        <f>ROUND(I1690*H1690,2)</f>
        <v>0</v>
      </c>
      <c r="BL1690" s="18" t="s">
        <v>558</v>
      </c>
      <c r="BM1690" s="164" t="s">
        <v>2085</v>
      </c>
    </row>
    <row r="1691" spans="1:65" s="14" customFormat="1">
      <c r="B1691" s="173"/>
      <c r="D1691" s="167" t="s">
        <v>453</v>
      </c>
      <c r="E1691" s="174" t="s">
        <v>1</v>
      </c>
      <c r="F1691" s="175" t="s">
        <v>2086</v>
      </c>
      <c r="H1691" s="176">
        <v>37.768999999999998</v>
      </c>
      <c r="L1691" s="173"/>
      <c r="M1691" s="177"/>
      <c r="N1691" s="178"/>
      <c r="O1691" s="178"/>
      <c r="P1691" s="178"/>
      <c r="Q1691" s="178"/>
      <c r="R1691" s="178"/>
      <c r="S1691" s="178"/>
      <c r="T1691" s="179"/>
      <c r="AT1691" s="174" t="s">
        <v>453</v>
      </c>
      <c r="AU1691" s="174" t="s">
        <v>129</v>
      </c>
      <c r="AV1691" s="14" t="s">
        <v>129</v>
      </c>
      <c r="AW1691" s="14" t="s">
        <v>29</v>
      </c>
      <c r="AX1691" s="14" t="s">
        <v>73</v>
      </c>
      <c r="AY1691" s="174" t="s">
        <v>445</v>
      </c>
    </row>
    <row r="1692" spans="1:65" s="16" customFormat="1">
      <c r="B1692" s="187"/>
      <c r="D1692" s="167" t="s">
        <v>453</v>
      </c>
      <c r="E1692" s="188" t="s">
        <v>1</v>
      </c>
      <c r="F1692" s="189" t="s">
        <v>470</v>
      </c>
      <c r="H1692" s="190">
        <v>37.768999999999998</v>
      </c>
      <c r="L1692" s="187"/>
      <c r="M1692" s="191"/>
      <c r="N1692" s="192"/>
      <c r="O1692" s="192"/>
      <c r="P1692" s="192"/>
      <c r="Q1692" s="192"/>
      <c r="R1692" s="192"/>
      <c r="S1692" s="192"/>
      <c r="T1692" s="193"/>
      <c r="AT1692" s="188" t="s">
        <v>453</v>
      </c>
      <c r="AU1692" s="188" t="s">
        <v>129</v>
      </c>
      <c r="AV1692" s="16" t="s">
        <v>451</v>
      </c>
      <c r="AW1692" s="16" t="s">
        <v>29</v>
      </c>
      <c r="AX1692" s="16" t="s">
        <v>81</v>
      </c>
      <c r="AY1692" s="188" t="s">
        <v>445</v>
      </c>
    </row>
    <row r="1693" spans="1:65" s="2" customFormat="1" ht="37.9" customHeight="1">
      <c r="A1693" s="30"/>
      <c r="B1693" s="152"/>
      <c r="C1693" s="153" t="s">
        <v>2087</v>
      </c>
      <c r="D1693" s="153" t="s">
        <v>447</v>
      </c>
      <c r="E1693" s="154" t="s">
        <v>2088</v>
      </c>
      <c r="F1693" s="155" t="s">
        <v>2089</v>
      </c>
      <c r="G1693" s="156" t="s">
        <v>529</v>
      </c>
      <c r="H1693" s="157">
        <v>1927.31</v>
      </c>
      <c r="I1693" s="158"/>
      <c r="J1693" s="158">
        <f>ROUND(I1693*H1693,2)</f>
        <v>0</v>
      </c>
      <c r="K1693" s="159"/>
      <c r="L1693" s="31"/>
      <c r="M1693" s="160" t="s">
        <v>1</v>
      </c>
      <c r="N1693" s="161" t="s">
        <v>39</v>
      </c>
      <c r="O1693" s="162">
        <v>0.33115</v>
      </c>
      <c r="P1693" s="162">
        <f>O1693*H1693</f>
        <v>638.22870649999993</v>
      </c>
      <c r="Q1693" s="162">
        <v>8.2249999999999999E-4</v>
      </c>
      <c r="R1693" s="162">
        <f>Q1693*H1693</f>
        <v>1.5852124749999998</v>
      </c>
      <c r="S1693" s="162">
        <v>0</v>
      </c>
      <c r="T1693" s="163">
        <f>S1693*H1693</f>
        <v>0</v>
      </c>
      <c r="U1693" s="30"/>
      <c r="V1693" s="30"/>
      <c r="W1693" s="30"/>
      <c r="X1693" s="30"/>
      <c r="Y1693" s="30"/>
      <c r="Z1693" s="30"/>
      <c r="AA1693" s="30"/>
      <c r="AB1693" s="30"/>
      <c r="AC1693" s="30"/>
      <c r="AD1693" s="30"/>
      <c r="AE1693" s="30"/>
      <c r="AR1693" s="164" t="s">
        <v>558</v>
      </c>
      <c r="AT1693" s="164" t="s">
        <v>447</v>
      </c>
      <c r="AU1693" s="164" t="s">
        <v>129</v>
      </c>
      <c r="AY1693" s="18" t="s">
        <v>445</v>
      </c>
      <c r="BE1693" s="165">
        <f>IF(N1693="základná",J1693,0)</f>
        <v>0</v>
      </c>
      <c r="BF1693" s="165">
        <f>IF(N1693="znížená",J1693,0)</f>
        <v>0</v>
      </c>
      <c r="BG1693" s="165">
        <f>IF(N1693="zákl. prenesená",J1693,0)</f>
        <v>0</v>
      </c>
      <c r="BH1693" s="165">
        <f>IF(N1693="zníž. prenesená",J1693,0)</f>
        <v>0</v>
      </c>
      <c r="BI1693" s="165">
        <f>IF(N1693="nulová",J1693,0)</f>
        <v>0</v>
      </c>
      <c r="BJ1693" s="18" t="s">
        <v>129</v>
      </c>
      <c r="BK1693" s="165">
        <f>ROUND(I1693*H1693,2)</f>
        <v>0</v>
      </c>
      <c r="BL1693" s="18" t="s">
        <v>558</v>
      </c>
      <c r="BM1693" s="164" t="s">
        <v>2090</v>
      </c>
    </row>
    <row r="1694" spans="1:65" s="14" customFormat="1">
      <c r="B1694" s="173"/>
      <c r="D1694" s="167" t="s">
        <v>453</v>
      </c>
      <c r="E1694" s="174" t="s">
        <v>1</v>
      </c>
      <c r="F1694" s="175" t="s">
        <v>176</v>
      </c>
      <c r="H1694" s="176">
        <v>1833.32</v>
      </c>
      <c r="L1694" s="173"/>
      <c r="M1694" s="177"/>
      <c r="N1694" s="178"/>
      <c r="O1694" s="178"/>
      <c r="P1694" s="178"/>
      <c r="Q1694" s="178"/>
      <c r="R1694" s="178"/>
      <c r="S1694" s="178"/>
      <c r="T1694" s="179"/>
      <c r="AT1694" s="174" t="s">
        <v>453</v>
      </c>
      <c r="AU1694" s="174" t="s">
        <v>129</v>
      </c>
      <c r="AV1694" s="14" t="s">
        <v>129</v>
      </c>
      <c r="AW1694" s="14" t="s">
        <v>29</v>
      </c>
      <c r="AX1694" s="14" t="s">
        <v>73</v>
      </c>
      <c r="AY1694" s="174" t="s">
        <v>445</v>
      </c>
    </row>
    <row r="1695" spans="1:65" s="14" customFormat="1">
      <c r="B1695" s="173"/>
      <c r="D1695" s="167" t="s">
        <v>453</v>
      </c>
      <c r="E1695" s="174" t="s">
        <v>1</v>
      </c>
      <c r="F1695" s="175" t="s">
        <v>178</v>
      </c>
      <c r="H1695" s="176">
        <v>93.99</v>
      </c>
      <c r="L1695" s="173"/>
      <c r="M1695" s="177"/>
      <c r="N1695" s="178"/>
      <c r="O1695" s="178"/>
      <c r="P1695" s="178"/>
      <c r="Q1695" s="178"/>
      <c r="R1695" s="178"/>
      <c r="S1695" s="178"/>
      <c r="T1695" s="179"/>
      <c r="AT1695" s="174" t="s">
        <v>453</v>
      </c>
      <c r="AU1695" s="174" t="s">
        <v>129</v>
      </c>
      <c r="AV1695" s="14" t="s">
        <v>129</v>
      </c>
      <c r="AW1695" s="14" t="s">
        <v>29</v>
      </c>
      <c r="AX1695" s="14" t="s">
        <v>73</v>
      </c>
      <c r="AY1695" s="174" t="s">
        <v>445</v>
      </c>
    </row>
    <row r="1696" spans="1:65" s="16" customFormat="1">
      <c r="B1696" s="187"/>
      <c r="D1696" s="167" t="s">
        <v>453</v>
      </c>
      <c r="E1696" s="188" t="s">
        <v>1</v>
      </c>
      <c r="F1696" s="189" t="s">
        <v>470</v>
      </c>
      <c r="H1696" s="190">
        <v>1927.31</v>
      </c>
      <c r="L1696" s="187"/>
      <c r="M1696" s="191"/>
      <c r="N1696" s="192"/>
      <c r="O1696" s="192"/>
      <c r="P1696" s="192"/>
      <c r="Q1696" s="192"/>
      <c r="R1696" s="192"/>
      <c r="S1696" s="192"/>
      <c r="T1696" s="193"/>
      <c r="AT1696" s="188" t="s">
        <v>453</v>
      </c>
      <c r="AU1696" s="188" t="s">
        <v>129</v>
      </c>
      <c r="AV1696" s="16" t="s">
        <v>451</v>
      </c>
      <c r="AW1696" s="16" t="s">
        <v>29</v>
      </c>
      <c r="AX1696" s="16" t="s">
        <v>81</v>
      </c>
      <c r="AY1696" s="188" t="s">
        <v>445</v>
      </c>
    </row>
    <row r="1697" spans="1:65" s="2" customFormat="1" ht="24.2" customHeight="1">
      <c r="A1697" s="30"/>
      <c r="B1697" s="152"/>
      <c r="C1697" s="194" t="s">
        <v>2091</v>
      </c>
      <c r="D1697" s="194" t="s">
        <v>534</v>
      </c>
      <c r="E1697" s="195" t="s">
        <v>2092</v>
      </c>
      <c r="F1697" s="196" t="s">
        <v>2093</v>
      </c>
      <c r="G1697" s="197" t="s">
        <v>529</v>
      </c>
      <c r="H1697" s="198">
        <v>1965.856</v>
      </c>
      <c r="I1697" s="199"/>
      <c r="J1697" s="199">
        <f>ROUND(I1697*H1697,2)</f>
        <v>0</v>
      </c>
      <c r="K1697" s="200"/>
      <c r="L1697" s="201"/>
      <c r="M1697" s="202" t="s">
        <v>1</v>
      </c>
      <c r="N1697" s="203" t="s">
        <v>39</v>
      </c>
      <c r="O1697" s="162">
        <v>0</v>
      </c>
      <c r="P1697" s="162">
        <f>O1697*H1697</f>
        <v>0</v>
      </c>
      <c r="Q1697" s="162">
        <v>4.3200000000000001E-3</v>
      </c>
      <c r="R1697" s="162">
        <f>Q1697*H1697</f>
        <v>8.4924979199999999</v>
      </c>
      <c r="S1697" s="162">
        <v>0</v>
      </c>
      <c r="T1697" s="163">
        <f>S1697*H1697</f>
        <v>0</v>
      </c>
      <c r="U1697" s="30"/>
      <c r="V1697" s="30"/>
      <c r="W1697" s="30"/>
      <c r="X1697" s="30"/>
      <c r="Y1697" s="30"/>
      <c r="Z1697" s="30"/>
      <c r="AA1697" s="30"/>
      <c r="AB1697" s="30"/>
      <c r="AC1697" s="30"/>
      <c r="AD1697" s="30"/>
      <c r="AE1697" s="30"/>
      <c r="AR1697" s="164" t="s">
        <v>655</v>
      </c>
      <c r="AT1697" s="164" t="s">
        <v>534</v>
      </c>
      <c r="AU1697" s="164" t="s">
        <v>129</v>
      </c>
      <c r="AY1697" s="18" t="s">
        <v>445</v>
      </c>
      <c r="BE1697" s="165">
        <f>IF(N1697="základná",J1697,0)</f>
        <v>0</v>
      </c>
      <c r="BF1697" s="165">
        <f>IF(N1697="znížená",J1697,0)</f>
        <v>0</v>
      </c>
      <c r="BG1697" s="165">
        <f>IF(N1697="zákl. prenesená",J1697,0)</f>
        <v>0</v>
      </c>
      <c r="BH1697" s="165">
        <f>IF(N1697="zníž. prenesená",J1697,0)</f>
        <v>0</v>
      </c>
      <c r="BI1697" s="165">
        <f>IF(N1697="nulová",J1697,0)</f>
        <v>0</v>
      </c>
      <c r="BJ1697" s="18" t="s">
        <v>129</v>
      </c>
      <c r="BK1697" s="165">
        <f>ROUND(I1697*H1697,2)</f>
        <v>0</v>
      </c>
      <c r="BL1697" s="18" t="s">
        <v>558</v>
      </c>
      <c r="BM1697" s="164" t="s">
        <v>2094</v>
      </c>
    </row>
    <row r="1698" spans="1:65" s="14" customFormat="1">
      <c r="B1698" s="173"/>
      <c r="D1698" s="167" t="s">
        <v>453</v>
      </c>
      <c r="E1698" s="174" t="s">
        <v>1</v>
      </c>
      <c r="F1698" s="175" t="s">
        <v>2095</v>
      </c>
      <c r="H1698" s="176">
        <v>1965.856</v>
      </c>
      <c r="L1698" s="173"/>
      <c r="M1698" s="177"/>
      <c r="N1698" s="178"/>
      <c r="O1698" s="178"/>
      <c r="P1698" s="178"/>
      <c r="Q1698" s="178"/>
      <c r="R1698" s="178"/>
      <c r="S1698" s="178"/>
      <c r="T1698" s="179"/>
      <c r="AT1698" s="174" t="s">
        <v>453</v>
      </c>
      <c r="AU1698" s="174" t="s">
        <v>129</v>
      </c>
      <c r="AV1698" s="14" t="s">
        <v>129</v>
      </c>
      <c r="AW1698" s="14" t="s">
        <v>29</v>
      </c>
      <c r="AX1698" s="14" t="s">
        <v>73</v>
      </c>
      <c r="AY1698" s="174" t="s">
        <v>445</v>
      </c>
    </row>
    <row r="1699" spans="1:65" s="16" customFormat="1">
      <c r="B1699" s="187"/>
      <c r="D1699" s="167" t="s">
        <v>453</v>
      </c>
      <c r="E1699" s="188" t="s">
        <v>1</v>
      </c>
      <c r="F1699" s="189" t="s">
        <v>470</v>
      </c>
      <c r="H1699" s="190">
        <v>1965.856</v>
      </c>
      <c r="L1699" s="187"/>
      <c r="M1699" s="191"/>
      <c r="N1699" s="192"/>
      <c r="O1699" s="192"/>
      <c r="P1699" s="192"/>
      <c r="Q1699" s="192"/>
      <c r="R1699" s="192"/>
      <c r="S1699" s="192"/>
      <c r="T1699" s="193"/>
      <c r="AT1699" s="188" t="s">
        <v>453</v>
      </c>
      <c r="AU1699" s="188" t="s">
        <v>129</v>
      </c>
      <c r="AV1699" s="16" t="s">
        <v>451</v>
      </c>
      <c r="AW1699" s="16" t="s">
        <v>29</v>
      </c>
      <c r="AX1699" s="16" t="s">
        <v>81</v>
      </c>
      <c r="AY1699" s="188" t="s">
        <v>445</v>
      </c>
    </row>
    <row r="1700" spans="1:65" s="2" customFormat="1" ht="24.2" customHeight="1">
      <c r="A1700" s="30"/>
      <c r="B1700" s="152"/>
      <c r="C1700" s="153" t="s">
        <v>2096</v>
      </c>
      <c r="D1700" s="153" t="s">
        <v>447</v>
      </c>
      <c r="E1700" s="154" t="s">
        <v>2097</v>
      </c>
      <c r="F1700" s="155" t="s">
        <v>2098</v>
      </c>
      <c r="G1700" s="156" t="s">
        <v>529</v>
      </c>
      <c r="H1700" s="157">
        <v>1927.31</v>
      </c>
      <c r="I1700" s="158"/>
      <c r="J1700" s="158">
        <f>ROUND(I1700*H1700,2)</f>
        <v>0</v>
      </c>
      <c r="K1700" s="159"/>
      <c r="L1700" s="31"/>
      <c r="M1700" s="160" t="s">
        <v>1</v>
      </c>
      <c r="N1700" s="161" t="s">
        <v>39</v>
      </c>
      <c r="O1700" s="162">
        <v>0.20824000000000001</v>
      </c>
      <c r="P1700" s="162">
        <f>O1700*H1700</f>
        <v>401.34303440000002</v>
      </c>
      <c r="Q1700" s="162">
        <v>0</v>
      </c>
      <c r="R1700" s="162">
        <f>Q1700*H1700</f>
        <v>0</v>
      </c>
      <c r="S1700" s="162">
        <v>0</v>
      </c>
      <c r="T1700" s="163">
        <f>S1700*H1700</f>
        <v>0</v>
      </c>
      <c r="U1700" s="30"/>
      <c r="V1700" s="30"/>
      <c r="W1700" s="30"/>
      <c r="X1700" s="30"/>
      <c r="Y1700" s="30"/>
      <c r="Z1700" s="30"/>
      <c r="AA1700" s="30"/>
      <c r="AB1700" s="30"/>
      <c r="AC1700" s="30"/>
      <c r="AD1700" s="30"/>
      <c r="AE1700" s="30"/>
      <c r="AR1700" s="164" t="s">
        <v>558</v>
      </c>
      <c r="AT1700" s="164" t="s">
        <v>447</v>
      </c>
      <c r="AU1700" s="164" t="s">
        <v>129</v>
      </c>
      <c r="AY1700" s="18" t="s">
        <v>445</v>
      </c>
      <c r="BE1700" s="165">
        <f>IF(N1700="základná",J1700,0)</f>
        <v>0</v>
      </c>
      <c r="BF1700" s="165">
        <f>IF(N1700="znížená",J1700,0)</f>
        <v>0</v>
      </c>
      <c r="BG1700" s="165">
        <f>IF(N1700="zákl. prenesená",J1700,0)</f>
        <v>0</v>
      </c>
      <c r="BH1700" s="165">
        <f>IF(N1700="zníž. prenesená",J1700,0)</f>
        <v>0</v>
      </c>
      <c r="BI1700" s="165">
        <f>IF(N1700="nulová",J1700,0)</f>
        <v>0</v>
      </c>
      <c r="BJ1700" s="18" t="s">
        <v>129</v>
      </c>
      <c r="BK1700" s="165">
        <f>ROUND(I1700*H1700,2)</f>
        <v>0</v>
      </c>
      <c r="BL1700" s="18" t="s">
        <v>558</v>
      </c>
      <c r="BM1700" s="164" t="s">
        <v>2099</v>
      </c>
    </row>
    <row r="1701" spans="1:65" s="14" customFormat="1">
      <c r="B1701" s="173"/>
      <c r="D1701" s="167" t="s">
        <v>453</v>
      </c>
      <c r="E1701" s="174" t="s">
        <v>1</v>
      </c>
      <c r="F1701" s="175" t="s">
        <v>176</v>
      </c>
      <c r="H1701" s="176">
        <v>1833.32</v>
      </c>
      <c r="L1701" s="173"/>
      <c r="M1701" s="177"/>
      <c r="N1701" s="178"/>
      <c r="O1701" s="178"/>
      <c r="P1701" s="178"/>
      <c r="Q1701" s="178"/>
      <c r="R1701" s="178"/>
      <c r="S1701" s="178"/>
      <c r="T1701" s="179"/>
      <c r="AT1701" s="174" t="s">
        <v>453</v>
      </c>
      <c r="AU1701" s="174" t="s">
        <v>129</v>
      </c>
      <c r="AV1701" s="14" t="s">
        <v>129</v>
      </c>
      <c r="AW1701" s="14" t="s">
        <v>29</v>
      </c>
      <c r="AX1701" s="14" t="s">
        <v>73</v>
      </c>
      <c r="AY1701" s="174" t="s">
        <v>445</v>
      </c>
    </row>
    <row r="1702" spans="1:65" s="14" customFormat="1">
      <c r="B1702" s="173"/>
      <c r="D1702" s="167" t="s">
        <v>453</v>
      </c>
      <c r="E1702" s="174" t="s">
        <v>1</v>
      </c>
      <c r="F1702" s="175" t="s">
        <v>178</v>
      </c>
      <c r="H1702" s="176">
        <v>93.99</v>
      </c>
      <c r="L1702" s="173"/>
      <c r="M1702" s="177"/>
      <c r="N1702" s="178"/>
      <c r="O1702" s="178"/>
      <c r="P1702" s="178"/>
      <c r="Q1702" s="178"/>
      <c r="R1702" s="178"/>
      <c r="S1702" s="178"/>
      <c r="T1702" s="179"/>
      <c r="AT1702" s="174" t="s">
        <v>453</v>
      </c>
      <c r="AU1702" s="174" t="s">
        <v>129</v>
      </c>
      <c r="AV1702" s="14" t="s">
        <v>129</v>
      </c>
      <c r="AW1702" s="14" t="s">
        <v>29</v>
      </c>
      <c r="AX1702" s="14" t="s">
        <v>73</v>
      </c>
      <c r="AY1702" s="174" t="s">
        <v>445</v>
      </c>
    </row>
    <row r="1703" spans="1:65" s="16" customFormat="1">
      <c r="B1703" s="187"/>
      <c r="D1703" s="167" t="s">
        <v>453</v>
      </c>
      <c r="E1703" s="188" t="s">
        <v>1</v>
      </c>
      <c r="F1703" s="189" t="s">
        <v>470</v>
      </c>
      <c r="H1703" s="190">
        <v>1927.31</v>
      </c>
      <c r="L1703" s="187"/>
      <c r="M1703" s="191"/>
      <c r="N1703" s="192"/>
      <c r="O1703" s="192"/>
      <c r="P1703" s="192"/>
      <c r="Q1703" s="192"/>
      <c r="R1703" s="192"/>
      <c r="S1703" s="192"/>
      <c r="T1703" s="193"/>
      <c r="AT1703" s="188" t="s">
        <v>453</v>
      </c>
      <c r="AU1703" s="188" t="s">
        <v>129</v>
      </c>
      <c r="AV1703" s="16" t="s">
        <v>451</v>
      </c>
      <c r="AW1703" s="16" t="s">
        <v>29</v>
      </c>
      <c r="AX1703" s="16" t="s">
        <v>81</v>
      </c>
      <c r="AY1703" s="188" t="s">
        <v>445</v>
      </c>
    </row>
    <row r="1704" spans="1:65" s="2" customFormat="1" ht="24.2" customHeight="1">
      <c r="A1704" s="30"/>
      <c r="B1704" s="152"/>
      <c r="C1704" s="194" t="s">
        <v>2100</v>
      </c>
      <c r="D1704" s="194" t="s">
        <v>534</v>
      </c>
      <c r="E1704" s="195" t="s">
        <v>2101</v>
      </c>
      <c r="F1704" s="196" t="s">
        <v>2102</v>
      </c>
      <c r="G1704" s="197" t="s">
        <v>529</v>
      </c>
      <c r="H1704" s="198">
        <v>1965.856</v>
      </c>
      <c r="I1704" s="199"/>
      <c r="J1704" s="199">
        <f>ROUND(I1704*H1704,2)</f>
        <v>0</v>
      </c>
      <c r="K1704" s="200"/>
      <c r="L1704" s="201"/>
      <c r="M1704" s="202" t="s">
        <v>1</v>
      </c>
      <c r="N1704" s="203" t="s">
        <v>39</v>
      </c>
      <c r="O1704" s="162">
        <v>0</v>
      </c>
      <c r="P1704" s="162">
        <f>O1704*H1704</f>
        <v>0</v>
      </c>
      <c r="Q1704" s="162">
        <v>2.8500000000000001E-3</v>
      </c>
      <c r="R1704" s="162">
        <f>Q1704*H1704</f>
        <v>5.6026896000000006</v>
      </c>
      <c r="S1704" s="162">
        <v>0</v>
      </c>
      <c r="T1704" s="163">
        <f>S1704*H1704</f>
        <v>0</v>
      </c>
      <c r="U1704" s="30"/>
      <c r="V1704" s="30"/>
      <c r="W1704" s="30"/>
      <c r="X1704" s="30"/>
      <c r="Y1704" s="30"/>
      <c r="Z1704" s="30"/>
      <c r="AA1704" s="30"/>
      <c r="AB1704" s="30"/>
      <c r="AC1704" s="30"/>
      <c r="AD1704" s="30"/>
      <c r="AE1704" s="30"/>
      <c r="AR1704" s="164" t="s">
        <v>655</v>
      </c>
      <c r="AT1704" s="164" t="s">
        <v>534</v>
      </c>
      <c r="AU1704" s="164" t="s">
        <v>129</v>
      </c>
      <c r="AY1704" s="18" t="s">
        <v>445</v>
      </c>
      <c r="BE1704" s="165">
        <f>IF(N1704="základná",J1704,0)</f>
        <v>0</v>
      </c>
      <c r="BF1704" s="165">
        <f>IF(N1704="znížená",J1704,0)</f>
        <v>0</v>
      </c>
      <c r="BG1704" s="165">
        <f>IF(N1704="zákl. prenesená",J1704,0)</f>
        <v>0</v>
      </c>
      <c r="BH1704" s="165">
        <f>IF(N1704="zníž. prenesená",J1704,0)</f>
        <v>0</v>
      </c>
      <c r="BI1704" s="165">
        <f>IF(N1704="nulová",J1704,0)</f>
        <v>0</v>
      </c>
      <c r="BJ1704" s="18" t="s">
        <v>129</v>
      </c>
      <c r="BK1704" s="165">
        <f>ROUND(I1704*H1704,2)</f>
        <v>0</v>
      </c>
      <c r="BL1704" s="18" t="s">
        <v>558</v>
      </c>
      <c r="BM1704" s="164" t="s">
        <v>2103</v>
      </c>
    </row>
    <row r="1705" spans="1:65" s="2" customFormat="1" ht="16.5" customHeight="1">
      <c r="A1705" s="30"/>
      <c r="B1705" s="152"/>
      <c r="C1705" s="194" t="s">
        <v>2104</v>
      </c>
      <c r="D1705" s="194" t="s">
        <v>534</v>
      </c>
      <c r="E1705" s="195" t="s">
        <v>2105</v>
      </c>
      <c r="F1705" s="196" t="s">
        <v>2106</v>
      </c>
      <c r="G1705" s="197" t="s">
        <v>651</v>
      </c>
      <c r="H1705" s="198">
        <v>3661.8890000000001</v>
      </c>
      <c r="I1705" s="199"/>
      <c r="J1705" s="199">
        <f>ROUND(I1705*H1705,2)</f>
        <v>0</v>
      </c>
      <c r="K1705" s="200"/>
      <c r="L1705" s="201"/>
      <c r="M1705" s="202" t="s">
        <v>1</v>
      </c>
      <c r="N1705" s="203" t="s">
        <v>39</v>
      </c>
      <c r="O1705" s="162">
        <v>0</v>
      </c>
      <c r="P1705" s="162">
        <f>O1705*H1705</f>
        <v>0</v>
      </c>
      <c r="Q1705" s="162">
        <v>1.2E-4</v>
      </c>
      <c r="R1705" s="162">
        <f>Q1705*H1705</f>
        <v>0.43942668000000001</v>
      </c>
      <c r="S1705" s="162">
        <v>0</v>
      </c>
      <c r="T1705" s="163">
        <f>S1705*H1705</f>
        <v>0</v>
      </c>
      <c r="U1705" s="30"/>
      <c r="V1705" s="30"/>
      <c r="W1705" s="30"/>
      <c r="X1705" s="30"/>
      <c r="Y1705" s="30"/>
      <c r="Z1705" s="30"/>
      <c r="AA1705" s="30"/>
      <c r="AB1705" s="30"/>
      <c r="AC1705" s="30"/>
      <c r="AD1705" s="30"/>
      <c r="AE1705" s="30"/>
      <c r="AR1705" s="164" t="s">
        <v>655</v>
      </c>
      <c r="AT1705" s="164" t="s">
        <v>534</v>
      </c>
      <c r="AU1705" s="164" t="s">
        <v>129</v>
      </c>
      <c r="AY1705" s="18" t="s">
        <v>445</v>
      </c>
      <c r="BE1705" s="165">
        <f>IF(N1705="základná",J1705,0)</f>
        <v>0</v>
      </c>
      <c r="BF1705" s="165">
        <f>IF(N1705="znížená",J1705,0)</f>
        <v>0</v>
      </c>
      <c r="BG1705" s="165">
        <f>IF(N1705="zákl. prenesená",J1705,0)</f>
        <v>0</v>
      </c>
      <c r="BH1705" s="165">
        <f>IF(N1705="zníž. prenesená",J1705,0)</f>
        <v>0</v>
      </c>
      <c r="BI1705" s="165">
        <f>IF(N1705="nulová",J1705,0)</f>
        <v>0</v>
      </c>
      <c r="BJ1705" s="18" t="s">
        <v>129</v>
      </c>
      <c r="BK1705" s="165">
        <f>ROUND(I1705*H1705,2)</f>
        <v>0</v>
      </c>
      <c r="BL1705" s="18" t="s">
        <v>558</v>
      </c>
      <c r="BM1705" s="164" t="s">
        <v>2107</v>
      </c>
    </row>
    <row r="1706" spans="1:65" s="2" customFormat="1" ht="24.2" customHeight="1">
      <c r="A1706" s="30"/>
      <c r="B1706" s="152"/>
      <c r="C1706" s="153" t="s">
        <v>2108</v>
      </c>
      <c r="D1706" s="153" t="s">
        <v>447</v>
      </c>
      <c r="E1706" s="154" t="s">
        <v>2109</v>
      </c>
      <c r="F1706" s="155" t="s">
        <v>2110</v>
      </c>
      <c r="G1706" s="156" t="s">
        <v>542</v>
      </c>
      <c r="H1706" s="157">
        <v>3424.49</v>
      </c>
      <c r="I1706" s="158"/>
      <c r="J1706" s="158">
        <f>ROUND(I1706*H1706,2)</f>
        <v>0</v>
      </c>
      <c r="K1706" s="159"/>
      <c r="L1706" s="31"/>
      <c r="M1706" s="160" t="s">
        <v>1</v>
      </c>
      <c r="N1706" s="161" t="s">
        <v>39</v>
      </c>
      <c r="O1706" s="162">
        <v>4.1029999999999997E-2</v>
      </c>
      <c r="P1706" s="162">
        <f>O1706*H1706</f>
        <v>140.50682469999998</v>
      </c>
      <c r="Q1706" s="162">
        <v>2.652E-5</v>
      </c>
      <c r="R1706" s="162">
        <f>Q1706*H1706</f>
        <v>9.0817474799999992E-2</v>
      </c>
      <c r="S1706" s="162">
        <v>0</v>
      </c>
      <c r="T1706" s="163">
        <f>S1706*H1706</f>
        <v>0</v>
      </c>
      <c r="U1706" s="30"/>
      <c r="V1706" s="30"/>
      <c r="W1706" s="30"/>
      <c r="X1706" s="30"/>
      <c r="Y1706" s="30"/>
      <c r="Z1706" s="30"/>
      <c r="AA1706" s="30"/>
      <c r="AB1706" s="30"/>
      <c r="AC1706" s="30"/>
      <c r="AD1706" s="30"/>
      <c r="AE1706" s="30"/>
      <c r="AR1706" s="164" t="s">
        <v>558</v>
      </c>
      <c r="AT1706" s="164" t="s">
        <v>447</v>
      </c>
      <c r="AU1706" s="164" t="s">
        <v>129</v>
      </c>
      <c r="AY1706" s="18" t="s">
        <v>445</v>
      </c>
      <c r="BE1706" s="165">
        <f>IF(N1706="základná",J1706,0)</f>
        <v>0</v>
      </c>
      <c r="BF1706" s="165">
        <f>IF(N1706="znížená",J1706,0)</f>
        <v>0</v>
      </c>
      <c r="BG1706" s="165">
        <f>IF(N1706="zákl. prenesená",J1706,0)</f>
        <v>0</v>
      </c>
      <c r="BH1706" s="165">
        <f>IF(N1706="zníž. prenesená",J1706,0)</f>
        <v>0</v>
      </c>
      <c r="BI1706" s="165">
        <f>IF(N1706="nulová",J1706,0)</f>
        <v>0</v>
      </c>
      <c r="BJ1706" s="18" t="s">
        <v>129</v>
      </c>
      <c r="BK1706" s="165">
        <f>ROUND(I1706*H1706,2)</f>
        <v>0</v>
      </c>
      <c r="BL1706" s="18" t="s">
        <v>558</v>
      </c>
      <c r="BM1706" s="164" t="s">
        <v>2111</v>
      </c>
    </row>
    <row r="1707" spans="1:65" s="14" customFormat="1">
      <c r="B1707" s="173"/>
      <c r="D1707" s="167" t="s">
        <v>453</v>
      </c>
      <c r="E1707" s="174" t="s">
        <v>1</v>
      </c>
      <c r="F1707" s="175" t="s">
        <v>2112</v>
      </c>
      <c r="H1707" s="176">
        <v>37.944000000000003</v>
      </c>
      <c r="L1707" s="173"/>
      <c r="M1707" s="177"/>
      <c r="N1707" s="178"/>
      <c r="O1707" s="178"/>
      <c r="P1707" s="178"/>
      <c r="Q1707" s="178"/>
      <c r="R1707" s="178"/>
      <c r="S1707" s="178"/>
      <c r="T1707" s="179"/>
      <c r="AT1707" s="174" t="s">
        <v>453</v>
      </c>
      <c r="AU1707" s="174" t="s">
        <v>129</v>
      </c>
      <c r="AV1707" s="14" t="s">
        <v>129</v>
      </c>
      <c r="AW1707" s="14" t="s">
        <v>29</v>
      </c>
      <c r="AX1707" s="14" t="s">
        <v>73</v>
      </c>
      <c r="AY1707" s="174" t="s">
        <v>445</v>
      </c>
    </row>
    <row r="1708" spans="1:65" s="14" customFormat="1">
      <c r="B1708" s="173"/>
      <c r="D1708" s="167" t="s">
        <v>453</v>
      </c>
      <c r="E1708" s="174" t="s">
        <v>1</v>
      </c>
      <c r="F1708" s="175" t="s">
        <v>2113</v>
      </c>
      <c r="H1708" s="176">
        <v>126.613</v>
      </c>
      <c r="L1708" s="173"/>
      <c r="M1708" s="177"/>
      <c r="N1708" s="178"/>
      <c r="O1708" s="178"/>
      <c r="P1708" s="178"/>
      <c r="Q1708" s="178"/>
      <c r="R1708" s="178"/>
      <c r="S1708" s="178"/>
      <c r="T1708" s="179"/>
      <c r="AT1708" s="174" t="s">
        <v>453</v>
      </c>
      <c r="AU1708" s="174" t="s">
        <v>129</v>
      </c>
      <c r="AV1708" s="14" t="s">
        <v>129</v>
      </c>
      <c r="AW1708" s="14" t="s">
        <v>29</v>
      </c>
      <c r="AX1708" s="14" t="s">
        <v>73</v>
      </c>
      <c r="AY1708" s="174" t="s">
        <v>445</v>
      </c>
    </row>
    <row r="1709" spans="1:65" s="14" customFormat="1">
      <c r="B1709" s="173"/>
      <c r="D1709" s="167" t="s">
        <v>453</v>
      </c>
      <c r="E1709" s="174" t="s">
        <v>1</v>
      </c>
      <c r="F1709" s="175" t="s">
        <v>2114</v>
      </c>
      <c r="H1709" s="176">
        <v>335.58</v>
      </c>
      <c r="L1709" s="173"/>
      <c r="M1709" s="177"/>
      <c r="N1709" s="178"/>
      <c r="O1709" s="178"/>
      <c r="P1709" s="178"/>
      <c r="Q1709" s="178"/>
      <c r="R1709" s="178"/>
      <c r="S1709" s="178"/>
      <c r="T1709" s="179"/>
      <c r="AT1709" s="174" t="s">
        <v>453</v>
      </c>
      <c r="AU1709" s="174" t="s">
        <v>129</v>
      </c>
      <c r="AV1709" s="14" t="s">
        <v>129</v>
      </c>
      <c r="AW1709" s="14" t="s">
        <v>29</v>
      </c>
      <c r="AX1709" s="14" t="s">
        <v>73</v>
      </c>
      <c r="AY1709" s="174" t="s">
        <v>445</v>
      </c>
    </row>
    <row r="1710" spans="1:65" s="14" customFormat="1">
      <c r="B1710" s="173"/>
      <c r="D1710" s="167" t="s">
        <v>453</v>
      </c>
      <c r="E1710" s="174" t="s">
        <v>1</v>
      </c>
      <c r="F1710" s="175" t="s">
        <v>2115</v>
      </c>
      <c r="H1710" s="176">
        <v>131.376</v>
      </c>
      <c r="L1710" s="173"/>
      <c r="M1710" s="177"/>
      <c r="N1710" s="178"/>
      <c r="O1710" s="178"/>
      <c r="P1710" s="178"/>
      <c r="Q1710" s="178"/>
      <c r="R1710" s="178"/>
      <c r="S1710" s="178"/>
      <c r="T1710" s="179"/>
      <c r="AT1710" s="174" t="s">
        <v>453</v>
      </c>
      <c r="AU1710" s="174" t="s">
        <v>129</v>
      </c>
      <c r="AV1710" s="14" t="s">
        <v>129</v>
      </c>
      <c r="AW1710" s="14" t="s">
        <v>29</v>
      </c>
      <c r="AX1710" s="14" t="s">
        <v>73</v>
      </c>
      <c r="AY1710" s="174" t="s">
        <v>445</v>
      </c>
    </row>
    <row r="1711" spans="1:65" s="14" customFormat="1">
      <c r="B1711" s="173"/>
      <c r="D1711" s="167" t="s">
        <v>453</v>
      </c>
      <c r="E1711" s="174" t="s">
        <v>1</v>
      </c>
      <c r="F1711" s="175" t="s">
        <v>2116</v>
      </c>
      <c r="H1711" s="176">
        <v>212.874</v>
      </c>
      <c r="L1711" s="173"/>
      <c r="M1711" s="177"/>
      <c r="N1711" s="178"/>
      <c r="O1711" s="178"/>
      <c r="P1711" s="178"/>
      <c r="Q1711" s="178"/>
      <c r="R1711" s="178"/>
      <c r="S1711" s="178"/>
      <c r="T1711" s="179"/>
      <c r="AT1711" s="174" t="s">
        <v>453</v>
      </c>
      <c r="AU1711" s="174" t="s">
        <v>129</v>
      </c>
      <c r="AV1711" s="14" t="s">
        <v>129</v>
      </c>
      <c r="AW1711" s="14" t="s">
        <v>29</v>
      </c>
      <c r="AX1711" s="14" t="s">
        <v>73</v>
      </c>
      <c r="AY1711" s="174" t="s">
        <v>445</v>
      </c>
    </row>
    <row r="1712" spans="1:65" s="14" customFormat="1">
      <c r="B1712" s="173"/>
      <c r="D1712" s="167" t="s">
        <v>453</v>
      </c>
      <c r="E1712" s="174" t="s">
        <v>1</v>
      </c>
      <c r="F1712" s="175" t="s">
        <v>2117</v>
      </c>
      <c r="H1712" s="176">
        <v>48.857999999999997</v>
      </c>
      <c r="L1712" s="173"/>
      <c r="M1712" s="177"/>
      <c r="N1712" s="178"/>
      <c r="O1712" s="178"/>
      <c r="P1712" s="178"/>
      <c r="Q1712" s="178"/>
      <c r="R1712" s="178"/>
      <c r="S1712" s="178"/>
      <c r="T1712" s="179"/>
      <c r="AT1712" s="174" t="s">
        <v>453</v>
      </c>
      <c r="AU1712" s="174" t="s">
        <v>129</v>
      </c>
      <c r="AV1712" s="14" t="s">
        <v>129</v>
      </c>
      <c r="AW1712" s="14" t="s">
        <v>29</v>
      </c>
      <c r="AX1712" s="14" t="s">
        <v>73</v>
      </c>
      <c r="AY1712" s="174" t="s">
        <v>445</v>
      </c>
    </row>
    <row r="1713" spans="1:65" s="14" customFormat="1">
      <c r="B1713" s="173"/>
      <c r="D1713" s="167" t="s">
        <v>453</v>
      </c>
      <c r="E1713" s="174" t="s">
        <v>1</v>
      </c>
      <c r="F1713" s="175" t="s">
        <v>2118</v>
      </c>
      <c r="H1713" s="176">
        <v>54.264000000000003</v>
      </c>
      <c r="L1713" s="173"/>
      <c r="M1713" s="177"/>
      <c r="N1713" s="178"/>
      <c r="O1713" s="178"/>
      <c r="P1713" s="178"/>
      <c r="Q1713" s="178"/>
      <c r="R1713" s="178"/>
      <c r="S1713" s="178"/>
      <c r="T1713" s="179"/>
      <c r="AT1713" s="174" t="s">
        <v>453</v>
      </c>
      <c r="AU1713" s="174" t="s">
        <v>129</v>
      </c>
      <c r="AV1713" s="14" t="s">
        <v>129</v>
      </c>
      <c r="AW1713" s="14" t="s">
        <v>29</v>
      </c>
      <c r="AX1713" s="14" t="s">
        <v>73</v>
      </c>
      <c r="AY1713" s="174" t="s">
        <v>445</v>
      </c>
    </row>
    <row r="1714" spans="1:65" s="14" customFormat="1">
      <c r="B1714" s="173"/>
      <c r="D1714" s="167" t="s">
        <v>453</v>
      </c>
      <c r="E1714" s="174" t="s">
        <v>1</v>
      </c>
      <c r="F1714" s="175" t="s">
        <v>2119</v>
      </c>
      <c r="H1714" s="176">
        <v>285.39600000000002</v>
      </c>
      <c r="L1714" s="173"/>
      <c r="M1714" s="177"/>
      <c r="N1714" s="178"/>
      <c r="O1714" s="178"/>
      <c r="P1714" s="178"/>
      <c r="Q1714" s="178"/>
      <c r="R1714" s="178"/>
      <c r="S1714" s="178"/>
      <c r="T1714" s="179"/>
      <c r="AT1714" s="174" t="s">
        <v>453</v>
      </c>
      <c r="AU1714" s="174" t="s">
        <v>129</v>
      </c>
      <c r="AV1714" s="14" t="s">
        <v>129</v>
      </c>
      <c r="AW1714" s="14" t="s">
        <v>29</v>
      </c>
      <c r="AX1714" s="14" t="s">
        <v>73</v>
      </c>
      <c r="AY1714" s="174" t="s">
        <v>445</v>
      </c>
    </row>
    <row r="1715" spans="1:65" s="14" customFormat="1">
      <c r="B1715" s="173"/>
      <c r="D1715" s="167" t="s">
        <v>453</v>
      </c>
      <c r="E1715" s="174" t="s">
        <v>1</v>
      </c>
      <c r="F1715" s="175" t="s">
        <v>2120</v>
      </c>
      <c r="H1715" s="176">
        <v>171.46199999999999</v>
      </c>
      <c r="L1715" s="173"/>
      <c r="M1715" s="177"/>
      <c r="N1715" s="178"/>
      <c r="O1715" s="178"/>
      <c r="P1715" s="178"/>
      <c r="Q1715" s="178"/>
      <c r="R1715" s="178"/>
      <c r="S1715" s="178"/>
      <c r="T1715" s="179"/>
      <c r="AT1715" s="174" t="s">
        <v>453</v>
      </c>
      <c r="AU1715" s="174" t="s">
        <v>129</v>
      </c>
      <c r="AV1715" s="14" t="s">
        <v>129</v>
      </c>
      <c r="AW1715" s="14" t="s">
        <v>29</v>
      </c>
      <c r="AX1715" s="14" t="s">
        <v>73</v>
      </c>
      <c r="AY1715" s="174" t="s">
        <v>445</v>
      </c>
    </row>
    <row r="1716" spans="1:65" s="14" customFormat="1">
      <c r="B1716" s="173"/>
      <c r="D1716" s="167" t="s">
        <v>453</v>
      </c>
      <c r="E1716" s="174" t="s">
        <v>1</v>
      </c>
      <c r="F1716" s="175" t="s">
        <v>2121</v>
      </c>
      <c r="H1716" s="176">
        <v>717.75900000000001</v>
      </c>
      <c r="L1716" s="173"/>
      <c r="M1716" s="177"/>
      <c r="N1716" s="178"/>
      <c r="O1716" s="178"/>
      <c r="P1716" s="178"/>
      <c r="Q1716" s="178"/>
      <c r="R1716" s="178"/>
      <c r="S1716" s="178"/>
      <c r="T1716" s="179"/>
      <c r="AT1716" s="174" t="s">
        <v>453</v>
      </c>
      <c r="AU1716" s="174" t="s">
        <v>129</v>
      </c>
      <c r="AV1716" s="14" t="s">
        <v>129</v>
      </c>
      <c r="AW1716" s="14" t="s">
        <v>29</v>
      </c>
      <c r="AX1716" s="14" t="s">
        <v>73</v>
      </c>
      <c r="AY1716" s="174" t="s">
        <v>445</v>
      </c>
    </row>
    <row r="1717" spans="1:65" s="14" customFormat="1">
      <c r="B1717" s="173"/>
      <c r="D1717" s="167" t="s">
        <v>453</v>
      </c>
      <c r="E1717" s="174" t="s">
        <v>1</v>
      </c>
      <c r="F1717" s="175" t="s">
        <v>2122</v>
      </c>
      <c r="H1717" s="176">
        <v>131.78399999999999</v>
      </c>
      <c r="L1717" s="173"/>
      <c r="M1717" s="177"/>
      <c r="N1717" s="178"/>
      <c r="O1717" s="178"/>
      <c r="P1717" s="178"/>
      <c r="Q1717" s="178"/>
      <c r="R1717" s="178"/>
      <c r="S1717" s="178"/>
      <c r="T1717" s="179"/>
      <c r="AT1717" s="174" t="s">
        <v>453</v>
      </c>
      <c r="AU1717" s="174" t="s">
        <v>129</v>
      </c>
      <c r="AV1717" s="14" t="s">
        <v>129</v>
      </c>
      <c r="AW1717" s="14" t="s">
        <v>29</v>
      </c>
      <c r="AX1717" s="14" t="s">
        <v>73</v>
      </c>
      <c r="AY1717" s="174" t="s">
        <v>445</v>
      </c>
    </row>
    <row r="1718" spans="1:65" s="14" customFormat="1">
      <c r="B1718" s="173"/>
      <c r="D1718" s="167" t="s">
        <v>453</v>
      </c>
      <c r="E1718" s="174" t="s">
        <v>1</v>
      </c>
      <c r="F1718" s="175" t="s">
        <v>2123</v>
      </c>
      <c r="H1718" s="176">
        <v>234.483</v>
      </c>
      <c r="L1718" s="173"/>
      <c r="M1718" s="177"/>
      <c r="N1718" s="178"/>
      <c r="O1718" s="178"/>
      <c r="P1718" s="178"/>
      <c r="Q1718" s="178"/>
      <c r="R1718" s="178"/>
      <c r="S1718" s="178"/>
      <c r="T1718" s="179"/>
      <c r="AT1718" s="174" t="s">
        <v>453</v>
      </c>
      <c r="AU1718" s="174" t="s">
        <v>129</v>
      </c>
      <c r="AV1718" s="14" t="s">
        <v>129</v>
      </c>
      <c r="AW1718" s="14" t="s">
        <v>29</v>
      </c>
      <c r="AX1718" s="14" t="s">
        <v>73</v>
      </c>
      <c r="AY1718" s="174" t="s">
        <v>445</v>
      </c>
    </row>
    <row r="1719" spans="1:65" s="14" customFormat="1">
      <c r="B1719" s="173"/>
      <c r="D1719" s="167" t="s">
        <v>453</v>
      </c>
      <c r="E1719" s="174" t="s">
        <v>1</v>
      </c>
      <c r="F1719" s="175" t="s">
        <v>2124</v>
      </c>
      <c r="H1719" s="176">
        <v>16.013999999999999</v>
      </c>
      <c r="L1719" s="173"/>
      <c r="M1719" s="177"/>
      <c r="N1719" s="178"/>
      <c r="O1719" s="178"/>
      <c r="P1719" s="178"/>
      <c r="Q1719" s="178"/>
      <c r="R1719" s="178"/>
      <c r="S1719" s="178"/>
      <c r="T1719" s="179"/>
      <c r="AT1719" s="174" t="s">
        <v>453</v>
      </c>
      <c r="AU1719" s="174" t="s">
        <v>129</v>
      </c>
      <c r="AV1719" s="14" t="s">
        <v>129</v>
      </c>
      <c r="AW1719" s="14" t="s">
        <v>29</v>
      </c>
      <c r="AX1719" s="14" t="s">
        <v>73</v>
      </c>
      <c r="AY1719" s="174" t="s">
        <v>445</v>
      </c>
    </row>
    <row r="1720" spans="1:65" s="14" customFormat="1">
      <c r="B1720" s="173"/>
      <c r="D1720" s="167" t="s">
        <v>453</v>
      </c>
      <c r="E1720" s="174" t="s">
        <v>1</v>
      </c>
      <c r="F1720" s="175" t="s">
        <v>2125</v>
      </c>
      <c r="H1720" s="176">
        <v>42.228000000000002</v>
      </c>
      <c r="L1720" s="173"/>
      <c r="M1720" s="177"/>
      <c r="N1720" s="178"/>
      <c r="O1720" s="178"/>
      <c r="P1720" s="178"/>
      <c r="Q1720" s="178"/>
      <c r="R1720" s="178"/>
      <c r="S1720" s="178"/>
      <c r="T1720" s="179"/>
      <c r="AT1720" s="174" t="s">
        <v>453</v>
      </c>
      <c r="AU1720" s="174" t="s">
        <v>129</v>
      </c>
      <c r="AV1720" s="14" t="s">
        <v>129</v>
      </c>
      <c r="AW1720" s="14" t="s">
        <v>29</v>
      </c>
      <c r="AX1720" s="14" t="s">
        <v>73</v>
      </c>
      <c r="AY1720" s="174" t="s">
        <v>445</v>
      </c>
    </row>
    <row r="1721" spans="1:65" s="14" customFormat="1">
      <c r="B1721" s="173"/>
      <c r="D1721" s="167" t="s">
        <v>453</v>
      </c>
      <c r="E1721" s="174" t="s">
        <v>1</v>
      </c>
      <c r="F1721" s="175" t="s">
        <v>2126</v>
      </c>
      <c r="H1721" s="176">
        <v>547.34799999999996</v>
      </c>
      <c r="L1721" s="173"/>
      <c r="M1721" s="177"/>
      <c r="N1721" s="178"/>
      <c r="O1721" s="178"/>
      <c r="P1721" s="178"/>
      <c r="Q1721" s="178"/>
      <c r="R1721" s="178"/>
      <c r="S1721" s="178"/>
      <c r="T1721" s="179"/>
      <c r="AT1721" s="174" t="s">
        <v>453</v>
      </c>
      <c r="AU1721" s="174" t="s">
        <v>129</v>
      </c>
      <c r="AV1721" s="14" t="s">
        <v>129</v>
      </c>
      <c r="AW1721" s="14" t="s">
        <v>29</v>
      </c>
      <c r="AX1721" s="14" t="s">
        <v>73</v>
      </c>
      <c r="AY1721" s="174" t="s">
        <v>445</v>
      </c>
    </row>
    <row r="1722" spans="1:65" s="14" customFormat="1">
      <c r="B1722" s="173"/>
      <c r="D1722" s="167" t="s">
        <v>453</v>
      </c>
      <c r="E1722" s="174" t="s">
        <v>1</v>
      </c>
      <c r="F1722" s="175" t="s">
        <v>2127</v>
      </c>
      <c r="H1722" s="176">
        <v>150.20500000000001</v>
      </c>
      <c r="L1722" s="173"/>
      <c r="M1722" s="177"/>
      <c r="N1722" s="178"/>
      <c r="O1722" s="178"/>
      <c r="P1722" s="178"/>
      <c r="Q1722" s="178"/>
      <c r="R1722" s="178"/>
      <c r="S1722" s="178"/>
      <c r="T1722" s="179"/>
      <c r="AT1722" s="174" t="s">
        <v>453</v>
      </c>
      <c r="AU1722" s="174" t="s">
        <v>129</v>
      </c>
      <c r="AV1722" s="14" t="s">
        <v>129</v>
      </c>
      <c r="AW1722" s="14" t="s">
        <v>29</v>
      </c>
      <c r="AX1722" s="14" t="s">
        <v>73</v>
      </c>
      <c r="AY1722" s="174" t="s">
        <v>445</v>
      </c>
    </row>
    <row r="1723" spans="1:65" s="14" customFormat="1">
      <c r="B1723" s="173"/>
      <c r="D1723" s="167" t="s">
        <v>453</v>
      </c>
      <c r="E1723" s="174" t="s">
        <v>1</v>
      </c>
      <c r="F1723" s="175" t="s">
        <v>2128</v>
      </c>
      <c r="H1723" s="176">
        <v>163.30199999999999</v>
      </c>
      <c r="L1723" s="173"/>
      <c r="M1723" s="177"/>
      <c r="N1723" s="178"/>
      <c r="O1723" s="178"/>
      <c r="P1723" s="178"/>
      <c r="Q1723" s="178"/>
      <c r="R1723" s="178"/>
      <c r="S1723" s="178"/>
      <c r="T1723" s="179"/>
      <c r="AT1723" s="174" t="s">
        <v>453</v>
      </c>
      <c r="AU1723" s="174" t="s">
        <v>129</v>
      </c>
      <c r="AV1723" s="14" t="s">
        <v>129</v>
      </c>
      <c r="AW1723" s="14" t="s">
        <v>29</v>
      </c>
      <c r="AX1723" s="14" t="s">
        <v>73</v>
      </c>
      <c r="AY1723" s="174" t="s">
        <v>445</v>
      </c>
    </row>
    <row r="1724" spans="1:65" s="14" customFormat="1">
      <c r="B1724" s="173"/>
      <c r="D1724" s="167" t="s">
        <v>453</v>
      </c>
      <c r="E1724" s="174" t="s">
        <v>1</v>
      </c>
      <c r="F1724" s="175" t="s">
        <v>389</v>
      </c>
      <c r="H1724" s="176">
        <v>17</v>
      </c>
      <c r="L1724" s="173"/>
      <c r="M1724" s="177"/>
      <c r="N1724" s="178"/>
      <c r="O1724" s="178"/>
      <c r="P1724" s="178"/>
      <c r="Q1724" s="178"/>
      <c r="R1724" s="178"/>
      <c r="S1724" s="178"/>
      <c r="T1724" s="179"/>
      <c r="AT1724" s="174" t="s">
        <v>453</v>
      </c>
      <c r="AU1724" s="174" t="s">
        <v>129</v>
      </c>
      <c r="AV1724" s="14" t="s">
        <v>129</v>
      </c>
      <c r="AW1724" s="14" t="s">
        <v>29</v>
      </c>
      <c r="AX1724" s="14" t="s">
        <v>73</v>
      </c>
      <c r="AY1724" s="174" t="s">
        <v>445</v>
      </c>
    </row>
    <row r="1725" spans="1:65" s="16" customFormat="1">
      <c r="B1725" s="187"/>
      <c r="D1725" s="167" t="s">
        <v>453</v>
      </c>
      <c r="E1725" s="188" t="s">
        <v>1</v>
      </c>
      <c r="F1725" s="189" t="s">
        <v>470</v>
      </c>
      <c r="H1725" s="190">
        <v>3424.49</v>
      </c>
      <c r="L1725" s="187"/>
      <c r="M1725" s="191"/>
      <c r="N1725" s="192"/>
      <c r="O1725" s="192"/>
      <c r="P1725" s="192"/>
      <c r="Q1725" s="192"/>
      <c r="R1725" s="192"/>
      <c r="S1725" s="192"/>
      <c r="T1725" s="193"/>
      <c r="AT1725" s="188" t="s">
        <v>453</v>
      </c>
      <c r="AU1725" s="188" t="s">
        <v>129</v>
      </c>
      <c r="AV1725" s="16" t="s">
        <v>451</v>
      </c>
      <c r="AW1725" s="16" t="s">
        <v>29</v>
      </c>
      <c r="AX1725" s="16" t="s">
        <v>81</v>
      </c>
      <c r="AY1725" s="188" t="s">
        <v>445</v>
      </c>
    </row>
    <row r="1726" spans="1:65" s="2" customFormat="1" ht="24.2" customHeight="1">
      <c r="A1726" s="30"/>
      <c r="B1726" s="152"/>
      <c r="C1726" s="153" t="s">
        <v>2129</v>
      </c>
      <c r="D1726" s="153" t="s">
        <v>447</v>
      </c>
      <c r="E1726" s="154" t="s">
        <v>2130</v>
      </c>
      <c r="F1726" s="155" t="s">
        <v>2131</v>
      </c>
      <c r="G1726" s="156" t="s">
        <v>1774</v>
      </c>
      <c r="H1726" s="157">
        <v>3052.76</v>
      </c>
      <c r="I1726" s="158"/>
      <c r="J1726" s="158">
        <f>ROUND(I1726*H1726,2)</f>
        <v>0</v>
      </c>
      <c r="K1726" s="159"/>
      <c r="L1726" s="31"/>
      <c r="M1726" s="160" t="s">
        <v>1</v>
      </c>
      <c r="N1726" s="161" t="s">
        <v>39</v>
      </c>
      <c r="O1726" s="162">
        <v>0</v>
      </c>
      <c r="P1726" s="162">
        <f>O1726*H1726</f>
        <v>0</v>
      </c>
      <c r="Q1726" s="162">
        <v>0</v>
      </c>
      <c r="R1726" s="162">
        <f>Q1726*H1726</f>
        <v>0</v>
      </c>
      <c r="S1726" s="162">
        <v>0</v>
      </c>
      <c r="T1726" s="163">
        <f>S1726*H1726</f>
        <v>0</v>
      </c>
      <c r="U1726" s="30"/>
      <c r="V1726" s="30"/>
      <c r="W1726" s="30"/>
      <c r="X1726" s="30"/>
      <c r="Y1726" s="30"/>
      <c r="Z1726" s="30"/>
      <c r="AA1726" s="30"/>
      <c r="AB1726" s="30"/>
      <c r="AC1726" s="30"/>
      <c r="AD1726" s="30"/>
      <c r="AE1726" s="30"/>
      <c r="AR1726" s="164" t="s">
        <v>558</v>
      </c>
      <c r="AT1726" s="164" t="s">
        <v>447</v>
      </c>
      <c r="AU1726" s="164" t="s">
        <v>129</v>
      </c>
      <c r="AY1726" s="18" t="s">
        <v>445</v>
      </c>
      <c r="BE1726" s="165">
        <f>IF(N1726="základná",J1726,0)</f>
        <v>0</v>
      </c>
      <c r="BF1726" s="165">
        <f>IF(N1726="znížená",J1726,0)</f>
        <v>0</v>
      </c>
      <c r="BG1726" s="165">
        <f>IF(N1726="zákl. prenesená",J1726,0)</f>
        <v>0</v>
      </c>
      <c r="BH1726" s="165">
        <f>IF(N1726="zníž. prenesená",J1726,0)</f>
        <v>0</v>
      </c>
      <c r="BI1726" s="165">
        <f>IF(N1726="nulová",J1726,0)</f>
        <v>0</v>
      </c>
      <c r="BJ1726" s="18" t="s">
        <v>129</v>
      </c>
      <c r="BK1726" s="165">
        <f>ROUND(I1726*H1726,2)</f>
        <v>0</v>
      </c>
      <c r="BL1726" s="18" t="s">
        <v>558</v>
      </c>
      <c r="BM1726" s="164" t="s">
        <v>2132</v>
      </c>
    </row>
    <row r="1727" spans="1:65" s="12" customFormat="1" ht="22.9" customHeight="1">
      <c r="B1727" s="140"/>
      <c r="D1727" s="141" t="s">
        <v>72</v>
      </c>
      <c r="E1727" s="150" t="s">
        <v>2133</v>
      </c>
      <c r="F1727" s="150" t="s">
        <v>2134</v>
      </c>
      <c r="J1727" s="151">
        <f>BK1727</f>
        <v>0</v>
      </c>
      <c r="L1727" s="140"/>
      <c r="M1727" s="144"/>
      <c r="N1727" s="145"/>
      <c r="O1727" s="145"/>
      <c r="P1727" s="146">
        <f>SUM(P1728:P1793)</f>
        <v>108.41799999999999</v>
      </c>
      <c r="Q1727" s="145"/>
      <c r="R1727" s="146">
        <f>SUM(R1728:R1793)</f>
        <v>0</v>
      </c>
      <c r="S1727" s="145"/>
      <c r="T1727" s="147">
        <f>SUM(T1728:T1793)</f>
        <v>3.2594600000000002</v>
      </c>
      <c r="AR1727" s="141" t="s">
        <v>129</v>
      </c>
      <c r="AT1727" s="148" t="s">
        <v>72</v>
      </c>
      <c r="AU1727" s="148" t="s">
        <v>81</v>
      </c>
      <c r="AY1727" s="141" t="s">
        <v>445</v>
      </c>
      <c r="BK1727" s="149">
        <f>SUM(BK1728:BK1793)</f>
        <v>0</v>
      </c>
    </row>
    <row r="1728" spans="1:65" s="2" customFormat="1" ht="24.2" customHeight="1">
      <c r="A1728" s="30"/>
      <c r="B1728" s="152"/>
      <c r="C1728" s="153" t="s">
        <v>2135</v>
      </c>
      <c r="D1728" s="153" t="s">
        <v>447</v>
      </c>
      <c r="E1728" s="154" t="s">
        <v>2136</v>
      </c>
      <c r="F1728" s="155" t="s">
        <v>2137</v>
      </c>
      <c r="G1728" s="156" t="s">
        <v>646</v>
      </c>
      <c r="H1728" s="157">
        <v>18</v>
      </c>
      <c r="I1728" s="158"/>
      <c r="J1728" s="158">
        <f>ROUND(I1728*H1728,2)</f>
        <v>0</v>
      </c>
      <c r="K1728" s="159"/>
      <c r="L1728" s="31"/>
      <c r="M1728" s="160" t="s">
        <v>1</v>
      </c>
      <c r="N1728" s="161" t="s">
        <v>39</v>
      </c>
      <c r="O1728" s="162">
        <v>0.44</v>
      </c>
      <c r="P1728" s="162">
        <f>O1728*H1728</f>
        <v>7.92</v>
      </c>
      <c r="Q1728" s="162">
        <v>0</v>
      </c>
      <c r="R1728" s="162">
        <f>Q1728*H1728</f>
        <v>0</v>
      </c>
      <c r="S1728" s="162">
        <v>3.4200000000000001E-2</v>
      </c>
      <c r="T1728" s="163">
        <f>S1728*H1728</f>
        <v>0.61560000000000004</v>
      </c>
      <c r="U1728" s="30"/>
      <c r="V1728" s="30"/>
      <c r="W1728" s="30"/>
      <c r="X1728" s="30"/>
      <c r="Y1728" s="30"/>
      <c r="Z1728" s="30"/>
      <c r="AA1728" s="30"/>
      <c r="AB1728" s="30"/>
      <c r="AC1728" s="30"/>
      <c r="AD1728" s="30"/>
      <c r="AE1728" s="30"/>
      <c r="AR1728" s="164" t="s">
        <v>558</v>
      </c>
      <c r="AT1728" s="164" t="s">
        <v>447</v>
      </c>
      <c r="AU1728" s="164" t="s">
        <v>129</v>
      </c>
      <c r="AY1728" s="18" t="s">
        <v>445</v>
      </c>
      <c r="BE1728" s="165">
        <f>IF(N1728="základná",J1728,0)</f>
        <v>0</v>
      </c>
      <c r="BF1728" s="165">
        <f>IF(N1728="znížená",J1728,0)</f>
        <v>0</v>
      </c>
      <c r="BG1728" s="165">
        <f>IF(N1728="zákl. prenesená",J1728,0)</f>
        <v>0</v>
      </c>
      <c r="BH1728" s="165">
        <f>IF(N1728="zníž. prenesená",J1728,0)</f>
        <v>0</v>
      </c>
      <c r="BI1728" s="165">
        <f>IF(N1728="nulová",J1728,0)</f>
        <v>0</v>
      </c>
      <c r="BJ1728" s="18" t="s">
        <v>129</v>
      </c>
      <c r="BK1728" s="165">
        <f>ROUND(I1728*H1728,2)</f>
        <v>0</v>
      </c>
      <c r="BL1728" s="18" t="s">
        <v>558</v>
      </c>
      <c r="BM1728" s="164" t="s">
        <v>2138</v>
      </c>
    </row>
    <row r="1729" spans="1:65" s="13" customFormat="1">
      <c r="B1729" s="166"/>
      <c r="D1729" s="167" t="s">
        <v>453</v>
      </c>
      <c r="E1729" s="168" t="s">
        <v>1</v>
      </c>
      <c r="F1729" s="169" t="s">
        <v>639</v>
      </c>
      <c r="H1729" s="168" t="s">
        <v>1</v>
      </c>
      <c r="L1729" s="166"/>
      <c r="M1729" s="170"/>
      <c r="N1729" s="171"/>
      <c r="O1729" s="171"/>
      <c r="P1729" s="171"/>
      <c r="Q1729" s="171"/>
      <c r="R1729" s="171"/>
      <c r="S1729" s="171"/>
      <c r="T1729" s="172"/>
      <c r="AT1729" s="168" t="s">
        <v>453</v>
      </c>
      <c r="AU1729" s="168" t="s">
        <v>129</v>
      </c>
      <c r="AV1729" s="13" t="s">
        <v>81</v>
      </c>
      <c r="AW1729" s="13" t="s">
        <v>29</v>
      </c>
      <c r="AX1729" s="13" t="s">
        <v>73</v>
      </c>
      <c r="AY1729" s="168" t="s">
        <v>445</v>
      </c>
    </row>
    <row r="1730" spans="1:65" s="14" customFormat="1">
      <c r="B1730" s="173"/>
      <c r="D1730" s="167" t="s">
        <v>453</v>
      </c>
      <c r="E1730" s="174" t="s">
        <v>1</v>
      </c>
      <c r="F1730" s="175" t="s">
        <v>129</v>
      </c>
      <c r="H1730" s="176">
        <v>2</v>
      </c>
      <c r="L1730" s="173"/>
      <c r="M1730" s="177"/>
      <c r="N1730" s="178"/>
      <c r="O1730" s="178"/>
      <c r="P1730" s="178"/>
      <c r="Q1730" s="178"/>
      <c r="R1730" s="178"/>
      <c r="S1730" s="178"/>
      <c r="T1730" s="179"/>
      <c r="AT1730" s="174" t="s">
        <v>453</v>
      </c>
      <c r="AU1730" s="174" t="s">
        <v>129</v>
      </c>
      <c r="AV1730" s="14" t="s">
        <v>129</v>
      </c>
      <c r="AW1730" s="14" t="s">
        <v>29</v>
      </c>
      <c r="AX1730" s="14" t="s">
        <v>73</v>
      </c>
      <c r="AY1730" s="174" t="s">
        <v>445</v>
      </c>
    </row>
    <row r="1731" spans="1:65" s="13" customFormat="1">
      <c r="B1731" s="166"/>
      <c r="D1731" s="167" t="s">
        <v>453</v>
      </c>
      <c r="E1731" s="168" t="s">
        <v>1</v>
      </c>
      <c r="F1731" s="169" t="s">
        <v>653</v>
      </c>
      <c r="H1731" s="168" t="s">
        <v>1</v>
      </c>
      <c r="L1731" s="166"/>
      <c r="M1731" s="170"/>
      <c r="N1731" s="171"/>
      <c r="O1731" s="171"/>
      <c r="P1731" s="171"/>
      <c r="Q1731" s="171"/>
      <c r="R1731" s="171"/>
      <c r="S1731" s="171"/>
      <c r="T1731" s="172"/>
      <c r="AT1731" s="168" t="s">
        <v>453</v>
      </c>
      <c r="AU1731" s="168" t="s">
        <v>129</v>
      </c>
      <c r="AV1731" s="13" t="s">
        <v>81</v>
      </c>
      <c r="AW1731" s="13" t="s">
        <v>29</v>
      </c>
      <c r="AX1731" s="13" t="s">
        <v>73</v>
      </c>
      <c r="AY1731" s="168" t="s">
        <v>445</v>
      </c>
    </row>
    <row r="1732" spans="1:65" s="14" customFormat="1">
      <c r="B1732" s="173"/>
      <c r="D1732" s="167" t="s">
        <v>453</v>
      </c>
      <c r="E1732" s="174" t="s">
        <v>1</v>
      </c>
      <c r="F1732" s="175" t="s">
        <v>504</v>
      </c>
      <c r="H1732" s="176">
        <v>8</v>
      </c>
      <c r="L1732" s="173"/>
      <c r="M1732" s="177"/>
      <c r="N1732" s="178"/>
      <c r="O1732" s="178"/>
      <c r="P1732" s="178"/>
      <c r="Q1732" s="178"/>
      <c r="R1732" s="178"/>
      <c r="S1732" s="178"/>
      <c r="T1732" s="179"/>
      <c r="AT1732" s="174" t="s">
        <v>453</v>
      </c>
      <c r="AU1732" s="174" t="s">
        <v>129</v>
      </c>
      <c r="AV1732" s="14" t="s">
        <v>129</v>
      </c>
      <c r="AW1732" s="14" t="s">
        <v>29</v>
      </c>
      <c r="AX1732" s="14" t="s">
        <v>73</v>
      </c>
      <c r="AY1732" s="174" t="s">
        <v>445</v>
      </c>
    </row>
    <row r="1733" spans="1:65" s="13" customFormat="1">
      <c r="B1733" s="166"/>
      <c r="D1733" s="167" t="s">
        <v>453</v>
      </c>
      <c r="E1733" s="168" t="s">
        <v>1</v>
      </c>
      <c r="F1733" s="169" t="s">
        <v>654</v>
      </c>
      <c r="H1733" s="168" t="s">
        <v>1</v>
      </c>
      <c r="L1733" s="166"/>
      <c r="M1733" s="170"/>
      <c r="N1733" s="171"/>
      <c r="O1733" s="171"/>
      <c r="P1733" s="171"/>
      <c r="Q1733" s="171"/>
      <c r="R1733" s="171"/>
      <c r="S1733" s="171"/>
      <c r="T1733" s="172"/>
      <c r="AT1733" s="168" t="s">
        <v>453</v>
      </c>
      <c r="AU1733" s="168" t="s">
        <v>129</v>
      </c>
      <c r="AV1733" s="13" t="s">
        <v>81</v>
      </c>
      <c r="AW1733" s="13" t="s">
        <v>29</v>
      </c>
      <c r="AX1733" s="13" t="s">
        <v>73</v>
      </c>
      <c r="AY1733" s="168" t="s">
        <v>445</v>
      </c>
    </row>
    <row r="1734" spans="1:65" s="14" customFormat="1">
      <c r="B1734" s="173"/>
      <c r="D1734" s="167" t="s">
        <v>453</v>
      </c>
      <c r="E1734" s="174" t="s">
        <v>1</v>
      </c>
      <c r="F1734" s="175" t="s">
        <v>504</v>
      </c>
      <c r="H1734" s="176">
        <v>8</v>
      </c>
      <c r="L1734" s="173"/>
      <c r="M1734" s="177"/>
      <c r="N1734" s="178"/>
      <c r="O1734" s="178"/>
      <c r="P1734" s="178"/>
      <c r="Q1734" s="178"/>
      <c r="R1734" s="178"/>
      <c r="S1734" s="178"/>
      <c r="T1734" s="179"/>
      <c r="AT1734" s="174" t="s">
        <v>453</v>
      </c>
      <c r="AU1734" s="174" t="s">
        <v>129</v>
      </c>
      <c r="AV1734" s="14" t="s">
        <v>129</v>
      </c>
      <c r="AW1734" s="14" t="s">
        <v>29</v>
      </c>
      <c r="AX1734" s="14" t="s">
        <v>73</v>
      </c>
      <c r="AY1734" s="174" t="s">
        <v>445</v>
      </c>
    </row>
    <row r="1735" spans="1:65" s="16" customFormat="1">
      <c r="B1735" s="187"/>
      <c r="D1735" s="167" t="s">
        <v>453</v>
      </c>
      <c r="E1735" s="188" t="s">
        <v>1</v>
      </c>
      <c r="F1735" s="189" t="s">
        <v>470</v>
      </c>
      <c r="H1735" s="190">
        <v>18</v>
      </c>
      <c r="L1735" s="187"/>
      <c r="M1735" s="191"/>
      <c r="N1735" s="192"/>
      <c r="O1735" s="192"/>
      <c r="P1735" s="192"/>
      <c r="Q1735" s="192"/>
      <c r="R1735" s="192"/>
      <c r="S1735" s="192"/>
      <c r="T1735" s="193"/>
      <c r="AT1735" s="188" t="s">
        <v>453</v>
      </c>
      <c r="AU1735" s="188" t="s">
        <v>129</v>
      </c>
      <c r="AV1735" s="16" t="s">
        <v>451</v>
      </c>
      <c r="AW1735" s="16" t="s">
        <v>29</v>
      </c>
      <c r="AX1735" s="16" t="s">
        <v>81</v>
      </c>
      <c r="AY1735" s="188" t="s">
        <v>445</v>
      </c>
    </row>
    <row r="1736" spans="1:65" s="2" customFormat="1" ht="21.75" customHeight="1">
      <c r="A1736" s="30"/>
      <c r="B1736" s="152"/>
      <c r="C1736" s="153" t="s">
        <v>2139</v>
      </c>
      <c r="D1736" s="153" t="s">
        <v>447</v>
      </c>
      <c r="E1736" s="154" t="s">
        <v>2140</v>
      </c>
      <c r="F1736" s="155" t="s">
        <v>2141</v>
      </c>
      <c r="G1736" s="156" t="s">
        <v>646</v>
      </c>
      <c r="H1736" s="157">
        <v>6</v>
      </c>
      <c r="I1736" s="158"/>
      <c r="J1736" s="158">
        <f>ROUND(I1736*H1736,2)</f>
        <v>0</v>
      </c>
      <c r="K1736" s="159"/>
      <c r="L1736" s="31"/>
      <c r="M1736" s="160" t="s">
        <v>1</v>
      </c>
      <c r="N1736" s="161" t="s">
        <v>39</v>
      </c>
      <c r="O1736" s="162">
        <v>0.70299999999999996</v>
      </c>
      <c r="P1736" s="162">
        <f>O1736*H1736</f>
        <v>4.218</v>
      </c>
      <c r="Q1736" s="162">
        <v>0</v>
      </c>
      <c r="R1736" s="162">
        <f>Q1736*H1736</f>
        <v>0</v>
      </c>
      <c r="S1736" s="162">
        <v>3.968E-2</v>
      </c>
      <c r="T1736" s="163">
        <f>S1736*H1736</f>
        <v>0.23808000000000001</v>
      </c>
      <c r="U1736" s="30"/>
      <c r="V1736" s="30"/>
      <c r="W1736" s="30"/>
      <c r="X1736" s="30"/>
      <c r="Y1736" s="30"/>
      <c r="Z1736" s="30"/>
      <c r="AA1736" s="30"/>
      <c r="AB1736" s="30"/>
      <c r="AC1736" s="30"/>
      <c r="AD1736" s="30"/>
      <c r="AE1736" s="30"/>
      <c r="AR1736" s="164" t="s">
        <v>558</v>
      </c>
      <c r="AT1736" s="164" t="s">
        <v>447</v>
      </c>
      <c r="AU1736" s="164" t="s">
        <v>129</v>
      </c>
      <c r="AY1736" s="18" t="s">
        <v>445</v>
      </c>
      <c r="BE1736" s="165">
        <f>IF(N1736="základná",J1736,0)</f>
        <v>0</v>
      </c>
      <c r="BF1736" s="165">
        <f>IF(N1736="znížená",J1736,0)</f>
        <v>0</v>
      </c>
      <c r="BG1736" s="165">
        <f>IF(N1736="zákl. prenesená",J1736,0)</f>
        <v>0</v>
      </c>
      <c r="BH1736" s="165">
        <f>IF(N1736="zníž. prenesená",J1736,0)</f>
        <v>0</v>
      </c>
      <c r="BI1736" s="165">
        <f>IF(N1736="nulová",J1736,0)</f>
        <v>0</v>
      </c>
      <c r="BJ1736" s="18" t="s">
        <v>129</v>
      </c>
      <c r="BK1736" s="165">
        <f>ROUND(I1736*H1736,2)</f>
        <v>0</v>
      </c>
      <c r="BL1736" s="18" t="s">
        <v>558</v>
      </c>
      <c r="BM1736" s="164" t="s">
        <v>2142</v>
      </c>
    </row>
    <row r="1737" spans="1:65" s="13" customFormat="1">
      <c r="B1737" s="166"/>
      <c r="D1737" s="167" t="s">
        <v>453</v>
      </c>
      <c r="E1737" s="168" t="s">
        <v>1</v>
      </c>
      <c r="F1737" s="169" t="s">
        <v>653</v>
      </c>
      <c r="H1737" s="168" t="s">
        <v>1</v>
      </c>
      <c r="L1737" s="166"/>
      <c r="M1737" s="170"/>
      <c r="N1737" s="171"/>
      <c r="O1737" s="171"/>
      <c r="P1737" s="171"/>
      <c r="Q1737" s="171"/>
      <c r="R1737" s="171"/>
      <c r="S1737" s="171"/>
      <c r="T1737" s="172"/>
      <c r="AT1737" s="168" t="s">
        <v>453</v>
      </c>
      <c r="AU1737" s="168" t="s">
        <v>129</v>
      </c>
      <c r="AV1737" s="13" t="s">
        <v>81</v>
      </c>
      <c r="AW1737" s="13" t="s">
        <v>29</v>
      </c>
      <c r="AX1737" s="13" t="s">
        <v>73</v>
      </c>
      <c r="AY1737" s="168" t="s">
        <v>445</v>
      </c>
    </row>
    <row r="1738" spans="1:65" s="14" customFormat="1">
      <c r="B1738" s="173"/>
      <c r="D1738" s="167" t="s">
        <v>453</v>
      </c>
      <c r="E1738" s="174" t="s">
        <v>1</v>
      </c>
      <c r="F1738" s="175" t="s">
        <v>469</v>
      </c>
      <c r="H1738" s="176">
        <v>3</v>
      </c>
      <c r="L1738" s="173"/>
      <c r="M1738" s="177"/>
      <c r="N1738" s="178"/>
      <c r="O1738" s="178"/>
      <c r="P1738" s="178"/>
      <c r="Q1738" s="178"/>
      <c r="R1738" s="178"/>
      <c r="S1738" s="178"/>
      <c r="T1738" s="179"/>
      <c r="AT1738" s="174" t="s">
        <v>453</v>
      </c>
      <c r="AU1738" s="174" t="s">
        <v>129</v>
      </c>
      <c r="AV1738" s="14" t="s">
        <v>129</v>
      </c>
      <c r="AW1738" s="14" t="s">
        <v>29</v>
      </c>
      <c r="AX1738" s="14" t="s">
        <v>73</v>
      </c>
      <c r="AY1738" s="174" t="s">
        <v>445</v>
      </c>
    </row>
    <row r="1739" spans="1:65" s="13" customFormat="1">
      <c r="B1739" s="166"/>
      <c r="D1739" s="167" t="s">
        <v>453</v>
      </c>
      <c r="E1739" s="168" t="s">
        <v>1</v>
      </c>
      <c r="F1739" s="169" t="s">
        <v>654</v>
      </c>
      <c r="H1739" s="168" t="s">
        <v>1</v>
      </c>
      <c r="L1739" s="166"/>
      <c r="M1739" s="170"/>
      <c r="N1739" s="171"/>
      <c r="O1739" s="171"/>
      <c r="P1739" s="171"/>
      <c r="Q1739" s="171"/>
      <c r="R1739" s="171"/>
      <c r="S1739" s="171"/>
      <c r="T1739" s="172"/>
      <c r="AT1739" s="168" t="s">
        <v>453</v>
      </c>
      <c r="AU1739" s="168" t="s">
        <v>129</v>
      </c>
      <c r="AV1739" s="13" t="s">
        <v>81</v>
      </c>
      <c r="AW1739" s="13" t="s">
        <v>29</v>
      </c>
      <c r="AX1739" s="13" t="s">
        <v>73</v>
      </c>
      <c r="AY1739" s="168" t="s">
        <v>445</v>
      </c>
    </row>
    <row r="1740" spans="1:65" s="14" customFormat="1">
      <c r="B1740" s="173"/>
      <c r="D1740" s="167" t="s">
        <v>453</v>
      </c>
      <c r="E1740" s="174" t="s">
        <v>1</v>
      </c>
      <c r="F1740" s="175" t="s">
        <v>469</v>
      </c>
      <c r="H1740" s="176">
        <v>3</v>
      </c>
      <c r="L1740" s="173"/>
      <c r="M1740" s="177"/>
      <c r="N1740" s="178"/>
      <c r="O1740" s="178"/>
      <c r="P1740" s="178"/>
      <c r="Q1740" s="178"/>
      <c r="R1740" s="178"/>
      <c r="S1740" s="178"/>
      <c r="T1740" s="179"/>
      <c r="AT1740" s="174" t="s">
        <v>453</v>
      </c>
      <c r="AU1740" s="174" t="s">
        <v>129</v>
      </c>
      <c r="AV1740" s="14" t="s">
        <v>129</v>
      </c>
      <c r="AW1740" s="14" t="s">
        <v>29</v>
      </c>
      <c r="AX1740" s="14" t="s">
        <v>73</v>
      </c>
      <c r="AY1740" s="174" t="s">
        <v>445</v>
      </c>
    </row>
    <row r="1741" spans="1:65" s="16" customFormat="1">
      <c r="B1741" s="187"/>
      <c r="D1741" s="167" t="s">
        <v>453</v>
      </c>
      <c r="E1741" s="188" t="s">
        <v>1</v>
      </c>
      <c r="F1741" s="189" t="s">
        <v>470</v>
      </c>
      <c r="H1741" s="190">
        <v>6</v>
      </c>
      <c r="L1741" s="187"/>
      <c r="M1741" s="191"/>
      <c r="N1741" s="192"/>
      <c r="O1741" s="192"/>
      <c r="P1741" s="192"/>
      <c r="Q1741" s="192"/>
      <c r="R1741" s="192"/>
      <c r="S1741" s="192"/>
      <c r="T1741" s="193"/>
      <c r="AT1741" s="188" t="s">
        <v>453</v>
      </c>
      <c r="AU1741" s="188" t="s">
        <v>129</v>
      </c>
      <c r="AV1741" s="16" t="s">
        <v>451</v>
      </c>
      <c r="AW1741" s="16" t="s">
        <v>29</v>
      </c>
      <c r="AX1741" s="16" t="s">
        <v>81</v>
      </c>
      <c r="AY1741" s="188" t="s">
        <v>445</v>
      </c>
    </row>
    <row r="1742" spans="1:65" s="2" customFormat="1" ht="24.2" customHeight="1">
      <c r="A1742" s="30"/>
      <c r="B1742" s="152"/>
      <c r="C1742" s="153" t="s">
        <v>2143</v>
      </c>
      <c r="D1742" s="153" t="s">
        <v>447</v>
      </c>
      <c r="E1742" s="154" t="s">
        <v>2144</v>
      </c>
      <c r="F1742" s="155" t="s">
        <v>2145</v>
      </c>
      <c r="G1742" s="156" t="s">
        <v>646</v>
      </c>
      <c r="H1742" s="157">
        <v>94</v>
      </c>
      <c r="I1742" s="158"/>
      <c r="J1742" s="158">
        <f>ROUND(I1742*H1742,2)</f>
        <v>0</v>
      </c>
      <c r="K1742" s="159"/>
      <c r="L1742" s="31"/>
      <c r="M1742" s="160" t="s">
        <v>1</v>
      </c>
      <c r="N1742" s="161" t="s">
        <v>39</v>
      </c>
      <c r="O1742" s="162">
        <v>0.34200000000000003</v>
      </c>
      <c r="P1742" s="162">
        <f>O1742*H1742</f>
        <v>32.148000000000003</v>
      </c>
      <c r="Q1742" s="162">
        <v>0</v>
      </c>
      <c r="R1742" s="162">
        <f>Q1742*H1742</f>
        <v>0</v>
      </c>
      <c r="S1742" s="162">
        <v>1.9460000000000002E-2</v>
      </c>
      <c r="T1742" s="163">
        <f>S1742*H1742</f>
        <v>1.8292400000000002</v>
      </c>
      <c r="U1742" s="30"/>
      <c r="V1742" s="30"/>
      <c r="W1742" s="30"/>
      <c r="X1742" s="30"/>
      <c r="Y1742" s="30"/>
      <c r="Z1742" s="30"/>
      <c r="AA1742" s="30"/>
      <c r="AB1742" s="30"/>
      <c r="AC1742" s="30"/>
      <c r="AD1742" s="30"/>
      <c r="AE1742" s="30"/>
      <c r="AR1742" s="164" t="s">
        <v>558</v>
      </c>
      <c r="AT1742" s="164" t="s">
        <v>447</v>
      </c>
      <c r="AU1742" s="164" t="s">
        <v>129</v>
      </c>
      <c r="AY1742" s="18" t="s">
        <v>445</v>
      </c>
      <c r="BE1742" s="165">
        <f>IF(N1742="základná",J1742,0)</f>
        <v>0</v>
      </c>
      <c r="BF1742" s="165">
        <f>IF(N1742="znížená",J1742,0)</f>
        <v>0</v>
      </c>
      <c r="BG1742" s="165">
        <f>IF(N1742="zákl. prenesená",J1742,0)</f>
        <v>0</v>
      </c>
      <c r="BH1742" s="165">
        <f>IF(N1742="zníž. prenesená",J1742,0)</f>
        <v>0</v>
      </c>
      <c r="BI1742" s="165">
        <f>IF(N1742="nulová",J1742,0)</f>
        <v>0</v>
      </c>
      <c r="BJ1742" s="18" t="s">
        <v>129</v>
      </c>
      <c r="BK1742" s="165">
        <f>ROUND(I1742*H1742,2)</f>
        <v>0</v>
      </c>
      <c r="BL1742" s="18" t="s">
        <v>558</v>
      </c>
      <c r="BM1742" s="164" t="s">
        <v>2146</v>
      </c>
    </row>
    <row r="1743" spans="1:65" s="13" customFormat="1">
      <c r="B1743" s="166"/>
      <c r="D1743" s="167" t="s">
        <v>453</v>
      </c>
      <c r="E1743" s="168" t="s">
        <v>1</v>
      </c>
      <c r="F1743" s="169" t="s">
        <v>639</v>
      </c>
      <c r="H1743" s="168" t="s">
        <v>1</v>
      </c>
      <c r="L1743" s="166"/>
      <c r="M1743" s="170"/>
      <c r="N1743" s="171"/>
      <c r="O1743" s="171"/>
      <c r="P1743" s="171"/>
      <c r="Q1743" s="171"/>
      <c r="R1743" s="171"/>
      <c r="S1743" s="171"/>
      <c r="T1743" s="172"/>
      <c r="AT1743" s="168" t="s">
        <v>453</v>
      </c>
      <c r="AU1743" s="168" t="s">
        <v>129</v>
      </c>
      <c r="AV1743" s="13" t="s">
        <v>81</v>
      </c>
      <c r="AW1743" s="13" t="s">
        <v>29</v>
      </c>
      <c r="AX1743" s="13" t="s">
        <v>73</v>
      </c>
      <c r="AY1743" s="168" t="s">
        <v>445</v>
      </c>
    </row>
    <row r="1744" spans="1:65" s="14" customFormat="1">
      <c r="B1744" s="173"/>
      <c r="D1744" s="167" t="s">
        <v>453</v>
      </c>
      <c r="E1744" s="174" t="s">
        <v>1</v>
      </c>
      <c r="F1744" s="175" t="s">
        <v>533</v>
      </c>
      <c r="H1744" s="176">
        <v>12</v>
      </c>
      <c r="L1744" s="173"/>
      <c r="M1744" s="177"/>
      <c r="N1744" s="178"/>
      <c r="O1744" s="178"/>
      <c r="P1744" s="178"/>
      <c r="Q1744" s="178"/>
      <c r="R1744" s="178"/>
      <c r="S1744" s="178"/>
      <c r="T1744" s="179"/>
      <c r="AT1744" s="174" t="s">
        <v>453</v>
      </c>
      <c r="AU1744" s="174" t="s">
        <v>129</v>
      </c>
      <c r="AV1744" s="14" t="s">
        <v>129</v>
      </c>
      <c r="AW1744" s="14" t="s">
        <v>29</v>
      </c>
      <c r="AX1744" s="14" t="s">
        <v>73</v>
      </c>
      <c r="AY1744" s="174" t="s">
        <v>445</v>
      </c>
    </row>
    <row r="1745" spans="1:65" s="13" customFormat="1">
      <c r="B1745" s="166"/>
      <c r="D1745" s="167" t="s">
        <v>453</v>
      </c>
      <c r="E1745" s="168" t="s">
        <v>1</v>
      </c>
      <c r="F1745" s="169" t="s">
        <v>653</v>
      </c>
      <c r="H1745" s="168" t="s">
        <v>1</v>
      </c>
      <c r="L1745" s="166"/>
      <c r="M1745" s="170"/>
      <c r="N1745" s="171"/>
      <c r="O1745" s="171"/>
      <c r="P1745" s="171"/>
      <c r="Q1745" s="171"/>
      <c r="R1745" s="171"/>
      <c r="S1745" s="171"/>
      <c r="T1745" s="172"/>
      <c r="AT1745" s="168" t="s">
        <v>453</v>
      </c>
      <c r="AU1745" s="168" t="s">
        <v>129</v>
      </c>
      <c r="AV1745" s="13" t="s">
        <v>81</v>
      </c>
      <c r="AW1745" s="13" t="s">
        <v>29</v>
      </c>
      <c r="AX1745" s="13" t="s">
        <v>73</v>
      </c>
      <c r="AY1745" s="168" t="s">
        <v>445</v>
      </c>
    </row>
    <row r="1746" spans="1:65" s="14" customFormat="1">
      <c r="B1746" s="173"/>
      <c r="D1746" s="167" t="s">
        <v>453</v>
      </c>
      <c r="E1746" s="174" t="s">
        <v>1</v>
      </c>
      <c r="F1746" s="175" t="s">
        <v>777</v>
      </c>
      <c r="H1746" s="176">
        <v>44</v>
      </c>
      <c r="L1746" s="173"/>
      <c r="M1746" s="177"/>
      <c r="N1746" s="178"/>
      <c r="O1746" s="178"/>
      <c r="P1746" s="178"/>
      <c r="Q1746" s="178"/>
      <c r="R1746" s="178"/>
      <c r="S1746" s="178"/>
      <c r="T1746" s="179"/>
      <c r="AT1746" s="174" t="s">
        <v>453</v>
      </c>
      <c r="AU1746" s="174" t="s">
        <v>129</v>
      </c>
      <c r="AV1746" s="14" t="s">
        <v>129</v>
      </c>
      <c r="AW1746" s="14" t="s">
        <v>29</v>
      </c>
      <c r="AX1746" s="14" t="s">
        <v>73</v>
      </c>
      <c r="AY1746" s="174" t="s">
        <v>445</v>
      </c>
    </row>
    <row r="1747" spans="1:65" s="13" customFormat="1">
      <c r="B1747" s="166"/>
      <c r="D1747" s="167" t="s">
        <v>453</v>
      </c>
      <c r="E1747" s="168" t="s">
        <v>1</v>
      </c>
      <c r="F1747" s="169" t="s">
        <v>654</v>
      </c>
      <c r="H1747" s="168" t="s">
        <v>1</v>
      </c>
      <c r="L1747" s="166"/>
      <c r="M1747" s="170"/>
      <c r="N1747" s="171"/>
      <c r="O1747" s="171"/>
      <c r="P1747" s="171"/>
      <c r="Q1747" s="171"/>
      <c r="R1747" s="171"/>
      <c r="S1747" s="171"/>
      <c r="T1747" s="172"/>
      <c r="AT1747" s="168" t="s">
        <v>453</v>
      </c>
      <c r="AU1747" s="168" t="s">
        <v>129</v>
      </c>
      <c r="AV1747" s="13" t="s">
        <v>81</v>
      </c>
      <c r="AW1747" s="13" t="s">
        <v>29</v>
      </c>
      <c r="AX1747" s="13" t="s">
        <v>73</v>
      </c>
      <c r="AY1747" s="168" t="s">
        <v>445</v>
      </c>
    </row>
    <row r="1748" spans="1:65" s="14" customFormat="1">
      <c r="B1748" s="173"/>
      <c r="D1748" s="167" t="s">
        <v>453</v>
      </c>
      <c r="E1748" s="174" t="s">
        <v>1</v>
      </c>
      <c r="F1748" s="175" t="s">
        <v>741</v>
      </c>
      <c r="H1748" s="176">
        <v>38</v>
      </c>
      <c r="L1748" s="173"/>
      <c r="M1748" s="177"/>
      <c r="N1748" s="178"/>
      <c r="O1748" s="178"/>
      <c r="P1748" s="178"/>
      <c r="Q1748" s="178"/>
      <c r="R1748" s="178"/>
      <c r="S1748" s="178"/>
      <c r="T1748" s="179"/>
      <c r="AT1748" s="174" t="s">
        <v>453</v>
      </c>
      <c r="AU1748" s="174" t="s">
        <v>129</v>
      </c>
      <c r="AV1748" s="14" t="s">
        <v>129</v>
      </c>
      <c r="AW1748" s="14" t="s">
        <v>29</v>
      </c>
      <c r="AX1748" s="14" t="s">
        <v>73</v>
      </c>
      <c r="AY1748" s="174" t="s">
        <v>445</v>
      </c>
    </row>
    <row r="1749" spans="1:65" s="16" customFormat="1">
      <c r="B1749" s="187"/>
      <c r="D1749" s="167" t="s">
        <v>453</v>
      </c>
      <c r="E1749" s="188" t="s">
        <v>1</v>
      </c>
      <c r="F1749" s="189" t="s">
        <v>470</v>
      </c>
      <c r="H1749" s="190">
        <v>94</v>
      </c>
      <c r="L1749" s="187"/>
      <c r="M1749" s="191"/>
      <c r="N1749" s="192"/>
      <c r="O1749" s="192"/>
      <c r="P1749" s="192"/>
      <c r="Q1749" s="192"/>
      <c r="R1749" s="192"/>
      <c r="S1749" s="192"/>
      <c r="T1749" s="193"/>
      <c r="AT1749" s="188" t="s">
        <v>453</v>
      </c>
      <c r="AU1749" s="188" t="s">
        <v>129</v>
      </c>
      <c r="AV1749" s="16" t="s">
        <v>451</v>
      </c>
      <c r="AW1749" s="16" t="s">
        <v>29</v>
      </c>
      <c r="AX1749" s="16" t="s">
        <v>81</v>
      </c>
      <c r="AY1749" s="188" t="s">
        <v>445</v>
      </c>
    </row>
    <row r="1750" spans="1:65" s="2" customFormat="1" ht="24.2" customHeight="1">
      <c r="A1750" s="30"/>
      <c r="B1750" s="152"/>
      <c r="C1750" s="153" t="s">
        <v>2147</v>
      </c>
      <c r="D1750" s="153" t="s">
        <v>447</v>
      </c>
      <c r="E1750" s="154" t="s">
        <v>2148</v>
      </c>
      <c r="F1750" s="155" t="s">
        <v>2149</v>
      </c>
      <c r="G1750" s="156" t="s">
        <v>646</v>
      </c>
      <c r="H1750" s="157">
        <v>6</v>
      </c>
      <c r="I1750" s="158"/>
      <c r="J1750" s="158">
        <f>ROUND(I1750*H1750,2)</f>
        <v>0</v>
      </c>
      <c r="K1750" s="159"/>
      <c r="L1750" s="31"/>
      <c r="M1750" s="160" t="s">
        <v>1</v>
      </c>
      <c r="N1750" s="161" t="s">
        <v>39</v>
      </c>
      <c r="O1750" s="162">
        <v>0.36199999999999999</v>
      </c>
      <c r="P1750" s="162">
        <f>O1750*H1750</f>
        <v>2.1719999999999997</v>
      </c>
      <c r="Q1750" s="162">
        <v>0</v>
      </c>
      <c r="R1750" s="162">
        <f>Q1750*H1750</f>
        <v>0</v>
      </c>
      <c r="S1750" s="162">
        <v>2.4500000000000001E-2</v>
      </c>
      <c r="T1750" s="163">
        <f>S1750*H1750</f>
        <v>0.14700000000000002</v>
      </c>
      <c r="U1750" s="30"/>
      <c r="V1750" s="30"/>
      <c r="W1750" s="30"/>
      <c r="X1750" s="30"/>
      <c r="Y1750" s="30"/>
      <c r="Z1750" s="30"/>
      <c r="AA1750" s="30"/>
      <c r="AB1750" s="30"/>
      <c r="AC1750" s="30"/>
      <c r="AD1750" s="30"/>
      <c r="AE1750" s="30"/>
      <c r="AR1750" s="164" t="s">
        <v>558</v>
      </c>
      <c r="AT1750" s="164" t="s">
        <v>447</v>
      </c>
      <c r="AU1750" s="164" t="s">
        <v>129</v>
      </c>
      <c r="AY1750" s="18" t="s">
        <v>445</v>
      </c>
      <c r="BE1750" s="165">
        <f>IF(N1750="základná",J1750,0)</f>
        <v>0</v>
      </c>
      <c r="BF1750" s="165">
        <f>IF(N1750="znížená",J1750,0)</f>
        <v>0</v>
      </c>
      <c r="BG1750" s="165">
        <f>IF(N1750="zákl. prenesená",J1750,0)</f>
        <v>0</v>
      </c>
      <c r="BH1750" s="165">
        <f>IF(N1750="zníž. prenesená",J1750,0)</f>
        <v>0</v>
      </c>
      <c r="BI1750" s="165">
        <f>IF(N1750="nulová",J1750,0)</f>
        <v>0</v>
      </c>
      <c r="BJ1750" s="18" t="s">
        <v>129</v>
      </c>
      <c r="BK1750" s="165">
        <f>ROUND(I1750*H1750,2)</f>
        <v>0</v>
      </c>
      <c r="BL1750" s="18" t="s">
        <v>558</v>
      </c>
      <c r="BM1750" s="164" t="s">
        <v>2150</v>
      </c>
    </row>
    <row r="1751" spans="1:65" s="13" customFormat="1">
      <c r="B1751" s="166"/>
      <c r="D1751" s="167" t="s">
        <v>453</v>
      </c>
      <c r="E1751" s="168" t="s">
        <v>1</v>
      </c>
      <c r="F1751" s="169" t="s">
        <v>639</v>
      </c>
      <c r="H1751" s="168" t="s">
        <v>1</v>
      </c>
      <c r="L1751" s="166"/>
      <c r="M1751" s="170"/>
      <c r="N1751" s="171"/>
      <c r="O1751" s="171"/>
      <c r="P1751" s="171"/>
      <c r="Q1751" s="171"/>
      <c r="R1751" s="171"/>
      <c r="S1751" s="171"/>
      <c r="T1751" s="172"/>
      <c r="AT1751" s="168" t="s">
        <v>453</v>
      </c>
      <c r="AU1751" s="168" t="s">
        <v>129</v>
      </c>
      <c r="AV1751" s="13" t="s">
        <v>81</v>
      </c>
      <c r="AW1751" s="13" t="s">
        <v>29</v>
      </c>
      <c r="AX1751" s="13" t="s">
        <v>73</v>
      </c>
      <c r="AY1751" s="168" t="s">
        <v>445</v>
      </c>
    </row>
    <row r="1752" spans="1:65" s="14" customFormat="1">
      <c r="B1752" s="173"/>
      <c r="D1752" s="167" t="s">
        <v>453</v>
      </c>
      <c r="E1752" s="174" t="s">
        <v>1</v>
      </c>
      <c r="F1752" s="175" t="s">
        <v>81</v>
      </c>
      <c r="H1752" s="176">
        <v>1</v>
      </c>
      <c r="L1752" s="173"/>
      <c r="M1752" s="177"/>
      <c r="N1752" s="178"/>
      <c r="O1752" s="178"/>
      <c r="P1752" s="178"/>
      <c r="Q1752" s="178"/>
      <c r="R1752" s="178"/>
      <c r="S1752" s="178"/>
      <c r="T1752" s="179"/>
      <c r="AT1752" s="174" t="s">
        <v>453</v>
      </c>
      <c r="AU1752" s="174" t="s">
        <v>129</v>
      </c>
      <c r="AV1752" s="14" t="s">
        <v>129</v>
      </c>
      <c r="AW1752" s="14" t="s">
        <v>29</v>
      </c>
      <c r="AX1752" s="14" t="s">
        <v>73</v>
      </c>
      <c r="AY1752" s="174" t="s">
        <v>445</v>
      </c>
    </row>
    <row r="1753" spans="1:65" s="13" customFormat="1">
      <c r="B1753" s="166"/>
      <c r="D1753" s="167" t="s">
        <v>453</v>
      </c>
      <c r="E1753" s="168" t="s">
        <v>1</v>
      </c>
      <c r="F1753" s="169" t="s">
        <v>653</v>
      </c>
      <c r="H1753" s="168" t="s">
        <v>1</v>
      </c>
      <c r="L1753" s="166"/>
      <c r="M1753" s="170"/>
      <c r="N1753" s="171"/>
      <c r="O1753" s="171"/>
      <c r="P1753" s="171"/>
      <c r="Q1753" s="171"/>
      <c r="R1753" s="171"/>
      <c r="S1753" s="171"/>
      <c r="T1753" s="172"/>
      <c r="AT1753" s="168" t="s">
        <v>453</v>
      </c>
      <c r="AU1753" s="168" t="s">
        <v>129</v>
      </c>
      <c r="AV1753" s="13" t="s">
        <v>81</v>
      </c>
      <c r="AW1753" s="13" t="s">
        <v>29</v>
      </c>
      <c r="AX1753" s="13" t="s">
        <v>73</v>
      </c>
      <c r="AY1753" s="168" t="s">
        <v>445</v>
      </c>
    </row>
    <row r="1754" spans="1:65" s="14" customFormat="1">
      <c r="B1754" s="173"/>
      <c r="D1754" s="167" t="s">
        <v>453</v>
      </c>
      <c r="E1754" s="174" t="s">
        <v>1</v>
      </c>
      <c r="F1754" s="175" t="s">
        <v>469</v>
      </c>
      <c r="H1754" s="176">
        <v>3</v>
      </c>
      <c r="L1754" s="173"/>
      <c r="M1754" s="177"/>
      <c r="N1754" s="178"/>
      <c r="O1754" s="178"/>
      <c r="P1754" s="178"/>
      <c r="Q1754" s="178"/>
      <c r="R1754" s="178"/>
      <c r="S1754" s="178"/>
      <c r="T1754" s="179"/>
      <c r="AT1754" s="174" t="s">
        <v>453</v>
      </c>
      <c r="AU1754" s="174" t="s">
        <v>129</v>
      </c>
      <c r="AV1754" s="14" t="s">
        <v>129</v>
      </c>
      <c r="AW1754" s="14" t="s">
        <v>29</v>
      </c>
      <c r="AX1754" s="14" t="s">
        <v>73</v>
      </c>
      <c r="AY1754" s="174" t="s">
        <v>445</v>
      </c>
    </row>
    <row r="1755" spans="1:65" s="13" customFormat="1">
      <c r="B1755" s="166"/>
      <c r="D1755" s="167" t="s">
        <v>453</v>
      </c>
      <c r="E1755" s="168" t="s">
        <v>1</v>
      </c>
      <c r="F1755" s="169" t="s">
        <v>654</v>
      </c>
      <c r="H1755" s="168" t="s">
        <v>1</v>
      </c>
      <c r="L1755" s="166"/>
      <c r="M1755" s="170"/>
      <c r="N1755" s="171"/>
      <c r="O1755" s="171"/>
      <c r="P1755" s="171"/>
      <c r="Q1755" s="171"/>
      <c r="R1755" s="171"/>
      <c r="S1755" s="171"/>
      <c r="T1755" s="172"/>
      <c r="AT1755" s="168" t="s">
        <v>453</v>
      </c>
      <c r="AU1755" s="168" t="s">
        <v>129</v>
      </c>
      <c r="AV1755" s="13" t="s">
        <v>81</v>
      </c>
      <c r="AW1755" s="13" t="s">
        <v>29</v>
      </c>
      <c r="AX1755" s="13" t="s">
        <v>73</v>
      </c>
      <c r="AY1755" s="168" t="s">
        <v>445</v>
      </c>
    </row>
    <row r="1756" spans="1:65" s="14" customFormat="1">
      <c r="B1756" s="173"/>
      <c r="D1756" s="167" t="s">
        <v>453</v>
      </c>
      <c r="E1756" s="174" t="s">
        <v>1</v>
      </c>
      <c r="F1756" s="175" t="s">
        <v>129</v>
      </c>
      <c r="H1756" s="176">
        <v>2</v>
      </c>
      <c r="L1756" s="173"/>
      <c r="M1756" s="177"/>
      <c r="N1756" s="178"/>
      <c r="O1756" s="178"/>
      <c r="P1756" s="178"/>
      <c r="Q1756" s="178"/>
      <c r="R1756" s="178"/>
      <c r="S1756" s="178"/>
      <c r="T1756" s="179"/>
      <c r="AT1756" s="174" t="s">
        <v>453</v>
      </c>
      <c r="AU1756" s="174" t="s">
        <v>129</v>
      </c>
      <c r="AV1756" s="14" t="s">
        <v>129</v>
      </c>
      <c r="AW1756" s="14" t="s">
        <v>29</v>
      </c>
      <c r="AX1756" s="14" t="s">
        <v>73</v>
      </c>
      <c r="AY1756" s="174" t="s">
        <v>445</v>
      </c>
    </row>
    <row r="1757" spans="1:65" s="16" customFormat="1">
      <c r="B1757" s="187"/>
      <c r="D1757" s="167" t="s">
        <v>453</v>
      </c>
      <c r="E1757" s="188" t="s">
        <v>1</v>
      </c>
      <c r="F1757" s="189" t="s">
        <v>470</v>
      </c>
      <c r="H1757" s="190">
        <v>6</v>
      </c>
      <c r="L1757" s="187"/>
      <c r="M1757" s="191"/>
      <c r="N1757" s="192"/>
      <c r="O1757" s="192"/>
      <c r="P1757" s="192"/>
      <c r="Q1757" s="192"/>
      <c r="R1757" s="192"/>
      <c r="S1757" s="192"/>
      <c r="T1757" s="193"/>
      <c r="AT1757" s="188" t="s">
        <v>453</v>
      </c>
      <c r="AU1757" s="188" t="s">
        <v>129</v>
      </c>
      <c r="AV1757" s="16" t="s">
        <v>451</v>
      </c>
      <c r="AW1757" s="16" t="s">
        <v>29</v>
      </c>
      <c r="AX1757" s="16" t="s">
        <v>81</v>
      </c>
      <c r="AY1757" s="188" t="s">
        <v>445</v>
      </c>
    </row>
    <row r="1758" spans="1:65" s="2" customFormat="1" ht="33" customHeight="1">
      <c r="A1758" s="30"/>
      <c r="B1758" s="152"/>
      <c r="C1758" s="153" t="s">
        <v>2151</v>
      </c>
      <c r="D1758" s="153" t="s">
        <v>447</v>
      </c>
      <c r="E1758" s="154" t="s">
        <v>2152</v>
      </c>
      <c r="F1758" s="155" t="s">
        <v>2153</v>
      </c>
      <c r="G1758" s="156" t="s">
        <v>646</v>
      </c>
      <c r="H1758" s="157">
        <v>3</v>
      </c>
      <c r="I1758" s="158"/>
      <c r="J1758" s="158">
        <f>ROUND(I1758*H1758,2)</f>
        <v>0</v>
      </c>
      <c r="K1758" s="159"/>
      <c r="L1758" s="31"/>
      <c r="M1758" s="160" t="s">
        <v>1</v>
      </c>
      <c r="N1758" s="161" t="s">
        <v>39</v>
      </c>
      <c r="O1758" s="162">
        <v>0.53800000000000003</v>
      </c>
      <c r="P1758" s="162">
        <f>O1758*H1758</f>
        <v>1.6140000000000001</v>
      </c>
      <c r="Q1758" s="162">
        <v>0</v>
      </c>
      <c r="R1758" s="162">
        <f>Q1758*H1758</f>
        <v>0</v>
      </c>
      <c r="S1758" s="162">
        <v>3.4700000000000002E-2</v>
      </c>
      <c r="T1758" s="163">
        <f>S1758*H1758</f>
        <v>0.1041</v>
      </c>
      <c r="U1758" s="30"/>
      <c r="V1758" s="30"/>
      <c r="W1758" s="30"/>
      <c r="X1758" s="30"/>
      <c r="Y1758" s="30"/>
      <c r="Z1758" s="30"/>
      <c r="AA1758" s="30"/>
      <c r="AB1758" s="30"/>
      <c r="AC1758" s="30"/>
      <c r="AD1758" s="30"/>
      <c r="AE1758" s="30"/>
      <c r="AR1758" s="164" t="s">
        <v>558</v>
      </c>
      <c r="AT1758" s="164" t="s">
        <v>447</v>
      </c>
      <c r="AU1758" s="164" t="s">
        <v>129</v>
      </c>
      <c r="AY1758" s="18" t="s">
        <v>445</v>
      </c>
      <c r="BE1758" s="165">
        <f>IF(N1758="základná",J1758,0)</f>
        <v>0</v>
      </c>
      <c r="BF1758" s="165">
        <f>IF(N1758="znížená",J1758,0)</f>
        <v>0</v>
      </c>
      <c r="BG1758" s="165">
        <f>IF(N1758="zákl. prenesená",J1758,0)</f>
        <v>0</v>
      </c>
      <c r="BH1758" s="165">
        <f>IF(N1758="zníž. prenesená",J1758,0)</f>
        <v>0</v>
      </c>
      <c r="BI1758" s="165">
        <f>IF(N1758="nulová",J1758,0)</f>
        <v>0</v>
      </c>
      <c r="BJ1758" s="18" t="s">
        <v>129</v>
      </c>
      <c r="BK1758" s="165">
        <f>ROUND(I1758*H1758,2)</f>
        <v>0</v>
      </c>
      <c r="BL1758" s="18" t="s">
        <v>558</v>
      </c>
      <c r="BM1758" s="164" t="s">
        <v>2154</v>
      </c>
    </row>
    <row r="1759" spans="1:65" s="13" customFormat="1">
      <c r="B1759" s="166"/>
      <c r="D1759" s="167" t="s">
        <v>453</v>
      </c>
      <c r="E1759" s="168" t="s">
        <v>1</v>
      </c>
      <c r="F1759" s="169" t="s">
        <v>653</v>
      </c>
      <c r="H1759" s="168" t="s">
        <v>1</v>
      </c>
      <c r="L1759" s="166"/>
      <c r="M1759" s="170"/>
      <c r="N1759" s="171"/>
      <c r="O1759" s="171"/>
      <c r="P1759" s="171"/>
      <c r="Q1759" s="171"/>
      <c r="R1759" s="171"/>
      <c r="S1759" s="171"/>
      <c r="T1759" s="172"/>
      <c r="AT1759" s="168" t="s">
        <v>453</v>
      </c>
      <c r="AU1759" s="168" t="s">
        <v>129</v>
      </c>
      <c r="AV1759" s="13" t="s">
        <v>81</v>
      </c>
      <c r="AW1759" s="13" t="s">
        <v>29</v>
      </c>
      <c r="AX1759" s="13" t="s">
        <v>73</v>
      </c>
      <c r="AY1759" s="168" t="s">
        <v>445</v>
      </c>
    </row>
    <row r="1760" spans="1:65" s="14" customFormat="1">
      <c r="B1760" s="173"/>
      <c r="D1760" s="167" t="s">
        <v>453</v>
      </c>
      <c r="E1760" s="174" t="s">
        <v>1</v>
      </c>
      <c r="F1760" s="175" t="s">
        <v>81</v>
      </c>
      <c r="H1760" s="176">
        <v>1</v>
      </c>
      <c r="L1760" s="173"/>
      <c r="M1760" s="177"/>
      <c r="N1760" s="178"/>
      <c r="O1760" s="178"/>
      <c r="P1760" s="178"/>
      <c r="Q1760" s="178"/>
      <c r="R1760" s="178"/>
      <c r="S1760" s="178"/>
      <c r="T1760" s="179"/>
      <c r="AT1760" s="174" t="s">
        <v>453</v>
      </c>
      <c r="AU1760" s="174" t="s">
        <v>129</v>
      </c>
      <c r="AV1760" s="14" t="s">
        <v>129</v>
      </c>
      <c r="AW1760" s="14" t="s">
        <v>29</v>
      </c>
      <c r="AX1760" s="14" t="s">
        <v>73</v>
      </c>
      <c r="AY1760" s="174" t="s">
        <v>445</v>
      </c>
    </row>
    <row r="1761" spans="1:65" s="13" customFormat="1">
      <c r="B1761" s="166"/>
      <c r="D1761" s="167" t="s">
        <v>453</v>
      </c>
      <c r="E1761" s="168" t="s">
        <v>1</v>
      </c>
      <c r="F1761" s="169" t="s">
        <v>654</v>
      </c>
      <c r="H1761" s="168" t="s">
        <v>1</v>
      </c>
      <c r="L1761" s="166"/>
      <c r="M1761" s="170"/>
      <c r="N1761" s="171"/>
      <c r="O1761" s="171"/>
      <c r="P1761" s="171"/>
      <c r="Q1761" s="171"/>
      <c r="R1761" s="171"/>
      <c r="S1761" s="171"/>
      <c r="T1761" s="172"/>
      <c r="AT1761" s="168" t="s">
        <v>453</v>
      </c>
      <c r="AU1761" s="168" t="s">
        <v>129</v>
      </c>
      <c r="AV1761" s="13" t="s">
        <v>81</v>
      </c>
      <c r="AW1761" s="13" t="s">
        <v>29</v>
      </c>
      <c r="AX1761" s="13" t="s">
        <v>73</v>
      </c>
      <c r="AY1761" s="168" t="s">
        <v>445</v>
      </c>
    </row>
    <row r="1762" spans="1:65" s="14" customFormat="1">
      <c r="B1762" s="173"/>
      <c r="D1762" s="167" t="s">
        <v>453</v>
      </c>
      <c r="E1762" s="174" t="s">
        <v>1</v>
      </c>
      <c r="F1762" s="175" t="s">
        <v>129</v>
      </c>
      <c r="H1762" s="176">
        <v>2</v>
      </c>
      <c r="L1762" s="173"/>
      <c r="M1762" s="177"/>
      <c r="N1762" s="178"/>
      <c r="O1762" s="178"/>
      <c r="P1762" s="178"/>
      <c r="Q1762" s="178"/>
      <c r="R1762" s="178"/>
      <c r="S1762" s="178"/>
      <c r="T1762" s="179"/>
      <c r="AT1762" s="174" t="s">
        <v>453</v>
      </c>
      <c r="AU1762" s="174" t="s">
        <v>129</v>
      </c>
      <c r="AV1762" s="14" t="s">
        <v>129</v>
      </c>
      <c r="AW1762" s="14" t="s">
        <v>29</v>
      </c>
      <c r="AX1762" s="14" t="s">
        <v>73</v>
      </c>
      <c r="AY1762" s="174" t="s">
        <v>445</v>
      </c>
    </row>
    <row r="1763" spans="1:65" s="16" customFormat="1">
      <c r="B1763" s="187"/>
      <c r="D1763" s="167" t="s">
        <v>453</v>
      </c>
      <c r="E1763" s="188" t="s">
        <v>1</v>
      </c>
      <c r="F1763" s="189" t="s">
        <v>470</v>
      </c>
      <c r="H1763" s="190">
        <v>3</v>
      </c>
      <c r="L1763" s="187"/>
      <c r="M1763" s="191"/>
      <c r="N1763" s="192"/>
      <c r="O1763" s="192"/>
      <c r="P1763" s="192"/>
      <c r="Q1763" s="192"/>
      <c r="R1763" s="192"/>
      <c r="S1763" s="192"/>
      <c r="T1763" s="193"/>
      <c r="AT1763" s="188" t="s">
        <v>453</v>
      </c>
      <c r="AU1763" s="188" t="s">
        <v>129</v>
      </c>
      <c r="AV1763" s="16" t="s">
        <v>451</v>
      </c>
      <c r="AW1763" s="16" t="s">
        <v>29</v>
      </c>
      <c r="AX1763" s="16" t="s">
        <v>81</v>
      </c>
      <c r="AY1763" s="188" t="s">
        <v>445</v>
      </c>
    </row>
    <row r="1764" spans="1:65" s="2" customFormat="1" ht="21.75" customHeight="1">
      <c r="A1764" s="30"/>
      <c r="B1764" s="152"/>
      <c r="C1764" s="153" t="s">
        <v>2155</v>
      </c>
      <c r="D1764" s="153" t="s">
        <v>447</v>
      </c>
      <c r="E1764" s="154" t="s">
        <v>2156</v>
      </c>
      <c r="F1764" s="155" t="s">
        <v>2157</v>
      </c>
      <c r="G1764" s="156" t="s">
        <v>651</v>
      </c>
      <c r="H1764" s="157">
        <v>230</v>
      </c>
      <c r="I1764" s="158"/>
      <c r="J1764" s="158">
        <f>ROUND(I1764*H1764,2)</f>
        <v>0</v>
      </c>
      <c r="K1764" s="159"/>
      <c r="L1764" s="31"/>
      <c r="M1764" s="160" t="s">
        <v>1</v>
      </c>
      <c r="N1764" s="161" t="s">
        <v>39</v>
      </c>
      <c r="O1764" s="162">
        <v>0.11799999999999999</v>
      </c>
      <c r="P1764" s="162">
        <f>O1764*H1764</f>
        <v>27.139999999999997</v>
      </c>
      <c r="Q1764" s="162">
        <v>0</v>
      </c>
      <c r="R1764" s="162">
        <f>Q1764*H1764</f>
        <v>0</v>
      </c>
      <c r="S1764" s="162">
        <v>5.4000000000000001E-4</v>
      </c>
      <c r="T1764" s="163">
        <f>S1764*H1764</f>
        <v>0.1242</v>
      </c>
      <c r="U1764" s="30"/>
      <c r="V1764" s="30"/>
      <c r="W1764" s="30"/>
      <c r="X1764" s="30"/>
      <c r="Y1764" s="30"/>
      <c r="Z1764" s="30"/>
      <c r="AA1764" s="30"/>
      <c r="AB1764" s="30"/>
      <c r="AC1764" s="30"/>
      <c r="AD1764" s="30"/>
      <c r="AE1764" s="30"/>
      <c r="AR1764" s="164" t="s">
        <v>558</v>
      </c>
      <c r="AT1764" s="164" t="s">
        <v>447</v>
      </c>
      <c r="AU1764" s="164" t="s">
        <v>129</v>
      </c>
      <c r="AY1764" s="18" t="s">
        <v>445</v>
      </c>
      <c r="BE1764" s="165">
        <f>IF(N1764="základná",J1764,0)</f>
        <v>0</v>
      </c>
      <c r="BF1764" s="165">
        <f>IF(N1764="znížená",J1764,0)</f>
        <v>0</v>
      </c>
      <c r="BG1764" s="165">
        <f>IF(N1764="zákl. prenesená",J1764,0)</f>
        <v>0</v>
      </c>
      <c r="BH1764" s="165">
        <f>IF(N1764="zníž. prenesená",J1764,0)</f>
        <v>0</v>
      </c>
      <c r="BI1764" s="165">
        <f>IF(N1764="nulová",J1764,0)</f>
        <v>0</v>
      </c>
      <c r="BJ1764" s="18" t="s">
        <v>129</v>
      </c>
      <c r="BK1764" s="165">
        <f>ROUND(I1764*H1764,2)</f>
        <v>0</v>
      </c>
      <c r="BL1764" s="18" t="s">
        <v>558</v>
      </c>
      <c r="BM1764" s="164" t="s">
        <v>2158</v>
      </c>
    </row>
    <row r="1765" spans="1:65" s="14" customFormat="1">
      <c r="B1765" s="173"/>
      <c r="D1765" s="167" t="s">
        <v>453</v>
      </c>
      <c r="E1765" s="174" t="s">
        <v>1</v>
      </c>
      <c r="F1765" s="175" t="s">
        <v>2159</v>
      </c>
      <c r="H1765" s="176">
        <v>188</v>
      </c>
      <c r="L1765" s="173"/>
      <c r="M1765" s="177"/>
      <c r="N1765" s="178"/>
      <c r="O1765" s="178"/>
      <c r="P1765" s="178"/>
      <c r="Q1765" s="178"/>
      <c r="R1765" s="178"/>
      <c r="S1765" s="178"/>
      <c r="T1765" s="179"/>
      <c r="AT1765" s="174" t="s">
        <v>453</v>
      </c>
      <c r="AU1765" s="174" t="s">
        <v>129</v>
      </c>
      <c r="AV1765" s="14" t="s">
        <v>129</v>
      </c>
      <c r="AW1765" s="14" t="s">
        <v>29</v>
      </c>
      <c r="AX1765" s="14" t="s">
        <v>73</v>
      </c>
      <c r="AY1765" s="174" t="s">
        <v>445</v>
      </c>
    </row>
    <row r="1766" spans="1:65" s="14" customFormat="1">
      <c r="B1766" s="173"/>
      <c r="D1766" s="167" t="s">
        <v>453</v>
      </c>
      <c r="E1766" s="174" t="s">
        <v>1</v>
      </c>
      <c r="F1766" s="175" t="s">
        <v>2160</v>
      </c>
      <c r="H1766" s="176">
        <v>12</v>
      </c>
      <c r="L1766" s="173"/>
      <c r="M1766" s="177"/>
      <c r="N1766" s="178"/>
      <c r="O1766" s="178"/>
      <c r="P1766" s="178"/>
      <c r="Q1766" s="178"/>
      <c r="R1766" s="178"/>
      <c r="S1766" s="178"/>
      <c r="T1766" s="179"/>
      <c r="AT1766" s="174" t="s">
        <v>453</v>
      </c>
      <c r="AU1766" s="174" t="s">
        <v>129</v>
      </c>
      <c r="AV1766" s="14" t="s">
        <v>129</v>
      </c>
      <c r="AW1766" s="14" t="s">
        <v>29</v>
      </c>
      <c r="AX1766" s="14" t="s">
        <v>73</v>
      </c>
      <c r="AY1766" s="174" t="s">
        <v>445</v>
      </c>
    </row>
    <row r="1767" spans="1:65" s="14" customFormat="1">
      <c r="B1767" s="173"/>
      <c r="D1767" s="167" t="s">
        <v>453</v>
      </c>
      <c r="E1767" s="174" t="s">
        <v>1</v>
      </c>
      <c r="F1767" s="175" t="s">
        <v>2161</v>
      </c>
      <c r="H1767" s="176">
        <v>6</v>
      </c>
      <c r="L1767" s="173"/>
      <c r="M1767" s="177"/>
      <c r="N1767" s="178"/>
      <c r="O1767" s="178"/>
      <c r="P1767" s="178"/>
      <c r="Q1767" s="178"/>
      <c r="R1767" s="178"/>
      <c r="S1767" s="178"/>
      <c r="T1767" s="179"/>
      <c r="AT1767" s="174" t="s">
        <v>453</v>
      </c>
      <c r="AU1767" s="174" t="s">
        <v>129</v>
      </c>
      <c r="AV1767" s="14" t="s">
        <v>129</v>
      </c>
      <c r="AW1767" s="14" t="s">
        <v>29</v>
      </c>
      <c r="AX1767" s="14" t="s">
        <v>73</v>
      </c>
      <c r="AY1767" s="174" t="s">
        <v>445</v>
      </c>
    </row>
    <row r="1768" spans="1:65" s="14" customFormat="1">
      <c r="B1768" s="173"/>
      <c r="D1768" s="167" t="s">
        <v>453</v>
      </c>
      <c r="E1768" s="174" t="s">
        <v>1</v>
      </c>
      <c r="F1768" s="175" t="s">
        <v>494</v>
      </c>
      <c r="H1768" s="176">
        <v>6</v>
      </c>
      <c r="L1768" s="173"/>
      <c r="M1768" s="177"/>
      <c r="N1768" s="178"/>
      <c r="O1768" s="178"/>
      <c r="P1768" s="178"/>
      <c r="Q1768" s="178"/>
      <c r="R1768" s="178"/>
      <c r="S1768" s="178"/>
      <c r="T1768" s="179"/>
      <c r="AT1768" s="174" t="s">
        <v>453</v>
      </c>
      <c r="AU1768" s="174" t="s">
        <v>129</v>
      </c>
      <c r="AV1768" s="14" t="s">
        <v>129</v>
      </c>
      <c r="AW1768" s="14" t="s">
        <v>29</v>
      </c>
      <c r="AX1768" s="14" t="s">
        <v>73</v>
      </c>
      <c r="AY1768" s="174" t="s">
        <v>445</v>
      </c>
    </row>
    <row r="1769" spans="1:65" s="14" customFormat="1">
      <c r="B1769" s="173"/>
      <c r="D1769" s="167" t="s">
        <v>453</v>
      </c>
      <c r="E1769" s="174" t="s">
        <v>1</v>
      </c>
      <c r="F1769" s="175" t="s">
        <v>567</v>
      </c>
      <c r="H1769" s="176">
        <v>18</v>
      </c>
      <c r="L1769" s="173"/>
      <c r="M1769" s="177"/>
      <c r="N1769" s="178"/>
      <c r="O1769" s="178"/>
      <c r="P1769" s="178"/>
      <c r="Q1769" s="178"/>
      <c r="R1769" s="178"/>
      <c r="S1769" s="178"/>
      <c r="T1769" s="179"/>
      <c r="AT1769" s="174" t="s">
        <v>453</v>
      </c>
      <c r="AU1769" s="174" t="s">
        <v>129</v>
      </c>
      <c r="AV1769" s="14" t="s">
        <v>129</v>
      </c>
      <c r="AW1769" s="14" t="s">
        <v>29</v>
      </c>
      <c r="AX1769" s="14" t="s">
        <v>73</v>
      </c>
      <c r="AY1769" s="174" t="s">
        <v>445</v>
      </c>
    </row>
    <row r="1770" spans="1:65" s="16" customFormat="1">
      <c r="B1770" s="187"/>
      <c r="D1770" s="167" t="s">
        <v>453</v>
      </c>
      <c r="E1770" s="188" t="s">
        <v>1</v>
      </c>
      <c r="F1770" s="189" t="s">
        <v>470</v>
      </c>
      <c r="H1770" s="190">
        <v>230</v>
      </c>
      <c r="L1770" s="187"/>
      <c r="M1770" s="191"/>
      <c r="N1770" s="192"/>
      <c r="O1770" s="192"/>
      <c r="P1770" s="192"/>
      <c r="Q1770" s="192"/>
      <c r="R1770" s="192"/>
      <c r="S1770" s="192"/>
      <c r="T1770" s="193"/>
      <c r="AT1770" s="188" t="s">
        <v>453</v>
      </c>
      <c r="AU1770" s="188" t="s">
        <v>129</v>
      </c>
      <c r="AV1770" s="16" t="s">
        <v>451</v>
      </c>
      <c r="AW1770" s="16" t="s">
        <v>29</v>
      </c>
      <c r="AX1770" s="16" t="s">
        <v>81</v>
      </c>
      <c r="AY1770" s="188" t="s">
        <v>445</v>
      </c>
    </row>
    <row r="1771" spans="1:65" s="2" customFormat="1" ht="21.75" customHeight="1">
      <c r="A1771" s="30"/>
      <c r="B1771" s="152"/>
      <c r="C1771" s="153" t="s">
        <v>2162</v>
      </c>
      <c r="D1771" s="153" t="s">
        <v>447</v>
      </c>
      <c r="E1771" s="154" t="s">
        <v>2163</v>
      </c>
      <c r="F1771" s="155" t="s">
        <v>2164</v>
      </c>
      <c r="G1771" s="156" t="s">
        <v>646</v>
      </c>
      <c r="H1771" s="157">
        <v>94</v>
      </c>
      <c r="I1771" s="158"/>
      <c r="J1771" s="158">
        <f>ROUND(I1771*H1771,2)</f>
        <v>0</v>
      </c>
      <c r="K1771" s="159"/>
      <c r="L1771" s="31"/>
      <c r="M1771" s="160" t="s">
        <v>1</v>
      </c>
      <c r="N1771" s="161" t="s">
        <v>39</v>
      </c>
      <c r="O1771" s="162">
        <v>0.21</v>
      </c>
      <c r="P1771" s="162">
        <f>O1771*H1771</f>
        <v>19.739999999999998</v>
      </c>
      <c r="Q1771" s="162">
        <v>0</v>
      </c>
      <c r="R1771" s="162">
        <f>Q1771*H1771</f>
        <v>0</v>
      </c>
      <c r="S1771" s="162">
        <v>8.5999999999999998E-4</v>
      </c>
      <c r="T1771" s="163">
        <f>S1771*H1771</f>
        <v>8.0839999999999995E-2</v>
      </c>
      <c r="U1771" s="30"/>
      <c r="V1771" s="30"/>
      <c r="W1771" s="30"/>
      <c r="X1771" s="30"/>
      <c r="Y1771" s="30"/>
      <c r="Z1771" s="30"/>
      <c r="AA1771" s="30"/>
      <c r="AB1771" s="30"/>
      <c r="AC1771" s="30"/>
      <c r="AD1771" s="30"/>
      <c r="AE1771" s="30"/>
      <c r="AR1771" s="164" t="s">
        <v>558</v>
      </c>
      <c r="AT1771" s="164" t="s">
        <v>447</v>
      </c>
      <c r="AU1771" s="164" t="s">
        <v>129</v>
      </c>
      <c r="AY1771" s="18" t="s">
        <v>445</v>
      </c>
      <c r="BE1771" s="165">
        <f>IF(N1771="základná",J1771,0)</f>
        <v>0</v>
      </c>
      <c r="BF1771" s="165">
        <f>IF(N1771="znížená",J1771,0)</f>
        <v>0</v>
      </c>
      <c r="BG1771" s="165">
        <f>IF(N1771="zákl. prenesená",J1771,0)</f>
        <v>0</v>
      </c>
      <c r="BH1771" s="165">
        <f>IF(N1771="zníž. prenesená",J1771,0)</f>
        <v>0</v>
      </c>
      <c r="BI1771" s="165">
        <f>IF(N1771="nulová",J1771,0)</f>
        <v>0</v>
      </c>
      <c r="BJ1771" s="18" t="s">
        <v>129</v>
      </c>
      <c r="BK1771" s="165">
        <f>ROUND(I1771*H1771,2)</f>
        <v>0</v>
      </c>
      <c r="BL1771" s="18" t="s">
        <v>558</v>
      </c>
      <c r="BM1771" s="164" t="s">
        <v>2165</v>
      </c>
    </row>
    <row r="1772" spans="1:65" s="13" customFormat="1">
      <c r="B1772" s="166"/>
      <c r="D1772" s="167" t="s">
        <v>453</v>
      </c>
      <c r="E1772" s="168" t="s">
        <v>1</v>
      </c>
      <c r="F1772" s="169" t="s">
        <v>2166</v>
      </c>
      <c r="H1772" s="168" t="s">
        <v>1</v>
      </c>
      <c r="L1772" s="166"/>
      <c r="M1772" s="170"/>
      <c r="N1772" s="171"/>
      <c r="O1772" s="171"/>
      <c r="P1772" s="171"/>
      <c r="Q1772" s="171"/>
      <c r="R1772" s="171"/>
      <c r="S1772" s="171"/>
      <c r="T1772" s="172"/>
      <c r="AT1772" s="168" t="s">
        <v>453</v>
      </c>
      <c r="AU1772" s="168" t="s">
        <v>129</v>
      </c>
      <c r="AV1772" s="13" t="s">
        <v>81</v>
      </c>
      <c r="AW1772" s="13" t="s">
        <v>29</v>
      </c>
      <c r="AX1772" s="13" t="s">
        <v>73</v>
      </c>
      <c r="AY1772" s="168" t="s">
        <v>445</v>
      </c>
    </row>
    <row r="1773" spans="1:65" s="14" customFormat="1">
      <c r="B1773" s="173"/>
      <c r="D1773" s="167" t="s">
        <v>453</v>
      </c>
      <c r="E1773" s="174" t="s">
        <v>1</v>
      </c>
      <c r="F1773" s="175" t="s">
        <v>1147</v>
      </c>
      <c r="H1773" s="176">
        <v>94</v>
      </c>
      <c r="L1773" s="173"/>
      <c r="M1773" s="177"/>
      <c r="N1773" s="178"/>
      <c r="O1773" s="178"/>
      <c r="P1773" s="178"/>
      <c r="Q1773" s="178"/>
      <c r="R1773" s="178"/>
      <c r="S1773" s="178"/>
      <c r="T1773" s="179"/>
      <c r="AT1773" s="174" t="s">
        <v>453</v>
      </c>
      <c r="AU1773" s="174" t="s">
        <v>129</v>
      </c>
      <c r="AV1773" s="14" t="s">
        <v>129</v>
      </c>
      <c r="AW1773" s="14" t="s">
        <v>29</v>
      </c>
      <c r="AX1773" s="14" t="s">
        <v>73</v>
      </c>
      <c r="AY1773" s="174" t="s">
        <v>445</v>
      </c>
    </row>
    <row r="1774" spans="1:65" s="16" customFormat="1">
      <c r="B1774" s="187"/>
      <c r="D1774" s="167" t="s">
        <v>453</v>
      </c>
      <c r="E1774" s="188" t="s">
        <v>1</v>
      </c>
      <c r="F1774" s="189" t="s">
        <v>470</v>
      </c>
      <c r="H1774" s="190">
        <v>94</v>
      </c>
      <c r="L1774" s="187"/>
      <c r="M1774" s="191"/>
      <c r="N1774" s="192"/>
      <c r="O1774" s="192"/>
      <c r="P1774" s="192"/>
      <c r="Q1774" s="192"/>
      <c r="R1774" s="192"/>
      <c r="S1774" s="192"/>
      <c r="T1774" s="193"/>
      <c r="AT1774" s="188" t="s">
        <v>453</v>
      </c>
      <c r="AU1774" s="188" t="s">
        <v>129</v>
      </c>
      <c r="AV1774" s="16" t="s">
        <v>451</v>
      </c>
      <c r="AW1774" s="16" t="s">
        <v>29</v>
      </c>
      <c r="AX1774" s="16" t="s">
        <v>81</v>
      </c>
      <c r="AY1774" s="188" t="s">
        <v>445</v>
      </c>
    </row>
    <row r="1775" spans="1:65" s="2" customFormat="1" ht="24.2" customHeight="1">
      <c r="A1775" s="30"/>
      <c r="B1775" s="152"/>
      <c r="C1775" s="153" t="s">
        <v>2167</v>
      </c>
      <c r="D1775" s="153" t="s">
        <v>447</v>
      </c>
      <c r="E1775" s="154" t="s">
        <v>2168</v>
      </c>
      <c r="F1775" s="155" t="s">
        <v>2169</v>
      </c>
      <c r="G1775" s="156" t="s">
        <v>646</v>
      </c>
      <c r="H1775" s="157">
        <v>3</v>
      </c>
      <c r="I1775" s="158"/>
      <c r="J1775" s="158">
        <f>ROUND(I1775*H1775,2)</f>
        <v>0</v>
      </c>
      <c r="K1775" s="159"/>
      <c r="L1775" s="31"/>
      <c r="M1775" s="160" t="s">
        <v>1</v>
      </c>
      <c r="N1775" s="161" t="s">
        <v>39</v>
      </c>
      <c r="O1775" s="162">
        <v>0.25</v>
      </c>
      <c r="P1775" s="162">
        <f>O1775*H1775</f>
        <v>0.75</v>
      </c>
      <c r="Q1775" s="162">
        <v>0</v>
      </c>
      <c r="R1775" s="162">
        <f>Q1775*H1775</f>
        <v>0</v>
      </c>
      <c r="S1775" s="162">
        <v>2.5999999999999999E-3</v>
      </c>
      <c r="T1775" s="163">
        <f>S1775*H1775</f>
        <v>7.7999999999999996E-3</v>
      </c>
      <c r="U1775" s="30"/>
      <c r="V1775" s="30"/>
      <c r="W1775" s="30"/>
      <c r="X1775" s="30"/>
      <c r="Y1775" s="30"/>
      <c r="Z1775" s="30"/>
      <c r="AA1775" s="30"/>
      <c r="AB1775" s="30"/>
      <c r="AC1775" s="30"/>
      <c r="AD1775" s="30"/>
      <c r="AE1775" s="30"/>
      <c r="AR1775" s="164" t="s">
        <v>558</v>
      </c>
      <c r="AT1775" s="164" t="s">
        <v>447</v>
      </c>
      <c r="AU1775" s="164" t="s">
        <v>129</v>
      </c>
      <c r="AY1775" s="18" t="s">
        <v>445</v>
      </c>
      <c r="BE1775" s="165">
        <f>IF(N1775="základná",J1775,0)</f>
        <v>0</v>
      </c>
      <c r="BF1775" s="165">
        <f>IF(N1775="znížená",J1775,0)</f>
        <v>0</v>
      </c>
      <c r="BG1775" s="165">
        <f>IF(N1775="zákl. prenesená",J1775,0)</f>
        <v>0</v>
      </c>
      <c r="BH1775" s="165">
        <f>IF(N1775="zníž. prenesená",J1775,0)</f>
        <v>0</v>
      </c>
      <c r="BI1775" s="165">
        <f>IF(N1775="nulová",J1775,0)</f>
        <v>0</v>
      </c>
      <c r="BJ1775" s="18" t="s">
        <v>129</v>
      </c>
      <c r="BK1775" s="165">
        <f>ROUND(I1775*H1775,2)</f>
        <v>0</v>
      </c>
      <c r="BL1775" s="18" t="s">
        <v>558</v>
      </c>
      <c r="BM1775" s="164" t="s">
        <v>2170</v>
      </c>
    </row>
    <row r="1776" spans="1:65" s="13" customFormat="1">
      <c r="B1776" s="166"/>
      <c r="D1776" s="167" t="s">
        <v>453</v>
      </c>
      <c r="E1776" s="168" t="s">
        <v>1</v>
      </c>
      <c r="F1776" s="169" t="s">
        <v>2171</v>
      </c>
      <c r="H1776" s="168" t="s">
        <v>1</v>
      </c>
      <c r="L1776" s="166"/>
      <c r="M1776" s="170"/>
      <c r="N1776" s="171"/>
      <c r="O1776" s="171"/>
      <c r="P1776" s="171"/>
      <c r="Q1776" s="171"/>
      <c r="R1776" s="171"/>
      <c r="S1776" s="171"/>
      <c r="T1776" s="172"/>
      <c r="AT1776" s="168" t="s">
        <v>453</v>
      </c>
      <c r="AU1776" s="168" t="s">
        <v>129</v>
      </c>
      <c r="AV1776" s="13" t="s">
        <v>81</v>
      </c>
      <c r="AW1776" s="13" t="s">
        <v>29</v>
      </c>
      <c r="AX1776" s="13" t="s">
        <v>73</v>
      </c>
      <c r="AY1776" s="168" t="s">
        <v>445</v>
      </c>
    </row>
    <row r="1777" spans="1:65" s="14" customFormat="1">
      <c r="B1777" s="173"/>
      <c r="D1777" s="167" t="s">
        <v>453</v>
      </c>
      <c r="E1777" s="174" t="s">
        <v>1</v>
      </c>
      <c r="F1777" s="175" t="s">
        <v>469</v>
      </c>
      <c r="H1777" s="176">
        <v>3</v>
      </c>
      <c r="L1777" s="173"/>
      <c r="M1777" s="177"/>
      <c r="N1777" s="178"/>
      <c r="O1777" s="178"/>
      <c r="P1777" s="178"/>
      <c r="Q1777" s="178"/>
      <c r="R1777" s="178"/>
      <c r="S1777" s="178"/>
      <c r="T1777" s="179"/>
      <c r="AT1777" s="174" t="s">
        <v>453</v>
      </c>
      <c r="AU1777" s="174" t="s">
        <v>129</v>
      </c>
      <c r="AV1777" s="14" t="s">
        <v>129</v>
      </c>
      <c r="AW1777" s="14" t="s">
        <v>29</v>
      </c>
      <c r="AX1777" s="14" t="s">
        <v>73</v>
      </c>
      <c r="AY1777" s="174" t="s">
        <v>445</v>
      </c>
    </row>
    <row r="1778" spans="1:65" s="16" customFormat="1">
      <c r="B1778" s="187"/>
      <c r="D1778" s="167" t="s">
        <v>453</v>
      </c>
      <c r="E1778" s="188" t="s">
        <v>1</v>
      </c>
      <c r="F1778" s="189" t="s">
        <v>470</v>
      </c>
      <c r="H1778" s="190">
        <v>3</v>
      </c>
      <c r="L1778" s="187"/>
      <c r="M1778" s="191"/>
      <c r="N1778" s="192"/>
      <c r="O1778" s="192"/>
      <c r="P1778" s="192"/>
      <c r="Q1778" s="192"/>
      <c r="R1778" s="192"/>
      <c r="S1778" s="192"/>
      <c r="T1778" s="193"/>
      <c r="AT1778" s="188" t="s">
        <v>453</v>
      </c>
      <c r="AU1778" s="188" t="s">
        <v>129</v>
      </c>
      <c r="AV1778" s="16" t="s">
        <v>451</v>
      </c>
      <c r="AW1778" s="16" t="s">
        <v>29</v>
      </c>
      <c r="AX1778" s="16" t="s">
        <v>81</v>
      </c>
      <c r="AY1778" s="188" t="s">
        <v>445</v>
      </c>
    </row>
    <row r="1779" spans="1:65" s="2" customFormat="1" ht="24.2" customHeight="1">
      <c r="A1779" s="30"/>
      <c r="B1779" s="152"/>
      <c r="C1779" s="153" t="s">
        <v>2172</v>
      </c>
      <c r="D1779" s="153" t="s">
        <v>447</v>
      </c>
      <c r="E1779" s="154" t="s">
        <v>2173</v>
      </c>
      <c r="F1779" s="155" t="s">
        <v>2174</v>
      </c>
      <c r="G1779" s="156" t="s">
        <v>651</v>
      </c>
      <c r="H1779" s="157">
        <v>6</v>
      </c>
      <c r="I1779" s="158"/>
      <c r="J1779" s="158">
        <f>ROUND(I1779*H1779,2)</f>
        <v>0</v>
      </c>
      <c r="K1779" s="159"/>
      <c r="L1779" s="31"/>
      <c r="M1779" s="160" t="s">
        <v>1</v>
      </c>
      <c r="N1779" s="161" t="s">
        <v>39</v>
      </c>
      <c r="O1779" s="162">
        <v>0.25</v>
      </c>
      <c r="P1779" s="162">
        <f>O1779*H1779</f>
        <v>1.5</v>
      </c>
      <c r="Q1779" s="162">
        <v>0</v>
      </c>
      <c r="R1779" s="162">
        <f>Q1779*H1779</f>
        <v>0</v>
      </c>
      <c r="S1779" s="162">
        <v>2.2499999999999998E-3</v>
      </c>
      <c r="T1779" s="163">
        <f>S1779*H1779</f>
        <v>1.3499999999999998E-2</v>
      </c>
      <c r="U1779" s="30"/>
      <c r="V1779" s="30"/>
      <c r="W1779" s="30"/>
      <c r="X1779" s="30"/>
      <c r="Y1779" s="30"/>
      <c r="Z1779" s="30"/>
      <c r="AA1779" s="30"/>
      <c r="AB1779" s="30"/>
      <c r="AC1779" s="30"/>
      <c r="AD1779" s="30"/>
      <c r="AE1779" s="30"/>
      <c r="AR1779" s="164" t="s">
        <v>558</v>
      </c>
      <c r="AT1779" s="164" t="s">
        <v>447</v>
      </c>
      <c r="AU1779" s="164" t="s">
        <v>129</v>
      </c>
      <c r="AY1779" s="18" t="s">
        <v>445</v>
      </c>
      <c r="BE1779" s="165">
        <f>IF(N1779="základná",J1779,0)</f>
        <v>0</v>
      </c>
      <c r="BF1779" s="165">
        <f>IF(N1779="znížená",J1779,0)</f>
        <v>0</v>
      </c>
      <c r="BG1779" s="165">
        <f>IF(N1779="zákl. prenesená",J1779,0)</f>
        <v>0</v>
      </c>
      <c r="BH1779" s="165">
        <f>IF(N1779="zníž. prenesená",J1779,0)</f>
        <v>0</v>
      </c>
      <c r="BI1779" s="165">
        <f>IF(N1779="nulová",J1779,0)</f>
        <v>0</v>
      </c>
      <c r="BJ1779" s="18" t="s">
        <v>129</v>
      </c>
      <c r="BK1779" s="165">
        <f>ROUND(I1779*H1779,2)</f>
        <v>0</v>
      </c>
      <c r="BL1779" s="18" t="s">
        <v>558</v>
      </c>
      <c r="BM1779" s="164" t="s">
        <v>2175</v>
      </c>
    </row>
    <row r="1780" spans="1:65" s="13" customFormat="1">
      <c r="B1780" s="166"/>
      <c r="D1780" s="167" t="s">
        <v>453</v>
      </c>
      <c r="E1780" s="168" t="s">
        <v>1</v>
      </c>
      <c r="F1780" s="169" t="s">
        <v>2176</v>
      </c>
      <c r="H1780" s="168" t="s">
        <v>1</v>
      </c>
      <c r="L1780" s="166"/>
      <c r="M1780" s="170"/>
      <c r="N1780" s="171"/>
      <c r="O1780" s="171"/>
      <c r="P1780" s="171"/>
      <c r="Q1780" s="171"/>
      <c r="R1780" s="171"/>
      <c r="S1780" s="171"/>
      <c r="T1780" s="172"/>
      <c r="AT1780" s="168" t="s">
        <v>453</v>
      </c>
      <c r="AU1780" s="168" t="s">
        <v>129</v>
      </c>
      <c r="AV1780" s="13" t="s">
        <v>81</v>
      </c>
      <c r="AW1780" s="13" t="s">
        <v>29</v>
      </c>
      <c r="AX1780" s="13" t="s">
        <v>73</v>
      </c>
      <c r="AY1780" s="168" t="s">
        <v>445</v>
      </c>
    </row>
    <row r="1781" spans="1:65" s="14" customFormat="1">
      <c r="B1781" s="173"/>
      <c r="D1781" s="167" t="s">
        <v>453</v>
      </c>
      <c r="E1781" s="174" t="s">
        <v>1</v>
      </c>
      <c r="F1781" s="175" t="s">
        <v>494</v>
      </c>
      <c r="H1781" s="176">
        <v>6</v>
      </c>
      <c r="L1781" s="173"/>
      <c r="M1781" s="177"/>
      <c r="N1781" s="178"/>
      <c r="O1781" s="178"/>
      <c r="P1781" s="178"/>
      <c r="Q1781" s="178"/>
      <c r="R1781" s="178"/>
      <c r="S1781" s="178"/>
      <c r="T1781" s="179"/>
      <c r="AT1781" s="174" t="s">
        <v>453</v>
      </c>
      <c r="AU1781" s="174" t="s">
        <v>129</v>
      </c>
      <c r="AV1781" s="14" t="s">
        <v>129</v>
      </c>
      <c r="AW1781" s="14" t="s">
        <v>29</v>
      </c>
      <c r="AX1781" s="14" t="s">
        <v>73</v>
      </c>
      <c r="AY1781" s="174" t="s">
        <v>445</v>
      </c>
    </row>
    <row r="1782" spans="1:65" s="16" customFormat="1">
      <c r="B1782" s="187"/>
      <c r="D1782" s="167" t="s">
        <v>453</v>
      </c>
      <c r="E1782" s="188" t="s">
        <v>1</v>
      </c>
      <c r="F1782" s="189" t="s">
        <v>470</v>
      </c>
      <c r="H1782" s="190">
        <v>6</v>
      </c>
      <c r="L1782" s="187"/>
      <c r="M1782" s="191"/>
      <c r="N1782" s="192"/>
      <c r="O1782" s="192"/>
      <c r="P1782" s="192"/>
      <c r="Q1782" s="192"/>
      <c r="R1782" s="192"/>
      <c r="S1782" s="192"/>
      <c r="T1782" s="193"/>
      <c r="AT1782" s="188" t="s">
        <v>453</v>
      </c>
      <c r="AU1782" s="188" t="s">
        <v>129</v>
      </c>
      <c r="AV1782" s="16" t="s">
        <v>451</v>
      </c>
      <c r="AW1782" s="16" t="s">
        <v>29</v>
      </c>
      <c r="AX1782" s="16" t="s">
        <v>81</v>
      </c>
      <c r="AY1782" s="188" t="s">
        <v>445</v>
      </c>
    </row>
    <row r="1783" spans="1:65" s="2" customFormat="1" ht="24.2" customHeight="1">
      <c r="A1783" s="30"/>
      <c r="B1783" s="152"/>
      <c r="C1783" s="153" t="s">
        <v>2177</v>
      </c>
      <c r="D1783" s="153" t="s">
        <v>447</v>
      </c>
      <c r="E1783" s="154" t="s">
        <v>2178</v>
      </c>
      <c r="F1783" s="155" t="s">
        <v>2179</v>
      </c>
      <c r="G1783" s="156" t="s">
        <v>651</v>
      </c>
      <c r="H1783" s="157">
        <v>6</v>
      </c>
      <c r="I1783" s="158"/>
      <c r="J1783" s="158">
        <f>ROUND(I1783*H1783,2)</f>
        <v>0</v>
      </c>
      <c r="K1783" s="159"/>
      <c r="L1783" s="31"/>
      <c r="M1783" s="160" t="s">
        <v>1</v>
      </c>
      <c r="N1783" s="161" t="s">
        <v>39</v>
      </c>
      <c r="O1783" s="162">
        <v>0.15</v>
      </c>
      <c r="P1783" s="162">
        <f>O1783*H1783</f>
        <v>0.89999999999999991</v>
      </c>
      <c r="Q1783" s="162">
        <v>0</v>
      </c>
      <c r="R1783" s="162">
        <f>Q1783*H1783</f>
        <v>0</v>
      </c>
      <c r="S1783" s="162">
        <v>1.1299999999999999E-3</v>
      </c>
      <c r="T1783" s="163">
        <f>S1783*H1783</f>
        <v>6.7799999999999996E-3</v>
      </c>
      <c r="U1783" s="30"/>
      <c r="V1783" s="30"/>
      <c r="W1783" s="30"/>
      <c r="X1783" s="30"/>
      <c r="Y1783" s="30"/>
      <c r="Z1783" s="30"/>
      <c r="AA1783" s="30"/>
      <c r="AB1783" s="30"/>
      <c r="AC1783" s="30"/>
      <c r="AD1783" s="30"/>
      <c r="AE1783" s="30"/>
      <c r="AR1783" s="164" t="s">
        <v>558</v>
      </c>
      <c r="AT1783" s="164" t="s">
        <v>447</v>
      </c>
      <c r="AU1783" s="164" t="s">
        <v>129</v>
      </c>
      <c r="AY1783" s="18" t="s">
        <v>445</v>
      </c>
      <c r="BE1783" s="165">
        <f>IF(N1783="základná",J1783,0)</f>
        <v>0</v>
      </c>
      <c r="BF1783" s="165">
        <f>IF(N1783="znížená",J1783,0)</f>
        <v>0</v>
      </c>
      <c r="BG1783" s="165">
        <f>IF(N1783="zákl. prenesená",J1783,0)</f>
        <v>0</v>
      </c>
      <c r="BH1783" s="165">
        <f>IF(N1783="zníž. prenesená",J1783,0)</f>
        <v>0</v>
      </c>
      <c r="BI1783" s="165">
        <f>IF(N1783="nulová",J1783,0)</f>
        <v>0</v>
      </c>
      <c r="BJ1783" s="18" t="s">
        <v>129</v>
      </c>
      <c r="BK1783" s="165">
        <f>ROUND(I1783*H1783,2)</f>
        <v>0</v>
      </c>
      <c r="BL1783" s="18" t="s">
        <v>558</v>
      </c>
      <c r="BM1783" s="164" t="s">
        <v>2180</v>
      </c>
    </row>
    <row r="1784" spans="1:65" s="2" customFormat="1" ht="37.9" customHeight="1">
      <c r="A1784" s="30"/>
      <c r="B1784" s="152"/>
      <c r="C1784" s="153" t="s">
        <v>2181</v>
      </c>
      <c r="D1784" s="153" t="s">
        <v>447</v>
      </c>
      <c r="E1784" s="154" t="s">
        <v>2182</v>
      </c>
      <c r="F1784" s="155" t="s">
        <v>2183</v>
      </c>
      <c r="G1784" s="156" t="s">
        <v>651</v>
      </c>
      <c r="H1784" s="157">
        <v>100</v>
      </c>
      <c r="I1784" s="158"/>
      <c r="J1784" s="158">
        <f>ROUND(I1784*H1784,2)</f>
        <v>0</v>
      </c>
      <c r="K1784" s="159"/>
      <c r="L1784" s="31"/>
      <c r="M1784" s="160" t="s">
        <v>1</v>
      </c>
      <c r="N1784" s="161" t="s">
        <v>39</v>
      </c>
      <c r="O1784" s="162">
        <v>8.8999999999999996E-2</v>
      </c>
      <c r="P1784" s="162">
        <f>O1784*H1784</f>
        <v>8.9</v>
      </c>
      <c r="Q1784" s="162">
        <v>0</v>
      </c>
      <c r="R1784" s="162">
        <f>Q1784*H1784</f>
        <v>0</v>
      </c>
      <c r="S1784" s="162">
        <v>8.4999999999999995E-4</v>
      </c>
      <c r="T1784" s="163">
        <f>S1784*H1784</f>
        <v>8.4999999999999992E-2</v>
      </c>
      <c r="U1784" s="30"/>
      <c r="V1784" s="30"/>
      <c r="W1784" s="30"/>
      <c r="X1784" s="30"/>
      <c r="Y1784" s="30"/>
      <c r="Z1784" s="30"/>
      <c r="AA1784" s="30"/>
      <c r="AB1784" s="30"/>
      <c r="AC1784" s="30"/>
      <c r="AD1784" s="30"/>
      <c r="AE1784" s="30"/>
      <c r="AR1784" s="164" t="s">
        <v>558</v>
      </c>
      <c r="AT1784" s="164" t="s">
        <v>447</v>
      </c>
      <c r="AU1784" s="164" t="s">
        <v>129</v>
      </c>
      <c r="AY1784" s="18" t="s">
        <v>445</v>
      </c>
      <c r="BE1784" s="165">
        <f>IF(N1784="základná",J1784,0)</f>
        <v>0</v>
      </c>
      <c r="BF1784" s="165">
        <f>IF(N1784="znížená",J1784,0)</f>
        <v>0</v>
      </c>
      <c r="BG1784" s="165">
        <f>IF(N1784="zákl. prenesená",J1784,0)</f>
        <v>0</v>
      </c>
      <c r="BH1784" s="165">
        <f>IF(N1784="zníž. prenesená",J1784,0)</f>
        <v>0</v>
      </c>
      <c r="BI1784" s="165">
        <f>IF(N1784="nulová",J1784,0)</f>
        <v>0</v>
      </c>
      <c r="BJ1784" s="18" t="s">
        <v>129</v>
      </c>
      <c r="BK1784" s="165">
        <f>ROUND(I1784*H1784,2)</f>
        <v>0</v>
      </c>
      <c r="BL1784" s="18" t="s">
        <v>558</v>
      </c>
      <c r="BM1784" s="164" t="s">
        <v>2184</v>
      </c>
    </row>
    <row r="1785" spans="1:65" s="13" customFormat="1">
      <c r="B1785" s="166"/>
      <c r="D1785" s="167" t="s">
        <v>453</v>
      </c>
      <c r="E1785" s="168" t="s">
        <v>1</v>
      </c>
      <c r="F1785" s="169" t="s">
        <v>2185</v>
      </c>
      <c r="H1785" s="168" t="s">
        <v>1</v>
      </c>
      <c r="L1785" s="166"/>
      <c r="M1785" s="170"/>
      <c r="N1785" s="171"/>
      <c r="O1785" s="171"/>
      <c r="P1785" s="171"/>
      <c r="Q1785" s="171"/>
      <c r="R1785" s="171"/>
      <c r="S1785" s="171"/>
      <c r="T1785" s="172"/>
      <c r="AT1785" s="168" t="s">
        <v>453</v>
      </c>
      <c r="AU1785" s="168" t="s">
        <v>129</v>
      </c>
      <c r="AV1785" s="13" t="s">
        <v>81</v>
      </c>
      <c r="AW1785" s="13" t="s">
        <v>29</v>
      </c>
      <c r="AX1785" s="13" t="s">
        <v>73</v>
      </c>
      <c r="AY1785" s="168" t="s">
        <v>445</v>
      </c>
    </row>
    <row r="1786" spans="1:65" s="14" customFormat="1">
      <c r="B1786" s="173"/>
      <c r="D1786" s="167" t="s">
        <v>453</v>
      </c>
      <c r="E1786" s="174" t="s">
        <v>1</v>
      </c>
      <c r="F1786" s="175" t="s">
        <v>1147</v>
      </c>
      <c r="H1786" s="176">
        <v>94</v>
      </c>
      <c r="L1786" s="173"/>
      <c r="M1786" s="177"/>
      <c r="N1786" s="178"/>
      <c r="O1786" s="178"/>
      <c r="P1786" s="178"/>
      <c r="Q1786" s="178"/>
      <c r="R1786" s="178"/>
      <c r="S1786" s="178"/>
      <c r="T1786" s="179"/>
      <c r="AT1786" s="174" t="s">
        <v>453</v>
      </c>
      <c r="AU1786" s="174" t="s">
        <v>129</v>
      </c>
      <c r="AV1786" s="14" t="s">
        <v>129</v>
      </c>
      <c r="AW1786" s="14" t="s">
        <v>29</v>
      </c>
      <c r="AX1786" s="14" t="s">
        <v>73</v>
      </c>
      <c r="AY1786" s="174" t="s">
        <v>445</v>
      </c>
    </row>
    <row r="1787" spans="1:65" s="13" customFormat="1">
      <c r="B1787" s="166"/>
      <c r="D1787" s="167" t="s">
        <v>453</v>
      </c>
      <c r="E1787" s="168" t="s">
        <v>1</v>
      </c>
      <c r="F1787" s="169" t="s">
        <v>2186</v>
      </c>
      <c r="H1787" s="168" t="s">
        <v>1</v>
      </c>
      <c r="L1787" s="166"/>
      <c r="M1787" s="170"/>
      <c r="N1787" s="171"/>
      <c r="O1787" s="171"/>
      <c r="P1787" s="171"/>
      <c r="Q1787" s="171"/>
      <c r="R1787" s="171"/>
      <c r="S1787" s="171"/>
      <c r="T1787" s="172"/>
      <c r="AT1787" s="168" t="s">
        <v>453</v>
      </c>
      <c r="AU1787" s="168" t="s">
        <v>129</v>
      </c>
      <c r="AV1787" s="13" t="s">
        <v>81</v>
      </c>
      <c r="AW1787" s="13" t="s">
        <v>29</v>
      </c>
      <c r="AX1787" s="13" t="s">
        <v>73</v>
      </c>
      <c r="AY1787" s="168" t="s">
        <v>445</v>
      </c>
    </row>
    <row r="1788" spans="1:65" s="14" customFormat="1">
      <c r="B1788" s="173"/>
      <c r="D1788" s="167" t="s">
        <v>453</v>
      </c>
      <c r="E1788" s="174" t="s">
        <v>1</v>
      </c>
      <c r="F1788" s="175" t="s">
        <v>494</v>
      </c>
      <c r="H1788" s="176">
        <v>6</v>
      </c>
      <c r="L1788" s="173"/>
      <c r="M1788" s="177"/>
      <c r="N1788" s="178"/>
      <c r="O1788" s="178"/>
      <c r="P1788" s="178"/>
      <c r="Q1788" s="178"/>
      <c r="R1788" s="178"/>
      <c r="S1788" s="178"/>
      <c r="T1788" s="179"/>
      <c r="AT1788" s="174" t="s">
        <v>453</v>
      </c>
      <c r="AU1788" s="174" t="s">
        <v>129</v>
      </c>
      <c r="AV1788" s="14" t="s">
        <v>129</v>
      </c>
      <c r="AW1788" s="14" t="s">
        <v>29</v>
      </c>
      <c r="AX1788" s="14" t="s">
        <v>73</v>
      </c>
      <c r="AY1788" s="174" t="s">
        <v>445</v>
      </c>
    </row>
    <row r="1789" spans="1:65" s="16" customFormat="1">
      <c r="B1789" s="187"/>
      <c r="D1789" s="167" t="s">
        <v>453</v>
      </c>
      <c r="E1789" s="188" t="s">
        <v>1</v>
      </c>
      <c r="F1789" s="189" t="s">
        <v>470</v>
      </c>
      <c r="H1789" s="190">
        <v>100</v>
      </c>
      <c r="L1789" s="187"/>
      <c r="M1789" s="191"/>
      <c r="N1789" s="192"/>
      <c r="O1789" s="192"/>
      <c r="P1789" s="192"/>
      <c r="Q1789" s="192"/>
      <c r="R1789" s="192"/>
      <c r="S1789" s="192"/>
      <c r="T1789" s="193"/>
      <c r="AT1789" s="188" t="s">
        <v>453</v>
      </c>
      <c r="AU1789" s="188" t="s">
        <v>129</v>
      </c>
      <c r="AV1789" s="16" t="s">
        <v>451</v>
      </c>
      <c r="AW1789" s="16" t="s">
        <v>29</v>
      </c>
      <c r="AX1789" s="16" t="s">
        <v>81</v>
      </c>
      <c r="AY1789" s="188" t="s">
        <v>445</v>
      </c>
    </row>
    <row r="1790" spans="1:65" s="2" customFormat="1" ht="24.2" customHeight="1">
      <c r="A1790" s="30"/>
      <c r="B1790" s="152"/>
      <c r="C1790" s="153" t="s">
        <v>2187</v>
      </c>
      <c r="D1790" s="153" t="s">
        <v>447</v>
      </c>
      <c r="E1790" s="154" t="s">
        <v>2188</v>
      </c>
      <c r="F1790" s="155" t="s">
        <v>2189</v>
      </c>
      <c r="G1790" s="156" t="s">
        <v>651</v>
      </c>
      <c r="H1790" s="157">
        <v>6</v>
      </c>
      <c r="I1790" s="158"/>
      <c r="J1790" s="158">
        <f>ROUND(I1790*H1790,2)</f>
        <v>0</v>
      </c>
      <c r="K1790" s="159"/>
      <c r="L1790" s="31"/>
      <c r="M1790" s="160" t="s">
        <v>1</v>
      </c>
      <c r="N1790" s="161" t="s">
        <v>39</v>
      </c>
      <c r="O1790" s="162">
        <v>0.23599999999999999</v>
      </c>
      <c r="P1790" s="162">
        <f>O1790*H1790</f>
        <v>1.4159999999999999</v>
      </c>
      <c r="Q1790" s="162">
        <v>0</v>
      </c>
      <c r="R1790" s="162">
        <f>Q1790*H1790</f>
        <v>0</v>
      </c>
      <c r="S1790" s="162">
        <v>1.2199999999999999E-3</v>
      </c>
      <c r="T1790" s="163">
        <f>S1790*H1790</f>
        <v>7.3200000000000001E-3</v>
      </c>
      <c r="U1790" s="30"/>
      <c r="V1790" s="30"/>
      <c r="W1790" s="30"/>
      <c r="X1790" s="30"/>
      <c r="Y1790" s="30"/>
      <c r="Z1790" s="30"/>
      <c r="AA1790" s="30"/>
      <c r="AB1790" s="30"/>
      <c r="AC1790" s="30"/>
      <c r="AD1790" s="30"/>
      <c r="AE1790" s="30"/>
      <c r="AR1790" s="164" t="s">
        <v>558</v>
      </c>
      <c r="AT1790" s="164" t="s">
        <v>447</v>
      </c>
      <c r="AU1790" s="164" t="s">
        <v>129</v>
      </c>
      <c r="AY1790" s="18" t="s">
        <v>445</v>
      </c>
      <c r="BE1790" s="165">
        <f>IF(N1790="základná",J1790,0)</f>
        <v>0</v>
      </c>
      <c r="BF1790" s="165">
        <f>IF(N1790="znížená",J1790,0)</f>
        <v>0</v>
      </c>
      <c r="BG1790" s="165">
        <f>IF(N1790="zákl. prenesená",J1790,0)</f>
        <v>0</v>
      </c>
      <c r="BH1790" s="165">
        <f>IF(N1790="zníž. prenesená",J1790,0)</f>
        <v>0</v>
      </c>
      <c r="BI1790" s="165">
        <f>IF(N1790="nulová",J1790,0)</f>
        <v>0</v>
      </c>
      <c r="BJ1790" s="18" t="s">
        <v>129</v>
      </c>
      <c r="BK1790" s="165">
        <f>ROUND(I1790*H1790,2)</f>
        <v>0</v>
      </c>
      <c r="BL1790" s="18" t="s">
        <v>558</v>
      </c>
      <c r="BM1790" s="164" t="s">
        <v>2190</v>
      </c>
    </row>
    <row r="1791" spans="1:65" s="13" customFormat="1">
      <c r="B1791" s="166"/>
      <c r="D1791" s="167" t="s">
        <v>453</v>
      </c>
      <c r="E1791" s="168" t="s">
        <v>1</v>
      </c>
      <c r="F1791" s="169" t="s">
        <v>2191</v>
      </c>
      <c r="H1791" s="168" t="s">
        <v>1</v>
      </c>
      <c r="L1791" s="166"/>
      <c r="M1791" s="170"/>
      <c r="N1791" s="171"/>
      <c r="O1791" s="171"/>
      <c r="P1791" s="171"/>
      <c r="Q1791" s="171"/>
      <c r="R1791" s="171"/>
      <c r="S1791" s="171"/>
      <c r="T1791" s="172"/>
      <c r="AT1791" s="168" t="s">
        <v>453</v>
      </c>
      <c r="AU1791" s="168" t="s">
        <v>129</v>
      </c>
      <c r="AV1791" s="13" t="s">
        <v>81</v>
      </c>
      <c r="AW1791" s="13" t="s">
        <v>29</v>
      </c>
      <c r="AX1791" s="13" t="s">
        <v>73</v>
      </c>
      <c r="AY1791" s="168" t="s">
        <v>445</v>
      </c>
    </row>
    <row r="1792" spans="1:65" s="14" customFormat="1">
      <c r="B1792" s="173"/>
      <c r="D1792" s="167" t="s">
        <v>453</v>
      </c>
      <c r="E1792" s="174" t="s">
        <v>1</v>
      </c>
      <c r="F1792" s="175" t="s">
        <v>494</v>
      </c>
      <c r="H1792" s="176">
        <v>6</v>
      </c>
      <c r="L1792" s="173"/>
      <c r="M1792" s="177"/>
      <c r="N1792" s="178"/>
      <c r="O1792" s="178"/>
      <c r="P1792" s="178"/>
      <c r="Q1792" s="178"/>
      <c r="R1792" s="178"/>
      <c r="S1792" s="178"/>
      <c r="T1792" s="179"/>
      <c r="AT1792" s="174" t="s">
        <v>453</v>
      </c>
      <c r="AU1792" s="174" t="s">
        <v>129</v>
      </c>
      <c r="AV1792" s="14" t="s">
        <v>129</v>
      </c>
      <c r="AW1792" s="14" t="s">
        <v>29</v>
      </c>
      <c r="AX1792" s="14" t="s">
        <v>73</v>
      </c>
      <c r="AY1792" s="174" t="s">
        <v>445</v>
      </c>
    </row>
    <row r="1793" spans="1:65" s="16" customFormat="1">
      <c r="B1793" s="187"/>
      <c r="D1793" s="167" t="s">
        <v>453</v>
      </c>
      <c r="E1793" s="188" t="s">
        <v>1</v>
      </c>
      <c r="F1793" s="189" t="s">
        <v>470</v>
      </c>
      <c r="H1793" s="190">
        <v>6</v>
      </c>
      <c r="L1793" s="187"/>
      <c r="M1793" s="191"/>
      <c r="N1793" s="192"/>
      <c r="O1793" s="192"/>
      <c r="P1793" s="192"/>
      <c r="Q1793" s="192"/>
      <c r="R1793" s="192"/>
      <c r="S1793" s="192"/>
      <c r="T1793" s="193"/>
      <c r="AT1793" s="188" t="s">
        <v>453</v>
      </c>
      <c r="AU1793" s="188" t="s">
        <v>129</v>
      </c>
      <c r="AV1793" s="16" t="s">
        <v>451</v>
      </c>
      <c r="AW1793" s="16" t="s">
        <v>29</v>
      </c>
      <c r="AX1793" s="16" t="s">
        <v>81</v>
      </c>
      <c r="AY1793" s="188" t="s">
        <v>445</v>
      </c>
    </row>
    <row r="1794" spans="1:65" s="12" customFormat="1" ht="22.9" customHeight="1">
      <c r="B1794" s="140"/>
      <c r="D1794" s="141" t="s">
        <v>72</v>
      </c>
      <c r="E1794" s="150" t="s">
        <v>2192</v>
      </c>
      <c r="F1794" s="150" t="s">
        <v>2193</v>
      </c>
      <c r="J1794" s="151">
        <f>BK1794</f>
        <v>0</v>
      </c>
      <c r="L1794" s="140"/>
      <c r="M1794" s="144"/>
      <c r="N1794" s="145"/>
      <c r="O1794" s="145"/>
      <c r="P1794" s="146">
        <f>SUM(P1795:P1923)</f>
        <v>1732.1221135799999</v>
      </c>
      <c r="Q1794" s="145"/>
      <c r="R1794" s="146">
        <f>SUM(R1795:R1923)</f>
        <v>38.250552203879998</v>
      </c>
      <c r="S1794" s="145"/>
      <c r="T1794" s="147">
        <f>SUM(T1795:T1923)</f>
        <v>85.75034500000001</v>
      </c>
      <c r="AR1794" s="141" t="s">
        <v>129</v>
      </c>
      <c r="AT1794" s="148" t="s">
        <v>72</v>
      </c>
      <c r="AU1794" s="148" t="s">
        <v>81</v>
      </c>
      <c r="AY1794" s="141" t="s">
        <v>445</v>
      </c>
      <c r="BK1794" s="149">
        <f>SUM(BK1795:BK1923)</f>
        <v>0</v>
      </c>
    </row>
    <row r="1795" spans="1:65" s="2" customFormat="1" ht="33" customHeight="1">
      <c r="A1795" s="30"/>
      <c r="B1795" s="152"/>
      <c r="C1795" s="153" t="s">
        <v>2194</v>
      </c>
      <c r="D1795" s="153" t="s">
        <v>447</v>
      </c>
      <c r="E1795" s="154" t="s">
        <v>2195</v>
      </c>
      <c r="F1795" s="155" t="s">
        <v>2196</v>
      </c>
      <c r="G1795" s="156" t="s">
        <v>542</v>
      </c>
      <c r="H1795" s="157">
        <v>277.55</v>
      </c>
      <c r="I1795" s="158"/>
      <c r="J1795" s="158">
        <f>ROUND(I1795*H1795,2)</f>
        <v>0</v>
      </c>
      <c r="K1795" s="159"/>
      <c r="L1795" s="31"/>
      <c r="M1795" s="160" t="s">
        <v>1</v>
      </c>
      <c r="N1795" s="161" t="s">
        <v>39</v>
      </c>
      <c r="O1795" s="162">
        <v>0.31587999999999999</v>
      </c>
      <c r="P1795" s="162">
        <f>O1795*H1795</f>
        <v>87.672494</v>
      </c>
      <c r="Q1795" s="162">
        <v>9.2399999999999996E-5</v>
      </c>
      <c r="R1795" s="162">
        <f>Q1795*H1795</f>
        <v>2.5645620000000001E-2</v>
      </c>
      <c r="S1795" s="162">
        <v>0</v>
      </c>
      <c r="T1795" s="163">
        <f>S1795*H1795</f>
        <v>0</v>
      </c>
      <c r="U1795" s="30"/>
      <c r="V1795" s="30"/>
      <c r="W1795" s="30"/>
      <c r="X1795" s="30"/>
      <c r="Y1795" s="30"/>
      <c r="Z1795" s="30"/>
      <c r="AA1795" s="30"/>
      <c r="AB1795" s="30"/>
      <c r="AC1795" s="30"/>
      <c r="AD1795" s="30"/>
      <c r="AE1795" s="30"/>
      <c r="AR1795" s="164" t="s">
        <v>558</v>
      </c>
      <c r="AT1795" s="164" t="s">
        <v>447</v>
      </c>
      <c r="AU1795" s="164" t="s">
        <v>129</v>
      </c>
      <c r="AY1795" s="18" t="s">
        <v>445</v>
      </c>
      <c r="BE1795" s="165">
        <f>IF(N1795="základná",J1795,0)</f>
        <v>0</v>
      </c>
      <c r="BF1795" s="165">
        <f>IF(N1795="znížená",J1795,0)</f>
        <v>0</v>
      </c>
      <c r="BG1795" s="165">
        <f>IF(N1795="zákl. prenesená",J1795,0)</f>
        <v>0</v>
      </c>
      <c r="BH1795" s="165">
        <f>IF(N1795="zníž. prenesená",J1795,0)</f>
        <v>0</v>
      </c>
      <c r="BI1795" s="165">
        <f>IF(N1795="nulová",J1795,0)</f>
        <v>0</v>
      </c>
      <c r="BJ1795" s="18" t="s">
        <v>129</v>
      </c>
      <c r="BK1795" s="165">
        <f>ROUND(I1795*H1795,2)</f>
        <v>0</v>
      </c>
      <c r="BL1795" s="18" t="s">
        <v>558</v>
      </c>
      <c r="BM1795" s="164" t="s">
        <v>2197</v>
      </c>
    </row>
    <row r="1796" spans="1:65" s="13" customFormat="1">
      <c r="B1796" s="166"/>
      <c r="D1796" s="167" t="s">
        <v>453</v>
      </c>
      <c r="E1796" s="168" t="s">
        <v>1</v>
      </c>
      <c r="F1796" s="169" t="s">
        <v>2198</v>
      </c>
      <c r="H1796" s="168" t="s">
        <v>1</v>
      </c>
      <c r="L1796" s="166"/>
      <c r="M1796" s="170"/>
      <c r="N1796" s="171"/>
      <c r="O1796" s="171"/>
      <c r="P1796" s="171"/>
      <c r="Q1796" s="171"/>
      <c r="R1796" s="171"/>
      <c r="S1796" s="171"/>
      <c r="T1796" s="172"/>
      <c r="AT1796" s="168" t="s">
        <v>453</v>
      </c>
      <c r="AU1796" s="168" t="s">
        <v>129</v>
      </c>
      <c r="AV1796" s="13" t="s">
        <v>81</v>
      </c>
      <c r="AW1796" s="13" t="s">
        <v>29</v>
      </c>
      <c r="AX1796" s="13" t="s">
        <v>73</v>
      </c>
      <c r="AY1796" s="168" t="s">
        <v>445</v>
      </c>
    </row>
    <row r="1797" spans="1:65" s="14" customFormat="1">
      <c r="B1797" s="173"/>
      <c r="D1797" s="167" t="s">
        <v>453</v>
      </c>
      <c r="E1797" s="174" t="s">
        <v>1</v>
      </c>
      <c r="F1797" s="175" t="s">
        <v>2199</v>
      </c>
      <c r="H1797" s="176">
        <v>114.15</v>
      </c>
      <c r="L1797" s="173"/>
      <c r="M1797" s="177"/>
      <c r="N1797" s="178"/>
      <c r="O1797" s="178"/>
      <c r="P1797" s="178"/>
      <c r="Q1797" s="178"/>
      <c r="R1797" s="178"/>
      <c r="S1797" s="178"/>
      <c r="T1797" s="179"/>
      <c r="AT1797" s="174" t="s">
        <v>453</v>
      </c>
      <c r="AU1797" s="174" t="s">
        <v>129</v>
      </c>
      <c r="AV1797" s="14" t="s">
        <v>129</v>
      </c>
      <c r="AW1797" s="14" t="s">
        <v>29</v>
      </c>
      <c r="AX1797" s="14" t="s">
        <v>73</v>
      </c>
      <c r="AY1797" s="174" t="s">
        <v>445</v>
      </c>
    </row>
    <row r="1798" spans="1:65" s="14" customFormat="1">
      <c r="B1798" s="173"/>
      <c r="D1798" s="167" t="s">
        <v>453</v>
      </c>
      <c r="E1798" s="174" t="s">
        <v>1</v>
      </c>
      <c r="F1798" s="175" t="s">
        <v>2200</v>
      </c>
      <c r="H1798" s="176">
        <v>163.4</v>
      </c>
      <c r="L1798" s="173"/>
      <c r="M1798" s="177"/>
      <c r="N1798" s="178"/>
      <c r="O1798" s="178"/>
      <c r="P1798" s="178"/>
      <c r="Q1798" s="178"/>
      <c r="R1798" s="178"/>
      <c r="S1798" s="178"/>
      <c r="T1798" s="179"/>
      <c r="AT1798" s="174" t="s">
        <v>453</v>
      </c>
      <c r="AU1798" s="174" t="s">
        <v>129</v>
      </c>
      <c r="AV1798" s="14" t="s">
        <v>129</v>
      </c>
      <c r="AW1798" s="14" t="s">
        <v>29</v>
      </c>
      <c r="AX1798" s="14" t="s">
        <v>73</v>
      </c>
      <c r="AY1798" s="174" t="s">
        <v>445</v>
      </c>
    </row>
    <row r="1799" spans="1:65" s="15" customFormat="1">
      <c r="B1799" s="180"/>
      <c r="D1799" s="167" t="s">
        <v>453</v>
      </c>
      <c r="E1799" s="181" t="s">
        <v>200</v>
      </c>
      <c r="F1799" s="182" t="s">
        <v>468</v>
      </c>
      <c r="H1799" s="183">
        <v>277.55</v>
      </c>
      <c r="L1799" s="180"/>
      <c r="M1799" s="184"/>
      <c r="N1799" s="185"/>
      <c r="O1799" s="185"/>
      <c r="P1799" s="185"/>
      <c r="Q1799" s="185"/>
      <c r="R1799" s="185"/>
      <c r="S1799" s="185"/>
      <c r="T1799" s="186"/>
      <c r="AT1799" s="181" t="s">
        <v>453</v>
      </c>
      <c r="AU1799" s="181" t="s">
        <v>129</v>
      </c>
      <c r="AV1799" s="15" t="s">
        <v>469</v>
      </c>
      <c r="AW1799" s="15" t="s">
        <v>29</v>
      </c>
      <c r="AX1799" s="15" t="s">
        <v>73</v>
      </c>
      <c r="AY1799" s="181" t="s">
        <v>445</v>
      </c>
    </row>
    <row r="1800" spans="1:65" s="16" customFormat="1">
      <c r="B1800" s="187"/>
      <c r="D1800" s="167" t="s">
        <v>453</v>
      </c>
      <c r="E1800" s="188" t="s">
        <v>1</v>
      </c>
      <c r="F1800" s="189" t="s">
        <v>470</v>
      </c>
      <c r="H1800" s="190">
        <v>277.55</v>
      </c>
      <c r="L1800" s="187"/>
      <c r="M1800" s="191"/>
      <c r="N1800" s="192"/>
      <c r="O1800" s="192"/>
      <c r="P1800" s="192"/>
      <c r="Q1800" s="192"/>
      <c r="R1800" s="192"/>
      <c r="S1800" s="192"/>
      <c r="T1800" s="193"/>
      <c r="AT1800" s="188" t="s">
        <v>453</v>
      </c>
      <c r="AU1800" s="188" t="s">
        <v>129</v>
      </c>
      <c r="AV1800" s="16" t="s">
        <v>451</v>
      </c>
      <c r="AW1800" s="16" t="s">
        <v>29</v>
      </c>
      <c r="AX1800" s="16" t="s">
        <v>81</v>
      </c>
      <c r="AY1800" s="188" t="s">
        <v>445</v>
      </c>
    </row>
    <row r="1801" spans="1:65" s="2" customFormat="1" ht="37.9" customHeight="1">
      <c r="A1801" s="30"/>
      <c r="B1801" s="152"/>
      <c r="C1801" s="194" t="s">
        <v>2201</v>
      </c>
      <c r="D1801" s="194" t="s">
        <v>534</v>
      </c>
      <c r="E1801" s="195" t="s">
        <v>2202</v>
      </c>
      <c r="F1801" s="196" t="s">
        <v>2203</v>
      </c>
      <c r="G1801" s="197" t="s">
        <v>450</v>
      </c>
      <c r="H1801" s="198">
        <v>0.76300000000000001</v>
      </c>
      <c r="I1801" s="199"/>
      <c r="J1801" s="199">
        <f>ROUND(I1801*H1801,2)</f>
        <v>0</v>
      </c>
      <c r="K1801" s="200"/>
      <c r="L1801" s="201"/>
      <c r="M1801" s="202" t="s">
        <v>1</v>
      </c>
      <c r="N1801" s="203" t="s">
        <v>39</v>
      </c>
      <c r="O1801" s="162">
        <v>0</v>
      </c>
      <c r="P1801" s="162">
        <f>O1801*H1801</f>
        <v>0</v>
      </c>
      <c r="Q1801" s="162">
        <v>0.5</v>
      </c>
      <c r="R1801" s="162">
        <f>Q1801*H1801</f>
        <v>0.38150000000000001</v>
      </c>
      <c r="S1801" s="162">
        <v>0</v>
      </c>
      <c r="T1801" s="163">
        <f>S1801*H1801</f>
        <v>0</v>
      </c>
      <c r="U1801" s="30"/>
      <c r="V1801" s="30"/>
      <c r="W1801" s="30"/>
      <c r="X1801" s="30"/>
      <c r="Y1801" s="30"/>
      <c r="Z1801" s="30"/>
      <c r="AA1801" s="30"/>
      <c r="AB1801" s="30"/>
      <c r="AC1801" s="30"/>
      <c r="AD1801" s="30"/>
      <c r="AE1801" s="30"/>
      <c r="AR1801" s="164" t="s">
        <v>655</v>
      </c>
      <c r="AT1801" s="164" t="s">
        <v>534</v>
      </c>
      <c r="AU1801" s="164" t="s">
        <v>129</v>
      </c>
      <c r="AY1801" s="18" t="s">
        <v>445</v>
      </c>
      <c r="BE1801" s="165">
        <f>IF(N1801="základná",J1801,0)</f>
        <v>0</v>
      </c>
      <c r="BF1801" s="165">
        <f>IF(N1801="znížená",J1801,0)</f>
        <v>0</v>
      </c>
      <c r="BG1801" s="165">
        <f>IF(N1801="zákl. prenesená",J1801,0)</f>
        <v>0</v>
      </c>
      <c r="BH1801" s="165">
        <f>IF(N1801="zníž. prenesená",J1801,0)</f>
        <v>0</v>
      </c>
      <c r="BI1801" s="165">
        <f>IF(N1801="nulová",J1801,0)</f>
        <v>0</v>
      </c>
      <c r="BJ1801" s="18" t="s">
        <v>129</v>
      </c>
      <c r="BK1801" s="165">
        <f>ROUND(I1801*H1801,2)</f>
        <v>0</v>
      </c>
      <c r="BL1801" s="18" t="s">
        <v>558</v>
      </c>
      <c r="BM1801" s="164" t="s">
        <v>2204</v>
      </c>
    </row>
    <row r="1802" spans="1:65" s="14" customFormat="1">
      <c r="B1802" s="173"/>
      <c r="D1802" s="167" t="s">
        <v>453</v>
      </c>
      <c r="E1802" s="174" t="s">
        <v>1</v>
      </c>
      <c r="F1802" s="175" t="s">
        <v>2205</v>
      </c>
      <c r="H1802" s="176">
        <v>0.76300000000000001</v>
      </c>
      <c r="L1802" s="173"/>
      <c r="M1802" s="177"/>
      <c r="N1802" s="178"/>
      <c r="O1802" s="178"/>
      <c r="P1802" s="178"/>
      <c r="Q1802" s="178"/>
      <c r="R1802" s="178"/>
      <c r="S1802" s="178"/>
      <c r="T1802" s="179"/>
      <c r="AT1802" s="174" t="s">
        <v>453</v>
      </c>
      <c r="AU1802" s="174" t="s">
        <v>129</v>
      </c>
      <c r="AV1802" s="14" t="s">
        <v>129</v>
      </c>
      <c r="AW1802" s="14" t="s">
        <v>29</v>
      </c>
      <c r="AX1802" s="14" t="s">
        <v>73</v>
      </c>
      <c r="AY1802" s="174" t="s">
        <v>445</v>
      </c>
    </row>
    <row r="1803" spans="1:65" s="16" customFormat="1">
      <c r="B1803" s="187"/>
      <c r="D1803" s="167" t="s">
        <v>453</v>
      </c>
      <c r="E1803" s="188" t="s">
        <v>1</v>
      </c>
      <c r="F1803" s="189" t="s">
        <v>470</v>
      </c>
      <c r="H1803" s="190">
        <v>0.76300000000000001</v>
      </c>
      <c r="L1803" s="187"/>
      <c r="M1803" s="191"/>
      <c r="N1803" s="192"/>
      <c r="O1803" s="192"/>
      <c r="P1803" s="192"/>
      <c r="Q1803" s="192"/>
      <c r="R1803" s="192"/>
      <c r="S1803" s="192"/>
      <c r="T1803" s="193"/>
      <c r="AT1803" s="188" t="s">
        <v>453</v>
      </c>
      <c r="AU1803" s="188" t="s">
        <v>129</v>
      </c>
      <c r="AV1803" s="16" t="s">
        <v>451</v>
      </c>
      <c r="AW1803" s="16" t="s">
        <v>29</v>
      </c>
      <c r="AX1803" s="16" t="s">
        <v>81</v>
      </c>
      <c r="AY1803" s="188" t="s">
        <v>445</v>
      </c>
    </row>
    <row r="1804" spans="1:65" s="2" customFormat="1" ht="33" customHeight="1">
      <c r="A1804" s="30"/>
      <c r="B1804" s="152"/>
      <c r="C1804" s="153" t="s">
        <v>2206</v>
      </c>
      <c r="D1804" s="153" t="s">
        <v>447</v>
      </c>
      <c r="E1804" s="154" t="s">
        <v>2207</v>
      </c>
      <c r="F1804" s="155" t="s">
        <v>2208</v>
      </c>
      <c r="G1804" s="156" t="s">
        <v>542</v>
      </c>
      <c r="H1804" s="157">
        <v>87.1</v>
      </c>
      <c r="I1804" s="158"/>
      <c r="J1804" s="158">
        <f>ROUND(I1804*H1804,2)</f>
        <v>0</v>
      </c>
      <c r="K1804" s="159"/>
      <c r="L1804" s="31"/>
      <c r="M1804" s="160" t="s">
        <v>1</v>
      </c>
      <c r="N1804" s="161" t="s">
        <v>39</v>
      </c>
      <c r="O1804" s="162">
        <v>0.35987999999999998</v>
      </c>
      <c r="P1804" s="162">
        <f>O1804*H1804</f>
        <v>31.345547999999997</v>
      </c>
      <c r="Q1804" s="162">
        <v>9.2399999999999996E-5</v>
      </c>
      <c r="R1804" s="162">
        <f>Q1804*H1804</f>
        <v>8.0480399999999994E-3</v>
      </c>
      <c r="S1804" s="162">
        <v>0</v>
      </c>
      <c r="T1804" s="163">
        <f>S1804*H1804</f>
        <v>0</v>
      </c>
      <c r="U1804" s="30"/>
      <c r="V1804" s="30"/>
      <c r="W1804" s="30"/>
      <c r="X1804" s="30"/>
      <c r="Y1804" s="30"/>
      <c r="Z1804" s="30"/>
      <c r="AA1804" s="30"/>
      <c r="AB1804" s="30"/>
      <c r="AC1804" s="30"/>
      <c r="AD1804" s="30"/>
      <c r="AE1804" s="30"/>
      <c r="AR1804" s="164" t="s">
        <v>558</v>
      </c>
      <c r="AT1804" s="164" t="s">
        <v>447</v>
      </c>
      <c r="AU1804" s="164" t="s">
        <v>129</v>
      </c>
      <c r="AY1804" s="18" t="s">
        <v>445</v>
      </c>
      <c r="BE1804" s="165">
        <f>IF(N1804="základná",J1804,0)</f>
        <v>0</v>
      </c>
      <c r="BF1804" s="165">
        <f>IF(N1804="znížená",J1804,0)</f>
        <v>0</v>
      </c>
      <c r="BG1804" s="165">
        <f>IF(N1804="zákl. prenesená",J1804,0)</f>
        <v>0</v>
      </c>
      <c r="BH1804" s="165">
        <f>IF(N1804="zníž. prenesená",J1804,0)</f>
        <v>0</v>
      </c>
      <c r="BI1804" s="165">
        <f>IF(N1804="nulová",J1804,0)</f>
        <v>0</v>
      </c>
      <c r="BJ1804" s="18" t="s">
        <v>129</v>
      </c>
      <c r="BK1804" s="165">
        <f>ROUND(I1804*H1804,2)</f>
        <v>0</v>
      </c>
      <c r="BL1804" s="18" t="s">
        <v>558</v>
      </c>
      <c r="BM1804" s="164" t="s">
        <v>2209</v>
      </c>
    </row>
    <row r="1805" spans="1:65" s="13" customFormat="1">
      <c r="B1805" s="166"/>
      <c r="D1805" s="167" t="s">
        <v>453</v>
      </c>
      <c r="E1805" s="168" t="s">
        <v>1</v>
      </c>
      <c r="F1805" s="169" t="s">
        <v>2210</v>
      </c>
      <c r="H1805" s="168" t="s">
        <v>1</v>
      </c>
      <c r="L1805" s="166"/>
      <c r="M1805" s="170"/>
      <c r="N1805" s="171"/>
      <c r="O1805" s="171"/>
      <c r="P1805" s="171"/>
      <c r="Q1805" s="171"/>
      <c r="R1805" s="171"/>
      <c r="S1805" s="171"/>
      <c r="T1805" s="172"/>
      <c r="AT1805" s="168" t="s">
        <v>453</v>
      </c>
      <c r="AU1805" s="168" t="s">
        <v>129</v>
      </c>
      <c r="AV1805" s="13" t="s">
        <v>81</v>
      </c>
      <c r="AW1805" s="13" t="s">
        <v>29</v>
      </c>
      <c r="AX1805" s="13" t="s">
        <v>73</v>
      </c>
      <c r="AY1805" s="168" t="s">
        <v>445</v>
      </c>
    </row>
    <row r="1806" spans="1:65" s="14" customFormat="1">
      <c r="B1806" s="173"/>
      <c r="D1806" s="167" t="s">
        <v>453</v>
      </c>
      <c r="E1806" s="174" t="s">
        <v>1</v>
      </c>
      <c r="F1806" s="175" t="s">
        <v>2211</v>
      </c>
      <c r="H1806" s="176">
        <v>54.9</v>
      </c>
      <c r="L1806" s="173"/>
      <c r="M1806" s="177"/>
      <c r="N1806" s="178"/>
      <c r="O1806" s="178"/>
      <c r="P1806" s="178"/>
      <c r="Q1806" s="178"/>
      <c r="R1806" s="178"/>
      <c r="S1806" s="178"/>
      <c r="T1806" s="179"/>
      <c r="AT1806" s="174" t="s">
        <v>453</v>
      </c>
      <c r="AU1806" s="174" t="s">
        <v>129</v>
      </c>
      <c r="AV1806" s="14" t="s">
        <v>129</v>
      </c>
      <c r="AW1806" s="14" t="s">
        <v>29</v>
      </c>
      <c r="AX1806" s="14" t="s">
        <v>73</v>
      </c>
      <c r="AY1806" s="174" t="s">
        <v>445</v>
      </c>
    </row>
    <row r="1807" spans="1:65" s="14" customFormat="1">
      <c r="B1807" s="173"/>
      <c r="D1807" s="167" t="s">
        <v>453</v>
      </c>
      <c r="E1807" s="174" t="s">
        <v>1</v>
      </c>
      <c r="F1807" s="175" t="s">
        <v>2212</v>
      </c>
      <c r="H1807" s="176">
        <v>9.4</v>
      </c>
      <c r="L1807" s="173"/>
      <c r="M1807" s="177"/>
      <c r="N1807" s="178"/>
      <c r="O1807" s="178"/>
      <c r="P1807" s="178"/>
      <c r="Q1807" s="178"/>
      <c r="R1807" s="178"/>
      <c r="S1807" s="178"/>
      <c r="T1807" s="179"/>
      <c r="AT1807" s="174" t="s">
        <v>453</v>
      </c>
      <c r="AU1807" s="174" t="s">
        <v>129</v>
      </c>
      <c r="AV1807" s="14" t="s">
        <v>129</v>
      </c>
      <c r="AW1807" s="14" t="s">
        <v>29</v>
      </c>
      <c r="AX1807" s="14" t="s">
        <v>73</v>
      </c>
      <c r="AY1807" s="174" t="s">
        <v>445</v>
      </c>
    </row>
    <row r="1808" spans="1:65" s="14" customFormat="1">
      <c r="B1808" s="173"/>
      <c r="D1808" s="167" t="s">
        <v>453</v>
      </c>
      <c r="E1808" s="174" t="s">
        <v>1</v>
      </c>
      <c r="F1808" s="175" t="s">
        <v>2213</v>
      </c>
      <c r="H1808" s="176">
        <v>22.8</v>
      </c>
      <c r="L1808" s="173"/>
      <c r="M1808" s="177"/>
      <c r="N1808" s="178"/>
      <c r="O1808" s="178"/>
      <c r="P1808" s="178"/>
      <c r="Q1808" s="178"/>
      <c r="R1808" s="178"/>
      <c r="S1808" s="178"/>
      <c r="T1808" s="179"/>
      <c r="AT1808" s="174" t="s">
        <v>453</v>
      </c>
      <c r="AU1808" s="174" t="s">
        <v>129</v>
      </c>
      <c r="AV1808" s="14" t="s">
        <v>129</v>
      </c>
      <c r="AW1808" s="14" t="s">
        <v>29</v>
      </c>
      <c r="AX1808" s="14" t="s">
        <v>73</v>
      </c>
      <c r="AY1808" s="174" t="s">
        <v>445</v>
      </c>
    </row>
    <row r="1809" spans="1:65" s="15" customFormat="1">
      <c r="B1809" s="180"/>
      <c r="D1809" s="167" t="s">
        <v>453</v>
      </c>
      <c r="E1809" s="181" t="s">
        <v>194</v>
      </c>
      <c r="F1809" s="182" t="s">
        <v>468</v>
      </c>
      <c r="H1809" s="183">
        <v>87.1</v>
      </c>
      <c r="L1809" s="180"/>
      <c r="M1809" s="184"/>
      <c r="N1809" s="185"/>
      <c r="O1809" s="185"/>
      <c r="P1809" s="185"/>
      <c r="Q1809" s="185"/>
      <c r="R1809" s="185"/>
      <c r="S1809" s="185"/>
      <c r="T1809" s="186"/>
      <c r="AT1809" s="181" t="s">
        <v>453</v>
      </c>
      <c r="AU1809" s="181" t="s">
        <v>129</v>
      </c>
      <c r="AV1809" s="15" t="s">
        <v>469</v>
      </c>
      <c r="AW1809" s="15" t="s">
        <v>29</v>
      </c>
      <c r="AX1809" s="15" t="s">
        <v>73</v>
      </c>
      <c r="AY1809" s="181" t="s">
        <v>445</v>
      </c>
    </row>
    <row r="1810" spans="1:65" s="16" customFormat="1">
      <c r="B1810" s="187"/>
      <c r="D1810" s="167" t="s">
        <v>453</v>
      </c>
      <c r="E1810" s="188" t="s">
        <v>1</v>
      </c>
      <c r="F1810" s="189" t="s">
        <v>470</v>
      </c>
      <c r="H1810" s="190">
        <v>87.1</v>
      </c>
      <c r="L1810" s="187"/>
      <c r="M1810" s="191"/>
      <c r="N1810" s="192"/>
      <c r="O1810" s="192"/>
      <c r="P1810" s="192"/>
      <c r="Q1810" s="192"/>
      <c r="R1810" s="192"/>
      <c r="S1810" s="192"/>
      <c r="T1810" s="193"/>
      <c r="AT1810" s="188" t="s">
        <v>453</v>
      </c>
      <c r="AU1810" s="188" t="s">
        <v>129</v>
      </c>
      <c r="AV1810" s="16" t="s">
        <v>451</v>
      </c>
      <c r="AW1810" s="16" t="s">
        <v>29</v>
      </c>
      <c r="AX1810" s="16" t="s">
        <v>81</v>
      </c>
      <c r="AY1810" s="188" t="s">
        <v>445</v>
      </c>
    </row>
    <row r="1811" spans="1:65" s="2" customFormat="1" ht="24.2" customHeight="1">
      <c r="A1811" s="30"/>
      <c r="B1811" s="152"/>
      <c r="C1811" s="194" t="s">
        <v>2214</v>
      </c>
      <c r="D1811" s="194" t="s">
        <v>534</v>
      </c>
      <c r="E1811" s="195" t="s">
        <v>2215</v>
      </c>
      <c r="F1811" s="196" t="s">
        <v>2216</v>
      </c>
      <c r="G1811" s="197" t="s">
        <v>450</v>
      </c>
      <c r="H1811" s="198">
        <v>2.1560000000000001</v>
      </c>
      <c r="I1811" s="199"/>
      <c r="J1811" s="199">
        <f>ROUND(I1811*H1811,2)</f>
        <v>0</v>
      </c>
      <c r="K1811" s="200"/>
      <c r="L1811" s="201"/>
      <c r="M1811" s="202" t="s">
        <v>1</v>
      </c>
      <c r="N1811" s="203" t="s">
        <v>39</v>
      </c>
      <c r="O1811" s="162">
        <v>0</v>
      </c>
      <c r="P1811" s="162">
        <f>O1811*H1811</f>
        <v>0</v>
      </c>
      <c r="Q1811" s="162">
        <v>0.5</v>
      </c>
      <c r="R1811" s="162">
        <f>Q1811*H1811</f>
        <v>1.0780000000000001</v>
      </c>
      <c r="S1811" s="162">
        <v>0</v>
      </c>
      <c r="T1811" s="163">
        <f>S1811*H1811</f>
        <v>0</v>
      </c>
      <c r="U1811" s="30"/>
      <c r="V1811" s="30"/>
      <c r="W1811" s="30"/>
      <c r="X1811" s="30"/>
      <c r="Y1811" s="30"/>
      <c r="Z1811" s="30"/>
      <c r="AA1811" s="30"/>
      <c r="AB1811" s="30"/>
      <c r="AC1811" s="30"/>
      <c r="AD1811" s="30"/>
      <c r="AE1811" s="30"/>
      <c r="AR1811" s="164" t="s">
        <v>655</v>
      </c>
      <c r="AT1811" s="164" t="s">
        <v>534</v>
      </c>
      <c r="AU1811" s="164" t="s">
        <v>129</v>
      </c>
      <c r="AY1811" s="18" t="s">
        <v>445</v>
      </c>
      <c r="BE1811" s="165">
        <f>IF(N1811="základná",J1811,0)</f>
        <v>0</v>
      </c>
      <c r="BF1811" s="165">
        <f>IF(N1811="znížená",J1811,0)</f>
        <v>0</v>
      </c>
      <c r="BG1811" s="165">
        <f>IF(N1811="zákl. prenesená",J1811,0)</f>
        <v>0</v>
      </c>
      <c r="BH1811" s="165">
        <f>IF(N1811="zníž. prenesená",J1811,0)</f>
        <v>0</v>
      </c>
      <c r="BI1811" s="165">
        <f>IF(N1811="nulová",J1811,0)</f>
        <v>0</v>
      </c>
      <c r="BJ1811" s="18" t="s">
        <v>129</v>
      </c>
      <c r="BK1811" s="165">
        <f>ROUND(I1811*H1811,2)</f>
        <v>0</v>
      </c>
      <c r="BL1811" s="18" t="s">
        <v>558</v>
      </c>
      <c r="BM1811" s="164" t="s">
        <v>2217</v>
      </c>
    </row>
    <row r="1812" spans="1:65" s="14" customFormat="1">
      <c r="B1812" s="173"/>
      <c r="D1812" s="167" t="s">
        <v>453</v>
      </c>
      <c r="E1812" s="174" t="s">
        <v>1</v>
      </c>
      <c r="F1812" s="175" t="s">
        <v>2218</v>
      </c>
      <c r="H1812" s="176">
        <v>2.1560000000000001</v>
      </c>
      <c r="L1812" s="173"/>
      <c r="M1812" s="177"/>
      <c r="N1812" s="178"/>
      <c r="O1812" s="178"/>
      <c r="P1812" s="178"/>
      <c r="Q1812" s="178"/>
      <c r="R1812" s="178"/>
      <c r="S1812" s="178"/>
      <c r="T1812" s="179"/>
      <c r="AT1812" s="174" t="s">
        <v>453</v>
      </c>
      <c r="AU1812" s="174" t="s">
        <v>129</v>
      </c>
      <c r="AV1812" s="14" t="s">
        <v>129</v>
      </c>
      <c r="AW1812" s="14" t="s">
        <v>29</v>
      </c>
      <c r="AX1812" s="14" t="s">
        <v>73</v>
      </c>
      <c r="AY1812" s="174" t="s">
        <v>445</v>
      </c>
    </row>
    <row r="1813" spans="1:65" s="16" customFormat="1">
      <c r="B1813" s="187"/>
      <c r="D1813" s="167" t="s">
        <v>453</v>
      </c>
      <c r="E1813" s="188" t="s">
        <v>1</v>
      </c>
      <c r="F1813" s="189" t="s">
        <v>470</v>
      </c>
      <c r="H1813" s="190">
        <v>2.1560000000000001</v>
      </c>
      <c r="L1813" s="187"/>
      <c r="M1813" s="191"/>
      <c r="N1813" s="192"/>
      <c r="O1813" s="192"/>
      <c r="P1813" s="192"/>
      <c r="Q1813" s="192"/>
      <c r="R1813" s="192"/>
      <c r="S1813" s="192"/>
      <c r="T1813" s="193"/>
      <c r="AT1813" s="188" t="s">
        <v>453</v>
      </c>
      <c r="AU1813" s="188" t="s">
        <v>129</v>
      </c>
      <c r="AV1813" s="16" t="s">
        <v>451</v>
      </c>
      <c r="AW1813" s="16" t="s">
        <v>29</v>
      </c>
      <c r="AX1813" s="16" t="s">
        <v>81</v>
      </c>
      <c r="AY1813" s="188" t="s">
        <v>445</v>
      </c>
    </row>
    <row r="1814" spans="1:65" s="2" customFormat="1" ht="24.2" customHeight="1">
      <c r="A1814" s="30"/>
      <c r="B1814" s="152"/>
      <c r="C1814" s="153" t="s">
        <v>2219</v>
      </c>
      <c r="D1814" s="153" t="s">
        <v>447</v>
      </c>
      <c r="E1814" s="154" t="s">
        <v>2220</v>
      </c>
      <c r="F1814" s="155" t="s">
        <v>2221</v>
      </c>
      <c r="G1814" s="156" t="s">
        <v>529</v>
      </c>
      <c r="H1814" s="157">
        <v>97.924999999999997</v>
      </c>
      <c r="I1814" s="158"/>
      <c r="J1814" s="158">
        <f>ROUND(I1814*H1814,2)</f>
        <v>0</v>
      </c>
      <c r="K1814" s="159"/>
      <c r="L1814" s="31"/>
      <c r="M1814" s="160" t="s">
        <v>1</v>
      </c>
      <c r="N1814" s="161" t="s">
        <v>39</v>
      </c>
      <c r="O1814" s="162">
        <v>0.14083999999999999</v>
      </c>
      <c r="P1814" s="162">
        <f>O1814*H1814</f>
        <v>13.791756999999999</v>
      </c>
      <c r="Q1814" s="162">
        <v>0</v>
      </c>
      <c r="R1814" s="162">
        <f>Q1814*H1814</f>
        <v>0</v>
      </c>
      <c r="S1814" s="162">
        <v>0</v>
      </c>
      <c r="T1814" s="163">
        <f>S1814*H1814</f>
        <v>0</v>
      </c>
      <c r="U1814" s="30"/>
      <c r="V1814" s="30"/>
      <c r="W1814" s="30"/>
      <c r="X1814" s="30"/>
      <c r="Y1814" s="30"/>
      <c r="Z1814" s="30"/>
      <c r="AA1814" s="30"/>
      <c r="AB1814" s="30"/>
      <c r="AC1814" s="30"/>
      <c r="AD1814" s="30"/>
      <c r="AE1814" s="30"/>
      <c r="AR1814" s="164" t="s">
        <v>558</v>
      </c>
      <c r="AT1814" s="164" t="s">
        <v>447</v>
      </c>
      <c r="AU1814" s="164" t="s">
        <v>129</v>
      </c>
      <c r="AY1814" s="18" t="s">
        <v>445</v>
      </c>
      <c r="BE1814" s="165">
        <f>IF(N1814="základná",J1814,0)</f>
        <v>0</v>
      </c>
      <c r="BF1814" s="165">
        <f>IF(N1814="znížená",J1814,0)</f>
        <v>0</v>
      </c>
      <c r="BG1814" s="165">
        <f>IF(N1814="zákl. prenesená",J1814,0)</f>
        <v>0</v>
      </c>
      <c r="BH1814" s="165">
        <f>IF(N1814="zníž. prenesená",J1814,0)</f>
        <v>0</v>
      </c>
      <c r="BI1814" s="165">
        <f>IF(N1814="nulová",J1814,0)</f>
        <v>0</v>
      </c>
      <c r="BJ1814" s="18" t="s">
        <v>129</v>
      </c>
      <c r="BK1814" s="165">
        <f>ROUND(I1814*H1814,2)</f>
        <v>0</v>
      </c>
      <c r="BL1814" s="18" t="s">
        <v>558</v>
      </c>
      <c r="BM1814" s="164" t="s">
        <v>2222</v>
      </c>
    </row>
    <row r="1815" spans="1:65" s="13" customFormat="1">
      <c r="B1815" s="166"/>
      <c r="D1815" s="167" t="s">
        <v>453</v>
      </c>
      <c r="E1815" s="168" t="s">
        <v>1</v>
      </c>
      <c r="F1815" s="169" t="s">
        <v>2223</v>
      </c>
      <c r="H1815" s="168" t="s">
        <v>1</v>
      </c>
      <c r="L1815" s="166"/>
      <c r="M1815" s="170"/>
      <c r="N1815" s="171"/>
      <c r="O1815" s="171"/>
      <c r="P1815" s="171"/>
      <c r="Q1815" s="171"/>
      <c r="R1815" s="171"/>
      <c r="S1815" s="171"/>
      <c r="T1815" s="172"/>
      <c r="AT1815" s="168" t="s">
        <v>453</v>
      </c>
      <c r="AU1815" s="168" t="s">
        <v>129</v>
      </c>
      <c r="AV1815" s="13" t="s">
        <v>81</v>
      </c>
      <c r="AW1815" s="13" t="s">
        <v>29</v>
      </c>
      <c r="AX1815" s="13" t="s">
        <v>73</v>
      </c>
      <c r="AY1815" s="168" t="s">
        <v>445</v>
      </c>
    </row>
    <row r="1816" spans="1:65" s="14" customFormat="1">
      <c r="B1816" s="173"/>
      <c r="D1816" s="167" t="s">
        <v>453</v>
      </c>
      <c r="E1816" s="174" t="s">
        <v>1</v>
      </c>
      <c r="F1816" s="175" t="s">
        <v>2224</v>
      </c>
      <c r="H1816" s="176">
        <v>16.154</v>
      </c>
      <c r="L1816" s="173"/>
      <c r="M1816" s="177"/>
      <c r="N1816" s="178"/>
      <c r="O1816" s="178"/>
      <c r="P1816" s="178"/>
      <c r="Q1816" s="178"/>
      <c r="R1816" s="178"/>
      <c r="S1816" s="178"/>
      <c r="T1816" s="179"/>
      <c r="AT1816" s="174" t="s">
        <v>453</v>
      </c>
      <c r="AU1816" s="174" t="s">
        <v>129</v>
      </c>
      <c r="AV1816" s="14" t="s">
        <v>129</v>
      </c>
      <c r="AW1816" s="14" t="s">
        <v>29</v>
      </c>
      <c r="AX1816" s="14" t="s">
        <v>73</v>
      </c>
      <c r="AY1816" s="174" t="s">
        <v>445</v>
      </c>
    </row>
    <row r="1817" spans="1:65" s="14" customFormat="1">
      <c r="B1817" s="173"/>
      <c r="D1817" s="167" t="s">
        <v>453</v>
      </c>
      <c r="E1817" s="174" t="s">
        <v>1</v>
      </c>
      <c r="F1817" s="175" t="s">
        <v>2225</v>
      </c>
      <c r="H1817" s="176">
        <v>16.225000000000001</v>
      </c>
      <c r="L1817" s="173"/>
      <c r="M1817" s="177"/>
      <c r="N1817" s="178"/>
      <c r="O1817" s="178"/>
      <c r="P1817" s="178"/>
      <c r="Q1817" s="178"/>
      <c r="R1817" s="178"/>
      <c r="S1817" s="178"/>
      <c r="T1817" s="179"/>
      <c r="AT1817" s="174" t="s">
        <v>453</v>
      </c>
      <c r="AU1817" s="174" t="s">
        <v>129</v>
      </c>
      <c r="AV1817" s="14" t="s">
        <v>129</v>
      </c>
      <c r="AW1817" s="14" t="s">
        <v>29</v>
      </c>
      <c r="AX1817" s="14" t="s">
        <v>73</v>
      </c>
      <c r="AY1817" s="174" t="s">
        <v>445</v>
      </c>
    </row>
    <row r="1818" spans="1:65" s="14" customFormat="1">
      <c r="B1818" s="173"/>
      <c r="D1818" s="167" t="s">
        <v>453</v>
      </c>
      <c r="E1818" s="174" t="s">
        <v>1</v>
      </c>
      <c r="F1818" s="175" t="s">
        <v>2226</v>
      </c>
      <c r="H1818" s="176">
        <v>24.696000000000002</v>
      </c>
      <c r="L1818" s="173"/>
      <c r="M1818" s="177"/>
      <c r="N1818" s="178"/>
      <c r="O1818" s="178"/>
      <c r="P1818" s="178"/>
      <c r="Q1818" s="178"/>
      <c r="R1818" s="178"/>
      <c r="S1818" s="178"/>
      <c r="T1818" s="179"/>
      <c r="AT1818" s="174" t="s">
        <v>453</v>
      </c>
      <c r="AU1818" s="174" t="s">
        <v>129</v>
      </c>
      <c r="AV1818" s="14" t="s">
        <v>129</v>
      </c>
      <c r="AW1818" s="14" t="s">
        <v>29</v>
      </c>
      <c r="AX1818" s="14" t="s">
        <v>73</v>
      </c>
      <c r="AY1818" s="174" t="s">
        <v>445</v>
      </c>
    </row>
    <row r="1819" spans="1:65" s="15" customFormat="1">
      <c r="B1819" s="180"/>
      <c r="D1819" s="167" t="s">
        <v>453</v>
      </c>
      <c r="E1819" s="181" t="s">
        <v>196</v>
      </c>
      <c r="F1819" s="182" t="s">
        <v>468</v>
      </c>
      <c r="H1819" s="183">
        <v>57.075000000000003</v>
      </c>
      <c r="L1819" s="180"/>
      <c r="M1819" s="184"/>
      <c r="N1819" s="185"/>
      <c r="O1819" s="185"/>
      <c r="P1819" s="185"/>
      <c r="Q1819" s="185"/>
      <c r="R1819" s="185"/>
      <c r="S1819" s="185"/>
      <c r="T1819" s="186"/>
      <c r="AT1819" s="181" t="s">
        <v>453</v>
      </c>
      <c r="AU1819" s="181" t="s">
        <v>129</v>
      </c>
      <c r="AV1819" s="15" t="s">
        <v>469</v>
      </c>
      <c r="AW1819" s="15" t="s">
        <v>29</v>
      </c>
      <c r="AX1819" s="15" t="s">
        <v>73</v>
      </c>
      <c r="AY1819" s="181" t="s">
        <v>445</v>
      </c>
    </row>
    <row r="1820" spans="1:65" s="13" customFormat="1">
      <c r="B1820" s="166"/>
      <c r="D1820" s="167" t="s">
        <v>453</v>
      </c>
      <c r="E1820" s="168" t="s">
        <v>1</v>
      </c>
      <c r="F1820" s="169" t="s">
        <v>2227</v>
      </c>
      <c r="H1820" s="168" t="s">
        <v>1</v>
      </c>
      <c r="L1820" s="166"/>
      <c r="M1820" s="170"/>
      <c r="N1820" s="171"/>
      <c r="O1820" s="171"/>
      <c r="P1820" s="171"/>
      <c r="Q1820" s="171"/>
      <c r="R1820" s="171"/>
      <c r="S1820" s="171"/>
      <c r="T1820" s="172"/>
      <c r="AT1820" s="168" t="s">
        <v>453</v>
      </c>
      <c r="AU1820" s="168" t="s">
        <v>129</v>
      </c>
      <c r="AV1820" s="13" t="s">
        <v>81</v>
      </c>
      <c r="AW1820" s="13" t="s">
        <v>29</v>
      </c>
      <c r="AX1820" s="13" t="s">
        <v>73</v>
      </c>
      <c r="AY1820" s="168" t="s">
        <v>445</v>
      </c>
    </row>
    <row r="1821" spans="1:65" s="14" customFormat="1">
      <c r="B1821" s="173"/>
      <c r="D1821" s="167" t="s">
        <v>453</v>
      </c>
      <c r="E1821" s="174" t="s">
        <v>1</v>
      </c>
      <c r="F1821" s="175" t="s">
        <v>2224</v>
      </c>
      <c r="H1821" s="176">
        <v>16.154</v>
      </c>
      <c r="L1821" s="173"/>
      <c r="M1821" s="177"/>
      <c r="N1821" s="178"/>
      <c r="O1821" s="178"/>
      <c r="P1821" s="178"/>
      <c r="Q1821" s="178"/>
      <c r="R1821" s="178"/>
      <c r="S1821" s="178"/>
      <c r="T1821" s="179"/>
      <c r="AT1821" s="174" t="s">
        <v>453</v>
      </c>
      <c r="AU1821" s="174" t="s">
        <v>129</v>
      </c>
      <c r="AV1821" s="14" t="s">
        <v>129</v>
      </c>
      <c r="AW1821" s="14" t="s">
        <v>29</v>
      </c>
      <c r="AX1821" s="14" t="s">
        <v>73</v>
      </c>
      <c r="AY1821" s="174" t="s">
        <v>445</v>
      </c>
    </row>
    <row r="1822" spans="1:65" s="14" customFormat="1">
      <c r="B1822" s="173"/>
      <c r="D1822" s="167" t="s">
        <v>453</v>
      </c>
      <c r="E1822" s="174" t="s">
        <v>1</v>
      </c>
      <c r="F1822" s="175" t="s">
        <v>2226</v>
      </c>
      <c r="H1822" s="176">
        <v>24.696000000000002</v>
      </c>
      <c r="L1822" s="173"/>
      <c r="M1822" s="177"/>
      <c r="N1822" s="178"/>
      <c r="O1822" s="178"/>
      <c r="P1822" s="178"/>
      <c r="Q1822" s="178"/>
      <c r="R1822" s="178"/>
      <c r="S1822" s="178"/>
      <c r="T1822" s="179"/>
      <c r="AT1822" s="174" t="s">
        <v>453</v>
      </c>
      <c r="AU1822" s="174" t="s">
        <v>129</v>
      </c>
      <c r="AV1822" s="14" t="s">
        <v>129</v>
      </c>
      <c r="AW1822" s="14" t="s">
        <v>29</v>
      </c>
      <c r="AX1822" s="14" t="s">
        <v>73</v>
      </c>
      <c r="AY1822" s="174" t="s">
        <v>445</v>
      </c>
    </row>
    <row r="1823" spans="1:65" s="15" customFormat="1">
      <c r="B1823" s="180"/>
      <c r="D1823" s="167" t="s">
        <v>453</v>
      </c>
      <c r="E1823" s="181" t="s">
        <v>198</v>
      </c>
      <c r="F1823" s="182" t="s">
        <v>468</v>
      </c>
      <c r="H1823" s="183">
        <v>40.85</v>
      </c>
      <c r="L1823" s="180"/>
      <c r="M1823" s="184"/>
      <c r="N1823" s="185"/>
      <c r="O1823" s="185"/>
      <c r="P1823" s="185"/>
      <c r="Q1823" s="185"/>
      <c r="R1823" s="185"/>
      <c r="S1823" s="185"/>
      <c r="T1823" s="186"/>
      <c r="AT1823" s="181" t="s">
        <v>453</v>
      </c>
      <c r="AU1823" s="181" t="s">
        <v>129</v>
      </c>
      <c r="AV1823" s="15" t="s">
        <v>469</v>
      </c>
      <c r="AW1823" s="15" t="s">
        <v>29</v>
      </c>
      <c r="AX1823" s="15" t="s">
        <v>73</v>
      </c>
      <c r="AY1823" s="181" t="s">
        <v>445</v>
      </c>
    </row>
    <row r="1824" spans="1:65" s="16" customFormat="1">
      <c r="B1824" s="187"/>
      <c r="D1824" s="167" t="s">
        <v>453</v>
      </c>
      <c r="E1824" s="188" t="s">
        <v>1</v>
      </c>
      <c r="F1824" s="189" t="s">
        <v>470</v>
      </c>
      <c r="H1824" s="190">
        <v>97.924999999999997</v>
      </c>
      <c r="L1824" s="187"/>
      <c r="M1824" s="191"/>
      <c r="N1824" s="192"/>
      <c r="O1824" s="192"/>
      <c r="P1824" s="192"/>
      <c r="Q1824" s="192"/>
      <c r="R1824" s="192"/>
      <c r="S1824" s="192"/>
      <c r="T1824" s="193"/>
      <c r="AT1824" s="188" t="s">
        <v>453</v>
      </c>
      <c r="AU1824" s="188" t="s">
        <v>129</v>
      </c>
      <c r="AV1824" s="16" t="s">
        <v>451</v>
      </c>
      <c r="AW1824" s="16" t="s">
        <v>29</v>
      </c>
      <c r="AX1824" s="16" t="s">
        <v>81</v>
      </c>
      <c r="AY1824" s="188" t="s">
        <v>445</v>
      </c>
    </row>
    <row r="1825" spans="1:65" s="2" customFormat="1" ht="16.5" customHeight="1">
      <c r="A1825" s="30"/>
      <c r="B1825" s="152"/>
      <c r="C1825" s="194" t="s">
        <v>2228</v>
      </c>
      <c r="D1825" s="194" t="s">
        <v>534</v>
      </c>
      <c r="E1825" s="195" t="s">
        <v>2229</v>
      </c>
      <c r="F1825" s="196" t="s">
        <v>2230</v>
      </c>
      <c r="G1825" s="197" t="s">
        <v>529</v>
      </c>
      <c r="H1825" s="198">
        <v>112.614</v>
      </c>
      <c r="I1825" s="199"/>
      <c r="J1825" s="199">
        <f>ROUND(I1825*H1825,2)</f>
        <v>0</v>
      </c>
      <c r="K1825" s="200"/>
      <c r="L1825" s="201"/>
      <c r="M1825" s="202" t="s">
        <v>1</v>
      </c>
      <c r="N1825" s="203" t="s">
        <v>39</v>
      </c>
      <c r="O1825" s="162">
        <v>0</v>
      </c>
      <c r="P1825" s="162">
        <f>O1825*H1825</f>
        <v>0</v>
      </c>
      <c r="Q1825" s="162">
        <v>1.0999999999999999E-2</v>
      </c>
      <c r="R1825" s="162">
        <f>Q1825*H1825</f>
        <v>1.2387539999999999</v>
      </c>
      <c r="S1825" s="162">
        <v>0</v>
      </c>
      <c r="T1825" s="163">
        <f>S1825*H1825</f>
        <v>0</v>
      </c>
      <c r="U1825" s="30"/>
      <c r="V1825" s="30"/>
      <c r="W1825" s="30"/>
      <c r="X1825" s="30"/>
      <c r="Y1825" s="30"/>
      <c r="Z1825" s="30"/>
      <c r="AA1825" s="30"/>
      <c r="AB1825" s="30"/>
      <c r="AC1825" s="30"/>
      <c r="AD1825" s="30"/>
      <c r="AE1825" s="30"/>
      <c r="AR1825" s="164" t="s">
        <v>655</v>
      </c>
      <c r="AT1825" s="164" t="s">
        <v>534</v>
      </c>
      <c r="AU1825" s="164" t="s">
        <v>129</v>
      </c>
      <c r="AY1825" s="18" t="s">
        <v>445</v>
      </c>
      <c r="BE1825" s="165">
        <f>IF(N1825="základná",J1825,0)</f>
        <v>0</v>
      </c>
      <c r="BF1825" s="165">
        <f>IF(N1825="znížená",J1825,0)</f>
        <v>0</v>
      </c>
      <c r="BG1825" s="165">
        <f>IF(N1825="zákl. prenesená",J1825,0)</f>
        <v>0</v>
      </c>
      <c r="BH1825" s="165">
        <f>IF(N1825="zníž. prenesená",J1825,0)</f>
        <v>0</v>
      </c>
      <c r="BI1825" s="165">
        <f>IF(N1825="nulová",J1825,0)</f>
        <v>0</v>
      </c>
      <c r="BJ1825" s="18" t="s">
        <v>129</v>
      </c>
      <c r="BK1825" s="165">
        <f>ROUND(I1825*H1825,2)</f>
        <v>0</v>
      </c>
      <c r="BL1825" s="18" t="s">
        <v>558</v>
      </c>
      <c r="BM1825" s="164" t="s">
        <v>2231</v>
      </c>
    </row>
    <row r="1826" spans="1:65" s="14" customFormat="1">
      <c r="B1826" s="173"/>
      <c r="D1826" s="167" t="s">
        <v>453</v>
      </c>
      <c r="E1826" s="174" t="s">
        <v>1</v>
      </c>
      <c r="F1826" s="175" t="s">
        <v>2232</v>
      </c>
      <c r="H1826" s="176">
        <v>46.978000000000002</v>
      </c>
      <c r="L1826" s="173"/>
      <c r="M1826" s="177"/>
      <c r="N1826" s="178"/>
      <c r="O1826" s="178"/>
      <c r="P1826" s="178"/>
      <c r="Q1826" s="178"/>
      <c r="R1826" s="178"/>
      <c r="S1826" s="178"/>
      <c r="T1826" s="179"/>
      <c r="AT1826" s="174" t="s">
        <v>453</v>
      </c>
      <c r="AU1826" s="174" t="s">
        <v>129</v>
      </c>
      <c r="AV1826" s="14" t="s">
        <v>129</v>
      </c>
      <c r="AW1826" s="14" t="s">
        <v>29</v>
      </c>
      <c r="AX1826" s="14" t="s">
        <v>73</v>
      </c>
      <c r="AY1826" s="174" t="s">
        <v>445</v>
      </c>
    </row>
    <row r="1827" spans="1:65" s="14" customFormat="1">
      <c r="B1827" s="173"/>
      <c r="D1827" s="167" t="s">
        <v>453</v>
      </c>
      <c r="E1827" s="174" t="s">
        <v>1</v>
      </c>
      <c r="F1827" s="175" t="s">
        <v>2233</v>
      </c>
      <c r="H1827" s="176">
        <v>65.635999999999996</v>
      </c>
      <c r="L1827" s="173"/>
      <c r="M1827" s="177"/>
      <c r="N1827" s="178"/>
      <c r="O1827" s="178"/>
      <c r="P1827" s="178"/>
      <c r="Q1827" s="178"/>
      <c r="R1827" s="178"/>
      <c r="S1827" s="178"/>
      <c r="T1827" s="179"/>
      <c r="AT1827" s="174" t="s">
        <v>453</v>
      </c>
      <c r="AU1827" s="174" t="s">
        <v>129</v>
      </c>
      <c r="AV1827" s="14" t="s">
        <v>129</v>
      </c>
      <c r="AW1827" s="14" t="s">
        <v>29</v>
      </c>
      <c r="AX1827" s="14" t="s">
        <v>73</v>
      </c>
      <c r="AY1827" s="174" t="s">
        <v>445</v>
      </c>
    </row>
    <row r="1828" spans="1:65" s="16" customFormat="1">
      <c r="B1828" s="187"/>
      <c r="D1828" s="167" t="s">
        <v>453</v>
      </c>
      <c r="E1828" s="188" t="s">
        <v>1</v>
      </c>
      <c r="F1828" s="189" t="s">
        <v>470</v>
      </c>
      <c r="H1828" s="190">
        <v>112.614</v>
      </c>
      <c r="L1828" s="187"/>
      <c r="M1828" s="191"/>
      <c r="N1828" s="192"/>
      <c r="O1828" s="192"/>
      <c r="P1828" s="192"/>
      <c r="Q1828" s="192"/>
      <c r="R1828" s="192"/>
      <c r="S1828" s="192"/>
      <c r="T1828" s="193"/>
      <c r="AT1828" s="188" t="s">
        <v>453</v>
      </c>
      <c r="AU1828" s="188" t="s">
        <v>129</v>
      </c>
      <c r="AV1828" s="16" t="s">
        <v>451</v>
      </c>
      <c r="AW1828" s="16" t="s">
        <v>29</v>
      </c>
      <c r="AX1828" s="16" t="s">
        <v>81</v>
      </c>
      <c r="AY1828" s="188" t="s">
        <v>445</v>
      </c>
    </row>
    <row r="1829" spans="1:65" s="2" customFormat="1" ht="37.9" customHeight="1">
      <c r="A1829" s="30"/>
      <c r="B1829" s="152"/>
      <c r="C1829" s="153" t="s">
        <v>2234</v>
      </c>
      <c r="D1829" s="153" t="s">
        <v>447</v>
      </c>
      <c r="E1829" s="154" t="s">
        <v>2235</v>
      </c>
      <c r="F1829" s="155" t="s">
        <v>2236</v>
      </c>
      <c r="G1829" s="156" t="s">
        <v>450</v>
      </c>
      <c r="H1829" s="157">
        <v>5.734</v>
      </c>
      <c r="I1829" s="158"/>
      <c r="J1829" s="158">
        <f>ROUND(I1829*H1829,2)</f>
        <v>0</v>
      </c>
      <c r="K1829" s="159"/>
      <c r="L1829" s="31"/>
      <c r="M1829" s="160" t="s">
        <v>1</v>
      </c>
      <c r="N1829" s="161" t="s">
        <v>39</v>
      </c>
      <c r="O1829" s="162">
        <v>5.7200000000000003E-3</v>
      </c>
      <c r="P1829" s="162">
        <f>O1829*H1829</f>
        <v>3.2798480000000005E-2</v>
      </c>
      <c r="Q1829" s="162">
        <v>1.2888999999999999E-2</v>
      </c>
      <c r="R1829" s="162">
        <f>Q1829*H1829</f>
        <v>7.3905525999999999E-2</v>
      </c>
      <c r="S1829" s="162">
        <v>0</v>
      </c>
      <c r="T1829" s="163">
        <f>S1829*H1829</f>
        <v>0</v>
      </c>
      <c r="U1829" s="30"/>
      <c r="V1829" s="30"/>
      <c r="W1829" s="30"/>
      <c r="X1829" s="30"/>
      <c r="Y1829" s="30"/>
      <c r="Z1829" s="30"/>
      <c r="AA1829" s="30"/>
      <c r="AB1829" s="30"/>
      <c r="AC1829" s="30"/>
      <c r="AD1829" s="30"/>
      <c r="AE1829" s="30"/>
      <c r="AR1829" s="164" t="s">
        <v>558</v>
      </c>
      <c r="AT1829" s="164" t="s">
        <v>447</v>
      </c>
      <c r="AU1829" s="164" t="s">
        <v>129</v>
      </c>
      <c r="AY1829" s="18" t="s">
        <v>445</v>
      </c>
      <c r="BE1829" s="165">
        <f>IF(N1829="základná",J1829,0)</f>
        <v>0</v>
      </c>
      <c r="BF1829" s="165">
        <f>IF(N1829="znížená",J1829,0)</f>
        <v>0</v>
      </c>
      <c r="BG1829" s="165">
        <f>IF(N1829="zákl. prenesená",J1829,0)</f>
        <v>0</v>
      </c>
      <c r="BH1829" s="165">
        <f>IF(N1829="zníž. prenesená",J1829,0)</f>
        <v>0</v>
      </c>
      <c r="BI1829" s="165">
        <f>IF(N1829="nulová",J1829,0)</f>
        <v>0</v>
      </c>
      <c r="BJ1829" s="18" t="s">
        <v>129</v>
      </c>
      <c r="BK1829" s="165">
        <f>ROUND(I1829*H1829,2)</f>
        <v>0</v>
      </c>
      <c r="BL1829" s="18" t="s">
        <v>558</v>
      </c>
      <c r="BM1829" s="164" t="s">
        <v>2237</v>
      </c>
    </row>
    <row r="1830" spans="1:65" s="14" customFormat="1">
      <c r="B1830" s="173"/>
      <c r="D1830" s="167" t="s">
        <v>453</v>
      </c>
      <c r="E1830" s="174" t="s">
        <v>1</v>
      </c>
      <c r="F1830" s="175" t="s">
        <v>2218</v>
      </c>
      <c r="H1830" s="176">
        <v>2.1560000000000001</v>
      </c>
      <c r="L1830" s="173"/>
      <c r="M1830" s="177"/>
      <c r="N1830" s="178"/>
      <c r="O1830" s="178"/>
      <c r="P1830" s="178"/>
      <c r="Q1830" s="178"/>
      <c r="R1830" s="178"/>
      <c r="S1830" s="178"/>
      <c r="T1830" s="179"/>
      <c r="AT1830" s="174" t="s">
        <v>453</v>
      </c>
      <c r="AU1830" s="174" t="s">
        <v>129</v>
      </c>
      <c r="AV1830" s="14" t="s">
        <v>129</v>
      </c>
      <c r="AW1830" s="14" t="s">
        <v>29</v>
      </c>
      <c r="AX1830" s="14" t="s">
        <v>73</v>
      </c>
      <c r="AY1830" s="174" t="s">
        <v>445</v>
      </c>
    </row>
    <row r="1831" spans="1:65" s="14" customFormat="1">
      <c r="B1831" s="173"/>
      <c r="D1831" s="167" t="s">
        <v>453</v>
      </c>
      <c r="E1831" s="174" t="s">
        <v>1</v>
      </c>
      <c r="F1831" s="175" t="s">
        <v>2238</v>
      </c>
      <c r="H1831" s="176">
        <v>2.8149999999999999</v>
      </c>
      <c r="L1831" s="173"/>
      <c r="M1831" s="177"/>
      <c r="N1831" s="178"/>
      <c r="O1831" s="178"/>
      <c r="P1831" s="178"/>
      <c r="Q1831" s="178"/>
      <c r="R1831" s="178"/>
      <c r="S1831" s="178"/>
      <c r="T1831" s="179"/>
      <c r="AT1831" s="174" t="s">
        <v>453</v>
      </c>
      <c r="AU1831" s="174" t="s">
        <v>129</v>
      </c>
      <c r="AV1831" s="14" t="s">
        <v>129</v>
      </c>
      <c r="AW1831" s="14" t="s">
        <v>29</v>
      </c>
      <c r="AX1831" s="14" t="s">
        <v>73</v>
      </c>
      <c r="AY1831" s="174" t="s">
        <v>445</v>
      </c>
    </row>
    <row r="1832" spans="1:65" s="14" customFormat="1">
      <c r="B1832" s="173"/>
      <c r="D1832" s="167" t="s">
        <v>453</v>
      </c>
      <c r="E1832" s="174" t="s">
        <v>1</v>
      </c>
      <c r="F1832" s="175" t="s">
        <v>2205</v>
      </c>
      <c r="H1832" s="176">
        <v>0.76300000000000001</v>
      </c>
      <c r="L1832" s="173"/>
      <c r="M1832" s="177"/>
      <c r="N1832" s="178"/>
      <c r="O1832" s="178"/>
      <c r="P1832" s="178"/>
      <c r="Q1832" s="178"/>
      <c r="R1832" s="178"/>
      <c r="S1832" s="178"/>
      <c r="T1832" s="179"/>
      <c r="AT1832" s="174" t="s">
        <v>453</v>
      </c>
      <c r="AU1832" s="174" t="s">
        <v>129</v>
      </c>
      <c r="AV1832" s="14" t="s">
        <v>129</v>
      </c>
      <c r="AW1832" s="14" t="s">
        <v>29</v>
      </c>
      <c r="AX1832" s="14" t="s">
        <v>73</v>
      </c>
      <c r="AY1832" s="174" t="s">
        <v>445</v>
      </c>
    </row>
    <row r="1833" spans="1:65" s="16" customFormat="1">
      <c r="B1833" s="187"/>
      <c r="D1833" s="167" t="s">
        <v>453</v>
      </c>
      <c r="E1833" s="188" t="s">
        <v>1</v>
      </c>
      <c r="F1833" s="189" t="s">
        <v>470</v>
      </c>
      <c r="H1833" s="190">
        <v>5.734</v>
      </c>
      <c r="L1833" s="187"/>
      <c r="M1833" s="191"/>
      <c r="N1833" s="192"/>
      <c r="O1833" s="192"/>
      <c r="P1833" s="192"/>
      <c r="Q1833" s="192"/>
      <c r="R1833" s="192"/>
      <c r="S1833" s="192"/>
      <c r="T1833" s="193"/>
      <c r="AT1833" s="188" t="s">
        <v>453</v>
      </c>
      <c r="AU1833" s="188" t="s">
        <v>129</v>
      </c>
      <c r="AV1833" s="16" t="s">
        <v>451</v>
      </c>
      <c r="AW1833" s="16" t="s">
        <v>29</v>
      </c>
      <c r="AX1833" s="16" t="s">
        <v>81</v>
      </c>
      <c r="AY1833" s="188" t="s">
        <v>445</v>
      </c>
    </row>
    <row r="1834" spans="1:65" s="2" customFormat="1" ht="33" customHeight="1">
      <c r="A1834" s="30"/>
      <c r="B1834" s="152"/>
      <c r="C1834" s="153" t="s">
        <v>2239</v>
      </c>
      <c r="D1834" s="153" t="s">
        <v>447</v>
      </c>
      <c r="E1834" s="154" t="s">
        <v>2240</v>
      </c>
      <c r="F1834" s="155" t="s">
        <v>2241</v>
      </c>
      <c r="G1834" s="156" t="s">
        <v>542</v>
      </c>
      <c r="H1834" s="157">
        <v>725.22</v>
      </c>
      <c r="I1834" s="158"/>
      <c r="J1834" s="158">
        <f>ROUND(I1834*H1834,2)</f>
        <v>0</v>
      </c>
      <c r="K1834" s="159"/>
      <c r="L1834" s="31"/>
      <c r="M1834" s="160" t="s">
        <v>1</v>
      </c>
      <c r="N1834" s="161" t="s">
        <v>39</v>
      </c>
      <c r="O1834" s="162">
        <v>0.121</v>
      </c>
      <c r="P1834" s="162">
        <f>O1834*H1834</f>
        <v>87.751620000000003</v>
      </c>
      <c r="Q1834" s="162">
        <v>0</v>
      </c>
      <c r="R1834" s="162">
        <f>Q1834*H1834</f>
        <v>0</v>
      </c>
      <c r="S1834" s="162">
        <v>1.4E-2</v>
      </c>
      <c r="T1834" s="163">
        <f>S1834*H1834</f>
        <v>10.153080000000001</v>
      </c>
      <c r="U1834" s="30"/>
      <c r="V1834" s="30"/>
      <c r="W1834" s="30"/>
      <c r="X1834" s="30"/>
      <c r="Y1834" s="30"/>
      <c r="Z1834" s="30"/>
      <c r="AA1834" s="30"/>
      <c r="AB1834" s="30"/>
      <c r="AC1834" s="30"/>
      <c r="AD1834" s="30"/>
      <c r="AE1834" s="30"/>
      <c r="AR1834" s="164" t="s">
        <v>558</v>
      </c>
      <c r="AT1834" s="164" t="s">
        <v>447</v>
      </c>
      <c r="AU1834" s="164" t="s">
        <v>129</v>
      </c>
      <c r="AY1834" s="18" t="s">
        <v>445</v>
      </c>
      <c r="BE1834" s="165">
        <f>IF(N1834="základná",J1834,0)</f>
        <v>0</v>
      </c>
      <c r="BF1834" s="165">
        <f>IF(N1834="znížená",J1834,0)</f>
        <v>0</v>
      </c>
      <c r="BG1834" s="165">
        <f>IF(N1834="zákl. prenesená",J1834,0)</f>
        <v>0</v>
      </c>
      <c r="BH1834" s="165">
        <f>IF(N1834="zníž. prenesená",J1834,0)</f>
        <v>0</v>
      </c>
      <c r="BI1834" s="165">
        <f>IF(N1834="nulová",J1834,0)</f>
        <v>0</v>
      </c>
      <c r="BJ1834" s="18" t="s">
        <v>129</v>
      </c>
      <c r="BK1834" s="165">
        <f>ROUND(I1834*H1834,2)</f>
        <v>0</v>
      </c>
      <c r="BL1834" s="18" t="s">
        <v>558</v>
      </c>
      <c r="BM1834" s="164" t="s">
        <v>2242</v>
      </c>
    </row>
    <row r="1835" spans="1:65" s="13" customFormat="1">
      <c r="B1835" s="166"/>
      <c r="D1835" s="167" t="s">
        <v>453</v>
      </c>
      <c r="E1835" s="168" t="s">
        <v>1</v>
      </c>
      <c r="F1835" s="169" t="s">
        <v>2243</v>
      </c>
      <c r="H1835" s="168" t="s">
        <v>1</v>
      </c>
      <c r="L1835" s="166"/>
      <c r="M1835" s="170"/>
      <c r="N1835" s="171"/>
      <c r="O1835" s="171"/>
      <c r="P1835" s="171"/>
      <c r="Q1835" s="171"/>
      <c r="R1835" s="171"/>
      <c r="S1835" s="171"/>
      <c r="T1835" s="172"/>
      <c r="AT1835" s="168" t="s">
        <v>453</v>
      </c>
      <c r="AU1835" s="168" t="s">
        <v>129</v>
      </c>
      <c r="AV1835" s="13" t="s">
        <v>81</v>
      </c>
      <c r="AW1835" s="13" t="s">
        <v>29</v>
      </c>
      <c r="AX1835" s="13" t="s">
        <v>73</v>
      </c>
      <c r="AY1835" s="168" t="s">
        <v>445</v>
      </c>
    </row>
    <row r="1836" spans="1:65" s="14" customFormat="1">
      <c r="B1836" s="173"/>
      <c r="D1836" s="167" t="s">
        <v>453</v>
      </c>
      <c r="E1836" s="174" t="s">
        <v>1</v>
      </c>
      <c r="F1836" s="175" t="s">
        <v>2244</v>
      </c>
      <c r="H1836" s="176">
        <v>188.02</v>
      </c>
      <c r="L1836" s="173"/>
      <c r="M1836" s="177"/>
      <c r="N1836" s="178"/>
      <c r="O1836" s="178"/>
      <c r="P1836" s="178"/>
      <c r="Q1836" s="178"/>
      <c r="R1836" s="178"/>
      <c r="S1836" s="178"/>
      <c r="T1836" s="179"/>
      <c r="AT1836" s="174" t="s">
        <v>453</v>
      </c>
      <c r="AU1836" s="174" t="s">
        <v>129</v>
      </c>
      <c r="AV1836" s="14" t="s">
        <v>129</v>
      </c>
      <c r="AW1836" s="14" t="s">
        <v>29</v>
      </c>
      <c r="AX1836" s="14" t="s">
        <v>73</v>
      </c>
      <c r="AY1836" s="174" t="s">
        <v>445</v>
      </c>
    </row>
    <row r="1837" spans="1:65" s="13" customFormat="1">
      <c r="B1837" s="166"/>
      <c r="D1837" s="167" t="s">
        <v>453</v>
      </c>
      <c r="E1837" s="168" t="s">
        <v>1</v>
      </c>
      <c r="F1837" s="169" t="s">
        <v>2245</v>
      </c>
      <c r="H1837" s="168" t="s">
        <v>1</v>
      </c>
      <c r="L1837" s="166"/>
      <c r="M1837" s="170"/>
      <c r="N1837" s="171"/>
      <c r="O1837" s="171"/>
      <c r="P1837" s="171"/>
      <c r="Q1837" s="171"/>
      <c r="R1837" s="171"/>
      <c r="S1837" s="171"/>
      <c r="T1837" s="172"/>
      <c r="AT1837" s="168" t="s">
        <v>453</v>
      </c>
      <c r="AU1837" s="168" t="s">
        <v>129</v>
      </c>
      <c r="AV1837" s="13" t="s">
        <v>81</v>
      </c>
      <c r="AW1837" s="13" t="s">
        <v>29</v>
      </c>
      <c r="AX1837" s="13" t="s">
        <v>73</v>
      </c>
      <c r="AY1837" s="168" t="s">
        <v>445</v>
      </c>
    </row>
    <row r="1838" spans="1:65" s="14" customFormat="1">
      <c r="B1838" s="173"/>
      <c r="D1838" s="167" t="s">
        <v>453</v>
      </c>
      <c r="E1838" s="174" t="s">
        <v>1</v>
      </c>
      <c r="F1838" s="175" t="s">
        <v>2244</v>
      </c>
      <c r="H1838" s="176">
        <v>188.02</v>
      </c>
      <c r="L1838" s="173"/>
      <c r="M1838" s="177"/>
      <c r="N1838" s="178"/>
      <c r="O1838" s="178"/>
      <c r="P1838" s="178"/>
      <c r="Q1838" s="178"/>
      <c r="R1838" s="178"/>
      <c r="S1838" s="178"/>
      <c r="T1838" s="179"/>
      <c r="AT1838" s="174" t="s">
        <v>453</v>
      </c>
      <c r="AU1838" s="174" t="s">
        <v>129</v>
      </c>
      <c r="AV1838" s="14" t="s">
        <v>129</v>
      </c>
      <c r="AW1838" s="14" t="s">
        <v>29</v>
      </c>
      <c r="AX1838" s="14" t="s">
        <v>73</v>
      </c>
      <c r="AY1838" s="174" t="s">
        <v>445</v>
      </c>
    </row>
    <row r="1839" spans="1:65" s="13" customFormat="1">
      <c r="B1839" s="166"/>
      <c r="D1839" s="167" t="s">
        <v>453</v>
      </c>
      <c r="E1839" s="168" t="s">
        <v>1</v>
      </c>
      <c r="F1839" s="169" t="s">
        <v>2246</v>
      </c>
      <c r="H1839" s="168" t="s">
        <v>1</v>
      </c>
      <c r="L1839" s="166"/>
      <c r="M1839" s="170"/>
      <c r="N1839" s="171"/>
      <c r="O1839" s="171"/>
      <c r="P1839" s="171"/>
      <c r="Q1839" s="171"/>
      <c r="R1839" s="171"/>
      <c r="S1839" s="171"/>
      <c r="T1839" s="172"/>
      <c r="AT1839" s="168" t="s">
        <v>453</v>
      </c>
      <c r="AU1839" s="168" t="s">
        <v>129</v>
      </c>
      <c r="AV1839" s="13" t="s">
        <v>81</v>
      </c>
      <c r="AW1839" s="13" t="s">
        <v>29</v>
      </c>
      <c r="AX1839" s="13" t="s">
        <v>73</v>
      </c>
      <c r="AY1839" s="168" t="s">
        <v>445</v>
      </c>
    </row>
    <row r="1840" spans="1:65" s="14" customFormat="1">
      <c r="B1840" s="173"/>
      <c r="D1840" s="167" t="s">
        <v>453</v>
      </c>
      <c r="E1840" s="174" t="s">
        <v>1</v>
      </c>
      <c r="F1840" s="175" t="s">
        <v>2247</v>
      </c>
      <c r="H1840" s="176">
        <v>268.60000000000002</v>
      </c>
      <c r="L1840" s="173"/>
      <c r="M1840" s="177"/>
      <c r="N1840" s="178"/>
      <c r="O1840" s="178"/>
      <c r="P1840" s="178"/>
      <c r="Q1840" s="178"/>
      <c r="R1840" s="178"/>
      <c r="S1840" s="178"/>
      <c r="T1840" s="179"/>
      <c r="AT1840" s="174" t="s">
        <v>453</v>
      </c>
      <c r="AU1840" s="174" t="s">
        <v>129</v>
      </c>
      <c r="AV1840" s="14" t="s">
        <v>129</v>
      </c>
      <c r="AW1840" s="14" t="s">
        <v>29</v>
      </c>
      <c r="AX1840" s="14" t="s">
        <v>73</v>
      </c>
      <c r="AY1840" s="174" t="s">
        <v>445</v>
      </c>
    </row>
    <row r="1841" spans="1:65" s="13" customFormat="1">
      <c r="B1841" s="166"/>
      <c r="D1841" s="167" t="s">
        <v>453</v>
      </c>
      <c r="E1841" s="168" t="s">
        <v>1</v>
      </c>
      <c r="F1841" s="169" t="s">
        <v>2248</v>
      </c>
      <c r="H1841" s="168" t="s">
        <v>1</v>
      </c>
      <c r="L1841" s="166"/>
      <c r="M1841" s="170"/>
      <c r="N1841" s="171"/>
      <c r="O1841" s="171"/>
      <c r="P1841" s="171"/>
      <c r="Q1841" s="171"/>
      <c r="R1841" s="171"/>
      <c r="S1841" s="171"/>
      <c r="T1841" s="172"/>
      <c r="AT1841" s="168" t="s">
        <v>453</v>
      </c>
      <c r="AU1841" s="168" t="s">
        <v>129</v>
      </c>
      <c r="AV1841" s="13" t="s">
        <v>81</v>
      </c>
      <c r="AW1841" s="13" t="s">
        <v>29</v>
      </c>
      <c r="AX1841" s="13" t="s">
        <v>73</v>
      </c>
      <c r="AY1841" s="168" t="s">
        <v>445</v>
      </c>
    </row>
    <row r="1842" spans="1:65" s="14" customFormat="1">
      <c r="B1842" s="173"/>
      <c r="D1842" s="167" t="s">
        <v>453</v>
      </c>
      <c r="E1842" s="174" t="s">
        <v>1</v>
      </c>
      <c r="F1842" s="175" t="s">
        <v>2249</v>
      </c>
      <c r="H1842" s="176">
        <v>40.29</v>
      </c>
      <c r="L1842" s="173"/>
      <c r="M1842" s="177"/>
      <c r="N1842" s="178"/>
      <c r="O1842" s="178"/>
      <c r="P1842" s="178"/>
      <c r="Q1842" s="178"/>
      <c r="R1842" s="178"/>
      <c r="S1842" s="178"/>
      <c r="T1842" s="179"/>
      <c r="AT1842" s="174" t="s">
        <v>453</v>
      </c>
      <c r="AU1842" s="174" t="s">
        <v>129</v>
      </c>
      <c r="AV1842" s="14" t="s">
        <v>129</v>
      </c>
      <c r="AW1842" s="14" t="s">
        <v>29</v>
      </c>
      <c r="AX1842" s="14" t="s">
        <v>73</v>
      </c>
      <c r="AY1842" s="174" t="s">
        <v>445</v>
      </c>
    </row>
    <row r="1843" spans="1:65" s="13" customFormat="1">
      <c r="B1843" s="166"/>
      <c r="D1843" s="167" t="s">
        <v>453</v>
      </c>
      <c r="E1843" s="168" t="s">
        <v>1</v>
      </c>
      <c r="F1843" s="169" t="s">
        <v>2250</v>
      </c>
      <c r="H1843" s="168" t="s">
        <v>1</v>
      </c>
      <c r="L1843" s="166"/>
      <c r="M1843" s="170"/>
      <c r="N1843" s="171"/>
      <c r="O1843" s="171"/>
      <c r="P1843" s="171"/>
      <c r="Q1843" s="171"/>
      <c r="R1843" s="171"/>
      <c r="S1843" s="171"/>
      <c r="T1843" s="172"/>
      <c r="AT1843" s="168" t="s">
        <v>453</v>
      </c>
      <c r="AU1843" s="168" t="s">
        <v>129</v>
      </c>
      <c r="AV1843" s="13" t="s">
        <v>81</v>
      </c>
      <c r="AW1843" s="13" t="s">
        <v>29</v>
      </c>
      <c r="AX1843" s="13" t="s">
        <v>73</v>
      </c>
      <c r="AY1843" s="168" t="s">
        <v>445</v>
      </c>
    </row>
    <row r="1844" spans="1:65" s="14" customFormat="1">
      <c r="B1844" s="173"/>
      <c r="D1844" s="167" t="s">
        <v>453</v>
      </c>
      <c r="E1844" s="174" t="s">
        <v>1</v>
      </c>
      <c r="F1844" s="175" t="s">
        <v>2251</v>
      </c>
      <c r="H1844" s="176">
        <v>40.29</v>
      </c>
      <c r="L1844" s="173"/>
      <c r="M1844" s="177"/>
      <c r="N1844" s="178"/>
      <c r="O1844" s="178"/>
      <c r="P1844" s="178"/>
      <c r="Q1844" s="178"/>
      <c r="R1844" s="178"/>
      <c r="S1844" s="178"/>
      <c r="T1844" s="179"/>
      <c r="AT1844" s="174" t="s">
        <v>453</v>
      </c>
      <c r="AU1844" s="174" t="s">
        <v>129</v>
      </c>
      <c r="AV1844" s="14" t="s">
        <v>129</v>
      </c>
      <c r="AW1844" s="14" t="s">
        <v>29</v>
      </c>
      <c r="AX1844" s="14" t="s">
        <v>73</v>
      </c>
      <c r="AY1844" s="174" t="s">
        <v>445</v>
      </c>
    </row>
    <row r="1845" spans="1:65" s="16" customFormat="1">
      <c r="B1845" s="187"/>
      <c r="D1845" s="167" t="s">
        <v>453</v>
      </c>
      <c r="E1845" s="188" t="s">
        <v>1</v>
      </c>
      <c r="F1845" s="189" t="s">
        <v>470</v>
      </c>
      <c r="H1845" s="190">
        <v>725.22</v>
      </c>
      <c r="L1845" s="187"/>
      <c r="M1845" s="191"/>
      <c r="N1845" s="192"/>
      <c r="O1845" s="192"/>
      <c r="P1845" s="192"/>
      <c r="Q1845" s="192"/>
      <c r="R1845" s="192"/>
      <c r="S1845" s="192"/>
      <c r="T1845" s="193"/>
      <c r="AT1845" s="188" t="s">
        <v>453</v>
      </c>
      <c r="AU1845" s="188" t="s">
        <v>129</v>
      </c>
      <c r="AV1845" s="16" t="s">
        <v>451</v>
      </c>
      <c r="AW1845" s="16" t="s">
        <v>29</v>
      </c>
      <c r="AX1845" s="16" t="s">
        <v>81</v>
      </c>
      <c r="AY1845" s="188" t="s">
        <v>445</v>
      </c>
    </row>
    <row r="1846" spans="1:65" s="2" customFormat="1" ht="33" customHeight="1">
      <c r="A1846" s="30"/>
      <c r="B1846" s="152"/>
      <c r="C1846" s="153" t="s">
        <v>2252</v>
      </c>
      <c r="D1846" s="153" t="s">
        <v>447</v>
      </c>
      <c r="E1846" s="154" t="s">
        <v>2253</v>
      </c>
      <c r="F1846" s="155" t="s">
        <v>2254</v>
      </c>
      <c r="G1846" s="156" t="s">
        <v>542</v>
      </c>
      <c r="H1846" s="157">
        <v>273.24</v>
      </c>
      <c r="I1846" s="158"/>
      <c r="J1846" s="158">
        <f>ROUND(I1846*H1846,2)</f>
        <v>0</v>
      </c>
      <c r="K1846" s="159"/>
      <c r="L1846" s="31"/>
      <c r="M1846" s="160" t="s">
        <v>1</v>
      </c>
      <c r="N1846" s="161" t="s">
        <v>39</v>
      </c>
      <c r="O1846" s="162">
        <v>0.14599999999999999</v>
      </c>
      <c r="P1846" s="162">
        <f>O1846*H1846</f>
        <v>39.893039999999999</v>
      </c>
      <c r="Q1846" s="162">
        <v>0</v>
      </c>
      <c r="R1846" s="162">
        <f>Q1846*H1846</f>
        <v>0</v>
      </c>
      <c r="S1846" s="162">
        <v>2.4E-2</v>
      </c>
      <c r="T1846" s="163">
        <f>S1846*H1846</f>
        <v>6.55776</v>
      </c>
      <c r="U1846" s="30"/>
      <c r="V1846" s="30"/>
      <c r="W1846" s="30"/>
      <c r="X1846" s="30"/>
      <c r="Y1846" s="30"/>
      <c r="Z1846" s="30"/>
      <c r="AA1846" s="30"/>
      <c r="AB1846" s="30"/>
      <c r="AC1846" s="30"/>
      <c r="AD1846" s="30"/>
      <c r="AE1846" s="30"/>
      <c r="AR1846" s="164" t="s">
        <v>558</v>
      </c>
      <c r="AT1846" s="164" t="s">
        <v>447</v>
      </c>
      <c r="AU1846" s="164" t="s">
        <v>129</v>
      </c>
      <c r="AY1846" s="18" t="s">
        <v>445</v>
      </c>
      <c r="BE1846" s="165">
        <f>IF(N1846="základná",J1846,0)</f>
        <v>0</v>
      </c>
      <c r="BF1846" s="165">
        <f>IF(N1846="znížená",J1846,0)</f>
        <v>0</v>
      </c>
      <c r="BG1846" s="165">
        <f>IF(N1846="zákl. prenesená",J1846,0)</f>
        <v>0</v>
      </c>
      <c r="BH1846" s="165">
        <f>IF(N1846="zníž. prenesená",J1846,0)</f>
        <v>0</v>
      </c>
      <c r="BI1846" s="165">
        <f>IF(N1846="nulová",J1846,0)</f>
        <v>0</v>
      </c>
      <c r="BJ1846" s="18" t="s">
        <v>129</v>
      </c>
      <c r="BK1846" s="165">
        <f>ROUND(I1846*H1846,2)</f>
        <v>0</v>
      </c>
      <c r="BL1846" s="18" t="s">
        <v>558</v>
      </c>
      <c r="BM1846" s="164" t="s">
        <v>2255</v>
      </c>
    </row>
    <row r="1847" spans="1:65" s="13" customFormat="1">
      <c r="B1847" s="166"/>
      <c r="D1847" s="167" t="s">
        <v>453</v>
      </c>
      <c r="E1847" s="168" t="s">
        <v>1</v>
      </c>
      <c r="F1847" s="169" t="s">
        <v>2243</v>
      </c>
      <c r="H1847" s="168" t="s">
        <v>1</v>
      </c>
      <c r="L1847" s="166"/>
      <c r="M1847" s="170"/>
      <c r="N1847" s="171"/>
      <c r="O1847" s="171"/>
      <c r="P1847" s="171"/>
      <c r="Q1847" s="171"/>
      <c r="R1847" s="171"/>
      <c r="S1847" s="171"/>
      <c r="T1847" s="172"/>
      <c r="AT1847" s="168" t="s">
        <v>453</v>
      </c>
      <c r="AU1847" s="168" t="s">
        <v>129</v>
      </c>
      <c r="AV1847" s="13" t="s">
        <v>81</v>
      </c>
      <c r="AW1847" s="13" t="s">
        <v>29</v>
      </c>
      <c r="AX1847" s="13" t="s">
        <v>73</v>
      </c>
      <c r="AY1847" s="168" t="s">
        <v>445</v>
      </c>
    </row>
    <row r="1848" spans="1:65" s="14" customFormat="1">
      <c r="B1848" s="173"/>
      <c r="D1848" s="167" t="s">
        <v>453</v>
      </c>
      <c r="E1848" s="174" t="s">
        <v>1</v>
      </c>
      <c r="F1848" s="175" t="s">
        <v>2256</v>
      </c>
      <c r="H1848" s="176">
        <v>70.84</v>
      </c>
      <c r="L1848" s="173"/>
      <c r="M1848" s="177"/>
      <c r="N1848" s="178"/>
      <c r="O1848" s="178"/>
      <c r="P1848" s="178"/>
      <c r="Q1848" s="178"/>
      <c r="R1848" s="178"/>
      <c r="S1848" s="178"/>
      <c r="T1848" s="179"/>
      <c r="AT1848" s="174" t="s">
        <v>453</v>
      </c>
      <c r="AU1848" s="174" t="s">
        <v>129</v>
      </c>
      <c r="AV1848" s="14" t="s">
        <v>129</v>
      </c>
      <c r="AW1848" s="14" t="s">
        <v>29</v>
      </c>
      <c r="AX1848" s="14" t="s">
        <v>73</v>
      </c>
      <c r="AY1848" s="174" t="s">
        <v>445</v>
      </c>
    </row>
    <row r="1849" spans="1:65" s="13" customFormat="1">
      <c r="B1849" s="166"/>
      <c r="D1849" s="167" t="s">
        <v>453</v>
      </c>
      <c r="E1849" s="168" t="s">
        <v>1</v>
      </c>
      <c r="F1849" s="169" t="s">
        <v>2245</v>
      </c>
      <c r="H1849" s="168" t="s">
        <v>1</v>
      </c>
      <c r="L1849" s="166"/>
      <c r="M1849" s="170"/>
      <c r="N1849" s="171"/>
      <c r="O1849" s="171"/>
      <c r="P1849" s="171"/>
      <c r="Q1849" s="171"/>
      <c r="R1849" s="171"/>
      <c r="S1849" s="171"/>
      <c r="T1849" s="172"/>
      <c r="AT1849" s="168" t="s">
        <v>453</v>
      </c>
      <c r="AU1849" s="168" t="s">
        <v>129</v>
      </c>
      <c r="AV1849" s="13" t="s">
        <v>81</v>
      </c>
      <c r="AW1849" s="13" t="s">
        <v>29</v>
      </c>
      <c r="AX1849" s="13" t="s">
        <v>73</v>
      </c>
      <c r="AY1849" s="168" t="s">
        <v>445</v>
      </c>
    </row>
    <row r="1850" spans="1:65" s="14" customFormat="1">
      <c r="B1850" s="173"/>
      <c r="D1850" s="167" t="s">
        <v>453</v>
      </c>
      <c r="E1850" s="174" t="s">
        <v>1</v>
      </c>
      <c r="F1850" s="175" t="s">
        <v>2256</v>
      </c>
      <c r="H1850" s="176">
        <v>70.84</v>
      </c>
      <c r="L1850" s="173"/>
      <c r="M1850" s="177"/>
      <c r="N1850" s="178"/>
      <c r="O1850" s="178"/>
      <c r="P1850" s="178"/>
      <c r="Q1850" s="178"/>
      <c r="R1850" s="178"/>
      <c r="S1850" s="178"/>
      <c r="T1850" s="179"/>
      <c r="AT1850" s="174" t="s">
        <v>453</v>
      </c>
      <c r="AU1850" s="174" t="s">
        <v>129</v>
      </c>
      <c r="AV1850" s="14" t="s">
        <v>129</v>
      </c>
      <c r="AW1850" s="14" t="s">
        <v>29</v>
      </c>
      <c r="AX1850" s="14" t="s">
        <v>73</v>
      </c>
      <c r="AY1850" s="174" t="s">
        <v>445</v>
      </c>
    </row>
    <row r="1851" spans="1:65" s="13" customFormat="1">
      <c r="B1851" s="166"/>
      <c r="D1851" s="167" t="s">
        <v>453</v>
      </c>
      <c r="E1851" s="168" t="s">
        <v>1</v>
      </c>
      <c r="F1851" s="169" t="s">
        <v>2246</v>
      </c>
      <c r="H1851" s="168" t="s">
        <v>1</v>
      </c>
      <c r="L1851" s="166"/>
      <c r="M1851" s="170"/>
      <c r="N1851" s="171"/>
      <c r="O1851" s="171"/>
      <c r="P1851" s="171"/>
      <c r="Q1851" s="171"/>
      <c r="R1851" s="171"/>
      <c r="S1851" s="171"/>
      <c r="T1851" s="172"/>
      <c r="AT1851" s="168" t="s">
        <v>453</v>
      </c>
      <c r="AU1851" s="168" t="s">
        <v>129</v>
      </c>
      <c r="AV1851" s="13" t="s">
        <v>81</v>
      </c>
      <c r="AW1851" s="13" t="s">
        <v>29</v>
      </c>
      <c r="AX1851" s="13" t="s">
        <v>73</v>
      </c>
      <c r="AY1851" s="168" t="s">
        <v>445</v>
      </c>
    </row>
    <row r="1852" spans="1:65" s="14" customFormat="1">
      <c r="B1852" s="173"/>
      <c r="D1852" s="167" t="s">
        <v>453</v>
      </c>
      <c r="E1852" s="174" t="s">
        <v>1</v>
      </c>
      <c r="F1852" s="175" t="s">
        <v>2257</v>
      </c>
      <c r="H1852" s="176">
        <v>101.2</v>
      </c>
      <c r="L1852" s="173"/>
      <c r="M1852" s="177"/>
      <c r="N1852" s="178"/>
      <c r="O1852" s="178"/>
      <c r="P1852" s="178"/>
      <c r="Q1852" s="178"/>
      <c r="R1852" s="178"/>
      <c r="S1852" s="178"/>
      <c r="T1852" s="179"/>
      <c r="AT1852" s="174" t="s">
        <v>453</v>
      </c>
      <c r="AU1852" s="174" t="s">
        <v>129</v>
      </c>
      <c r="AV1852" s="14" t="s">
        <v>129</v>
      </c>
      <c r="AW1852" s="14" t="s">
        <v>29</v>
      </c>
      <c r="AX1852" s="14" t="s">
        <v>73</v>
      </c>
      <c r="AY1852" s="174" t="s">
        <v>445</v>
      </c>
    </row>
    <row r="1853" spans="1:65" s="13" customFormat="1">
      <c r="B1853" s="166"/>
      <c r="D1853" s="167" t="s">
        <v>453</v>
      </c>
      <c r="E1853" s="168" t="s">
        <v>1</v>
      </c>
      <c r="F1853" s="169" t="s">
        <v>2248</v>
      </c>
      <c r="H1853" s="168" t="s">
        <v>1</v>
      </c>
      <c r="L1853" s="166"/>
      <c r="M1853" s="170"/>
      <c r="N1853" s="171"/>
      <c r="O1853" s="171"/>
      <c r="P1853" s="171"/>
      <c r="Q1853" s="171"/>
      <c r="R1853" s="171"/>
      <c r="S1853" s="171"/>
      <c r="T1853" s="172"/>
      <c r="AT1853" s="168" t="s">
        <v>453</v>
      </c>
      <c r="AU1853" s="168" t="s">
        <v>129</v>
      </c>
      <c r="AV1853" s="13" t="s">
        <v>81</v>
      </c>
      <c r="AW1853" s="13" t="s">
        <v>29</v>
      </c>
      <c r="AX1853" s="13" t="s">
        <v>73</v>
      </c>
      <c r="AY1853" s="168" t="s">
        <v>445</v>
      </c>
    </row>
    <row r="1854" spans="1:65" s="14" customFormat="1">
      <c r="B1854" s="173"/>
      <c r="D1854" s="167" t="s">
        <v>453</v>
      </c>
      <c r="E1854" s="174" t="s">
        <v>1</v>
      </c>
      <c r="F1854" s="175" t="s">
        <v>2258</v>
      </c>
      <c r="H1854" s="176">
        <v>15.18</v>
      </c>
      <c r="L1854" s="173"/>
      <c r="M1854" s="177"/>
      <c r="N1854" s="178"/>
      <c r="O1854" s="178"/>
      <c r="P1854" s="178"/>
      <c r="Q1854" s="178"/>
      <c r="R1854" s="178"/>
      <c r="S1854" s="178"/>
      <c r="T1854" s="179"/>
      <c r="AT1854" s="174" t="s">
        <v>453</v>
      </c>
      <c r="AU1854" s="174" t="s">
        <v>129</v>
      </c>
      <c r="AV1854" s="14" t="s">
        <v>129</v>
      </c>
      <c r="AW1854" s="14" t="s">
        <v>29</v>
      </c>
      <c r="AX1854" s="14" t="s">
        <v>73</v>
      </c>
      <c r="AY1854" s="174" t="s">
        <v>445</v>
      </c>
    </row>
    <row r="1855" spans="1:65" s="13" customFormat="1">
      <c r="B1855" s="166"/>
      <c r="D1855" s="167" t="s">
        <v>453</v>
      </c>
      <c r="E1855" s="168" t="s">
        <v>1</v>
      </c>
      <c r="F1855" s="169" t="s">
        <v>2250</v>
      </c>
      <c r="H1855" s="168" t="s">
        <v>1</v>
      </c>
      <c r="L1855" s="166"/>
      <c r="M1855" s="170"/>
      <c r="N1855" s="171"/>
      <c r="O1855" s="171"/>
      <c r="P1855" s="171"/>
      <c r="Q1855" s="171"/>
      <c r="R1855" s="171"/>
      <c r="S1855" s="171"/>
      <c r="T1855" s="172"/>
      <c r="AT1855" s="168" t="s">
        <v>453</v>
      </c>
      <c r="AU1855" s="168" t="s">
        <v>129</v>
      </c>
      <c r="AV1855" s="13" t="s">
        <v>81</v>
      </c>
      <c r="AW1855" s="13" t="s">
        <v>29</v>
      </c>
      <c r="AX1855" s="13" t="s">
        <v>73</v>
      </c>
      <c r="AY1855" s="168" t="s">
        <v>445</v>
      </c>
    </row>
    <row r="1856" spans="1:65" s="14" customFormat="1">
      <c r="B1856" s="173"/>
      <c r="D1856" s="167" t="s">
        <v>453</v>
      </c>
      <c r="E1856" s="174" t="s">
        <v>1</v>
      </c>
      <c r="F1856" s="175" t="s">
        <v>2259</v>
      </c>
      <c r="H1856" s="176">
        <v>15.18</v>
      </c>
      <c r="L1856" s="173"/>
      <c r="M1856" s="177"/>
      <c r="N1856" s="178"/>
      <c r="O1856" s="178"/>
      <c r="P1856" s="178"/>
      <c r="Q1856" s="178"/>
      <c r="R1856" s="178"/>
      <c r="S1856" s="178"/>
      <c r="T1856" s="179"/>
      <c r="AT1856" s="174" t="s">
        <v>453</v>
      </c>
      <c r="AU1856" s="174" t="s">
        <v>129</v>
      </c>
      <c r="AV1856" s="14" t="s">
        <v>129</v>
      </c>
      <c r="AW1856" s="14" t="s">
        <v>29</v>
      </c>
      <c r="AX1856" s="14" t="s">
        <v>73</v>
      </c>
      <c r="AY1856" s="174" t="s">
        <v>445</v>
      </c>
    </row>
    <row r="1857" spans="1:65" s="16" customFormat="1">
      <c r="B1857" s="187"/>
      <c r="D1857" s="167" t="s">
        <v>453</v>
      </c>
      <c r="E1857" s="188" t="s">
        <v>1</v>
      </c>
      <c r="F1857" s="189" t="s">
        <v>470</v>
      </c>
      <c r="H1857" s="190">
        <v>273.24</v>
      </c>
      <c r="L1857" s="187"/>
      <c r="M1857" s="191"/>
      <c r="N1857" s="192"/>
      <c r="O1857" s="192"/>
      <c r="P1857" s="192"/>
      <c r="Q1857" s="192"/>
      <c r="R1857" s="192"/>
      <c r="S1857" s="192"/>
      <c r="T1857" s="193"/>
      <c r="AT1857" s="188" t="s">
        <v>453</v>
      </c>
      <c r="AU1857" s="188" t="s">
        <v>129</v>
      </c>
      <c r="AV1857" s="16" t="s">
        <v>451</v>
      </c>
      <c r="AW1857" s="16" t="s">
        <v>29</v>
      </c>
      <c r="AX1857" s="16" t="s">
        <v>81</v>
      </c>
      <c r="AY1857" s="188" t="s">
        <v>445</v>
      </c>
    </row>
    <row r="1858" spans="1:65" s="2" customFormat="1" ht="33" customHeight="1">
      <c r="A1858" s="30"/>
      <c r="B1858" s="152"/>
      <c r="C1858" s="153" t="s">
        <v>2260</v>
      </c>
      <c r="D1858" s="153" t="s">
        <v>447</v>
      </c>
      <c r="E1858" s="154" t="s">
        <v>2261</v>
      </c>
      <c r="F1858" s="155" t="s">
        <v>2262</v>
      </c>
      <c r="G1858" s="156" t="s">
        <v>542</v>
      </c>
      <c r="H1858" s="157">
        <v>881.28499999999997</v>
      </c>
      <c r="I1858" s="158"/>
      <c r="J1858" s="158">
        <f>ROUND(I1858*H1858,2)</f>
        <v>0</v>
      </c>
      <c r="K1858" s="159"/>
      <c r="L1858" s="31"/>
      <c r="M1858" s="160" t="s">
        <v>1</v>
      </c>
      <c r="N1858" s="161" t="s">
        <v>39</v>
      </c>
      <c r="O1858" s="162">
        <v>0.17</v>
      </c>
      <c r="P1858" s="162">
        <f>O1858*H1858</f>
        <v>149.81845000000001</v>
      </c>
      <c r="Q1858" s="162">
        <v>0</v>
      </c>
      <c r="R1858" s="162">
        <f>Q1858*H1858</f>
        <v>0</v>
      </c>
      <c r="S1858" s="162">
        <v>3.2000000000000001E-2</v>
      </c>
      <c r="T1858" s="163">
        <f>S1858*H1858</f>
        <v>28.20112</v>
      </c>
      <c r="U1858" s="30"/>
      <c r="V1858" s="30"/>
      <c r="W1858" s="30"/>
      <c r="X1858" s="30"/>
      <c r="Y1858" s="30"/>
      <c r="Z1858" s="30"/>
      <c r="AA1858" s="30"/>
      <c r="AB1858" s="30"/>
      <c r="AC1858" s="30"/>
      <c r="AD1858" s="30"/>
      <c r="AE1858" s="30"/>
      <c r="AR1858" s="164" t="s">
        <v>558</v>
      </c>
      <c r="AT1858" s="164" t="s">
        <v>447</v>
      </c>
      <c r="AU1858" s="164" t="s">
        <v>129</v>
      </c>
      <c r="AY1858" s="18" t="s">
        <v>445</v>
      </c>
      <c r="BE1858" s="165">
        <f>IF(N1858="základná",J1858,0)</f>
        <v>0</v>
      </c>
      <c r="BF1858" s="165">
        <f>IF(N1858="znížená",J1858,0)</f>
        <v>0</v>
      </c>
      <c r="BG1858" s="165">
        <f>IF(N1858="zákl. prenesená",J1858,0)</f>
        <v>0</v>
      </c>
      <c r="BH1858" s="165">
        <f>IF(N1858="zníž. prenesená",J1858,0)</f>
        <v>0</v>
      </c>
      <c r="BI1858" s="165">
        <f>IF(N1858="nulová",J1858,0)</f>
        <v>0</v>
      </c>
      <c r="BJ1858" s="18" t="s">
        <v>129</v>
      </c>
      <c r="BK1858" s="165">
        <f>ROUND(I1858*H1858,2)</f>
        <v>0</v>
      </c>
      <c r="BL1858" s="18" t="s">
        <v>558</v>
      </c>
      <c r="BM1858" s="164" t="s">
        <v>2263</v>
      </c>
    </row>
    <row r="1859" spans="1:65" s="13" customFormat="1">
      <c r="B1859" s="166"/>
      <c r="D1859" s="167" t="s">
        <v>453</v>
      </c>
      <c r="E1859" s="168" t="s">
        <v>1</v>
      </c>
      <c r="F1859" s="169" t="s">
        <v>454</v>
      </c>
      <c r="H1859" s="168" t="s">
        <v>1</v>
      </c>
      <c r="L1859" s="166"/>
      <c r="M1859" s="170"/>
      <c r="N1859" s="171"/>
      <c r="O1859" s="171"/>
      <c r="P1859" s="171"/>
      <c r="Q1859" s="171"/>
      <c r="R1859" s="171"/>
      <c r="S1859" s="171"/>
      <c r="T1859" s="172"/>
      <c r="AT1859" s="168" t="s">
        <v>453</v>
      </c>
      <c r="AU1859" s="168" t="s">
        <v>129</v>
      </c>
      <c r="AV1859" s="13" t="s">
        <v>81</v>
      </c>
      <c r="AW1859" s="13" t="s">
        <v>29</v>
      </c>
      <c r="AX1859" s="13" t="s">
        <v>73</v>
      </c>
      <c r="AY1859" s="168" t="s">
        <v>445</v>
      </c>
    </row>
    <row r="1860" spans="1:65" s="14" customFormat="1">
      <c r="B1860" s="173"/>
      <c r="D1860" s="167" t="s">
        <v>453</v>
      </c>
      <c r="E1860" s="174" t="s">
        <v>1</v>
      </c>
      <c r="F1860" s="175" t="s">
        <v>2264</v>
      </c>
      <c r="H1860" s="176">
        <v>184.45</v>
      </c>
      <c r="L1860" s="173"/>
      <c r="M1860" s="177"/>
      <c r="N1860" s="178"/>
      <c r="O1860" s="178"/>
      <c r="P1860" s="178"/>
      <c r="Q1860" s="178"/>
      <c r="R1860" s="178"/>
      <c r="S1860" s="178"/>
      <c r="T1860" s="179"/>
      <c r="AT1860" s="174" t="s">
        <v>453</v>
      </c>
      <c r="AU1860" s="174" t="s">
        <v>129</v>
      </c>
      <c r="AV1860" s="14" t="s">
        <v>129</v>
      </c>
      <c r="AW1860" s="14" t="s">
        <v>29</v>
      </c>
      <c r="AX1860" s="14" t="s">
        <v>73</v>
      </c>
      <c r="AY1860" s="174" t="s">
        <v>445</v>
      </c>
    </row>
    <row r="1861" spans="1:65" s="14" customFormat="1">
      <c r="B1861" s="173"/>
      <c r="D1861" s="167" t="s">
        <v>453</v>
      </c>
      <c r="E1861" s="174" t="s">
        <v>1</v>
      </c>
      <c r="F1861" s="175" t="s">
        <v>2265</v>
      </c>
      <c r="H1861" s="176">
        <v>56.12</v>
      </c>
      <c r="L1861" s="173"/>
      <c r="M1861" s="177"/>
      <c r="N1861" s="178"/>
      <c r="O1861" s="178"/>
      <c r="P1861" s="178"/>
      <c r="Q1861" s="178"/>
      <c r="R1861" s="178"/>
      <c r="S1861" s="178"/>
      <c r="T1861" s="179"/>
      <c r="AT1861" s="174" t="s">
        <v>453</v>
      </c>
      <c r="AU1861" s="174" t="s">
        <v>129</v>
      </c>
      <c r="AV1861" s="14" t="s">
        <v>129</v>
      </c>
      <c r="AW1861" s="14" t="s">
        <v>29</v>
      </c>
      <c r="AX1861" s="14" t="s">
        <v>73</v>
      </c>
      <c r="AY1861" s="174" t="s">
        <v>445</v>
      </c>
    </row>
    <row r="1862" spans="1:65" s="13" customFormat="1">
      <c r="B1862" s="166"/>
      <c r="D1862" s="167" t="s">
        <v>453</v>
      </c>
      <c r="E1862" s="168" t="s">
        <v>1</v>
      </c>
      <c r="F1862" s="169" t="s">
        <v>456</v>
      </c>
      <c r="H1862" s="168" t="s">
        <v>1</v>
      </c>
      <c r="L1862" s="166"/>
      <c r="M1862" s="170"/>
      <c r="N1862" s="171"/>
      <c r="O1862" s="171"/>
      <c r="P1862" s="171"/>
      <c r="Q1862" s="171"/>
      <c r="R1862" s="171"/>
      <c r="S1862" s="171"/>
      <c r="T1862" s="172"/>
      <c r="AT1862" s="168" t="s">
        <v>453</v>
      </c>
      <c r="AU1862" s="168" t="s">
        <v>129</v>
      </c>
      <c r="AV1862" s="13" t="s">
        <v>81</v>
      </c>
      <c r="AW1862" s="13" t="s">
        <v>29</v>
      </c>
      <c r="AX1862" s="13" t="s">
        <v>73</v>
      </c>
      <c r="AY1862" s="168" t="s">
        <v>445</v>
      </c>
    </row>
    <row r="1863" spans="1:65" s="14" customFormat="1">
      <c r="B1863" s="173"/>
      <c r="D1863" s="167" t="s">
        <v>453</v>
      </c>
      <c r="E1863" s="174" t="s">
        <v>1</v>
      </c>
      <c r="F1863" s="175" t="s">
        <v>2264</v>
      </c>
      <c r="H1863" s="176">
        <v>184.45</v>
      </c>
      <c r="L1863" s="173"/>
      <c r="M1863" s="177"/>
      <c r="N1863" s="178"/>
      <c r="O1863" s="178"/>
      <c r="P1863" s="178"/>
      <c r="Q1863" s="178"/>
      <c r="R1863" s="178"/>
      <c r="S1863" s="178"/>
      <c r="T1863" s="179"/>
      <c r="AT1863" s="174" t="s">
        <v>453</v>
      </c>
      <c r="AU1863" s="174" t="s">
        <v>129</v>
      </c>
      <c r="AV1863" s="14" t="s">
        <v>129</v>
      </c>
      <c r="AW1863" s="14" t="s">
        <v>29</v>
      </c>
      <c r="AX1863" s="14" t="s">
        <v>73</v>
      </c>
      <c r="AY1863" s="174" t="s">
        <v>445</v>
      </c>
    </row>
    <row r="1864" spans="1:65" s="14" customFormat="1">
      <c r="B1864" s="173"/>
      <c r="D1864" s="167" t="s">
        <v>453</v>
      </c>
      <c r="E1864" s="174" t="s">
        <v>1</v>
      </c>
      <c r="F1864" s="175" t="s">
        <v>2265</v>
      </c>
      <c r="H1864" s="176">
        <v>56.12</v>
      </c>
      <c r="L1864" s="173"/>
      <c r="M1864" s="177"/>
      <c r="N1864" s="178"/>
      <c r="O1864" s="178"/>
      <c r="P1864" s="178"/>
      <c r="Q1864" s="178"/>
      <c r="R1864" s="178"/>
      <c r="S1864" s="178"/>
      <c r="T1864" s="179"/>
      <c r="AT1864" s="174" t="s">
        <v>453</v>
      </c>
      <c r="AU1864" s="174" t="s">
        <v>129</v>
      </c>
      <c r="AV1864" s="14" t="s">
        <v>129</v>
      </c>
      <c r="AW1864" s="14" t="s">
        <v>29</v>
      </c>
      <c r="AX1864" s="14" t="s">
        <v>73</v>
      </c>
      <c r="AY1864" s="174" t="s">
        <v>445</v>
      </c>
    </row>
    <row r="1865" spans="1:65" s="13" customFormat="1">
      <c r="B1865" s="166"/>
      <c r="D1865" s="167" t="s">
        <v>453</v>
      </c>
      <c r="E1865" s="168" t="s">
        <v>1</v>
      </c>
      <c r="F1865" s="169" t="s">
        <v>2246</v>
      </c>
      <c r="H1865" s="168" t="s">
        <v>1</v>
      </c>
      <c r="L1865" s="166"/>
      <c r="M1865" s="170"/>
      <c r="N1865" s="171"/>
      <c r="O1865" s="171"/>
      <c r="P1865" s="171"/>
      <c r="Q1865" s="171"/>
      <c r="R1865" s="171"/>
      <c r="S1865" s="171"/>
      <c r="T1865" s="172"/>
      <c r="AT1865" s="168" t="s">
        <v>453</v>
      </c>
      <c r="AU1865" s="168" t="s">
        <v>129</v>
      </c>
      <c r="AV1865" s="13" t="s">
        <v>81</v>
      </c>
      <c r="AW1865" s="13" t="s">
        <v>29</v>
      </c>
      <c r="AX1865" s="13" t="s">
        <v>73</v>
      </c>
      <c r="AY1865" s="168" t="s">
        <v>445</v>
      </c>
    </row>
    <row r="1866" spans="1:65" s="14" customFormat="1">
      <c r="B1866" s="173"/>
      <c r="D1866" s="167" t="s">
        <v>453</v>
      </c>
      <c r="E1866" s="174" t="s">
        <v>1</v>
      </c>
      <c r="F1866" s="175" t="s">
        <v>2266</v>
      </c>
      <c r="H1866" s="176">
        <v>261.5</v>
      </c>
      <c r="L1866" s="173"/>
      <c r="M1866" s="177"/>
      <c r="N1866" s="178"/>
      <c r="O1866" s="178"/>
      <c r="P1866" s="178"/>
      <c r="Q1866" s="178"/>
      <c r="R1866" s="178"/>
      <c r="S1866" s="178"/>
      <c r="T1866" s="179"/>
      <c r="AT1866" s="174" t="s">
        <v>453</v>
      </c>
      <c r="AU1866" s="174" t="s">
        <v>129</v>
      </c>
      <c r="AV1866" s="14" t="s">
        <v>129</v>
      </c>
      <c r="AW1866" s="14" t="s">
        <v>29</v>
      </c>
      <c r="AX1866" s="14" t="s">
        <v>73</v>
      </c>
      <c r="AY1866" s="174" t="s">
        <v>445</v>
      </c>
    </row>
    <row r="1867" spans="1:65" s="13" customFormat="1">
      <c r="B1867" s="166"/>
      <c r="D1867" s="167" t="s">
        <v>453</v>
      </c>
      <c r="E1867" s="168" t="s">
        <v>1</v>
      </c>
      <c r="F1867" s="169" t="s">
        <v>2248</v>
      </c>
      <c r="H1867" s="168" t="s">
        <v>1</v>
      </c>
      <c r="L1867" s="166"/>
      <c r="M1867" s="170"/>
      <c r="N1867" s="171"/>
      <c r="O1867" s="171"/>
      <c r="P1867" s="171"/>
      <c r="Q1867" s="171"/>
      <c r="R1867" s="171"/>
      <c r="S1867" s="171"/>
      <c r="T1867" s="172"/>
      <c r="AT1867" s="168" t="s">
        <v>453</v>
      </c>
      <c r="AU1867" s="168" t="s">
        <v>129</v>
      </c>
      <c r="AV1867" s="13" t="s">
        <v>81</v>
      </c>
      <c r="AW1867" s="13" t="s">
        <v>29</v>
      </c>
      <c r="AX1867" s="13" t="s">
        <v>73</v>
      </c>
      <c r="AY1867" s="168" t="s">
        <v>445</v>
      </c>
    </row>
    <row r="1868" spans="1:65" s="14" customFormat="1">
      <c r="B1868" s="173"/>
      <c r="D1868" s="167" t="s">
        <v>453</v>
      </c>
      <c r="E1868" s="174" t="s">
        <v>1</v>
      </c>
      <c r="F1868" s="175" t="s">
        <v>2267</v>
      </c>
      <c r="H1868" s="176">
        <v>39.524999999999999</v>
      </c>
      <c r="L1868" s="173"/>
      <c r="M1868" s="177"/>
      <c r="N1868" s="178"/>
      <c r="O1868" s="178"/>
      <c r="P1868" s="178"/>
      <c r="Q1868" s="178"/>
      <c r="R1868" s="178"/>
      <c r="S1868" s="178"/>
      <c r="T1868" s="179"/>
      <c r="AT1868" s="174" t="s">
        <v>453</v>
      </c>
      <c r="AU1868" s="174" t="s">
        <v>129</v>
      </c>
      <c r="AV1868" s="14" t="s">
        <v>129</v>
      </c>
      <c r="AW1868" s="14" t="s">
        <v>29</v>
      </c>
      <c r="AX1868" s="14" t="s">
        <v>73</v>
      </c>
      <c r="AY1868" s="174" t="s">
        <v>445</v>
      </c>
    </row>
    <row r="1869" spans="1:65" s="14" customFormat="1">
      <c r="B1869" s="173"/>
      <c r="D1869" s="167" t="s">
        <v>453</v>
      </c>
      <c r="E1869" s="174" t="s">
        <v>1</v>
      </c>
      <c r="F1869" s="175" t="s">
        <v>2268</v>
      </c>
      <c r="H1869" s="176">
        <v>28.06</v>
      </c>
      <c r="L1869" s="173"/>
      <c r="M1869" s="177"/>
      <c r="N1869" s="178"/>
      <c r="O1869" s="178"/>
      <c r="P1869" s="178"/>
      <c r="Q1869" s="178"/>
      <c r="R1869" s="178"/>
      <c r="S1869" s="178"/>
      <c r="T1869" s="179"/>
      <c r="AT1869" s="174" t="s">
        <v>453</v>
      </c>
      <c r="AU1869" s="174" t="s">
        <v>129</v>
      </c>
      <c r="AV1869" s="14" t="s">
        <v>129</v>
      </c>
      <c r="AW1869" s="14" t="s">
        <v>29</v>
      </c>
      <c r="AX1869" s="14" t="s">
        <v>73</v>
      </c>
      <c r="AY1869" s="174" t="s">
        <v>445</v>
      </c>
    </row>
    <row r="1870" spans="1:65" s="13" customFormat="1">
      <c r="B1870" s="166"/>
      <c r="D1870" s="167" t="s">
        <v>453</v>
      </c>
      <c r="E1870" s="168" t="s">
        <v>1</v>
      </c>
      <c r="F1870" s="169" t="s">
        <v>2250</v>
      </c>
      <c r="H1870" s="168" t="s">
        <v>1</v>
      </c>
      <c r="L1870" s="166"/>
      <c r="M1870" s="170"/>
      <c r="N1870" s="171"/>
      <c r="O1870" s="171"/>
      <c r="P1870" s="171"/>
      <c r="Q1870" s="171"/>
      <c r="R1870" s="171"/>
      <c r="S1870" s="171"/>
      <c r="T1870" s="172"/>
      <c r="AT1870" s="168" t="s">
        <v>453</v>
      </c>
      <c r="AU1870" s="168" t="s">
        <v>129</v>
      </c>
      <c r="AV1870" s="13" t="s">
        <v>81</v>
      </c>
      <c r="AW1870" s="13" t="s">
        <v>29</v>
      </c>
      <c r="AX1870" s="13" t="s">
        <v>73</v>
      </c>
      <c r="AY1870" s="168" t="s">
        <v>445</v>
      </c>
    </row>
    <row r="1871" spans="1:65" s="14" customFormat="1">
      <c r="B1871" s="173"/>
      <c r="D1871" s="167" t="s">
        <v>453</v>
      </c>
      <c r="E1871" s="174" t="s">
        <v>1</v>
      </c>
      <c r="F1871" s="175" t="s">
        <v>2269</v>
      </c>
      <c r="H1871" s="176">
        <v>40.200000000000003</v>
      </c>
      <c r="L1871" s="173"/>
      <c r="M1871" s="177"/>
      <c r="N1871" s="178"/>
      <c r="O1871" s="178"/>
      <c r="P1871" s="178"/>
      <c r="Q1871" s="178"/>
      <c r="R1871" s="178"/>
      <c r="S1871" s="178"/>
      <c r="T1871" s="179"/>
      <c r="AT1871" s="174" t="s">
        <v>453</v>
      </c>
      <c r="AU1871" s="174" t="s">
        <v>129</v>
      </c>
      <c r="AV1871" s="14" t="s">
        <v>129</v>
      </c>
      <c r="AW1871" s="14" t="s">
        <v>29</v>
      </c>
      <c r="AX1871" s="14" t="s">
        <v>73</v>
      </c>
      <c r="AY1871" s="174" t="s">
        <v>445</v>
      </c>
    </row>
    <row r="1872" spans="1:65" s="14" customFormat="1">
      <c r="B1872" s="173"/>
      <c r="D1872" s="167" t="s">
        <v>453</v>
      </c>
      <c r="E1872" s="174" t="s">
        <v>1</v>
      </c>
      <c r="F1872" s="175" t="s">
        <v>2270</v>
      </c>
      <c r="H1872" s="176">
        <v>30.86</v>
      </c>
      <c r="L1872" s="173"/>
      <c r="M1872" s="177"/>
      <c r="N1872" s="178"/>
      <c r="O1872" s="178"/>
      <c r="P1872" s="178"/>
      <c r="Q1872" s="178"/>
      <c r="R1872" s="178"/>
      <c r="S1872" s="178"/>
      <c r="T1872" s="179"/>
      <c r="AT1872" s="174" t="s">
        <v>453</v>
      </c>
      <c r="AU1872" s="174" t="s">
        <v>129</v>
      </c>
      <c r="AV1872" s="14" t="s">
        <v>129</v>
      </c>
      <c r="AW1872" s="14" t="s">
        <v>29</v>
      </c>
      <c r="AX1872" s="14" t="s">
        <v>73</v>
      </c>
      <c r="AY1872" s="174" t="s">
        <v>445</v>
      </c>
    </row>
    <row r="1873" spans="1:65" s="16" customFormat="1">
      <c r="B1873" s="187"/>
      <c r="D1873" s="167" t="s">
        <v>453</v>
      </c>
      <c r="E1873" s="188" t="s">
        <v>1</v>
      </c>
      <c r="F1873" s="189" t="s">
        <v>470</v>
      </c>
      <c r="H1873" s="190">
        <v>881.28499999999997</v>
      </c>
      <c r="L1873" s="187"/>
      <c r="M1873" s="191"/>
      <c r="N1873" s="192"/>
      <c r="O1873" s="192"/>
      <c r="P1873" s="192"/>
      <c r="Q1873" s="192"/>
      <c r="R1873" s="192"/>
      <c r="S1873" s="192"/>
      <c r="T1873" s="193"/>
      <c r="AT1873" s="188" t="s">
        <v>453</v>
      </c>
      <c r="AU1873" s="188" t="s">
        <v>129</v>
      </c>
      <c r="AV1873" s="16" t="s">
        <v>451</v>
      </c>
      <c r="AW1873" s="16" t="s">
        <v>29</v>
      </c>
      <c r="AX1873" s="16" t="s">
        <v>81</v>
      </c>
      <c r="AY1873" s="188" t="s">
        <v>445</v>
      </c>
    </row>
    <row r="1874" spans="1:65" s="2" customFormat="1" ht="37.9" customHeight="1">
      <c r="A1874" s="30"/>
      <c r="B1874" s="152"/>
      <c r="C1874" s="153" t="s">
        <v>2271</v>
      </c>
      <c r="D1874" s="153" t="s">
        <v>447</v>
      </c>
      <c r="E1874" s="154" t="s">
        <v>2272</v>
      </c>
      <c r="F1874" s="155" t="s">
        <v>2273</v>
      </c>
      <c r="G1874" s="156" t="s">
        <v>542</v>
      </c>
      <c r="H1874" s="157">
        <v>603.17600000000004</v>
      </c>
      <c r="I1874" s="158"/>
      <c r="J1874" s="158">
        <f>ROUND(I1874*H1874,2)</f>
        <v>0</v>
      </c>
      <c r="K1874" s="159"/>
      <c r="L1874" s="31"/>
      <c r="M1874" s="160" t="s">
        <v>1</v>
      </c>
      <c r="N1874" s="161" t="s">
        <v>39</v>
      </c>
      <c r="O1874" s="162">
        <v>0.46095999999999998</v>
      </c>
      <c r="P1874" s="162">
        <f>O1874*H1874</f>
        <v>278.04000896000002</v>
      </c>
      <c r="Q1874" s="162">
        <v>2.5999999999999998E-4</v>
      </c>
      <c r="R1874" s="162">
        <f>Q1874*H1874</f>
        <v>0.15682576000000001</v>
      </c>
      <c r="S1874" s="162">
        <v>0</v>
      </c>
      <c r="T1874" s="163">
        <f>S1874*H1874</f>
        <v>0</v>
      </c>
      <c r="U1874" s="30"/>
      <c r="V1874" s="30"/>
      <c r="W1874" s="30"/>
      <c r="X1874" s="30"/>
      <c r="Y1874" s="30"/>
      <c r="Z1874" s="30"/>
      <c r="AA1874" s="30"/>
      <c r="AB1874" s="30"/>
      <c r="AC1874" s="30"/>
      <c r="AD1874" s="30"/>
      <c r="AE1874" s="30"/>
      <c r="AR1874" s="164" t="s">
        <v>558</v>
      </c>
      <c r="AT1874" s="164" t="s">
        <v>447</v>
      </c>
      <c r="AU1874" s="164" t="s">
        <v>129</v>
      </c>
      <c r="AY1874" s="18" t="s">
        <v>445</v>
      </c>
      <c r="BE1874" s="165">
        <f>IF(N1874="základná",J1874,0)</f>
        <v>0</v>
      </c>
      <c r="BF1874" s="165">
        <f>IF(N1874="znížená",J1874,0)</f>
        <v>0</v>
      </c>
      <c r="BG1874" s="165">
        <f>IF(N1874="zákl. prenesená",J1874,0)</f>
        <v>0</v>
      </c>
      <c r="BH1874" s="165">
        <f>IF(N1874="zníž. prenesená",J1874,0)</f>
        <v>0</v>
      </c>
      <c r="BI1874" s="165">
        <f>IF(N1874="nulová",J1874,0)</f>
        <v>0</v>
      </c>
      <c r="BJ1874" s="18" t="s">
        <v>129</v>
      </c>
      <c r="BK1874" s="165">
        <f>ROUND(I1874*H1874,2)</f>
        <v>0</v>
      </c>
      <c r="BL1874" s="18" t="s">
        <v>558</v>
      </c>
      <c r="BM1874" s="164" t="s">
        <v>2274</v>
      </c>
    </row>
    <row r="1875" spans="1:65" s="13" customFormat="1">
      <c r="B1875" s="166"/>
      <c r="D1875" s="167" t="s">
        <v>453</v>
      </c>
      <c r="E1875" s="168" t="s">
        <v>1</v>
      </c>
      <c r="F1875" s="169" t="s">
        <v>2275</v>
      </c>
      <c r="H1875" s="168" t="s">
        <v>1</v>
      </c>
      <c r="L1875" s="166"/>
      <c r="M1875" s="170"/>
      <c r="N1875" s="171"/>
      <c r="O1875" s="171"/>
      <c r="P1875" s="171"/>
      <c r="Q1875" s="171"/>
      <c r="R1875" s="171"/>
      <c r="S1875" s="171"/>
      <c r="T1875" s="172"/>
      <c r="AT1875" s="168" t="s">
        <v>453</v>
      </c>
      <c r="AU1875" s="168" t="s">
        <v>129</v>
      </c>
      <c r="AV1875" s="13" t="s">
        <v>81</v>
      </c>
      <c r="AW1875" s="13" t="s">
        <v>29</v>
      </c>
      <c r="AX1875" s="13" t="s">
        <v>73</v>
      </c>
      <c r="AY1875" s="168" t="s">
        <v>445</v>
      </c>
    </row>
    <row r="1876" spans="1:65" s="14" customFormat="1" ht="22.5">
      <c r="B1876" s="173"/>
      <c r="D1876" s="167" t="s">
        <v>453</v>
      </c>
      <c r="E1876" s="174" t="s">
        <v>1</v>
      </c>
      <c r="F1876" s="175" t="s">
        <v>2276</v>
      </c>
      <c r="H1876" s="176">
        <v>239.53</v>
      </c>
      <c r="L1876" s="173"/>
      <c r="M1876" s="177"/>
      <c r="N1876" s="178"/>
      <c r="O1876" s="178"/>
      <c r="P1876" s="178"/>
      <c r="Q1876" s="178"/>
      <c r="R1876" s="178"/>
      <c r="S1876" s="178"/>
      <c r="T1876" s="179"/>
      <c r="AT1876" s="174" t="s">
        <v>453</v>
      </c>
      <c r="AU1876" s="174" t="s">
        <v>129</v>
      </c>
      <c r="AV1876" s="14" t="s">
        <v>129</v>
      </c>
      <c r="AW1876" s="14" t="s">
        <v>29</v>
      </c>
      <c r="AX1876" s="14" t="s">
        <v>73</v>
      </c>
      <c r="AY1876" s="174" t="s">
        <v>445</v>
      </c>
    </row>
    <row r="1877" spans="1:65" s="15" customFormat="1">
      <c r="B1877" s="180"/>
      <c r="D1877" s="167" t="s">
        <v>453</v>
      </c>
      <c r="E1877" s="181" t="s">
        <v>159</v>
      </c>
      <c r="F1877" s="182" t="s">
        <v>468</v>
      </c>
      <c r="H1877" s="183">
        <v>239.53</v>
      </c>
      <c r="L1877" s="180"/>
      <c r="M1877" s="184"/>
      <c r="N1877" s="185"/>
      <c r="O1877" s="185"/>
      <c r="P1877" s="185"/>
      <c r="Q1877" s="185"/>
      <c r="R1877" s="185"/>
      <c r="S1877" s="185"/>
      <c r="T1877" s="186"/>
      <c r="AT1877" s="181" t="s">
        <v>453</v>
      </c>
      <c r="AU1877" s="181" t="s">
        <v>129</v>
      </c>
      <c r="AV1877" s="15" t="s">
        <v>469</v>
      </c>
      <c r="AW1877" s="15" t="s">
        <v>29</v>
      </c>
      <c r="AX1877" s="15" t="s">
        <v>73</v>
      </c>
      <c r="AY1877" s="181" t="s">
        <v>445</v>
      </c>
    </row>
    <row r="1878" spans="1:65" s="13" customFormat="1">
      <c r="B1878" s="166"/>
      <c r="D1878" s="167" t="s">
        <v>453</v>
      </c>
      <c r="E1878" s="168" t="s">
        <v>1</v>
      </c>
      <c r="F1878" s="169" t="s">
        <v>2277</v>
      </c>
      <c r="H1878" s="168" t="s">
        <v>1</v>
      </c>
      <c r="L1878" s="166"/>
      <c r="M1878" s="170"/>
      <c r="N1878" s="171"/>
      <c r="O1878" s="171"/>
      <c r="P1878" s="171"/>
      <c r="Q1878" s="171"/>
      <c r="R1878" s="171"/>
      <c r="S1878" s="171"/>
      <c r="T1878" s="172"/>
      <c r="AT1878" s="168" t="s">
        <v>453</v>
      </c>
      <c r="AU1878" s="168" t="s">
        <v>129</v>
      </c>
      <c r="AV1878" s="13" t="s">
        <v>81</v>
      </c>
      <c r="AW1878" s="13" t="s">
        <v>29</v>
      </c>
      <c r="AX1878" s="13" t="s">
        <v>73</v>
      </c>
      <c r="AY1878" s="168" t="s">
        <v>445</v>
      </c>
    </row>
    <row r="1879" spans="1:65" s="14" customFormat="1">
      <c r="B1879" s="173"/>
      <c r="D1879" s="167" t="s">
        <v>453</v>
      </c>
      <c r="E1879" s="174" t="s">
        <v>1</v>
      </c>
      <c r="F1879" s="175" t="s">
        <v>2278</v>
      </c>
      <c r="H1879" s="176">
        <v>363.64600000000002</v>
      </c>
      <c r="L1879" s="173"/>
      <c r="M1879" s="177"/>
      <c r="N1879" s="178"/>
      <c r="O1879" s="178"/>
      <c r="P1879" s="178"/>
      <c r="Q1879" s="178"/>
      <c r="R1879" s="178"/>
      <c r="S1879" s="178"/>
      <c r="T1879" s="179"/>
      <c r="AT1879" s="174" t="s">
        <v>453</v>
      </c>
      <c r="AU1879" s="174" t="s">
        <v>129</v>
      </c>
      <c r="AV1879" s="14" t="s">
        <v>129</v>
      </c>
      <c r="AW1879" s="14" t="s">
        <v>29</v>
      </c>
      <c r="AX1879" s="14" t="s">
        <v>73</v>
      </c>
      <c r="AY1879" s="174" t="s">
        <v>445</v>
      </c>
    </row>
    <row r="1880" spans="1:65" s="15" customFormat="1">
      <c r="B1880" s="180"/>
      <c r="D1880" s="167" t="s">
        <v>453</v>
      </c>
      <c r="E1880" s="181" t="s">
        <v>161</v>
      </c>
      <c r="F1880" s="182" t="s">
        <v>468</v>
      </c>
      <c r="H1880" s="183">
        <v>363.64600000000002</v>
      </c>
      <c r="L1880" s="180"/>
      <c r="M1880" s="184"/>
      <c r="N1880" s="185"/>
      <c r="O1880" s="185"/>
      <c r="P1880" s="185"/>
      <c r="Q1880" s="185"/>
      <c r="R1880" s="185"/>
      <c r="S1880" s="185"/>
      <c r="T1880" s="186"/>
      <c r="AT1880" s="181" t="s">
        <v>453</v>
      </c>
      <c r="AU1880" s="181" t="s">
        <v>129</v>
      </c>
      <c r="AV1880" s="15" t="s">
        <v>469</v>
      </c>
      <c r="AW1880" s="15" t="s">
        <v>29</v>
      </c>
      <c r="AX1880" s="15" t="s">
        <v>73</v>
      </c>
      <c r="AY1880" s="181" t="s">
        <v>445</v>
      </c>
    </row>
    <row r="1881" spans="1:65" s="16" customFormat="1">
      <c r="B1881" s="187"/>
      <c r="D1881" s="167" t="s">
        <v>453</v>
      </c>
      <c r="E1881" s="188" t="s">
        <v>1</v>
      </c>
      <c r="F1881" s="189" t="s">
        <v>470</v>
      </c>
      <c r="H1881" s="190">
        <v>603.17600000000004</v>
      </c>
      <c r="L1881" s="187"/>
      <c r="M1881" s="191"/>
      <c r="N1881" s="192"/>
      <c r="O1881" s="192"/>
      <c r="P1881" s="192"/>
      <c r="Q1881" s="192"/>
      <c r="R1881" s="192"/>
      <c r="S1881" s="192"/>
      <c r="T1881" s="193"/>
      <c r="AT1881" s="188" t="s">
        <v>453</v>
      </c>
      <c r="AU1881" s="188" t="s">
        <v>129</v>
      </c>
      <c r="AV1881" s="16" t="s">
        <v>451</v>
      </c>
      <c r="AW1881" s="16" t="s">
        <v>29</v>
      </c>
      <c r="AX1881" s="16" t="s">
        <v>81</v>
      </c>
      <c r="AY1881" s="188" t="s">
        <v>445</v>
      </c>
    </row>
    <row r="1882" spans="1:65" s="2" customFormat="1" ht="24.2" customHeight="1">
      <c r="A1882" s="30"/>
      <c r="B1882" s="152"/>
      <c r="C1882" s="194" t="s">
        <v>2279</v>
      </c>
      <c r="D1882" s="194" t="s">
        <v>534</v>
      </c>
      <c r="E1882" s="195" t="s">
        <v>2280</v>
      </c>
      <c r="F1882" s="196" t="s">
        <v>2281</v>
      </c>
      <c r="G1882" s="197" t="s">
        <v>450</v>
      </c>
      <c r="H1882" s="198">
        <v>14.888</v>
      </c>
      <c r="I1882" s="199"/>
      <c r="J1882" s="199">
        <f>ROUND(I1882*H1882,2)</f>
        <v>0</v>
      </c>
      <c r="K1882" s="200"/>
      <c r="L1882" s="201"/>
      <c r="M1882" s="202" t="s">
        <v>1</v>
      </c>
      <c r="N1882" s="203" t="s">
        <v>39</v>
      </c>
      <c r="O1882" s="162">
        <v>0</v>
      </c>
      <c r="P1882" s="162">
        <f>O1882*H1882</f>
        <v>0</v>
      </c>
      <c r="Q1882" s="162">
        <v>0.5</v>
      </c>
      <c r="R1882" s="162">
        <f>Q1882*H1882</f>
        <v>7.444</v>
      </c>
      <c r="S1882" s="162">
        <v>0</v>
      </c>
      <c r="T1882" s="163">
        <f>S1882*H1882</f>
        <v>0</v>
      </c>
      <c r="U1882" s="30"/>
      <c r="V1882" s="30"/>
      <c r="W1882" s="30"/>
      <c r="X1882" s="30"/>
      <c r="Y1882" s="30"/>
      <c r="Z1882" s="30"/>
      <c r="AA1882" s="30"/>
      <c r="AB1882" s="30"/>
      <c r="AC1882" s="30"/>
      <c r="AD1882" s="30"/>
      <c r="AE1882" s="30"/>
      <c r="AR1882" s="164" t="s">
        <v>655</v>
      </c>
      <c r="AT1882" s="164" t="s">
        <v>534</v>
      </c>
      <c r="AU1882" s="164" t="s">
        <v>129</v>
      </c>
      <c r="AY1882" s="18" t="s">
        <v>445</v>
      </c>
      <c r="BE1882" s="165">
        <f>IF(N1882="základná",J1882,0)</f>
        <v>0</v>
      </c>
      <c r="BF1882" s="165">
        <f>IF(N1882="znížená",J1882,0)</f>
        <v>0</v>
      </c>
      <c r="BG1882" s="165">
        <f>IF(N1882="zákl. prenesená",J1882,0)</f>
        <v>0</v>
      </c>
      <c r="BH1882" s="165">
        <f>IF(N1882="zníž. prenesená",J1882,0)</f>
        <v>0</v>
      </c>
      <c r="BI1882" s="165">
        <f>IF(N1882="nulová",J1882,0)</f>
        <v>0</v>
      </c>
      <c r="BJ1882" s="18" t="s">
        <v>129</v>
      </c>
      <c r="BK1882" s="165">
        <f>ROUND(I1882*H1882,2)</f>
        <v>0</v>
      </c>
      <c r="BL1882" s="18" t="s">
        <v>558</v>
      </c>
      <c r="BM1882" s="164" t="s">
        <v>2282</v>
      </c>
    </row>
    <row r="1883" spans="1:65" s="14" customFormat="1">
      <c r="B1883" s="173"/>
      <c r="D1883" s="167" t="s">
        <v>453</v>
      </c>
      <c r="E1883" s="174" t="s">
        <v>1</v>
      </c>
      <c r="F1883" s="175" t="s">
        <v>2283</v>
      </c>
      <c r="H1883" s="176">
        <v>5.9279999999999999</v>
      </c>
      <c r="L1883" s="173"/>
      <c r="M1883" s="177"/>
      <c r="N1883" s="178"/>
      <c r="O1883" s="178"/>
      <c r="P1883" s="178"/>
      <c r="Q1883" s="178"/>
      <c r="R1883" s="178"/>
      <c r="S1883" s="178"/>
      <c r="T1883" s="179"/>
      <c r="AT1883" s="174" t="s">
        <v>453</v>
      </c>
      <c r="AU1883" s="174" t="s">
        <v>129</v>
      </c>
      <c r="AV1883" s="14" t="s">
        <v>129</v>
      </c>
      <c r="AW1883" s="14" t="s">
        <v>29</v>
      </c>
      <c r="AX1883" s="14" t="s">
        <v>73</v>
      </c>
      <c r="AY1883" s="174" t="s">
        <v>445</v>
      </c>
    </row>
    <row r="1884" spans="1:65" s="14" customFormat="1">
      <c r="B1884" s="173"/>
      <c r="D1884" s="167" t="s">
        <v>453</v>
      </c>
      <c r="E1884" s="174" t="s">
        <v>1</v>
      </c>
      <c r="F1884" s="175" t="s">
        <v>2284</v>
      </c>
      <c r="H1884" s="176">
        <v>8.9600000000000009</v>
      </c>
      <c r="L1884" s="173"/>
      <c r="M1884" s="177"/>
      <c r="N1884" s="178"/>
      <c r="O1884" s="178"/>
      <c r="P1884" s="178"/>
      <c r="Q1884" s="178"/>
      <c r="R1884" s="178"/>
      <c r="S1884" s="178"/>
      <c r="T1884" s="179"/>
      <c r="AT1884" s="174" t="s">
        <v>453</v>
      </c>
      <c r="AU1884" s="174" t="s">
        <v>129</v>
      </c>
      <c r="AV1884" s="14" t="s">
        <v>129</v>
      </c>
      <c r="AW1884" s="14" t="s">
        <v>29</v>
      </c>
      <c r="AX1884" s="14" t="s">
        <v>73</v>
      </c>
      <c r="AY1884" s="174" t="s">
        <v>445</v>
      </c>
    </row>
    <row r="1885" spans="1:65" s="16" customFormat="1">
      <c r="B1885" s="187"/>
      <c r="D1885" s="167" t="s">
        <v>453</v>
      </c>
      <c r="E1885" s="188" t="s">
        <v>1</v>
      </c>
      <c r="F1885" s="189" t="s">
        <v>470</v>
      </c>
      <c r="H1885" s="190">
        <v>14.888</v>
      </c>
      <c r="L1885" s="187"/>
      <c r="M1885" s="191"/>
      <c r="N1885" s="192"/>
      <c r="O1885" s="192"/>
      <c r="P1885" s="192"/>
      <c r="Q1885" s="192"/>
      <c r="R1885" s="192"/>
      <c r="S1885" s="192"/>
      <c r="T1885" s="193"/>
      <c r="AT1885" s="188" t="s">
        <v>453</v>
      </c>
      <c r="AU1885" s="188" t="s">
        <v>129</v>
      </c>
      <c r="AV1885" s="16" t="s">
        <v>451</v>
      </c>
      <c r="AW1885" s="16" t="s">
        <v>29</v>
      </c>
      <c r="AX1885" s="16" t="s">
        <v>81</v>
      </c>
      <c r="AY1885" s="188" t="s">
        <v>445</v>
      </c>
    </row>
    <row r="1886" spans="1:65" s="2" customFormat="1" ht="24.2" customHeight="1">
      <c r="A1886" s="30"/>
      <c r="B1886" s="152"/>
      <c r="C1886" s="153" t="s">
        <v>2285</v>
      </c>
      <c r="D1886" s="153" t="s">
        <v>447</v>
      </c>
      <c r="E1886" s="154" t="s">
        <v>2286</v>
      </c>
      <c r="F1886" s="155" t="s">
        <v>2287</v>
      </c>
      <c r="G1886" s="156" t="s">
        <v>529</v>
      </c>
      <c r="H1886" s="157">
        <v>33.003</v>
      </c>
      <c r="I1886" s="158"/>
      <c r="J1886" s="158">
        <f>ROUND(I1886*H1886,2)</f>
        <v>0</v>
      </c>
      <c r="K1886" s="159"/>
      <c r="L1886" s="31"/>
      <c r="M1886" s="160" t="s">
        <v>1</v>
      </c>
      <c r="N1886" s="161" t="s">
        <v>39</v>
      </c>
      <c r="O1886" s="162">
        <v>0.26363999999999999</v>
      </c>
      <c r="P1886" s="162">
        <f>O1886*H1886</f>
        <v>8.7009109200000001</v>
      </c>
      <c r="Q1886" s="162">
        <v>0</v>
      </c>
      <c r="R1886" s="162">
        <f>Q1886*H1886</f>
        <v>0</v>
      </c>
      <c r="S1886" s="162">
        <v>0</v>
      </c>
      <c r="T1886" s="163">
        <f>S1886*H1886</f>
        <v>0</v>
      </c>
      <c r="U1886" s="30"/>
      <c r="V1886" s="30"/>
      <c r="W1886" s="30"/>
      <c r="X1886" s="30"/>
      <c r="Y1886" s="30"/>
      <c r="Z1886" s="30"/>
      <c r="AA1886" s="30"/>
      <c r="AB1886" s="30"/>
      <c r="AC1886" s="30"/>
      <c r="AD1886" s="30"/>
      <c r="AE1886" s="30"/>
      <c r="AR1886" s="164" t="s">
        <v>558</v>
      </c>
      <c r="AT1886" s="164" t="s">
        <v>447</v>
      </c>
      <c r="AU1886" s="164" t="s">
        <v>129</v>
      </c>
      <c r="AY1886" s="18" t="s">
        <v>445</v>
      </c>
      <c r="BE1886" s="165">
        <f>IF(N1886="základná",J1886,0)</f>
        <v>0</v>
      </c>
      <c r="BF1886" s="165">
        <f>IF(N1886="znížená",J1886,0)</f>
        <v>0</v>
      </c>
      <c r="BG1886" s="165">
        <f>IF(N1886="zákl. prenesená",J1886,0)</f>
        <v>0</v>
      </c>
      <c r="BH1886" s="165">
        <f>IF(N1886="zníž. prenesená",J1886,0)</f>
        <v>0</v>
      </c>
      <c r="BI1886" s="165">
        <f>IF(N1886="nulová",J1886,0)</f>
        <v>0</v>
      </c>
      <c r="BJ1886" s="18" t="s">
        <v>129</v>
      </c>
      <c r="BK1886" s="165">
        <f>ROUND(I1886*H1886,2)</f>
        <v>0</v>
      </c>
      <c r="BL1886" s="18" t="s">
        <v>558</v>
      </c>
      <c r="BM1886" s="164" t="s">
        <v>2288</v>
      </c>
    </row>
    <row r="1887" spans="1:65" s="13" customFormat="1">
      <c r="B1887" s="166"/>
      <c r="D1887" s="167" t="s">
        <v>453</v>
      </c>
      <c r="E1887" s="168" t="s">
        <v>1</v>
      </c>
      <c r="F1887" s="169" t="s">
        <v>2289</v>
      </c>
      <c r="H1887" s="168" t="s">
        <v>1</v>
      </c>
      <c r="L1887" s="166"/>
      <c r="M1887" s="170"/>
      <c r="N1887" s="171"/>
      <c r="O1887" s="171"/>
      <c r="P1887" s="171"/>
      <c r="Q1887" s="171"/>
      <c r="R1887" s="171"/>
      <c r="S1887" s="171"/>
      <c r="T1887" s="172"/>
      <c r="AT1887" s="168" t="s">
        <v>453</v>
      </c>
      <c r="AU1887" s="168" t="s">
        <v>129</v>
      </c>
      <c r="AV1887" s="13" t="s">
        <v>81</v>
      </c>
      <c r="AW1887" s="13" t="s">
        <v>29</v>
      </c>
      <c r="AX1887" s="13" t="s">
        <v>73</v>
      </c>
      <c r="AY1887" s="168" t="s">
        <v>445</v>
      </c>
    </row>
    <row r="1888" spans="1:65" s="14" customFormat="1">
      <c r="B1888" s="173"/>
      <c r="D1888" s="167" t="s">
        <v>453</v>
      </c>
      <c r="E1888" s="174" t="s">
        <v>1</v>
      </c>
      <c r="F1888" s="175" t="s">
        <v>2290</v>
      </c>
      <c r="H1888" s="176">
        <v>33.003</v>
      </c>
      <c r="L1888" s="173"/>
      <c r="M1888" s="177"/>
      <c r="N1888" s="178"/>
      <c r="O1888" s="178"/>
      <c r="P1888" s="178"/>
      <c r="Q1888" s="178"/>
      <c r="R1888" s="178"/>
      <c r="S1888" s="178"/>
      <c r="T1888" s="179"/>
      <c r="AT1888" s="174" t="s">
        <v>453</v>
      </c>
      <c r="AU1888" s="174" t="s">
        <v>129</v>
      </c>
      <c r="AV1888" s="14" t="s">
        <v>129</v>
      </c>
      <c r="AW1888" s="14" t="s">
        <v>29</v>
      </c>
      <c r="AX1888" s="14" t="s">
        <v>73</v>
      </c>
      <c r="AY1888" s="174" t="s">
        <v>445</v>
      </c>
    </row>
    <row r="1889" spans="1:65" s="15" customFormat="1">
      <c r="B1889" s="180"/>
      <c r="D1889" s="167" t="s">
        <v>453</v>
      </c>
      <c r="E1889" s="181" t="s">
        <v>234</v>
      </c>
      <c r="F1889" s="182" t="s">
        <v>468</v>
      </c>
      <c r="H1889" s="183">
        <v>33.003</v>
      </c>
      <c r="L1889" s="180"/>
      <c r="M1889" s="184"/>
      <c r="N1889" s="185"/>
      <c r="O1889" s="185"/>
      <c r="P1889" s="185"/>
      <c r="Q1889" s="185"/>
      <c r="R1889" s="185"/>
      <c r="S1889" s="185"/>
      <c r="T1889" s="186"/>
      <c r="AT1889" s="181" t="s">
        <v>453</v>
      </c>
      <c r="AU1889" s="181" t="s">
        <v>129</v>
      </c>
      <c r="AV1889" s="15" t="s">
        <v>469</v>
      </c>
      <c r="AW1889" s="15" t="s">
        <v>29</v>
      </c>
      <c r="AX1889" s="15" t="s">
        <v>73</v>
      </c>
      <c r="AY1889" s="181" t="s">
        <v>445</v>
      </c>
    </row>
    <row r="1890" spans="1:65" s="16" customFormat="1">
      <c r="B1890" s="187"/>
      <c r="D1890" s="167" t="s">
        <v>453</v>
      </c>
      <c r="E1890" s="188" t="s">
        <v>1</v>
      </c>
      <c r="F1890" s="189" t="s">
        <v>470</v>
      </c>
      <c r="H1890" s="190">
        <v>33.003</v>
      </c>
      <c r="L1890" s="187"/>
      <c r="M1890" s="191"/>
      <c r="N1890" s="192"/>
      <c r="O1890" s="192"/>
      <c r="P1890" s="192"/>
      <c r="Q1890" s="192"/>
      <c r="R1890" s="192"/>
      <c r="S1890" s="192"/>
      <c r="T1890" s="193"/>
      <c r="AT1890" s="188" t="s">
        <v>453</v>
      </c>
      <c r="AU1890" s="188" t="s">
        <v>129</v>
      </c>
      <c r="AV1890" s="16" t="s">
        <v>451</v>
      </c>
      <c r="AW1890" s="16" t="s">
        <v>29</v>
      </c>
      <c r="AX1890" s="16" t="s">
        <v>81</v>
      </c>
      <c r="AY1890" s="188" t="s">
        <v>445</v>
      </c>
    </row>
    <row r="1891" spans="1:65" s="2" customFormat="1" ht="37.9" customHeight="1">
      <c r="A1891" s="30"/>
      <c r="B1891" s="152"/>
      <c r="C1891" s="194" t="s">
        <v>2291</v>
      </c>
      <c r="D1891" s="194" t="s">
        <v>534</v>
      </c>
      <c r="E1891" s="195" t="s">
        <v>2292</v>
      </c>
      <c r="F1891" s="196" t="s">
        <v>2293</v>
      </c>
      <c r="G1891" s="197" t="s">
        <v>529</v>
      </c>
      <c r="H1891" s="198">
        <v>36.302999999999997</v>
      </c>
      <c r="I1891" s="199"/>
      <c r="J1891" s="199">
        <f>ROUND(I1891*H1891,2)</f>
        <v>0</v>
      </c>
      <c r="K1891" s="200"/>
      <c r="L1891" s="201"/>
      <c r="M1891" s="202" t="s">
        <v>1</v>
      </c>
      <c r="N1891" s="203" t="s">
        <v>39</v>
      </c>
      <c r="O1891" s="162">
        <v>0</v>
      </c>
      <c r="P1891" s="162">
        <f>O1891*H1891</f>
        <v>0</v>
      </c>
      <c r="Q1891" s="162">
        <v>8.3599999999999994E-3</v>
      </c>
      <c r="R1891" s="162">
        <f>Q1891*H1891</f>
        <v>0.30349307999999997</v>
      </c>
      <c r="S1891" s="162">
        <v>0</v>
      </c>
      <c r="T1891" s="163">
        <f>S1891*H1891</f>
        <v>0</v>
      </c>
      <c r="U1891" s="30"/>
      <c r="V1891" s="30"/>
      <c r="W1891" s="30"/>
      <c r="X1891" s="30"/>
      <c r="Y1891" s="30"/>
      <c r="Z1891" s="30"/>
      <c r="AA1891" s="30"/>
      <c r="AB1891" s="30"/>
      <c r="AC1891" s="30"/>
      <c r="AD1891" s="30"/>
      <c r="AE1891" s="30"/>
      <c r="AR1891" s="164" t="s">
        <v>655</v>
      </c>
      <c r="AT1891" s="164" t="s">
        <v>534</v>
      </c>
      <c r="AU1891" s="164" t="s">
        <v>129</v>
      </c>
      <c r="AY1891" s="18" t="s">
        <v>445</v>
      </c>
      <c r="BE1891" s="165">
        <f>IF(N1891="základná",J1891,0)</f>
        <v>0</v>
      </c>
      <c r="BF1891" s="165">
        <f>IF(N1891="znížená",J1891,0)</f>
        <v>0</v>
      </c>
      <c r="BG1891" s="165">
        <f>IF(N1891="zákl. prenesená",J1891,0)</f>
        <v>0</v>
      </c>
      <c r="BH1891" s="165">
        <f>IF(N1891="zníž. prenesená",J1891,0)</f>
        <v>0</v>
      </c>
      <c r="BI1891" s="165">
        <f>IF(N1891="nulová",J1891,0)</f>
        <v>0</v>
      </c>
      <c r="BJ1891" s="18" t="s">
        <v>129</v>
      </c>
      <c r="BK1891" s="165">
        <f>ROUND(I1891*H1891,2)</f>
        <v>0</v>
      </c>
      <c r="BL1891" s="18" t="s">
        <v>558</v>
      </c>
      <c r="BM1891" s="164" t="s">
        <v>2294</v>
      </c>
    </row>
    <row r="1892" spans="1:65" s="14" customFormat="1">
      <c r="B1892" s="173"/>
      <c r="D1892" s="167" t="s">
        <v>453</v>
      </c>
      <c r="E1892" s="174" t="s">
        <v>1</v>
      </c>
      <c r="F1892" s="175" t="s">
        <v>2295</v>
      </c>
      <c r="H1892" s="176">
        <v>36.302999999999997</v>
      </c>
      <c r="L1892" s="173"/>
      <c r="M1892" s="177"/>
      <c r="N1892" s="178"/>
      <c r="O1892" s="178"/>
      <c r="P1892" s="178"/>
      <c r="Q1892" s="178"/>
      <c r="R1892" s="178"/>
      <c r="S1892" s="178"/>
      <c r="T1892" s="179"/>
      <c r="AT1892" s="174" t="s">
        <v>453</v>
      </c>
      <c r="AU1892" s="174" t="s">
        <v>129</v>
      </c>
      <c r="AV1892" s="14" t="s">
        <v>129</v>
      </c>
      <c r="AW1892" s="14" t="s">
        <v>29</v>
      </c>
      <c r="AX1892" s="14" t="s">
        <v>73</v>
      </c>
      <c r="AY1892" s="174" t="s">
        <v>445</v>
      </c>
    </row>
    <row r="1893" spans="1:65" s="16" customFormat="1">
      <c r="B1893" s="187"/>
      <c r="D1893" s="167" t="s">
        <v>453</v>
      </c>
      <c r="E1893" s="188" t="s">
        <v>1</v>
      </c>
      <c r="F1893" s="189" t="s">
        <v>470</v>
      </c>
      <c r="H1893" s="190">
        <v>36.302999999999997</v>
      </c>
      <c r="L1893" s="187"/>
      <c r="M1893" s="191"/>
      <c r="N1893" s="192"/>
      <c r="O1893" s="192"/>
      <c r="P1893" s="192"/>
      <c r="Q1893" s="192"/>
      <c r="R1893" s="192"/>
      <c r="S1893" s="192"/>
      <c r="T1893" s="193"/>
      <c r="AT1893" s="188" t="s">
        <v>453</v>
      </c>
      <c r="AU1893" s="188" t="s">
        <v>129</v>
      </c>
      <c r="AV1893" s="16" t="s">
        <v>451</v>
      </c>
      <c r="AW1893" s="16" t="s">
        <v>29</v>
      </c>
      <c r="AX1893" s="16" t="s">
        <v>81</v>
      </c>
      <c r="AY1893" s="188" t="s">
        <v>445</v>
      </c>
    </row>
    <row r="1894" spans="1:65" s="2" customFormat="1" ht="24.2" customHeight="1">
      <c r="A1894" s="30"/>
      <c r="B1894" s="152"/>
      <c r="C1894" s="153" t="s">
        <v>2296</v>
      </c>
      <c r="D1894" s="153" t="s">
        <v>447</v>
      </c>
      <c r="E1894" s="154" t="s">
        <v>2297</v>
      </c>
      <c r="F1894" s="155" t="s">
        <v>2298</v>
      </c>
      <c r="G1894" s="156" t="s">
        <v>529</v>
      </c>
      <c r="H1894" s="157">
        <v>1927.31</v>
      </c>
      <c r="I1894" s="158"/>
      <c r="J1894" s="158">
        <f>ROUND(I1894*H1894,2)</f>
        <v>0</v>
      </c>
      <c r="K1894" s="159"/>
      <c r="L1894" s="31"/>
      <c r="M1894" s="160" t="s">
        <v>1</v>
      </c>
      <c r="N1894" s="161" t="s">
        <v>39</v>
      </c>
      <c r="O1894" s="162">
        <v>0.29520999999999997</v>
      </c>
      <c r="P1894" s="162">
        <f>O1894*H1894</f>
        <v>568.96118509999997</v>
      </c>
      <c r="Q1894" s="162">
        <v>0</v>
      </c>
      <c r="R1894" s="162">
        <f>Q1894*H1894</f>
        <v>0</v>
      </c>
      <c r="S1894" s="162">
        <v>0</v>
      </c>
      <c r="T1894" s="163">
        <f>S1894*H1894</f>
        <v>0</v>
      </c>
      <c r="U1894" s="30"/>
      <c r="V1894" s="30"/>
      <c r="W1894" s="30"/>
      <c r="X1894" s="30"/>
      <c r="Y1894" s="30"/>
      <c r="Z1894" s="30"/>
      <c r="AA1894" s="30"/>
      <c r="AB1894" s="30"/>
      <c r="AC1894" s="30"/>
      <c r="AD1894" s="30"/>
      <c r="AE1894" s="30"/>
      <c r="AR1894" s="164" t="s">
        <v>558</v>
      </c>
      <c r="AT1894" s="164" t="s">
        <v>447</v>
      </c>
      <c r="AU1894" s="164" t="s">
        <v>129</v>
      </c>
      <c r="AY1894" s="18" t="s">
        <v>445</v>
      </c>
      <c r="BE1894" s="165">
        <f>IF(N1894="základná",J1894,0)</f>
        <v>0</v>
      </c>
      <c r="BF1894" s="165">
        <f>IF(N1894="znížená",J1894,0)</f>
        <v>0</v>
      </c>
      <c r="BG1894" s="165">
        <f>IF(N1894="zákl. prenesená",J1894,0)</f>
        <v>0</v>
      </c>
      <c r="BH1894" s="165">
        <f>IF(N1894="zníž. prenesená",J1894,0)</f>
        <v>0</v>
      </c>
      <c r="BI1894" s="165">
        <f>IF(N1894="nulová",J1894,0)</f>
        <v>0</v>
      </c>
      <c r="BJ1894" s="18" t="s">
        <v>129</v>
      </c>
      <c r="BK1894" s="165">
        <f>ROUND(I1894*H1894,2)</f>
        <v>0</v>
      </c>
      <c r="BL1894" s="18" t="s">
        <v>558</v>
      </c>
      <c r="BM1894" s="164" t="s">
        <v>2299</v>
      </c>
    </row>
    <row r="1895" spans="1:65" s="14" customFormat="1">
      <c r="B1895" s="173"/>
      <c r="D1895" s="167" t="s">
        <v>453</v>
      </c>
      <c r="E1895" s="174" t="s">
        <v>1</v>
      </c>
      <c r="F1895" s="175" t="s">
        <v>176</v>
      </c>
      <c r="H1895" s="176">
        <v>1833.32</v>
      </c>
      <c r="L1895" s="173"/>
      <c r="M1895" s="177"/>
      <c r="N1895" s="178"/>
      <c r="O1895" s="178"/>
      <c r="P1895" s="178"/>
      <c r="Q1895" s="178"/>
      <c r="R1895" s="178"/>
      <c r="S1895" s="178"/>
      <c r="T1895" s="179"/>
      <c r="AT1895" s="174" t="s">
        <v>453</v>
      </c>
      <c r="AU1895" s="174" t="s">
        <v>129</v>
      </c>
      <c r="AV1895" s="14" t="s">
        <v>129</v>
      </c>
      <c r="AW1895" s="14" t="s">
        <v>29</v>
      </c>
      <c r="AX1895" s="14" t="s">
        <v>73</v>
      </c>
      <c r="AY1895" s="174" t="s">
        <v>445</v>
      </c>
    </row>
    <row r="1896" spans="1:65" s="14" customFormat="1">
      <c r="B1896" s="173"/>
      <c r="D1896" s="167" t="s">
        <v>453</v>
      </c>
      <c r="E1896" s="174" t="s">
        <v>1</v>
      </c>
      <c r="F1896" s="175" t="s">
        <v>178</v>
      </c>
      <c r="H1896" s="176">
        <v>93.99</v>
      </c>
      <c r="L1896" s="173"/>
      <c r="M1896" s="177"/>
      <c r="N1896" s="178"/>
      <c r="O1896" s="178"/>
      <c r="P1896" s="178"/>
      <c r="Q1896" s="178"/>
      <c r="R1896" s="178"/>
      <c r="S1896" s="178"/>
      <c r="T1896" s="179"/>
      <c r="AT1896" s="174" t="s">
        <v>453</v>
      </c>
      <c r="AU1896" s="174" t="s">
        <v>129</v>
      </c>
      <c r="AV1896" s="14" t="s">
        <v>129</v>
      </c>
      <c r="AW1896" s="14" t="s">
        <v>29</v>
      </c>
      <c r="AX1896" s="14" t="s">
        <v>73</v>
      </c>
      <c r="AY1896" s="174" t="s">
        <v>445</v>
      </c>
    </row>
    <row r="1897" spans="1:65" s="15" customFormat="1">
      <c r="B1897" s="180"/>
      <c r="D1897" s="167" t="s">
        <v>453</v>
      </c>
      <c r="E1897" s="181" t="s">
        <v>180</v>
      </c>
      <c r="F1897" s="182" t="s">
        <v>468</v>
      </c>
      <c r="H1897" s="183">
        <v>1927.31</v>
      </c>
      <c r="L1897" s="180"/>
      <c r="M1897" s="184"/>
      <c r="N1897" s="185"/>
      <c r="O1897" s="185"/>
      <c r="P1897" s="185"/>
      <c r="Q1897" s="185"/>
      <c r="R1897" s="185"/>
      <c r="S1897" s="185"/>
      <c r="T1897" s="186"/>
      <c r="AT1897" s="181" t="s">
        <v>453</v>
      </c>
      <c r="AU1897" s="181" t="s">
        <v>129</v>
      </c>
      <c r="AV1897" s="15" t="s">
        <v>469</v>
      </c>
      <c r="AW1897" s="15" t="s">
        <v>29</v>
      </c>
      <c r="AX1897" s="15" t="s">
        <v>73</v>
      </c>
      <c r="AY1897" s="181" t="s">
        <v>445</v>
      </c>
    </row>
    <row r="1898" spans="1:65" s="16" customFormat="1">
      <c r="B1898" s="187"/>
      <c r="D1898" s="167" t="s">
        <v>453</v>
      </c>
      <c r="E1898" s="188" t="s">
        <v>1</v>
      </c>
      <c r="F1898" s="189" t="s">
        <v>470</v>
      </c>
      <c r="H1898" s="190">
        <v>1927.31</v>
      </c>
      <c r="L1898" s="187"/>
      <c r="M1898" s="191"/>
      <c r="N1898" s="192"/>
      <c r="O1898" s="192"/>
      <c r="P1898" s="192"/>
      <c r="Q1898" s="192"/>
      <c r="R1898" s="192"/>
      <c r="S1898" s="192"/>
      <c r="T1898" s="193"/>
      <c r="AT1898" s="188" t="s">
        <v>453</v>
      </c>
      <c r="AU1898" s="188" t="s">
        <v>129</v>
      </c>
      <c r="AV1898" s="16" t="s">
        <v>451</v>
      </c>
      <c r="AW1898" s="16" t="s">
        <v>29</v>
      </c>
      <c r="AX1898" s="16" t="s">
        <v>81</v>
      </c>
      <c r="AY1898" s="188" t="s">
        <v>445</v>
      </c>
    </row>
    <row r="1899" spans="1:65" s="2" customFormat="1" ht="16.5" customHeight="1">
      <c r="A1899" s="30"/>
      <c r="B1899" s="152"/>
      <c r="C1899" s="194" t="s">
        <v>2300</v>
      </c>
      <c r="D1899" s="194" t="s">
        <v>534</v>
      </c>
      <c r="E1899" s="195" t="s">
        <v>2229</v>
      </c>
      <c r="F1899" s="196" t="s">
        <v>2230</v>
      </c>
      <c r="G1899" s="197" t="s">
        <v>529</v>
      </c>
      <c r="H1899" s="198">
        <v>2120.0410000000002</v>
      </c>
      <c r="I1899" s="199"/>
      <c r="J1899" s="199">
        <f>ROUND(I1899*H1899,2)</f>
        <v>0</v>
      </c>
      <c r="K1899" s="200"/>
      <c r="L1899" s="201"/>
      <c r="M1899" s="202" t="s">
        <v>1</v>
      </c>
      <c r="N1899" s="203" t="s">
        <v>39</v>
      </c>
      <c r="O1899" s="162">
        <v>0</v>
      </c>
      <c r="P1899" s="162">
        <f>O1899*H1899</f>
        <v>0</v>
      </c>
      <c r="Q1899" s="162">
        <v>1.0999999999999999E-2</v>
      </c>
      <c r="R1899" s="162">
        <f>Q1899*H1899</f>
        <v>23.320451000000002</v>
      </c>
      <c r="S1899" s="162">
        <v>0</v>
      </c>
      <c r="T1899" s="163">
        <f>S1899*H1899</f>
        <v>0</v>
      </c>
      <c r="U1899" s="30"/>
      <c r="V1899" s="30"/>
      <c r="W1899" s="30"/>
      <c r="X1899" s="30"/>
      <c r="Y1899" s="30"/>
      <c r="Z1899" s="30"/>
      <c r="AA1899" s="30"/>
      <c r="AB1899" s="30"/>
      <c r="AC1899" s="30"/>
      <c r="AD1899" s="30"/>
      <c r="AE1899" s="30"/>
      <c r="AR1899" s="164" t="s">
        <v>655</v>
      </c>
      <c r="AT1899" s="164" t="s">
        <v>534</v>
      </c>
      <c r="AU1899" s="164" t="s">
        <v>129</v>
      </c>
      <c r="AY1899" s="18" t="s">
        <v>445</v>
      </c>
      <c r="BE1899" s="165">
        <f>IF(N1899="základná",J1899,0)</f>
        <v>0</v>
      </c>
      <c r="BF1899" s="165">
        <f>IF(N1899="znížená",J1899,0)</f>
        <v>0</v>
      </c>
      <c r="BG1899" s="165">
        <f>IF(N1899="zákl. prenesená",J1899,0)</f>
        <v>0</v>
      </c>
      <c r="BH1899" s="165">
        <f>IF(N1899="zníž. prenesená",J1899,0)</f>
        <v>0</v>
      </c>
      <c r="BI1899" s="165">
        <f>IF(N1899="nulová",J1899,0)</f>
        <v>0</v>
      </c>
      <c r="BJ1899" s="18" t="s">
        <v>129</v>
      </c>
      <c r="BK1899" s="165">
        <f>ROUND(I1899*H1899,2)</f>
        <v>0</v>
      </c>
      <c r="BL1899" s="18" t="s">
        <v>558</v>
      </c>
      <c r="BM1899" s="164" t="s">
        <v>2301</v>
      </c>
    </row>
    <row r="1900" spans="1:65" s="2" customFormat="1" ht="16.5" customHeight="1">
      <c r="A1900" s="30"/>
      <c r="B1900" s="152"/>
      <c r="C1900" s="153" t="s">
        <v>2302</v>
      </c>
      <c r="D1900" s="153" t="s">
        <v>447</v>
      </c>
      <c r="E1900" s="154" t="s">
        <v>2303</v>
      </c>
      <c r="F1900" s="155" t="s">
        <v>2304</v>
      </c>
      <c r="G1900" s="156" t="s">
        <v>542</v>
      </c>
      <c r="H1900" s="157">
        <v>1818.232</v>
      </c>
      <c r="I1900" s="158"/>
      <c r="J1900" s="158">
        <f>ROUND(I1900*H1900,2)</f>
        <v>0</v>
      </c>
      <c r="K1900" s="159"/>
      <c r="L1900" s="31"/>
      <c r="M1900" s="160" t="s">
        <v>1</v>
      </c>
      <c r="N1900" s="161" t="s">
        <v>39</v>
      </c>
      <c r="O1900" s="162">
        <v>0.10407</v>
      </c>
      <c r="P1900" s="162">
        <f>O1900*H1900</f>
        <v>189.22340423999998</v>
      </c>
      <c r="Q1900" s="162">
        <v>0</v>
      </c>
      <c r="R1900" s="162">
        <f>Q1900*H1900</f>
        <v>0</v>
      </c>
      <c r="S1900" s="162">
        <v>0</v>
      </c>
      <c r="T1900" s="163">
        <f>S1900*H1900</f>
        <v>0</v>
      </c>
      <c r="U1900" s="30"/>
      <c r="V1900" s="30"/>
      <c r="W1900" s="30"/>
      <c r="X1900" s="30"/>
      <c r="Y1900" s="30"/>
      <c r="Z1900" s="30"/>
      <c r="AA1900" s="30"/>
      <c r="AB1900" s="30"/>
      <c r="AC1900" s="30"/>
      <c r="AD1900" s="30"/>
      <c r="AE1900" s="30"/>
      <c r="AR1900" s="164" t="s">
        <v>558</v>
      </c>
      <c r="AT1900" s="164" t="s">
        <v>447</v>
      </c>
      <c r="AU1900" s="164" t="s">
        <v>129</v>
      </c>
      <c r="AY1900" s="18" t="s">
        <v>445</v>
      </c>
      <c r="BE1900" s="165">
        <f>IF(N1900="základná",J1900,0)</f>
        <v>0</v>
      </c>
      <c r="BF1900" s="165">
        <f>IF(N1900="znížená",J1900,0)</f>
        <v>0</v>
      </c>
      <c r="BG1900" s="165">
        <f>IF(N1900="zákl. prenesená",J1900,0)</f>
        <v>0</v>
      </c>
      <c r="BH1900" s="165">
        <f>IF(N1900="zníž. prenesená",J1900,0)</f>
        <v>0</v>
      </c>
      <c r="BI1900" s="165">
        <f>IF(N1900="nulová",J1900,0)</f>
        <v>0</v>
      </c>
      <c r="BJ1900" s="18" t="s">
        <v>129</v>
      </c>
      <c r="BK1900" s="165">
        <f>ROUND(I1900*H1900,2)</f>
        <v>0</v>
      </c>
      <c r="BL1900" s="18" t="s">
        <v>558</v>
      </c>
      <c r="BM1900" s="164" t="s">
        <v>2305</v>
      </c>
    </row>
    <row r="1901" spans="1:65" s="14" customFormat="1">
      <c r="B1901" s="173"/>
      <c r="D1901" s="167" t="s">
        <v>453</v>
      </c>
      <c r="E1901" s="174" t="s">
        <v>1</v>
      </c>
      <c r="F1901" s="175" t="s">
        <v>2306</v>
      </c>
      <c r="H1901" s="176">
        <v>1818.232</v>
      </c>
      <c r="L1901" s="173"/>
      <c r="M1901" s="177"/>
      <c r="N1901" s="178"/>
      <c r="O1901" s="178"/>
      <c r="P1901" s="178"/>
      <c r="Q1901" s="178"/>
      <c r="R1901" s="178"/>
      <c r="S1901" s="178"/>
      <c r="T1901" s="179"/>
      <c r="AT1901" s="174" t="s">
        <v>453</v>
      </c>
      <c r="AU1901" s="174" t="s">
        <v>129</v>
      </c>
      <c r="AV1901" s="14" t="s">
        <v>129</v>
      </c>
      <c r="AW1901" s="14" t="s">
        <v>29</v>
      </c>
      <c r="AX1901" s="14" t="s">
        <v>73</v>
      </c>
      <c r="AY1901" s="174" t="s">
        <v>445</v>
      </c>
    </row>
    <row r="1902" spans="1:65" s="15" customFormat="1">
      <c r="B1902" s="180"/>
      <c r="D1902" s="167" t="s">
        <v>453</v>
      </c>
      <c r="E1902" s="181" t="s">
        <v>182</v>
      </c>
      <c r="F1902" s="182" t="s">
        <v>468</v>
      </c>
      <c r="H1902" s="183">
        <v>1818.232</v>
      </c>
      <c r="L1902" s="180"/>
      <c r="M1902" s="184"/>
      <c r="N1902" s="185"/>
      <c r="O1902" s="185"/>
      <c r="P1902" s="185"/>
      <c r="Q1902" s="185"/>
      <c r="R1902" s="185"/>
      <c r="S1902" s="185"/>
      <c r="T1902" s="186"/>
      <c r="AT1902" s="181" t="s">
        <v>453</v>
      </c>
      <c r="AU1902" s="181" t="s">
        <v>129</v>
      </c>
      <c r="AV1902" s="15" t="s">
        <v>469</v>
      </c>
      <c r="AW1902" s="15" t="s">
        <v>29</v>
      </c>
      <c r="AX1902" s="15" t="s">
        <v>73</v>
      </c>
      <c r="AY1902" s="181" t="s">
        <v>445</v>
      </c>
    </row>
    <row r="1903" spans="1:65" s="16" customFormat="1">
      <c r="B1903" s="187"/>
      <c r="D1903" s="167" t="s">
        <v>453</v>
      </c>
      <c r="E1903" s="188" t="s">
        <v>1</v>
      </c>
      <c r="F1903" s="189" t="s">
        <v>470</v>
      </c>
      <c r="H1903" s="190">
        <v>1818.232</v>
      </c>
      <c r="L1903" s="187"/>
      <c r="M1903" s="191"/>
      <c r="N1903" s="192"/>
      <c r="O1903" s="192"/>
      <c r="P1903" s="192"/>
      <c r="Q1903" s="192"/>
      <c r="R1903" s="192"/>
      <c r="S1903" s="192"/>
      <c r="T1903" s="193"/>
      <c r="AT1903" s="188" t="s">
        <v>453</v>
      </c>
      <c r="AU1903" s="188" t="s">
        <v>129</v>
      </c>
      <c r="AV1903" s="16" t="s">
        <v>451</v>
      </c>
      <c r="AW1903" s="16" t="s">
        <v>29</v>
      </c>
      <c r="AX1903" s="16" t="s">
        <v>81</v>
      </c>
      <c r="AY1903" s="188" t="s">
        <v>445</v>
      </c>
    </row>
    <row r="1904" spans="1:65" s="2" customFormat="1" ht="37.9" customHeight="1">
      <c r="A1904" s="30"/>
      <c r="B1904" s="152"/>
      <c r="C1904" s="194" t="s">
        <v>2307</v>
      </c>
      <c r="D1904" s="194" t="s">
        <v>534</v>
      </c>
      <c r="E1904" s="195" t="s">
        <v>2308</v>
      </c>
      <c r="F1904" s="196" t="s">
        <v>2203</v>
      </c>
      <c r="G1904" s="197" t="s">
        <v>450</v>
      </c>
      <c r="H1904" s="198">
        <v>5</v>
      </c>
      <c r="I1904" s="199"/>
      <c r="J1904" s="199">
        <f>ROUND(I1904*H1904,2)</f>
        <v>0</v>
      </c>
      <c r="K1904" s="200"/>
      <c r="L1904" s="201"/>
      <c r="M1904" s="202" t="s">
        <v>1</v>
      </c>
      <c r="N1904" s="203" t="s">
        <v>39</v>
      </c>
      <c r="O1904" s="162">
        <v>0</v>
      </c>
      <c r="P1904" s="162">
        <f>O1904*H1904</f>
        <v>0</v>
      </c>
      <c r="Q1904" s="162">
        <v>0.5</v>
      </c>
      <c r="R1904" s="162">
        <f>Q1904*H1904</f>
        <v>2.5</v>
      </c>
      <c r="S1904" s="162">
        <v>0</v>
      </c>
      <c r="T1904" s="163">
        <f>S1904*H1904</f>
        <v>0</v>
      </c>
      <c r="U1904" s="30"/>
      <c r="V1904" s="30"/>
      <c r="W1904" s="30"/>
      <c r="X1904" s="30"/>
      <c r="Y1904" s="30"/>
      <c r="Z1904" s="30"/>
      <c r="AA1904" s="30"/>
      <c r="AB1904" s="30"/>
      <c r="AC1904" s="30"/>
      <c r="AD1904" s="30"/>
      <c r="AE1904" s="30"/>
      <c r="AR1904" s="164" t="s">
        <v>655</v>
      </c>
      <c r="AT1904" s="164" t="s">
        <v>534</v>
      </c>
      <c r="AU1904" s="164" t="s">
        <v>129</v>
      </c>
      <c r="AY1904" s="18" t="s">
        <v>445</v>
      </c>
      <c r="BE1904" s="165">
        <f>IF(N1904="základná",J1904,0)</f>
        <v>0</v>
      </c>
      <c r="BF1904" s="165">
        <f>IF(N1904="znížená",J1904,0)</f>
        <v>0</v>
      </c>
      <c r="BG1904" s="165">
        <f>IF(N1904="zákl. prenesená",J1904,0)</f>
        <v>0</v>
      </c>
      <c r="BH1904" s="165">
        <f>IF(N1904="zníž. prenesená",J1904,0)</f>
        <v>0</v>
      </c>
      <c r="BI1904" s="165">
        <f>IF(N1904="nulová",J1904,0)</f>
        <v>0</v>
      </c>
      <c r="BJ1904" s="18" t="s">
        <v>129</v>
      </c>
      <c r="BK1904" s="165">
        <f>ROUND(I1904*H1904,2)</f>
        <v>0</v>
      </c>
      <c r="BL1904" s="18" t="s">
        <v>558</v>
      </c>
      <c r="BM1904" s="164" t="s">
        <v>2309</v>
      </c>
    </row>
    <row r="1905" spans="1:65" s="14" customFormat="1">
      <c r="B1905" s="173"/>
      <c r="D1905" s="167" t="s">
        <v>453</v>
      </c>
      <c r="E1905" s="174" t="s">
        <v>1</v>
      </c>
      <c r="F1905" s="175" t="s">
        <v>2310</v>
      </c>
      <c r="H1905" s="176">
        <v>5</v>
      </c>
      <c r="L1905" s="173"/>
      <c r="M1905" s="177"/>
      <c r="N1905" s="178"/>
      <c r="O1905" s="178"/>
      <c r="P1905" s="178"/>
      <c r="Q1905" s="178"/>
      <c r="R1905" s="178"/>
      <c r="S1905" s="178"/>
      <c r="T1905" s="179"/>
      <c r="AT1905" s="174" t="s">
        <v>453</v>
      </c>
      <c r="AU1905" s="174" t="s">
        <v>129</v>
      </c>
      <c r="AV1905" s="14" t="s">
        <v>129</v>
      </c>
      <c r="AW1905" s="14" t="s">
        <v>29</v>
      </c>
      <c r="AX1905" s="14" t="s">
        <v>73</v>
      </c>
      <c r="AY1905" s="174" t="s">
        <v>445</v>
      </c>
    </row>
    <row r="1906" spans="1:65" s="16" customFormat="1">
      <c r="B1906" s="187"/>
      <c r="D1906" s="167" t="s">
        <v>453</v>
      </c>
      <c r="E1906" s="188" t="s">
        <v>1</v>
      </c>
      <c r="F1906" s="189" t="s">
        <v>470</v>
      </c>
      <c r="H1906" s="190">
        <v>5</v>
      </c>
      <c r="L1906" s="187"/>
      <c r="M1906" s="191"/>
      <c r="N1906" s="192"/>
      <c r="O1906" s="192"/>
      <c r="P1906" s="192"/>
      <c r="Q1906" s="192"/>
      <c r="R1906" s="192"/>
      <c r="S1906" s="192"/>
      <c r="T1906" s="193"/>
      <c r="AT1906" s="188" t="s">
        <v>453</v>
      </c>
      <c r="AU1906" s="188" t="s">
        <v>129</v>
      </c>
      <c r="AV1906" s="16" t="s">
        <v>451</v>
      </c>
      <c r="AW1906" s="16" t="s">
        <v>29</v>
      </c>
      <c r="AX1906" s="16" t="s">
        <v>81</v>
      </c>
      <c r="AY1906" s="188" t="s">
        <v>445</v>
      </c>
    </row>
    <row r="1907" spans="1:65" s="2" customFormat="1" ht="37.9" customHeight="1">
      <c r="A1907" s="30"/>
      <c r="B1907" s="152"/>
      <c r="C1907" s="194" t="s">
        <v>2311</v>
      </c>
      <c r="D1907" s="194" t="s">
        <v>534</v>
      </c>
      <c r="E1907" s="195" t="s">
        <v>2312</v>
      </c>
      <c r="F1907" s="196" t="s">
        <v>2313</v>
      </c>
      <c r="G1907" s="197" t="s">
        <v>651</v>
      </c>
      <c r="H1907" s="198">
        <v>80.001999999999995</v>
      </c>
      <c r="I1907" s="199"/>
      <c r="J1907" s="199">
        <f>ROUND(I1907*H1907,2)</f>
        <v>0</v>
      </c>
      <c r="K1907" s="200"/>
      <c r="L1907" s="201"/>
      <c r="M1907" s="202" t="s">
        <v>1</v>
      </c>
      <c r="N1907" s="203" t="s">
        <v>39</v>
      </c>
      <c r="O1907" s="162">
        <v>0</v>
      </c>
      <c r="P1907" s="162">
        <f>O1907*H1907</f>
        <v>0</v>
      </c>
      <c r="Q1907" s="162">
        <v>5.0000000000000001E-4</v>
      </c>
      <c r="R1907" s="162">
        <f>Q1907*H1907</f>
        <v>4.0001000000000002E-2</v>
      </c>
      <c r="S1907" s="162">
        <v>0</v>
      </c>
      <c r="T1907" s="163">
        <f>S1907*H1907</f>
        <v>0</v>
      </c>
      <c r="U1907" s="30"/>
      <c r="V1907" s="30"/>
      <c r="W1907" s="30"/>
      <c r="X1907" s="30"/>
      <c r="Y1907" s="30"/>
      <c r="Z1907" s="30"/>
      <c r="AA1907" s="30"/>
      <c r="AB1907" s="30"/>
      <c r="AC1907" s="30"/>
      <c r="AD1907" s="30"/>
      <c r="AE1907" s="30"/>
      <c r="AR1907" s="164" t="s">
        <v>655</v>
      </c>
      <c r="AT1907" s="164" t="s">
        <v>534</v>
      </c>
      <c r="AU1907" s="164" t="s">
        <v>129</v>
      </c>
      <c r="AY1907" s="18" t="s">
        <v>445</v>
      </c>
      <c r="BE1907" s="165">
        <f>IF(N1907="základná",J1907,0)</f>
        <v>0</v>
      </c>
      <c r="BF1907" s="165">
        <f>IF(N1907="znížená",J1907,0)</f>
        <v>0</v>
      </c>
      <c r="BG1907" s="165">
        <f>IF(N1907="zákl. prenesená",J1907,0)</f>
        <v>0</v>
      </c>
      <c r="BH1907" s="165">
        <f>IF(N1907="zníž. prenesená",J1907,0)</f>
        <v>0</v>
      </c>
      <c r="BI1907" s="165">
        <f>IF(N1907="nulová",J1907,0)</f>
        <v>0</v>
      </c>
      <c r="BJ1907" s="18" t="s">
        <v>129</v>
      </c>
      <c r="BK1907" s="165">
        <f>ROUND(I1907*H1907,2)</f>
        <v>0</v>
      </c>
      <c r="BL1907" s="18" t="s">
        <v>558</v>
      </c>
      <c r="BM1907" s="164" t="s">
        <v>2314</v>
      </c>
    </row>
    <row r="1908" spans="1:65" s="14" customFormat="1">
      <c r="B1908" s="173"/>
      <c r="D1908" s="167" t="s">
        <v>453</v>
      </c>
      <c r="E1908" s="174" t="s">
        <v>1</v>
      </c>
      <c r="F1908" s="175" t="s">
        <v>2315</v>
      </c>
      <c r="H1908" s="176">
        <v>80.001999999999995</v>
      </c>
      <c r="L1908" s="173"/>
      <c r="M1908" s="177"/>
      <c r="N1908" s="178"/>
      <c r="O1908" s="178"/>
      <c r="P1908" s="178"/>
      <c r="Q1908" s="178"/>
      <c r="R1908" s="178"/>
      <c r="S1908" s="178"/>
      <c r="T1908" s="179"/>
      <c r="AT1908" s="174" t="s">
        <v>453</v>
      </c>
      <c r="AU1908" s="174" t="s">
        <v>129</v>
      </c>
      <c r="AV1908" s="14" t="s">
        <v>129</v>
      </c>
      <c r="AW1908" s="14" t="s">
        <v>29</v>
      </c>
      <c r="AX1908" s="14" t="s">
        <v>73</v>
      </c>
      <c r="AY1908" s="174" t="s">
        <v>445</v>
      </c>
    </row>
    <row r="1909" spans="1:65" s="16" customFormat="1">
      <c r="B1909" s="187"/>
      <c r="D1909" s="167" t="s">
        <v>453</v>
      </c>
      <c r="E1909" s="188" t="s">
        <v>1</v>
      </c>
      <c r="F1909" s="189" t="s">
        <v>470</v>
      </c>
      <c r="H1909" s="190">
        <v>80.001999999999995</v>
      </c>
      <c r="L1909" s="187"/>
      <c r="M1909" s="191"/>
      <c r="N1909" s="192"/>
      <c r="O1909" s="192"/>
      <c r="P1909" s="192"/>
      <c r="Q1909" s="192"/>
      <c r="R1909" s="192"/>
      <c r="S1909" s="192"/>
      <c r="T1909" s="193"/>
      <c r="AT1909" s="188" t="s">
        <v>453</v>
      </c>
      <c r="AU1909" s="188" t="s">
        <v>129</v>
      </c>
      <c r="AV1909" s="16" t="s">
        <v>451</v>
      </c>
      <c r="AW1909" s="16" t="s">
        <v>29</v>
      </c>
      <c r="AX1909" s="16" t="s">
        <v>81</v>
      </c>
      <c r="AY1909" s="188" t="s">
        <v>445</v>
      </c>
    </row>
    <row r="1910" spans="1:65" s="2" customFormat="1" ht="33" customHeight="1">
      <c r="A1910" s="30"/>
      <c r="B1910" s="152"/>
      <c r="C1910" s="153" t="s">
        <v>2316</v>
      </c>
      <c r="D1910" s="153" t="s">
        <v>447</v>
      </c>
      <c r="E1910" s="154" t="s">
        <v>2317</v>
      </c>
      <c r="F1910" s="155" t="s">
        <v>2318</v>
      </c>
      <c r="G1910" s="156" t="s">
        <v>529</v>
      </c>
      <c r="H1910" s="157">
        <v>1944.6849999999999</v>
      </c>
      <c r="I1910" s="158"/>
      <c r="J1910" s="158">
        <f>ROUND(I1910*H1910,2)</f>
        <v>0</v>
      </c>
      <c r="K1910" s="159"/>
      <c r="L1910" s="31"/>
      <c r="M1910" s="160" t="s">
        <v>1</v>
      </c>
      <c r="N1910" s="161" t="s">
        <v>39</v>
      </c>
      <c r="O1910" s="162">
        <v>9.5000000000000001E-2</v>
      </c>
      <c r="P1910" s="162">
        <f>O1910*H1910</f>
        <v>184.74507499999999</v>
      </c>
      <c r="Q1910" s="162">
        <v>0</v>
      </c>
      <c r="R1910" s="162">
        <f>Q1910*H1910</f>
        <v>0</v>
      </c>
      <c r="S1910" s="162">
        <v>1.6E-2</v>
      </c>
      <c r="T1910" s="163">
        <f>S1910*H1910</f>
        <v>31.11496</v>
      </c>
      <c r="U1910" s="30"/>
      <c r="V1910" s="30"/>
      <c r="W1910" s="30"/>
      <c r="X1910" s="30"/>
      <c r="Y1910" s="30"/>
      <c r="Z1910" s="30"/>
      <c r="AA1910" s="30"/>
      <c r="AB1910" s="30"/>
      <c r="AC1910" s="30"/>
      <c r="AD1910" s="30"/>
      <c r="AE1910" s="30"/>
      <c r="AR1910" s="164" t="s">
        <v>558</v>
      </c>
      <c r="AT1910" s="164" t="s">
        <v>447</v>
      </c>
      <c r="AU1910" s="164" t="s">
        <v>129</v>
      </c>
      <c r="AY1910" s="18" t="s">
        <v>445</v>
      </c>
      <c r="BE1910" s="165">
        <f>IF(N1910="základná",J1910,0)</f>
        <v>0</v>
      </c>
      <c r="BF1910" s="165">
        <f>IF(N1910="znížená",J1910,0)</f>
        <v>0</v>
      </c>
      <c r="BG1910" s="165">
        <f>IF(N1910="zákl. prenesená",J1910,0)</f>
        <v>0</v>
      </c>
      <c r="BH1910" s="165">
        <f>IF(N1910="zníž. prenesená",J1910,0)</f>
        <v>0</v>
      </c>
      <c r="BI1910" s="165">
        <f>IF(N1910="nulová",J1910,0)</f>
        <v>0</v>
      </c>
      <c r="BJ1910" s="18" t="s">
        <v>129</v>
      </c>
      <c r="BK1910" s="165">
        <f>ROUND(I1910*H1910,2)</f>
        <v>0</v>
      </c>
      <c r="BL1910" s="18" t="s">
        <v>558</v>
      </c>
      <c r="BM1910" s="164" t="s">
        <v>2319</v>
      </c>
    </row>
    <row r="1911" spans="1:65" s="14" customFormat="1">
      <c r="B1911" s="173"/>
      <c r="D1911" s="167" t="s">
        <v>453</v>
      </c>
      <c r="E1911" s="174" t="s">
        <v>1</v>
      </c>
      <c r="F1911" s="175" t="s">
        <v>142</v>
      </c>
      <c r="H1911" s="176">
        <v>1944.6849999999999</v>
      </c>
      <c r="L1911" s="173"/>
      <c r="M1911" s="177"/>
      <c r="N1911" s="178"/>
      <c r="O1911" s="178"/>
      <c r="P1911" s="178"/>
      <c r="Q1911" s="178"/>
      <c r="R1911" s="178"/>
      <c r="S1911" s="178"/>
      <c r="T1911" s="179"/>
      <c r="AT1911" s="174" t="s">
        <v>453</v>
      </c>
      <c r="AU1911" s="174" t="s">
        <v>129</v>
      </c>
      <c r="AV1911" s="14" t="s">
        <v>129</v>
      </c>
      <c r="AW1911" s="14" t="s">
        <v>29</v>
      </c>
      <c r="AX1911" s="14" t="s">
        <v>73</v>
      </c>
      <c r="AY1911" s="174" t="s">
        <v>445</v>
      </c>
    </row>
    <row r="1912" spans="1:65" s="16" customFormat="1">
      <c r="B1912" s="187"/>
      <c r="D1912" s="167" t="s">
        <v>453</v>
      </c>
      <c r="E1912" s="188" t="s">
        <v>1</v>
      </c>
      <c r="F1912" s="189" t="s">
        <v>470</v>
      </c>
      <c r="H1912" s="190">
        <v>1944.6849999999999</v>
      </c>
      <c r="L1912" s="187"/>
      <c r="M1912" s="191"/>
      <c r="N1912" s="192"/>
      <c r="O1912" s="192"/>
      <c r="P1912" s="192"/>
      <c r="Q1912" s="192"/>
      <c r="R1912" s="192"/>
      <c r="S1912" s="192"/>
      <c r="T1912" s="193"/>
      <c r="AT1912" s="188" t="s">
        <v>453</v>
      </c>
      <c r="AU1912" s="188" t="s">
        <v>129</v>
      </c>
      <c r="AV1912" s="16" t="s">
        <v>451</v>
      </c>
      <c r="AW1912" s="16" t="s">
        <v>29</v>
      </c>
      <c r="AX1912" s="16" t="s">
        <v>81</v>
      </c>
      <c r="AY1912" s="188" t="s">
        <v>445</v>
      </c>
    </row>
    <row r="1913" spans="1:65" s="2" customFormat="1" ht="33" customHeight="1">
      <c r="A1913" s="30"/>
      <c r="B1913" s="152"/>
      <c r="C1913" s="153" t="s">
        <v>2320</v>
      </c>
      <c r="D1913" s="153" t="s">
        <v>447</v>
      </c>
      <c r="E1913" s="154" t="s">
        <v>2321</v>
      </c>
      <c r="F1913" s="155" t="s">
        <v>2322</v>
      </c>
      <c r="G1913" s="156" t="s">
        <v>529</v>
      </c>
      <c r="H1913" s="157">
        <v>1944.6849999999999</v>
      </c>
      <c r="I1913" s="158"/>
      <c r="J1913" s="158">
        <f>ROUND(I1913*H1913,2)</f>
        <v>0</v>
      </c>
      <c r="K1913" s="159"/>
      <c r="L1913" s="31"/>
      <c r="M1913" s="160" t="s">
        <v>1</v>
      </c>
      <c r="N1913" s="161" t="s">
        <v>39</v>
      </c>
      <c r="O1913" s="162">
        <v>4.7E-2</v>
      </c>
      <c r="P1913" s="162">
        <f>O1913*H1913</f>
        <v>91.400194999999997</v>
      </c>
      <c r="Q1913" s="162">
        <v>0</v>
      </c>
      <c r="R1913" s="162">
        <f>Q1913*H1913</f>
        <v>0</v>
      </c>
      <c r="S1913" s="162">
        <v>5.0000000000000001E-3</v>
      </c>
      <c r="T1913" s="163">
        <f>S1913*H1913</f>
        <v>9.7234250000000007</v>
      </c>
      <c r="U1913" s="30"/>
      <c r="V1913" s="30"/>
      <c r="W1913" s="30"/>
      <c r="X1913" s="30"/>
      <c r="Y1913" s="30"/>
      <c r="Z1913" s="30"/>
      <c r="AA1913" s="30"/>
      <c r="AB1913" s="30"/>
      <c r="AC1913" s="30"/>
      <c r="AD1913" s="30"/>
      <c r="AE1913" s="30"/>
      <c r="AR1913" s="164" t="s">
        <v>558</v>
      </c>
      <c r="AT1913" s="164" t="s">
        <v>447</v>
      </c>
      <c r="AU1913" s="164" t="s">
        <v>129</v>
      </c>
      <c r="AY1913" s="18" t="s">
        <v>445</v>
      </c>
      <c r="BE1913" s="165">
        <f>IF(N1913="základná",J1913,0)</f>
        <v>0</v>
      </c>
      <c r="BF1913" s="165">
        <f>IF(N1913="znížená",J1913,0)</f>
        <v>0</v>
      </c>
      <c r="BG1913" s="165">
        <f>IF(N1913="zákl. prenesená",J1913,0)</f>
        <v>0</v>
      </c>
      <c r="BH1913" s="165">
        <f>IF(N1913="zníž. prenesená",J1913,0)</f>
        <v>0</v>
      </c>
      <c r="BI1913" s="165">
        <f>IF(N1913="nulová",J1913,0)</f>
        <v>0</v>
      </c>
      <c r="BJ1913" s="18" t="s">
        <v>129</v>
      </c>
      <c r="BK1913" s="165">
        <f>ROUND(I1913*H1913,2)</f>
        <v>0</v>
      </c>
      <c r="BL1913" s="18" t="s">
        <v>558</v>
      </c>
      <c r="BM1913" s="164" t="s">
        <v>2323</v>
      </c>
    </row>
    <row r="1914" spans="1:65" s="14" customFormat="1">
      <c r="B1914" s="173"/>
      <c r="D1914" s="167" t="s">
        <v>453</v>
      </c>
      <c r="E1914" s="174" t="s">
        <v>1</v>
      </c>
      <c r="F1914" s="175" t="s">
        <v>142</v>
      </c>
      <c r="H1914" s="176">
        <v>1944.6849999999999</v>
      </c>
      <c r="L1914" s="173"/>
      <c r="M1914" s="177"/>
      <c r="N1914" s="178"/>
      <c r="O1914" s="178"/>
      <c r="P1914" s="178"/>
      <c r="Q1914" s="178"/>
      <c r="R1914" s="178"/>
      <c r="S1914" s="178"/>
      <c r="T1914" s="179"/>
      <c r="AT1914" s="174" t="s">
        <v>453</v>
      </c>
      <c r="AU1914" s="174" t="s">
        <v>129</v>
      </c>
      <c r="AV1914" s="14" t="s">
        <v>129</v>
      </c>
      <c r="AW1914" s="14" t="s">
        <v>29</v>
      </c>
      <c r="AX1914" s="14" t="s">
        <v>73</v>
      </c>
      <c r="AY1914" s="174" t="s">
        <v>445</v>
      </c>
    </row>
    <row r="1915" spans="1:65" s="16" customFormat="1">
      <c r="B1915" s="187"/>
      <c r="D1915" s="167" t="s">
        <v>453</v>
      </c>
      <c r="E1915" s="188" t="s">
        <v>1</v>
      </c>
      <c r="F1915" s="189" t="s">
        <v>470</v>
      </c>
      <c r="H1915" s="190">
        <v>1944.6849999999999</v>
      </c>
      <c r="L1915" s="187"/>
      <c r="M1915" s="191"/>
      <c r="N1915" s="192"/>
      <c r="O1915" s="192"/>
      <c r="P1915" s="192"/>
      <c r="Q1915" s="192"/>
      <c r="R1915" s="192"/>
      <c r="S1915" s="192"/>
      <c r="T1915" s="193"/>
      <c r="AT1915" s="188" t="s">
        <v>453</v>
      </c>
      <c r="AU1915" s="188" t="s">
        <v>129</v>
      </c>
      <c r="AV1915" s="16" t="s">
        <v>451</v>
      </c>
      <c r="AW1915" s="16" t="s">
        <v>29</v>
      </c>
      <c r="AX1915" s="16" t="s">
        <v>81</v>
      </c>
      <c r="AY1915" s="188" t="s">
        <v>445</v>
      </c>
    </row>
    <row r="1916" spans="1:65" s="2" customFormat="1" ht="44.25" customHeight="1">
      <c r="A1916" s="30"/>
      <c r="B1916" s="152"/>
      <c r="C1916" s="153" t="s">
        <v>2324</v>
      </c>
      <c r="D1916" s="153" t="s">
        <v>447</v>
      </c>
      <c r="E1916" s="154" t="s">
        <v>2325</v>
      </c>
      <c r="F1916" s="155" t="s">
        <v>2326</v>
      </c>
      <c r="G1916" s="156" t="s">
        <v>450</v>
      </c>
      <c r="H1916" s="157">
        <v>75.164000000000001</v>
      </c>
      <c r="I1916" s="158"/>
      <c r="J1916" s="158">
        <f>ROUND(I1916*H1916,2)</f>
        <v>0</v>
      </c>
      <c r="K1916" s="159"/>
      <c r="L1916" s="31"/>
      <c r="M1916" s="160" t="s">
        <v>1</v>
      </c>
      <c r="N1916" s="161" t="s">
        <v>39</v>
      </c>
      <c r="O1916" s="162">
        <v>9.92E-3</v>
      </c>
      <c r="P1916" s="162">
        <f>O1916*H1916</f>
        <v>0.74562687999999999</v>
      </c>
      <c r="Q1916" s="162">
        <v>2.2350169999999999E-2</v>
      </c>
      <c r="R1916" s="162">
        <f>Q1916*H1916</f>
        <v>1.6799281778799999</v>
      </c>
      <c r="S1916" s="162">
        <v>0</v>
      </c>
      <c r="T1916" s="163">
        <f>S1916*H1916</f>
        <v>0</v>
      </c>
      <c r="U1916" s="30"/>
      <c r="V1916" s="30"/>
      <c r="W1916" s="30"/>
      <c r="X1916" s="30"/>
      <c r="Y1916" s="30"/>
      <c r="Z1916" s="30"/>
      <c r="AA1916" s="30"/>
      <c r="AB1916" s="30"/>
      <c r="AC1916" s="30"/>
      <c r="AD1916" s="30"/>
      <c r="AE1916" s="30"/>
      <c r="AR1916" s="164" t="s">
        <v>558</v>
      </c>
      <c r="AT1916" s="164" t="s">
        <v>447</v>
      </c>
      <c r="AU1916" s="164" t="s">
        <v>129</v>
      </c>
      <c r="AY1916" s="18" t="s">
        <v>445</v>
      </c>
      <c r="BE1916" s="165">
        <f>IF(N1916="základná",J1916,0)</f>
        <v>0</v>
      </c>
      <c r="BF1916" s="165">
        <f>IF(N1916="znížená",J1916,0)</f>
        <v>0</v>
      </c>
      <c r="BG1916" s="165">
        <f>IF(N1916="zákl. prenesená",J1916,0)</f>
        <v>0</v>
      </c>
      <c r="BH1916" s="165">
        <f>IF(N1916="zníž. prenesená",J1916,0)</f>
        <v>0</v>
      </c>
      <c r="BI1916" s="165">
        <f>IF(N1916="nulová",J1916,0)</f>
        <v>0</v>
      </c>
      <c r="BJ1916" s="18" t="s">
        <v>129</v>
      </c>
      <c r="BK1916" s="165">
        <f>ROUND(I1916*H1916,2)</f>
        <v>0</v>
      </c>
      <c r="BL1916" s="18" t="s">
        <v>558</v>
      </c>
      <c r="BM1916" s="164" t="s">
        <v>2327</v>
      </c>
    </row>
    <row r="1917" spans="1:65" s="14" customFormat="1">
      <c r="B1917" s="173"/>
      <c r="D1917" s="167" t="s">
        <v>453</v>
      </c>
      <c r="E1917" s="174" t="s">
        <v>1</v>
      </c>
      <c r="F1917" s="175" t="s">
        <v>2328</v>
      </c>
      <c r="H1917" s="176">
        <v>7.1139999999999999</v>
      </c>
      <c r="L1917" s="173"/>
      <c r="M1917" s="177"/>
      <c r="N1917" s="178"/>
      <c r="O1917" s="178"/>
      <c r="P1917" s="178"/>
      <c r="Q1917" s="178"/>
      <c r="R1917" s="178"/>
      <c r="S1917" s="178"/>
      <c r="T1917" s="179"/>
      <c r="AT1917" s="174" t="s">
        <v>453</v>
      </c>
      <c r="AU1917" s="174" t="s">
        <v>129</v>
      </c>
      <c r="AV1917" s="14" t="s">
        <v>129</v>
      </c>
      <c r="AW1917" s="14" t="s">
        <v>29</v>
      </c>
      <c r="AX1917" s="14" t="s">
        <v>73</v>
      </c>
      <c r="AY1917" s="174" t="s">
        <v>445</v>
      </c>
    </row>
    <row r="1918" spans="1:65" s="14" customFormat="1">
      <c r="B1918" s="173"/>
      <c r="D1918" s="167" t="s">
        <v>453</v>
      </c>
      <c r="E1918" s="174" t="s">
        <v>1</v>
      </c>
      <c r="F1918" s="175" t="s">
        <v>2284</v>
      </c>
      <c r="H1918" s="176">
        <v>8.9600000000000009</v>
      </c>
      <c r="L1918" s="173"/>
      <c r="M1918" s="177"/>
      <c r="N1918" s="178"/>
      <c r="O1918" s="178"/>
      <c r="P1918" s="178"/>
      <c r="Q1918" s="178"/>
      <c r="R1918" s="178"/>
      <c r="S1918" s="178"/>
      <c r="T1918" s="179"/>
      <c r="AT1918" s="174" t="s">
        <v>453</v>
      </c>
      <c r="AU1918" s="174" t="s">
        <v>129</v>
      </c>
      <c r="AV1918" s="14" t="s">
        <v>129</v>
      </c>
      <c r="AW1918" s="14" t="s">
        <v>29</v>
      </c>
      <c r="AX1918" s="14" t="s">
        <v>73</v>
      </c>
      <c r="AY1918" s="174" t="s">
        <v>445</v>
      </c>
    </row>
    <row r="1919" spans="1:65" s="14" customFormat="1">
      <c r="B1919" s="173"/>
      <c r="D1919" s="167" t="s">
        <v>453</v>
      </c>
      <c r="E1919" s="174" t="s">
        <v>1</v>
      </c>
      <c r="F1919" s="175" t="s">
        <v>2310</v>
      </c>
      <c r="H1919" s="176">
        <v>5</v>
      </c>
      <c r="L1919" s="173"/>
      <c r="M1919" s="177"/>
      <c r="N1919" s="178"/>
      <c r="O1919" s="178"/>
      <c r="P1919" s="178"/>
      <c r="Q1919" s="178"/>
      <c r="R1919" s="178"/>
      <c r="S1919" s="178"/>
      <c r="T1919" s="179"/>
      <c r="AT1919" s="174" t="s">
        <v>453</v>
      </c>
      <c r="AU1919" s="174" t="s">
        <v>129</v>
      </c>
      <c r="AV1919" s="14" t="s">
        <v>129</v>
      </c>
      <c r="AW1919" s="14" t="s">
        <v>29</v>
      </c>
      <c r="AX1919" s="14" t="s">
        <v>73</v>
      </c>
      <c r="AY1919" s="174" t="s">
        <v>445</v>
      </c>
    </row>
    <row r="1920" spans="1:65" s="14" customFormat="1">
      <c r="B1920" s="173"/>
      <c r="D1920" s="167" t="s">
        <v>453</v>
      </c>
      <c r="E1920" s="174" t="s">
        <v>1</v>
      </c>
      <c r="F1920" s="175" t="s">
        <v>2329</v>
      </c>
      <c r="H1920" s="176">
        <v>53.000999999999998</v>
      </c>
      <c r="L1920" s="173"/>
      <c r="M1920" s="177"/>
      <c r="N1920" s="178"/>
      <c r="O1920" s="178"/>
      <c r="P1920" s="178"/>
      <c r="Q1920" s="178"/>
      <c r="R1920" s="178"/>
      <c r="S1920" s="178"/>
      <c r="T1920" s="179"/>
      <c r="AT1920" s="174" t="s">
        <v>453</v>
      </c>
      <c r="AU1920" s="174" t="s">
        <v>129</v>
      </c>
      <c r="AV1920" s="14" t="s">
        <v>129</v>
      </c>
      <c r="AW1920" s="14" t="s">
        <v>29</v>
      </c>
      <c r="AX1920" s="14" t="s">
        <v>73</v>
      </c>
      <c r="AY1920" s="174" t="s">
        <v>445</v>
      </c>
    </row>
    <row r="1921" spans="1:65" s="14" customFormat="1">
      <c r="B1921" s="173"/>
      <c r="D1921" s="167" t="s">
        <v>453</v>
      </c>
      <c r="E1921" s="174" t="s">
        <v>1</v>
      </c>
      <c r="F1921" s="175" t="s">
        <v>2330</v>
      </c>
      <c r="H1921" s="176">
        <v>1.089</v>
      </c>
      <c r="L1921" s="173"/>
      <c r="M1921" s="177"/>
      <c r="N1921" s="178"/>
      <c r="O1921" s="178"/>
      <c r="P1921" s="178"/>
      <c r="Q1921" s="178"/>
      <c r="R1921" s="178"/>
      <c r="S1921" s="178"/>
      <c r="T1921" s="179"/>
      <c r="AT1921" s="174" t="s">
        <v>453</v>
      </c>
      <c r="AU1921" s="174" t="s">
        <v>129</v>
      </c>
      <c r="AV1921" s="14" t="s">
        <v>129</v>
      </c>
      <c r="AW1921" s="14" t="s">
        <v>29</v>
      </c>
      <c r="AX1921" s="14" t="s">
        <v>73</v>
      </c>
      <c r="AY1921" s="174" t="s">
        <v>445</v>
      </c>
    </row>
    <row r="1922" spans="1:65" s="16" customFormat="1">
      <c r="B1922" s="187"/>
      <c r="D1922" s="167" t="s">
        <v>453</v>
      </c>
      <c r="E1922" s="188" t="s">
        <v>1</v>
      </c>
      <c r="F1922" s="189" t="s">
        <v>470</v>
      </c>
      <c r="H1922" s="190">
        <v>75.164000000000001</v>
      </c>
      <c r="L1922" s="187"/>
      <c r="M1922" s="191"/>
      <c r="N1922" s="192"/>
      <c r="O1922" s="192"/>
      <c r="P1922" s="192"/>
      <c r="Q1922" s="192"/>
      <c r="R1922" s="192"/>
      <c r="S1922" s="192"/>
      <c r="T1922" s="193"/>
      <c r="AT1922" s="188" t="s">
        <v>453</v>
      </c>
      <c r="AU1922" s="188" t="s">
        <v>129</v>
      </c>
      <c r="AV1922" s="16" t="s">
        <v>451</v>
      </c>
      <c r="AW1922" s="16" t="s">
        <v>29</v>
      </c>
      <c r="AX1922" s="16" t="s">
        <v>81</v>
      </c>
      <c r="AY1922" s="188" t="s">
        <v>445</v>
      </c>
    </row>
    <row r="1923" spans="1:65" s="2" customFormat="1" ht="24.2" customHeight="1">
      <c r="A1923" s="30"/>
      <c r="B1923" s="152"/>
      <c r="C1923" s="153" t="s">
        <v>2331</v>
      </c>
      <c r="D1923" s="153" t="s">
        <v>447</v>
      </c>
      <c r="E1923" s="154" t="s">
        <v>2332</v>
      </c>
      <c r="F1923" s="155" t="s">
        <v>2333</v>
      </c>
      <c r="G1923" s="156" t="s">
        <v>1774</v>
      </c>
      <c r="H1923" s="157">
        <v>983.28099999999995</v>
      </c>
      <c r="I1923" s="158"/>
      <c r="J1923" s="158">
        <f>ROUND(I1923*H1923,2)</f>
        <v>0</v>
      </c>
      <c r="K1923" s="159"/>
      <c r="L1923" s="31"/>
      <c r="M1923" s="160" t="s">
        <v>1</v>
      </c>
      <c r="N1923" s="161" t="s">
        <v>39</v>
      </c>
      <c r="O1923" s="162">
        <v>0</v>
      </c>
      <c r="P1923" s="162">
        <f>O1923*H1923</f>
        <v>0</v>
      </c>
      <c r="Q1923" s="162">
        <v>0</v>
      </c>
      <c r="R1923" s="162">
        <f>Q1923*H1923</f>
        <v>0</v>
      </c>
      <c r="S1923" s="162">
        <v>0</v>
      </c>
      <c r="T1923" s="163">
        <f>S1923*H1923</f>
        <v>0</v>
      </c>
      <c r="U1923" s="30"/>
      <c r="V1923" s="30"/>
      <c r="W1923" s="30"/>
      <c r="X1923" s="30"/>
      <c r="Y1923" s="30"/>
      <c r="Z1923" s="30"/>
      <c r="AA1923" s="30"/>
      <c r="AB1923" s="30"/>
      <c r="AC1923" s="30"/>
      <c r="AD1923" s="30"/>
      <c r="AE1923" s="30"/>
      <c r="AR1923" s="164" t="s">
        <v>558</v>
      </c>
      <c r="AT1923" s="164" t="s">
        <v>447</v>
      </c>
      <c r="AU1923" s="164" t="s">
        <v>129</v>
      </c>
      <c r="AY1923" s="18" t="s">
        <v>445</v>
      </c>
      <c r="BE1923" s="165">
        <f>IF(N1923="základná",J1923,0)</f>
        <v>0</v>
      </c>
      <c r="BF1923" s="165">
        <f>IF(N1923="znížená",J1923,0)</f>
        <v>0</v>
      </c>
      <c r="BG1923" s="165">
        <f>IF(N1923="zákl. prenesená",J1923,0)</f>
        <v>0</v>
      </c>
      <c r="BH1923" s="165">
        <f>IF(N1923="zníž. prenesená",J1923,0)</f>
        <v>0</v>
      </c>
      <c r="BI1923" s="165">
        <f>IF(N1923="nulová",J1923,0)</f>
        <v>0</v>
      </c>
      <c r="BJ1923" s="18" t="s">
        <v>129</v>
      </c>
      <c r="BK1923" s="165">
        <f>ROUND(I1923*H1923,2)</f>
        <v>0</v>
      </c>
      <c r="BL1923" s="18" t="s">
        <v>558</v>
      </c>
      <c r="BM1923" s="164" t="s">
        <v>2334</v>
      </c>
    </row>
    <row r="1924" spans="1:65" s="12" customFormat="1" ht="22.9" customHeight="1">
      <c r="B1924" s="140"/>
      <c r="D1924" s="141" t="s">
        <v>72</v>
      </c>
      <c r="E1924" s="150" t="s">
        <v>2335</v>
      </c>
      <c r="F1924" s="150" t="s">
        <v>2336</v>
      </c>
      <c r="J1924" s="151">
        <f>BK1924</f>
        <v>0</v>
      </c>
      <c r="L1924" s="140"/>
      <c r="M1924" s="144"/>
      <c r="N1924" s="145"/>
      <c r="O1924" s="145"/>
      <c r="P1924" s="146">
        <f>SUM(P1925:P2129)</f>
        <v>7671.2925498500017</v>
      </c>
      <c r="Q1924" s="145"/>
      <c r="R1924" s="146">
        <f>SUM(R1925:R2129)</f>
        <v>257.83295937975993</v>
      </c>
      <c r="S1924" s="145"/>
      <c r="T1924" s="147">
        <f>SUM(T1925:T2129)</f>
        <v>0</v>
      </c>
      <c r="AR1924" s="141" t="s">
        <v>129</v>
      </c>
      <c r="AT1924" s="148" t="s">
        <v>72</v>
      </c>
      <c r="AU1924" s="148" t="s">
        <v>81</v>
      </c>
      <c r="AY1924" s="141" t="s">
        <v>445</v>
      </c>
      <c r="BK1924" s="149">
        <f>SUM(BK1925:BK2129)</f>
        <v>0</v>
      </c>
    </row>
    <row r="1925" spans="1:65" s="2" customFormat="1" ht="49.15" customHeight="1">
      <c r="A1925" s="30"/>
      <c r="B1925" s="152"/>
      <c r="C1925" s="153" t="s">
        <v>2337</v>
      </c>
      <c r="D1925" s="153" t="s">
        <v>447</v>
      </c>
      <c r="E1925" s="154" t="s">
        <v>2338</v>
      </c>
      <c r="F1925" s="232" t="s">
        <v>7232</v>
      </c>
      <c r="G1925" s="156" t="s">
        <v>529</v>
      </c>
      <c r="H1925" s="157">
        <v>40.448</v>
      </c>
      <c r="I1925" s="158"/>
      <c r="J1925" s="158">
        <f>ROUND(I1925*H1925,2)</f>
        <v>0</v>
      </c>
      <c r="K1925" s="159"/>
      <c r="L1925" s="31"/>
      <c r="M1925" s="160" t="s">
        <v>1</v>
      </c>
      <c r="N1925" s="161" t="s">
        <v>39</v>
      </c>
      <c r="O1925" s="162">
        <v>1.1815</v>
      </c>
      <c r="P1925" s="162">
        <f>O1925*H1925</f>
        <v>47.789312000000002</v>
      </c>
      <c r="Q1925" s="162">
        <v>4.082446E-2</v>
      </c>
      <c r="R1925" s="162">
        <f>Q1925*H1925</f>
        <v>1.6512677580799999</v>
      </c>
      <c r="S1925" s="162">
        <v>0</v>
      </c>
      <c r="T1925" s="163">
        <f>S1925*H1925</f>
        <v>0</v>
      </c>
      <c r="U1925" s="30"/>
      <c r="V1925" s="2" t="s">
        <v>7238</v>
      </c>
      <c r="W1925" s="30"/>
      <c r="X1925" s="30"/>
      <c r="Y1925" s="30"/>
      <c r="Z1925" s="30"/>
      <c r="AA1925" s="30"/>
      <c r="AB1925" s="30"/>
      <c r="AC1925" s="30"/>
      <c r="AD1925" s="30"/>
      <c r="AE1925" s="30"/>
      <c r="AR1925" s="164" t="s">
        <v>558</v>
      </c>
      <c r="AT1925" s="164" t="s">
        <v>447</v>
      </c>
      <c r="AU1925" s="164" t="s">
        <v>129</v>
      </c>
      <c r="AY1925" s="18" t="s">
        <v>445</v>
      </c>
      <c r="BE1925" s="165">
        <f>IF(N1925="základná",J1925,0)</f>
        <v>0</v>
      </c>
      <c r="BF1925" s="165">
        <f>IF(N1925="znížená",J1925,0)</f>
        <v>0</v>
      </c>
      <c r="BG1925" s="165">
        <f>IF(N1925="zákl. prenesená",J1925,0)</f>
        <v>0</v>
      </c>
      <c r="BH1925" s="165">
        <f>IF(N1925="zníž. prenesená",J1925,0)</f>
        <v>0</v>
      </c>
      <c r="BI1925" s="165">
        <f>IF(N1925="nulová",J1925,0)</f>
        <v>0</v>
      </c>
      <c r="BJ1925" s="18" t="s">
        <v>129</v>
      </c>
      <c r="BK1925" s="165">
        <f>ROUND(I1925*H1925,2)</f>
        <v>0</v>
      </c>
      <c r="BL1925" s="18" t="s">
        <v>558</v>
      </c>
      <c r="BM1925" s="164" t="s">
        <v>2340</v>
      </c>
    </row>
    <row r="1926" spans="1:65" s="13" customFormat="1">
      <c r="B1926" s="166"/>
      <c r="D1926" s="167" t="s">
        <v>453</v>
      </c>
      <c r="E1926" s="168" t="s">
        <v>1</v>
      </c>
      <c r="F1926" s="169" t="s">
        <v>653</v>
      </c>
      <c r="H1926" s="168" t="s">
        <v>1</v>
      </c>
      <c r="L1926" s="166"/>
      <c r="M1926" s="170"/>
      <c r="N1926" s="171"/>
      <c r="O1926" s="171"/>
      <c r="P1926" s="171"/>
      <c r="Q1926" s="171"/>
      <c r="R1926" s="171"/>
      <c r="S1926" s="171"/>
      <c r="T1926" s="172"/>
      <c r="AT1926" s="168" t="s">
        <v>453</v>
      </c>
      <c r="AU1926" s="168" t="s">
        <v>129</v>
      </c>
      <c r="AV1926" s="13" t="s">
        <v>81</v>
      </c>
      <c r="AW1926" s="13" t="s">
        <v>29</v>
      </c>
      <c r="AX1926" s="13" t="s">
        <v>73</v>
      </c>
      <c r="AY1926" s="168" t="s">
        <v>445</v>
      </c>
    </row>
    <row r="1927" spans="1:65" s="14" customFormat="1">
      <c r="B1927" s="173"/>
      <c r="D1927" s="167" t="s">
        <v>453</v>
      </c>
      <c r="E1927" s="174" t="s">
        <v>1</v>
      </c>
      <c r="F1927" s="175" t="s">
        <v>2341</v>
      </c>
      <c r="H1927" s="176">
        <v>35.415999999999997</v>
      </c>
      <c r="L1927" s="173"/>
      <c r="M1927" s="177"/>
      <c r="N1927" s="178"/>
      <c r="O1927" s="178"/>
      <c r="P1927" s="178"/>
      <c r="Q1927" s="178"/>
      <c r="R1927" s="178"/>
      <c r="S1927" s="178"/>
      <c r="T1927" s="179"/>
      <c r="AT1927" s="174" t="s">
        <v>453</v>
      </c>
      <c r="AU1927" s="174" t="s">
        <v>129</v>
      </c>
      <c r="AV1927" s="14" t="s">
        <v>129</v>
      </c>
      <c r="AW1927" s="14" t="s">
        <v>29</v>
      </c>
      <c r="AX1927" s="14" t="s">
        <v>73</v>
      </c>
      <c r="AY1927" s="174" t="s">
        <v>445</v>
      </c>
    </row>
    <row r="1928" spans="1:65" s="14" customFormat="1">
      <c r="B1928" s="173"/>
      <c r="D1928" s="167" t="s">
        <v>453</v>
      </c>
      <c r="E1928" s="174" t="s">
        <v>1</v>
      </c>
      <c r="F1928" s="175" t="s">
        <v>2342</v>
      </c>
      <c r="H1928" s="176">
        <v>-3.6</v>
      </c>
      <c r="L1928" s="173"/>
      <c r="M1928" s="177"/>
      <c r="N1928" s="178"/>
      <c r="O1928" s="178"/>
      <c r="P1928" s="178"/>
      <c r="Q1928" s="178"/>
      <c r="R1928" s="178"/>
      <c r="S1928" s="178"/>
      <c r="T1928" s="179"/>
      <c r="AT1928" s="174" t="s">
        <v>453</v>
      </c>
      <c r="AU1928" s="174" t="s">
        <v>129</v>
      </c>
      <c r="AV1928" s="14" t="s">
        <v>129</v>
      </c>
      <c r="AW1928" s="14" t="s">
        <v>29</v>
      </c>
      <c r="AX1928" s="14" t="s">
        <v>73</v>
      </c>
      <c r="AY1928" s="174" t="s">
        <v>445</v>
      </c>
    </row>
    <row r="1929" spans="1:65" s="15" customFormat="1">
      <c r="B1929" s="180"/>
      <c r="D1929" s="167" t="s">
        <v>453</v>
      </c>
      <c r="E1929" s="181" t="s">
        <v>1</v>
      </c>
      <c r="F1929" s="182" t="s">
        <v>468</v>
      </c>
      <c r="H1929" s="183">
        <v>31.815999999999999</v>
      </c>
      <c r="L1929" s="180"/>
      <c r="M1929" s="184"/>
      <c r="N1929" s="185"/>
      <c r="O1929" s="185"/>
      <c r="P1929" s="185"/>
      <c r="Q1929" s="185"/>
      <c r="R1929" s="185"/>
      <c r="S1929" s="185"/>
      <c r="T1929" s="186"/>
      <c r="AT1929" s="181" t="s">
        <v>453</v>
      </c>
      <c r="AU1929" s="181" t="s">
        <v>129</v>
      </c>
      <c r="AV1929" s="15" t="s">
        <v>469</v>
      </c>
      <c r="AW1929" s="15" t="s">
        <v>29</v>
      </c>
      <c r="AX1929" s="15" t="s">
        <v>73</v>
      </c>
      <c r="AY1929" s="181" t="s">
        <v>445</v>
      </c>
    </row>
    <row r="1930" spans="1:65" s="13" customFormat="1">
      <c r="B1930" s="166"/>
      <c r="D1930" s="167" t="s">
        <v>453</v>
      </c>
      <c r="E1930" s="168" t="s">
        <v>1</v>
      </c>
      <c r="F1930" s="169" t="s">
        <v>846</v>
      </c>
      <c r="H1930" s="168" t="s">
        <v>1</v>
      </c>
      <c r="L1930" s="166"/>
      <c r="M1930" s="170"/>
      <c r="N1930" s="171"/>
      <c r="O1930" s="171"/>
      <c r="P1930" s="171"/>
      <c r="Q1930" s="171"/>
      <c r="R1930" s="171"/>
      <c r="S1930" s="171"/>
      <c r="T1930" s="172"/>
      <c r="AT1930" s="168" t="s">
        <v>453</v>
      </c>
      <c r="AU1930" s="168" t="s">
        <v>129</v>
      </c>
      <c r="AV1930" s="13" t="s">
        <v>81</v>
      </c>
      <c r="AW1930" s="13" t="s">
        <v>29</v>
      </c>
      <c r="AX1930" s="13" t="s">
        <v>73</v>
      </c>
      <c r="AY1930" s="168" t="s">
        <v>445</v>
      </c>
    </row>
    <row r="1931" spans="1:65" s="14" customFormat="1">
      <c r="B1931" s="173"/>
      <c r="D1931" s="167" t="s">
        <v>453</v>
      </c>
      <c r="E1931" s="174" t="s">
        <v>1</v>
      </c>
      <c r="F1931" s="175" t="s">
        <v>2343</v>
      </c>
      <c r="H1931" s="176">
        <v>8.6319999999999997</v>
      </c>
      <c r="L1931" s="173"/>
      <c r="M1931" s="177"/>
      <c r="N1931" s="178"/>
      <c r="O1931" s="178"/>
      <c r="P1931" s="178"/>
      <c r="Q1931" s="178"/>
      <c r="R1931" s="178"/>
      <c r="S1931" s="178"/>
      <c r="T1931" s="179"/>
      <c r="AT1931" s="174" t="s">
        <v>453</v>
      </c>
      <c r="AU1931" s="174" t="s">
        <v>129</v>
      </c>
      <c r="AV1931" s="14" t="s">
        <v>129</v>
      </c>
      <c r="AW1931" s="14" t="s">
        <v>29</v>
      </c>
      <c r="AX1931" s="14" t="s">
        <v>73</v>
      </c>
      <c r="AY1931" s="174" t="s">
        <v>445</v>
      </c>
    </row>
    <row r="1932" spans="1:65" s="15" customFormat="1">
      <c r="B1932" s="180"/>
      <c r="D1932" s="167" t="s">
        <v>453</v>
      </c>
      <c r="E1932" s="181" t="s">
        <v>1</v>
      </c>
      <c r="F1932" s="182" t="s">
        <v>468</v>
      </c>
      <c r="H1932" s="183">
        <v>8.6319999999999997</v>
      </c>
      <c r="L1932" s="180"/>
      <c r="M1932" s="184"/>
      <c r="N1932" s="185"/>
      <c r="O1932" s="185"/>
      <c r="P1932" s="185"/>
      <c r="Q1932" s="185"/>
      <c r="R1932" s="185"/>
      <c r="S1932" s="185"/>
      <c r="T1932" s="186"/>
      <c r="AT1932" s="181" t="s">
        <v>453</v>
      </c>
      <c r="AU1932" s="181" t="s">
        <v>129</v>
      </c>
      <c r="AV1932" s="15" t="s">
        <v>469</v>
      </c>
      <c r="AW1932" s="15" t="s">
        <v>29</v>
      </c>
      <c r="AX1932" s="15" t="s">
        <v>73</v>
      </c>
      <c r="AY1932" s="181" t="s">
        <v>445</v>
      </c>
    </row>
    <row r="1933" spans="1:65" s="16" customFormat="1">
      <c r="B1933" s="187"/>
      <c r="D1933" s="167" t="s">
        <v>453</v>
      </c>
      <c r="E1933" s="188" t="s">
        <v>309</v>
      </c>
      <c r="F1933" s="189" t="s">
        <v>470</v>
      </c>
      <c r="H1933" s="190">
        <v>40.448</v>
      </c>
      <c r="L1933" s="187"/>
      <c r="M1933" s="191"/>
      <c r="N1933" s="192"/>
      <c r="O1933" s="192"/>
      <c r="P1933" s="192"/>
      <c r="Q1933" s="192"/>
      <c r="R1933" s="192"/>
      <c r="S1933" s="192"/>
      <c r="T1933" s="193"/>
      <c r="AT1933" s="188" t="s">
        <v>453</v>
      </c>
      <c r="AU1933" s="188" t="s">
        <v>129</v>
      </c>
      <c r="AV1933" s="16" t="s">
        <v>451</v>
      </c>
      <c r="AW1933" s="16" t="s">
        <v>29</v>
      </c>
      <c r="AX1933" s="16" t="s">
        <v>81</v>
      </c>
      <c r="AY1933" s="188" t="s">
        <v>445</v>
      </c>
    </row>
    <row r="1934" spans="1:65" s="2" customFormat="1" ht="37.9" customHeight="1">
      <c r="A1934" s="30"/>
      <c r="B1934" s="152"/>
      <c r="C1934" s="153" t="s">
        <v>2344</v>
      </c>
      <c r="D1934" s="153" t="s">
        <v>447</v>
      </c>
      <c r="E1934" s="154" t="s">
        <v>2345</v>
      </c>
      <c r="F1934" s="232" t="s">
        <v>7233</v>
      </c>
      <c r="G1934" s="156" t="s">
        <v>529</v>
      </c>
      <c r="H1934" s="157">
        <v>1063.33</v>
      </c>
      <c r="I1934" s="158"/>
      <c r="J1934" s="158">
        <f>ROUND(I1934*H1934,2)</f>
        <v>0</v>
      </c>
      <c r="K1934" s="159"/>
      <c r="L1934" s="31"/>
      <c r="M1934" s="160" t="s">
        <v>1</v>
      </c>
      <c r="N1934" s="161" t="s">
        <v>39</v>
      </c>
      <c r="O1934" s="162">
        <v>1.1901200000000001</v>
      </c>
      <c r="P1934" s="162">
        <f>O1934*H1934</f>
        <v>1265.4902996000001</v>
      </c>
      <c r="Q1934" s="162">
        <v>4.3147119999999997E-2</v>
      </c>
      <c r="R1934" s="162">
        <f>Q1934*H1934</f>
        <v>45.879627109599994</v>
      </c>
      <c r="S1934" s="162">
        <v>0</v>
      </c>
      <c r="T1934" s="163">
        <f>S1934*H1934</f>
        <v>0</v>
      </c>
      <c r="U1934" s="30"/>
      <c r="V1934" s="2" t="s">
        <v>7238</v>
      </c>
      <c r="W1934" s="30"/>
      <c r="X1934" s="30"/>
      <c r="Y1934" s="30"/>
      <c r="Z1934" s="30"/>
      <c r="AA1934" s="30"/>
      <c r="AB1934" s="30"/>
      <c r="AC1934" s="30"/>
      <c r="AD1934" s="30"/>
      <c r="AE1934" s="30"/>
      <c r="AR1934" s="164" t="s">
        <v>558</v>
      </c>
      <c r="AT1934" s="164" t="s">
        <v>447</v>
      </c>
      <c r="AU1934" s="164" t="s">
        <v>129</v>
      </c>
      <c r="AY1934" s="18" t="s">
        <v>445</v>
      </c>
      <c r="BE1934" s="165">
        <f>IF(N1934="základná",J1934,0)</f>
        <v>0</v>
      </c>
      <c r="BF1934" s="165">
        <f>IF(N1934="znížená",J1934,0)</f>
        <v>0</v>
      </c>
      <c r="BG1934" s="165">
        <f>IF(N1934="zákl. prenesená",J1934,0)</f>
        <v>0</v>
      </c>
      <c r="BH1934" s="165">
        <f>IF(N1934="zníž. prenesená",J1934,0)</f>
        <v>0</v>
      </c>
      <c r="BI1934" s="165">
        <f>IF(N1934="nulová",J1934,0)</f>
        <v>0</v>
      </c>
      <c r="BJ1934" s="18" t="s">
        <v>129</v>
      </c>
      <c r="BK1934" s="165">
        <f>ROUND(I1934*H1934,2)</f>
        <v>0</v>
      </c>
      <c r="BL1934" s="18" t="s">
        <v>558</v>
      </c>
      <c r="BM1934" s="164" t="s">
        <v>2346</v>
      </c>
    </row>
    <row r="1935" spans="1:65" s="13" customFormat="1">
      <c r="B1935" s="166"/>
      <c r="D1935" s="167" t="s">
        <v>453</v>
      </c>
      <c r="E1935" s="168" t="s">
        <v>1</v>
      </c>
      <c r="F1935" s="169" t="s">
        <v>653</v>
      </c>
      <c r="H1935" s="168" t="s">
        <v>1</v>
      </c>
      <c r="L1935" s="166"/>
      <c r="M1935" s="170"/>
      <c r="N1935" s="171"/>
      <c r="O1935" s="171"/>
      <c r="P1935" s="171"/>
      <c r="Q1935" s="171"/>
      <c r="R1935" s="171"/>
      <c r="S1935" s="171"/>
      <c r="T1935" s="172"/>
      <c r="AT1935" s="168" t="s">
        <v>453</v>
      </c>
      <c r="AU1935" s="168" t="s">
        <v>129</v>
      </c>
      <c r="AV1935" s="13" t="s">
        <v>81</v>
      </c>
      <c r="AW1935" s="13" t="s">
        <v>29</v>
      </c>
      <c r="AX1935" s="13" t="s">
        <v>73</v>
      </c>
      <c r="AY1935" s="168" t="s">
        <v>445</v>
      </c>
    </row>
    <row r="1936" spans="1:65" s="14" customFormat="1" ht="22.5">
      <c r="B1936" s="173"/>
      <c r="D1936" s="167" t="s">
        <v>453</v>
      </c>
      <c r="E1936" s="174" t="s">
        <v>1</v>
      </c>
      <c r="F1936" s="175" t="s">
        <v>2347</v>
      </c>
      <c r="H1936" s="176">
        <v>353.4</v>
      </c>
      <c r="L1936" s="173"/>
      <c r="M1936" s="177"/>
      <c r="N1936" s="178"/>
      <c r="O1936" s="178"/>
      <c r="P1936" s="178"/>
      <c r="Q1936" s="178"/>
      <c r="R1936" s="178"/>
      <c r="S1936" s="178"/>
      <c r="T1936" s="179"/>
      <c r="AT1936" s="174" t="s">
        <v>453</v>
      </c>
      <c r="AU1936" s="174" t="s">
        <v>129</v>
      </c>
      <c r="AV1936" s="14" t="s">
        <v>129</v>
      </c>
      <c r="AW1936" s="14" t="s">
        <v>29</v>
      </c>
      <c r="AX1936" s="14" t="s">
        <v>73</v>
      </c>
      <c r="AY1936" s="174" t="s">
        <v>445</v>
      </c>
    </row>
    <row r="1937" spans="2:51" s="14" customFormat="1">
      <c r="B1937" s="173"/>
      <c r="D1937" s="167" t="s">
        <v>453</v>
      </c>
      <c r="E1937" s="174" t="s">
        <v>1</v>
      </c>
      <c r="F1937" s="175" t="s">
        <v>2348</v>
      </c>
      <c r="H1937" s="176">
        <v>-34.4</v>
      </c>
      <c r="L1937" s="173"/>
      <c r="M1937" s="177"/>
      <c r="N1937" s="178"/>
      <c r="O1937" s="178"/>
      <c r="P1937" s="178"/>
      <c r="Q1937" s="178"/>
      <c r="R1937" s="178"/>
      <c r="S1937" s="178"/>
      <c r="T1937" s="179"/>
      <c r="AT1937" s="174" t="s">
        <v>453</v>
      </c>
      <c r="AU1937" s="174" t="s">
        <v>129</v>
      </c>
      <c r="AV1937" s="14" t="s">
        <v>129</v>
      </c>
      <c r="AW1937" s="14" t="s">
        <v>29</v>
      </c>
      <c r="AX1937" s="14" t="s">
        <v>73</v>
      </c>
      <c r="AY1937" s="174" t="s">
        <v>445</v>
      </c>
    </row>
    <row r="1938" spans="2:51" s="13" customFormat="1">
      <c r="B1938" s="166"/>
      <c r="D1938" s="167" t="s">
        <v>453</v>
      </c>
      <c r="E1938" s="168" t="s">
        <v>1</v>
      </c>
      <c r="F1938" s="169" t="s">
        <v>654</v>
      </c>
      <c r="H1938" s="168" t="s">
        <v>1</v>
      </c>
      <c r="L1938" s="166"/>
      <c r="M1938" s="170"/>
      <c r="N1938" s="171"/>
      <c r="O1938" s="171"/>
      <c r="P1938" s="171"/>
      <c r="Q1938" s="171"/>
      <c r="R1938" s="171"/>
      <c r="S1938" s="171"/>
      <c r="T1938" s="172"/>
      <c r="AT1938" s="168" t="s">
        <v>453</v>
      </c>
      <c r="AU1938" s="168" t="s">
        <v>129</v>
      </c>
      <c r="AV1938" s="13" t="s">
        <v>81</v>
      </c>
      <c r="AW1938" s="13" t="s">
        <v>29</v>
      </c>
      <c r="AX1938" s="13" t="s">
        <v>73</v>
      </c>
      <c r="AY1938" s="168" t="s">
        <v>445</v>
      </c>
    </row>
    <row r="1939" spans="2:51" s="14" customFormat="1" ht="22.5">
      <c r="B1939" s="173"/>
      <c r="D1939" s="167" t="s">
        <v>453</v>
      </c>
      <c r="E1939" s="174" t="s">
        <v>1</v>
      </c>
      <c r="F1939" s="175" t="s">
        <v>2349</v>
      </c>
      <c r="H1939" s="176">
        <v>390.15199999999999</v>
      </c>
      <c r="L1939" s="173"/>
      <c r="M1939" s="177"/>
      <c r="N1939" s="178"/>
      <c r="O1939" s="178"/>
      <c r="P1939" s="178"/>
      <c r="Q1939" s="178"/>
      <c r="R1939" s="178"/>
      <c r="S1939" s="178"/>
      <c r="T1939" s="179"/>
      <c r="AT1939" s="174" t="s">
        <v>453</v>
      </c>
      <c r="AU1939" s="174" t="s">
        <v>129</v>
      </c>
      <c r="AV1939" s="14" t="s">
        <v>129</v>
      </c>
      <c r="AW1939" s="14" t="s">
        <v>29</v>
      </c>
      <c r="AX1939" s="14" t="s">
        <v>73</v>
      </c>
      <c r="AY1939" s="174" t="s">
        <v>445</v>
      </c>
    </row>
    <row r="1940" spans="2:51" s="14" customFormat="1">
      <c r="B1940" s="173"/>
      <c r="D1940" s="167" t="s">
        <v>453</v>
      </c>
      <c r="E1940" s="174" t="s">
        <v>1</v>
      </c>
      <c r="F1940" s="175" t="s">
        <v>2350</v>
      </c>
      <c r="H1940" s="176">
        <v>-28.4</v>
      </c>
      <c r="L1940" s="173"/>
      <c r="M1940" s="177"/>
      <c r="N1940" s="178"/>
      <c r="O1940" s="178"/>
      <c r="P1940" s="178"/>
      <c r="Q1940" s="178"/>
      <c r="R1940" s="178"/>
      <c r="S1940" s="178"/>
      <c r="T1940" s="179"/>
      <c r="AT1940" s="174" t="s">
        <v>453</v>
      </c>
      <c r="AU1940" s="174" t="s">
        <v>129</v>
      </c>
      <c r="AV1940" s="14" t="s">
        <v>129</v>
      </c>
      <c r="AW1940" s="14" t="s">
        <v>29</v>
      </c>
      <c r="AX1940" s="14" t="s">
        <v>73</v>
      </c>
      <c r="AY1940" s="174" t="s">
        <v>445</v>
      </c>
    </row>
    <row r="1941" spans="2:51" s="13" customFormat="1">
      <c r="B1941" s="166"/>
      <c r="D1941" s="167" t="s">
        <v>453</v>
      </c>
      <c r="E1941" s="168" t="s">
        <v>1</v>
      </c>
      <c r="F1941" s="169" t="s">
        <v>846</v>
      </c>
      <c r="H1941" s="168" t="s">
        <v>1</v>
      </c>
      <c r="L1941" s="166"/>
      <c r="M1941" s="170"/>
      <c r="N1941" s="171"/>
      <c r="O1941" s="171"/>
      <c r="P1941" s="171"/>
      <c r="Q1941" s="171"/>
      <c r="R1941" s="171"/>
      <c r="S1941" s="171"/>
      <c r="T1941" s="172"/>
      <c r="AT1941" s="168" t="s">
        <v>453</v>
      </c>
      <c r="AU1941" s="168" t="s">
        <v>129</v>
      </c>
      <c r="AV1941" s="13" t="s">
        <v>81</v>
      </c>
      <c r="AW1941" s="13" t="s">
        <v>29</v>
      </c>
      <c r="AX1941" s="13" t="s">
        <v>73</v>
      </c>
      <c r="AY1941" s="168" t="s">
        <v>445</v>
      </c>
    </row>
    <row r="1942" spans="2:51" s="13" customFormat="1">
      <c r="B1942" s="166"/>
      <c r="D1942" s="167" t="s">
        <v>453</v>
      </c>
      <c r="E1942" s="168" t="s">
        <v>1</v>
      </c>
      <c r="F1942" s="169" t="s">
        <v>1070</v>
      </c>
      <c r="H1942" s="168" t="s">
        <v>1</v>
      </c>
      <c r="L1942" s="166"/>
      <c r="M1942" s="170"/>
      <c r="N1942" s="171"/>
      <c r="O1942" s="171"/>
      <c r="P1942" s="171"/>
      <c r="Q1942" s="171"/>
      <c r="R1942" s="171"/>
      <c r="S1942" s="171"/>
      <c r="T1942" s="172"/>
      <c r="AT1942" s="168" t="s">
        <v>453</v>
      </c>
      <c r="AU1942" s="168" t="s">
        <v>129</v>
      </c>
      <c r="AV1942" s="13" t="s">
        <v>81</v>
      </c>
      <c r="AW1942" s="13" t="s">
        <v>29</v>
      </c>
      <c r="AX1942" s="13" t="s">
        <v>73</v>
      </c>
      <c r="AY1942" s="168" t="s">
        <v>445</v>
      </c>
    </row>
    <row r="1943" spans="2:51" s="14" customFormat="1">
      <c r="B1943" s="173"/>
      <c r="D1943" s="167" t="s">
        <v>453</v>
      </c>
      <c r="E1943" s="174" t="s">
        <v>1</v>
      </c>
      <c r="F1943" s="175" t="s">
        <v>2351</v>
      </c>
      <c r="H1943" s="176">
        <v>144.28100000000001</v>
      </c>
      <c r="L1943" s="173"/>
      <c r="M1943" s="177"/>
      <c r="N1943" s="178"/>
      <c r="O1943" s="178"/>
      <c r="P1943" s="178"/>
      <c r="Q1943" s="178"/>
      <c r="R1943" s="178"/>
      <c r="S1943" s="178"/>
      <c r="T1943" s="179"/>
      <c r="AT1943" s="174" t="s">
        <v>453</v>
      </c>
      <c r="AU1943" s="174" t="s">
        <v>129</v>
      </c>
      <c r="AV1943" s="14" t="s">
        <v>129</v>
      </c>
      <c r="AW1943" s="14" t="s">
        <v>29</v>
      </c>
      <c r="AX1943" s="14" t="s">
        <v>73</v>
      </c>
      <c r="AY1943" s="174" t="s">
        <v>445</v>
      </c>
    </row>
    <row r="1944" spans="2:51" s="14" customFormat="1">
      <c r="B1944" s="173"/>
      <c r="D1944" s="167" t="s">
        <v>453</v>
      </c>
      <c r="E1944" s="174" t="s">
        <v>1</v>
      </c>
      <c r="F1944" s="175" t="s">
        <v>2352</v>
      </c>
      <c r="H1944" s="176">
        <v>-12.18</v>
      </c>
      <c r="L1944" s="173"/>
      <c r="M1944" s="177"/>
      <c r="N1944" s="178"/>
      <c r="O1944" s="178"/>
      <c r="P1944" s="178"/>
      <c r="Q1944" s="178"/>
      <c r="R1944" s="178"/>
      <c r="S1944" s="178"/>
      <c r="T1944" s="179"/>
      <c r="AT1944" s="174" t="s">
        <v>453</v>
      </c>
      <c r="AU1944" s="174" t="s">
        <v>129</v>
      </c>
      <c r="AV1944" s="14" t="s">
        <v>129</v>
      </c>
      <c r="AW1944" s="14" t="s">
        <v>29</v>
      </c>
      <c r="AX1944" s="14" t="s">
        <v>73</v>
      </c>
      <c r="AY1944" s="174" t="s">
        <v>445</v>
      </c>
    </row>
    <row r="1945" spans="2:51" s="13" customFormat="1">
      <c r="B1945" s="166"/>
      <c r="D1945" s="167" t="s">
        <v>453</v>
      </c>
      <c r="E1945" s="168" t="s">
        <v>1</v>
      </c>
      <c r="F1945" s="169" t="s">
        <v>2353</v>
      </c>
      <c r="H1945" s="168" t="s">
        <v>1</v>
      </c>
      <c r="L1945" s="166"/>
      <c r="M1945" s="170"/>
      <c r="N1945" s="171"/>
      <c r="O1945" s="171"/>
      <c r="P1945" s="171"/>
      <c r="Q1945" s="171"/>
      <c r="R1945" s="171"/>
      <c r="S1945" s="171"/>
      <c r="T1945" s="172"/>
      <c r="AT1945" s="168" t="s">
        <v>453</v>
      </c>
      <c r="AU1945" s="168" t="s">
        <v>129</v>
      </c>
      <c r="AV1945" s="13" t="s">
        <v>81</v>
      </c>
      <c r="AW1945" s="13" t="s">
        <v>29</v>
      </c>
      <c r="AX1945" s="13" t="s">
        <v>73</v>
      </c>
      <c r="AY1945" s="168" t="s">
        <v>445</v>
      </c>
    </row>
    <row r="1946" spans="2:51" s="14" customFormat="1">
      <c r="B1946" s="173"/>
      <c r="D1946" s="167" t="s">
        <v>453</v>
      </c>
      <c r="E1946" s="174" t="s">
        <v>1</v>
      </c>
      <c r="F1946" s="175" t="s">
        <v>2354</v>
      </c>
      <c r="H1946" s="176">
        <v>-11.305</v>
      </c>
      <c r="L1946" s="173"/>
      <c r="M1946" s="177"/>
      <c r="N1946" s="178"/>
      <c r="O1946" s="178"/>
      <c r="P1946" s="178"/>
      <c r="Q1946" s="178"/>
      <c r="R1946" s="178"/>
      <c r="S1946" s="178"/>
      <c r="T1946" s="179"/>
      <c r="AT1946" s="174" t="s">
        <v>453</v>
      </c>
      <c r="AU1946" s="174" t="s">
        <v>129</v>
      </c>
      <c r="AV1946" s="14" t="s">
        <v>129</v>
      </c>
      <c r="AW1946" s="14" t="s">
        <v>29</v>
      </c>
      <c r="AX1946" s="14" t="s">
        <v>73</v>
      </c>
      <c r="AY1946" s="174" t="s">
        <v>445</v>
      </c>
    </row>
    <row r="1947" spans="2:51" s="13" customFormat="1">
      <c r="B1947" s="166"/>
      <c r="D1947" s="167" t="s">
        <v>453</v>
      </c>
      <c r="E1947" s="168" t="s">
        <v>1</v>
      </c>
      <c r="F1947" s="169" t="s">
        <v>2355</v>
      </c>
      <c r="H1947" s="168" t="s">
        <v>1</v>
      </c>
      <c r="L1947" s="166"/>
      <c r="M1947" s="170"/>
      <c r="N1947" s="171"/>
      <c r="O1947" s="171"/>
      <c r="P1947" s="171"/>
      <c r="Q1947" s="171"/>
      <c r="R1947" s="171"/>
      <c r="S1947" s="171"/>
      <c r="T1947" s="172"/>
      <c r="AT1947" s="168" t="s">
        <v>453</v>
      </c>
      <c r="AU1947" s="168" t="s">
        <v>129</v>
      </c>
      <c r="AV1947" s="13" t="s">
        <v>81</v>
      </c>
      <c r="AW1947" s="13" t="s">
        <v>29</v>
      </c>
      <c r="AX1947" s="13" t="s">
        <v>73</v>
      </c>
      <c r="AY1947" s="168" t="s">
        <v>445</v>
      </c>
    </row>
    <row r="1948" spans="2:51" s="14" customFormat="1">
      <c r="B1948" s="173"/>
      <c r="D1948" s="167" t="s">
        <v>453</v>
      </c>
      <c r="E1948" s="174" t="s">
        <v>1</v>
      </c>
      <c r="F1948" s="175" t="s">
        <v>2356</v>
      </c>
      <c r="H1948" s="176">
        <v>136.68</v>
      </c>
      <c r="L1948" s="173"/>
      <c r="M1948" s="177"/>
      <c r="N1948" s="178"/>
      <c r="O1948" s="178"/>
      <c r="P1948" s="178"/>
      <c r="Q1948" s="178"/>
      <c r="R1948" s="178"/>
      <c r="S1948" s="178"/>
      <c r="T1948" s="179"/>
      <c r="AT1948" s="174" t="s">
        <v>453</v>
      </c>
      <c r="AU1948" s="174" t="s">
        <v>129</v>
      </c>
      <c r="AV1948" s="14" t="s">
        <v>129</v>
      </c>
      <c r="AW1948" s="14" t="s">
        <v>29</v>
      </c>
      <c r="AX1948" s="14" t="s">
        <v>73</v>
      </c>
      <c r="AY1948" s="174" t="s">
        <v>445</v>
      </c>
    </row>
    <row r="1949" spans="2:51" s="14" customFormat="1">
      <c r="B1949" s="173"/>
      <c r="D1949" s="167" t="s">
        <v>453</v>
      </c>
      <c r="E1949" s="174" t="s">
        <v>1</v>
      </c>
      <c r="F1949" s="175" t="s">
        <v>2357</v>
      </c>
      <c r="H1949" s="176">
        <v>-13.23</v>
      </c>
      <c r="L1949" s="173"/>
      <c r="M1949" s="177"/>
      <c r="N1949" s="178"/>
      <c r="O1949" s="178"/>
      <c r="P1949" s="178"/>
      <c r="Q1949" s="178"/>
      <c r="R1949" s="178"/>
      <c r="S1949" s="178"/>
      <c r="T1949" s="179"/>
      <c r="AT1949" s="174" t="s">
        <v>453</v>
      </c>
      <c r="AU1949" s="174" t="s">
        <v>129</v>
      </c>
      <c r="AV1949" s="14" t="s">
        <v>129</v>
      </c>
      <c r="AW1949" s="14" t="s">
        <v>29</v>
      </c>
      <c r="AX1949" s="14" t="s">
        <v>73</v>
      </c>
      <c r="AY1949" s="174" t="s">
        <v>445</v>
      </c>
    </row>
    <row r="1950" spans="2:51" s="14" customFormat="1">
      <c r="B1950" s="173"/>
      <c r="D1950" s="167" t="s">
        <v>453</v>
      </c>
      <c r="E1950" s="174" t="s">
        <v>1</v>
      </c>
      <c r="F1950" s="175" t="s">
        <v>2358</v>
      </c>
      <c r="H1950" s="176">
        <v>-8.0749999999999993</v>
      </c>
      <c r="L1950" s="173"/>
      <c r="M1950" s="177"/>
      <c r="N1950" s="178"/>
      <c r="O1950" s="178"/>
      <c r="P1950" s="178"/>
      <c r="Q1950" s="178"/>
      <c r="R1950" s="178"/>
      <c r="S1950" s="178"/>
      <c r="T1950" s="179"/>
      <c r="AT1950" s="174" t="s">
        <v>453</v>
      </c>
      <c r="AU1950" s="174" t="s">
        <v>129</v>
      </c>
      <c r="AV1950" s="14" t="s">
        <v>129</v>
      </c>
      <c r="AW1950" s="14" t="s">
        <v>29</v>
      </c>
      <c r="AX1950" s="14" t="s">
        <v>73</v>
      </c>
      <c r="AY1950" s="174" t="s">
        <v>445</v>
      </c>
    </row>
    <row r="1951" spans="2:51" s="13" customFormat="1">
      <c r="B1951" s="166"/>
      <c r="D1951" s="167" t="s">
        <v>453</v>
      </c>
      <c r="E1951" s="168" t="s">
        <v>1</v>
      </c>
      <c r="F1951" s="169" t="s">
        <v>1077</v>
      </c>
      <c r="H1951" s="168" t="s">
        <v>1</v>
      </c>
      <c r="L1951" s="166"/>
      <c r="M1951" s="170"/>
      <c r="N1951" s="171"/>
      <c r="O1951" s="171"/>
      <c r="P1951" s="171"/>
      <c r="Q1951" s="171"/>
      <c r="R1951" s="171"/>
      <c r="S1951" s="171"/>
      <c r="T1951" s="172"/>
      <c r="AT1951" s="168" t="s">
        <v>453</v>
      </c>
      <c r="AU1951" s="168" t="s">
        <v>129</v>
      </c>
      <c r="AV1951" s="13" t="s">
        <v>81</v>
      </c>
      <c r="AW1951" s="13" t="s">
        <v>29</v>
      </c>
      <c r="AX1951" s="13" t="s">
        <v>73</v>
      </c>
      <c r="AY1951" s="168" t="s">
        <v>445</v>
      </c>
    </row>
    <row r="1952" spans="2:51" s="14" customFormat="1">
      <c r="B1952" s="173"/>
      <c r="D1952" s="167" t="s">
        <v>453</v>
      </c>
      <c r="E1952" s="174" t="s">
        <v>1</v>
      </c>
      <c r="F1952" s="175" t="s">
        <v>2359</v>
      </c>
      <c r="H1952" s="176">
        <v>179.90700000000001</v>
      </c>
      <c r="L1952" s="173"/>
      <c r="M1952" s="177"/>
      <c r="N1952" s="178"/>
      <c r="O1952" s="178"/>
      <c r="P1952" s="178"/>
      <c r="Q1952" s="178"/>
      <c r="R1952" s="178"/>
      <c r="S1952" s="178"/>
      <c r="T1952" s="179"/>
      <c r="AT1952" s="174" t="s">
        <v>453</v>
      </c>
      <c r="AU1952" s="174" t="s">
        <v>129</v>
      </c>
      <c r="AV1952" s="14" t="s">
        <v>129</v>
      </c>
      <c r="AW1952" s="14" t="s">
        <v>29</v>
      </c>
      <c r="AX1952" s="14" t="s">
        <v>73</v>
      </c>
      <c r="AY1952" s="174" t="s">
        <v>445</v>
      </c>
    </row>
    <row r="1953" spans="1:65" s="14" customFormat="1">
      <c r="B1953" s="173"/>
      <c r="D1953" s="167" t="s">
        <v>453</v>
      </c>
      <c r="E1953" s="174" t="s">
        <v>1</v>
      </c>
      <c r="F1953" s="175" t="s">
        <v>2360</v>
      </c>
      <c r="H1953" s="176">
        <v>-20.58</v>
      </c>
      <c r="L1953" s="173"/>
      <c r="M1953" s="177"/>
      <c r="N1953" s="178"/>
      <c r="O1953" s="178"/>
      <c r="P1953" s="178"/>
      <c r="Q1953" s="178"/>
      <c r="R1953" s="178"/>
      <c r="S1953" s="178"/>
      <c r="T1953" s="179"/>
      <c r="AT1953" s="174" t="s">
        <v>453</v>
      </c>
      <c r="AU1953" s="174" t="s">
        <v>129</v>
      </c>
      <c r="AV1953" s="14" t="s">
        <v>129</v>
      </c>
      <c r="AW1953" s="14" t="s">
        <v>29</v>
      </c>
      <c r="AX1953" s="14" t="s">
        <v>73</v>
      </c>
      <c r="AY1953" s="174" t="s">
        <v>445</v>
      </c>
    </row>
    <row r="1954" spans="1:65" s="14" customFormat="1">
      <c r="B1954" s="173"/>
      <c r="D1954" s="167" t="s">
        <v>453</v>
      </c>
      <c r="E1954" s="174" t="s">
        <v>1</v>
      </c>
      <c r="F1954" s="175" t="s">
        <v>2361</v>
      </c>
      <c r="H1954" s="176">
        <v>-12.92</v>
      </c>
      <c r="L1954" s="173"/>
      <c r="M1954" s="177"/>
      <c r="N1954" s="178"/>
      <c r="O1954" s="178"/>
      <c r="P1954" s="178"/>
      <c r="Q1954" s="178"/>
      <c r="R1954" s="178"/>
      <c r="S1954" s="178"/>
      <c r="T1954" s="179"/>
      <c r="AT1954" s="174" t="s">
        <v>453</v>
      </c>
      <c r="AU1954" s="174" t="s">
        <v>129</v>
      </c>
      <c r="AV1954" s="14" t="s">
        <v>129</v>
      </c>
      <c r="AW1954" s="14" t="s">
        <v>29</v>
      </c>
      <c r="AX1954" s="14" t="s">
        <v>73</v>
      </c>
      <c r="AY1954" s="174" t="s">
        <v>445</v>
      </c>
    </row>
    <row r="1955" spans="1:65" s="15" customFormat="1">
      <c r="B1955" s="180"/>
      <c r="D1955" s="167" t="s">
        <v>453</v>
      </c>
      <c r="E1955" s="181" t="s">
        <v>2362</v>
      </c>
      <c r="F1955" s="182" t="s">
        <v>468</v>
      </c>
      <c r="H1955" s="183">
        <v>1063.33</v>
      </c>
      <c r="L1955" s="180"/>
      <c r="M1955" s="184"/>
      <c r="N1955" s="185"/>
      <c r="O1955" s="185"/>
      <c r="P1955" s="185"/>
      <c r="Q1955" s="185"/>
      <c r="R1955" s="185"/>
      <c r="S1955" s="185"/>
      <c r="T1955" s="186"/>
      <c r="AT1955" s="181" t="s">
        <v>453</v>
      </c>
      <c r="AU1955" s="181" t="s">
        <v>129</v>
      </c>
      <c r="AV1955" s="15" t="s">
        <v>469</v>
      </c>
      <c r="AW1955" s="15" t="s">
        <v>29</v>
      </c>
      <c r="AX1955" s="15" t="s">
        <v>73</v>
      </c>
      <c r="AY1955" s="181" t="s">
        <v>445</v>
      </c>
    </row>
    <row r="1956" spans="1:65" s="16" customFormat="1">
      <c r="B1956" s="187"/>
      <c r="D1956" s="167" t="s">
        <v>453</v>
      </c>
      <c r="E1956" s="188" t="s">
        <v>1</v>
      </c>
      <c r="F1956" s="189" t="s">
        <v>470</v>
      </c>
      <c r="H1956" s="190">
        <v>1063.33</v>
      </c>
      <c r="L1956" s="187"/>
      <c r="M1956" s="191"/>
      <c r="N1956" s="192"/>
      <c r="O1956" s="192"/>
      <c r="P1956" s="192"/>
      <c r="Q1956" s="192"/>
      <c r="R1956" s="192"/>
      <c r="S1956" s="192"/>
      <c r="T1956" s="193"/>
      <c r="AT1956" s="188" t="s">
        <v>453</v>
      </c>
      <c r="AU1956" s="188" t="s">
        <v>129</v>
      </c>
      <c r="AV1956" s="16" t="s">
        <v>451</v>
      </c>
      <c r="AW1956" s="16" t="s">
        <v>29</v>
      </c>
      <c r="AX1956" s="16" t="s">
        <v>81</v>
      </c>
      <c r="AY1956" s="188" t="s">
        <v>445</v>
      </c>
    </row>
    <row r="1957" spans="1:65" s="2" customFormat="1" ht="37.9" customHeight="1">
      <c r="A1957" s="30"/>
      <c r="B1957" s="152"/>
      <c r="C1957" s="153" t="s">
        <v>2363</v>
      </c>
      <c r="D1957" s="153" t="s">
        <v>447</v>
      </c>
      <c r="E1957" s="154" t="s">
        <v>2364</v>
      </c>
      <c r="F1957" s="232" t="s">
        <v>7234</v>
      </c>
      <c r="G1957" s="156" t="s">
        <v>529</v>
      </c>
      <c r="H1957" s="157">
        <v>642.10900000000004</v>
      </c>
      <c r="I1957" s="158"/>
      <c r="J1957" s="158">
        <f>ROUND(I1957*H1957,2)</f>
        <v>0</v>
      </c>
      <c r="K1957" s="159"/>
      <c r="L1957" s="31"/>
      <c r="M1957" s="160" t="s">
        <v>1</v>
      </c>
      <c r="N1957" s="161" t="s">
        <v>39</v>
      </c>
      <c r="O1957" s="162">
        <v>1.19479</v>
      </c>
      <c r="P1957" s="162">
        <f>O1957*H1957</f>
        <v>767.18541211000002</v>
      </c>
      <c r="Q1957" s="162">
        <v>4.4407120000000001E-2</v>
      </c>
      <c r="R1957" s="162">
        <f>Q1957*H1957</f>
        <v>28.514211416080002</v>
      </c>
      <c r="S1957" s="162">
        <v>0</v>
      </c>
      <c r="T1957" s="163">
        <f>S1957*H1957</f>
        <v>0</v>
      </c>
      <c r="U1957" s="30"/>
      <c r="V1957" s="2" t="s">
        <v>7238</v>
      </c>
      <c r="W1957" s="30"/>
      <c r="X1957" s="30"/>
      <c r="Y1957" s="30"/>
      <c r="Z1957" s="30"/>
      <c r="AA1957" s="30"/>
      <c r="AB1957" s="30"/>
      <c r="AC1957" s="30"/>
      <c r="AD1957" s="30"/>
      <c r="AE1957" s="30"/>
      <c r="AR1957" s="164" t="s">
        <v>558</v>
      </c>
      <c r="AT1957" s="164" t="s">
        <v>447</v>
      </c>
      <c r="AU1957" s="164" t="s">
        <v>129</v>
      </c>
      <c r="AY1957" s="18" t="s">
        <v>445</v>
      </c>
      <c r="BE1957" s="165">
        <f>IF(N1957="základná",J1957,0)</f>
        <v>0</v>
      </c>
      <c r="BF1957" s="165">
        <f>IF(N1957="znížená",J1957,0)</f>
        <v>0</v>
      </c>
      <c r="BG1957" s="165">
        <f>IF(N1957="zákl. prenesená",J1957,0)</f>
        <v>0</v>
      </c>
      <c r="BH1957" s="165">
        <f>IF(N1957="zníž. prenesená",J1957,0)</f>
        <v>0</v>
      </c>
      <c r="BI1957" s="165">
        <f>IF(N1957="nulová",J1957,0)</f>
        <v>0</v>
      </c>
      <c r="BJ1957" s="18" t="s">
        <v>129</v>
      </c>
      <c r="BK1957" s="165">
        <f>ROUND(I1957*H1957,2)</f>
        <v>0</v>
      </c>
      <c r="BL1957" s="18" t="s">
        <v>558</v>
      </c>
      <c r="BM1957" s="164" t="s">
        <v>2366</v>
      </c>
    </row>
    <row r="1958" spans="1:65" s="13" customFormat="1">
      <c r="B1958" s="166"/>
      <c r="D1958" s="167" t="s">
        <v>453</v>
      </c>
      <c r="E1958" s="168" t="s">
        <v>1</v>
      </c>
      <c r="F1958" s="169" t="s">
        <v>653</v>
      </c>
      <c r="H1958" s="168" t="s">
        <v>1</v>
      </c>
      <c r="L1958" s="166"/>
      <c r="M1958" s="170"/>
      <c r="N1958" s="171"/>
      <c r="O1958" s="171"/>
      <c r="P1958" s="171"/>
      <c r="Q1958" s="171"/>
      <c r="R1958" s="171"/>
      <c r="S1958" s="171"/>
      <c r="T1958" s="172"/>
      <c r="AT1958" s="168" t="s">
        <v>453</v>
      </c>
      <c r="AU1958" s="168" t="s">
        <v>129</v>
      </c>
      <c r="AV1958" s="13" t="s">
        <v>81</v>
      </c>
      <c r="AW1958" s="13" t="s">
        <v>29</v>
      </c>
      <c r="AX1958" s="13" t="s">
        <v>73</v>
      </c>
      <c r="AY1958" s="168" t="s">
        <v>445</v>
      </c>
    </row>
    <row r="1959" spans="1:65" s="14" customFormat="1" ht="22.5">
      <c r="B1959" s="173"/>
      <c r="D1959" s="167" t="s">
        <v>453</v>
      </c>
      <c r="E1959" s="174" t="s">
        <v>1</v>
      </c>
      <c r="F1959" s="175" t="s">
        <v>2367</v>
      </c>
      <c r="H1959" s="176">
        <v>221.29300000000001</v>
      </c>
      <c r="L1959" s="173"/>
      <c r="M1959" s="177"/>
      <c r="N1959" s="178"/>
      <c r="O1959" s="178"/>
      <c r="P1959" s="178"/>
      <c r="Q1959" s="178"/>
      <c r="R1959" s="178"/>
      <c r="S1959" s="178"/>
      <c r="T1959" s="179"/>
      <c r="AT1959" s="174" t="s">
        <v>453</v>
      </c>
      <c r="AU1959" s="174" t="s">
        <v>129</v>
      </c>
      <c r="AV1959" s="14" t="s">
        <v>129</v>
      </c>
      <c r="AW1959" s="14" t="s">
        <v>29</v>
      </c>
      <c r="AX1959" s="14" t="s">
        <v>73</v>
      </c>
      <c r="AY1959" s="174" t="s">
        <v>445</v>
      </c>
    </row>
    <row r="1960" spans="1:65" s="14" customFormat="1">
      <c r="B1960" s="173"/>
      <c r="D1960" s="167" t="s">
        <v>453</v>
      </c>
      <c r="E1960" s="174" t="s">
        <v>1</v>
      </c>
      <c r="F1960" s="175" t="s">
        <v>2368</v>
      </c>
      <c r="H1960" s="176">
        <v>-23.6</v>
      </c>
      <c r="L1960" s="173"/>
      <c r="M1960" s="177"/>
      <c r="N1960" s="178"/>
      <c r="O1960" s="178"/>
      <c r="P1960" s="178"/>
      <c r="Q1960" s="178"/>
      <c r="R1960" s="178"/>
      <c r="S1960" s="178"/>
      <c r="T1960" s="179"/>
      <c r="AT1960" s="174" t="s">
        <v>453</v>
      </c>
      <c r="AU1960" s="174" t="s">
        <v>129</v>
      </c>
      <c r="AV1960" s="14" t="s">
        <v>129</v>
      </c>
      <c r="AW1960" s="14" t="s">
        <v>29</v>
      </c>
      <c r="AX1960" s="14" t="s">
        <v>73</v>
      </c>
      <c r="AY1960" s="174" t="s">
        <v>445</v>
      </c>
    </row>
    <row r="1961" spans="1:65" s="13" customFormat="1">
      <c r="B1961" s="166"/>
      <c r="D1961" s="167" t="s">
        <v>453</v>
      </c>
      <c r="E1961" s="168" t="s">
        <v>1</v>
      </c>
      <c r="F1961" s="169" t="s">
        <v>654</v>
      </c>
      <c r="H1961" s="168" t="s">
        <v>1</v>
      </c>
      <c r="L1961" s="166"/>
      <c r="M1961" s="170"/>
      <c r="N1961" s="171"/>
      <c r="O1961" s="171"/>
      <c r="P1961" s="171"/>
      <c r="Q1961" s="171"/>
      <c r="R1961" s="171"/>
      <c r="S1961" s="171"/>
      <c r="T1961" s="172"/>
      <c r="AT1961" s="168" t="s">
        <v>453</v>
      </c>
      <c r="AU1961" s="168" t="s">
        <v>129</v>
      </c>
      <c r="AV1961" s="13" t="s">
        <v>81</v>
      </c>
      <c r="AW1961" s="13" t="s">
        <v>29</v>
      </c>
      <c r="AX1961" s="13" t="s">
        <v>73</v>
      </c>
      <c r="AY1961" s="168" t="s">
        <v>445</v>
      </c>
    </row>
    <row r="1962" spans="1:65" s="14" customFormat="1" ht="22.5">
      <c r="B1962" s="173"/>
      <c r="D1962" s="167" t="s">
        <v>453</v>
      </c>
      <c r="E1962" s="174" t="s">
        <v>1</v>
      </c>
      <c r="F1962" s="175" t="s">
        <v>2369</v>
      </c>
      <c r="H1962" s="176">
        <v>302.786</v>
      </c>
      <c r="L1962" s="173"/>
      <c r="M1962" s="177"/>
      <c r="N1962" s="178"/>
      <c r="O1962" s="178"/>
      <c r="P1962" s="178"/>
      <c r="Q1962" s="178"/>
      <c r="R1962" s="178"/>
      <c r="S1962" s="178"/>
      <c r="T1962" s="179"/>
      <c r="AT1962" s="174" t="s">
        <v>453</v>
      </c>
      <c r="AU1962" s="174" t="s">
        <v>129</v>
      </c>
      <c r="AV1962" s="14" t="s">
        <v>129</v>
      </c>
      <c r="AW1962" s="14" t="s">
        <v>29</v>
      </c>
      <c r="AX1962" s="14" t="s">
        <v>73</v>
      </c>
      <c r="AY1962" s="174" t="s">
        <v>445</v>
      </c>
    </row>
    <row r="1963" spans="1:65" s="14" customFormat="1">
      <c r="B1963" s="173"/>
      <c r="D1963" s="167" t="s">
        <v>453</v>
      </c>
      <c r="E1963" s="174" t="s">
        <v>1</v>
      </c>
      <c r="F1963" s="175" t="s">
        <v>2370</v>
      </c>
      <c r="H1963" s="176">
        <v>96.47</v>
      </c>
      <c r="L1963" s="173"/>
      <c r="M1963" s="177"/>
      <c r="N1963" s="178"/>
      <c r="O1963" s="178"/>
      <c r="P1963" s="178"/>
      <c r="Q1963" s="178"/>
      <c r="R1963" s="178"/>
      <c r="S1963" s="178"/>
      <c r="T1963" s="179"/>
      <c r="AT1963" s="174" t="s">
        <v>453</v>
      </c>
      <c r="AU1963" s="174" t="s">
        <v>129</v>
      </c>
      <c r="AV1963" s="14" t="s">
        <v>129</v>
      </c>
      <c r="AW1963" s="14" t="s">
        <v>29</v>
      </c>
      <c r="AX1963" s="14" t="s">
        <v>73</v>
      </c>
      <c r="AY1963" s="174" t="s">
        <v>445</v>
      </c>
    </row>
    <row r="1964" spans="1:65" s="14" customFormat="1">
      <c r="B1964" s="173"/>
      <c r="D1964" s="167" t="s">
        <v>453</v>
      </c>
      <c r="E1964" s="174" t="s">
        <v>1</v>
      </c>
      <c r="F1964" s="175" t="s">
        <v>2371</v>
      </c>
      <c r="H1964" s="176">
        <v>-38.4</v>
      </c>
      <c r="L1964" s="173"/>
      <c r="M1964" s="177"/>
      <c r="N1964" s="178"/>
      <c r="O1964" s="178"/>
      <c r="P1964" s="178"/>
      <c r="Q1964" s="178"/>
      <c r="R1964" s="178"/>
      <c r="S1964" s="178"/>
      <c r="T1964" s="179"/>
      <c r="AT1964" s="174" t="s">
        <v>453</v>
      </c>
      <c r="AU1964" s="174" t="s">
        <v>129</v>
      </c>
      <c r="AV1964" s="14" t="s">
        <v>129</v>
      </c>
      <c r="AW1964" s="14" t="s">
        <v>29</v>
      </c>
      <c r="AX1964" s="14" t="s">
        <v>73</v>
      </c>
      <c r="AY1964" s="174" t="s">
        <v>445</v>
      </c>
    </row>
    <row r="1965" spans="1:65" s="13" customFormat="1">
      <c r="B1965" s="166"/>
      <c r="D1965" s="167" t="s">
        <v>453</v>
      </c>
      <c r="E1965" s="168" t="s">
        <v>1</v>
      </c>
      <c r="F1965" s="169" t="s">
        <v>846</v>
      </c>
      <c r="H1965" s="168" t="s">
        <v>1</v>
      </c>
      <c r="L1965" s="166"/>
      <c r="M1965" s="170"/>
      <c r="N1965" s="171"/>
      <c r="O1965" s="171"/>
      <c r="P1965" s="171"/>
      <c r="Q1965" s="171"/>
      <c r="R1965" s="171"/>
      <c r="S1965" s="171"/>
      <c r="T1965" s="172"/>
      <c r="AT1965" s="168" t="s">
        <v>453</v>
      </c>
      <c r="AU1965" s="168" t="s">
        <v>129</v>
      </c>
      <c r="AV1965" s="13" t="s">
        <v>81</v>
      </c>
      <c r="AW1965" s="13" t="s">
        <v>29</v>
      </c>
      <c r="AX1965" s="13" t="s">
        <v>73</v>
      </c>
      <c r="AY1965" s="168" t="s">
        <v>445</v>
      </c>
    </row>
    <row r="1966" spans="1:65" s="13" customFormat="1">
      <c r="B1966" s="166"/>
      <c r="D1966" s="167" t="s">
        <v>453</v>
      </c>
      <c r="E1966" s="168" t="s">
        <v>1</v>
      </c>
      <c r="F1966" s="169" t="s">
        <v>2372</v>
      </c>
      <c r="H1966" s="168" t="s">
        <v>1</v>
      </c>
      <c r="L1966" s="166"/>
      <c r="M1966" s="170"/>
      <c r="N1966" s="171"/>
      <c r="O1966" s="171"/>
      <c r="P1966" s="171"/>
      <c r="Q1966" s="171"/>
      <c r="R1966" s="171"/>
      <c r="S1966" s="171"/>
      <c r="T1966" s="172"/>
      <c r="AT1966" s="168" t="s">
        <v>453</v>
      </c>
      <c r="AU1966" s="168" t="s">
        <v>129</v>
      </c>
      <c r="AV1966" s="13" t="s">
        <v>81</v>
      </c>
      <c r="AW1966" s="13" t="s">
        <v>29</v>
      </c>
      <c r="AX1966" s="13" t="s">
        <v>73</v>
      </c>
      <c r="AY1966" s="168" t="s">
        <v>445</v>
      </c>
    </row>
    <row r="1967" spans="1:65" s="14" customFormat="1" ht="22.5">
      <c r="B1967" s="173"/>
      <c r="D1967" s="167" t="s">
        <v>453</v>
      </c>
      <c r="E1967" s="174" t="s">
        <v>1</v>
      </c>
      <c r="F1967" s="175" t="s">
        <v>2373</v>
      </c>
      <c r="H1967" s="176">
        <v>159.608</v>
      </c>
      <c r="L1967" s="173"/>
      <c r="M1967" s="177"/>
      <c r="N1967" s="178"/>
      <c r="O1967" s="178"/>
      <c r="P1967" s="178"/>
      <c r="Q1967" s="178"/>
      <c r="R1967" s="178"/>
      <c r="S1967" s="178"/>
      <c r="T1967" s="179"/>
      <c r="AT1967" s="174" t="s">
        <v>453</v>
      </c>
      <c r="AU1967" s="174" t="s">
        <v>129</v>
      </c>
      <c r="AV1967" s="14" t="s">
        <v>129</v>
      </c>
      <c r="AW1967" s="14" t="s">
        <v>29</v>
      </c>
      <c r="AX1967" s="14" t="s">
        <v>73</v>
      </c>
      <c r="AY1967" s="174" t="s">
        <v>445</v>
      </c>
    </row>
    <row r="1968" spans="1:65" s="14" customFormat="1">
      <c r="B1968" s="173"/>
      <c r="D1968" s="167" t="s">
        <v>453</v>
      </c>
      <c r="E1968" s="174" t="s">
        <v>1</v>
      </c>
      <c r="F1968" s="175" t="s">
        <v>2374</v>
      </c>
      <c r="H1968" s="176">
        <v>-22.68</v>
      </c>
      <c r="L1968" s="173"/>
      <c r="M1968" s="177"/>
      <c r="N1968" s="178"/>
      <c r="O1968" s="178"/>
      <c r="P1968" s="178"/>
      <c r="Q1968" s="178"/>
      <c r="R1968" s="178"/>
      <c r="S1968" s="178"/>
      <c r="T1968" s="179"/>
      <c r="AT1968" s="174" t="s">
        <v>453</v>
      </c>
      <c r="AU1968" s="174" t="s">
        <v>129</v>
      </c>
      <c r="AV1968" s="14" t="s">
        <v>129</v>
      </c>
      <c r="AW1968" s="14" t="s">
        <v>29</v>
      </c>
      <c r="AX1968" s="14" t="s">
        <v>73</v>
      </c>
      <c r="AY1968" s="174" t="s">
        <v>445</v>
      </c>
    </row>
    <row r="1969" spans="1:65" s="14" customFormat="1">
      <c r="B1969" s="173"/>
      <c r="D1969" s="167" t="s">
        <v>453</v>
      </c>
      <c r="E1969" s="174" t="s">
        <v>1</v>
      </c>
      <c r="F1969" s="175" t="s">
        <v>2361</v>
      </c>
      <c r="H1969" s="176">
        <v>-12.92</v>
      </c>
      <c r="L1969" s="173"/>
      <c r="M1969" s="177"/>
      <c r="N1969" s="178"/>
      <c r="O1969" s="178"/>
      <c r="P1969" s="178"/>
      <c r="Q1969" s="178"/>
      <c r="R1969" s="178"/>
      <c r="S1969" s="178"/>
      <c r="T1969" s="179"/>
      <c r="AT1969" s="174" t="s">
        <v>453</v>
      </c>
      <c r="AU1969" s="174" t="s">
        <v>129</v>
      </c>
      <c r="AV1969" s="14" t="s">
        <v>129</v>
      </c>
      <c r="AW1969" s="14" t="s">
        <v>29</v>
      </c>
      <c r="AX1969" s="14" t="s">
        <v>73</v>
      </c>
      <c r="AY1969" s="174" t="s">
        <v>445</v>
      </c>
    </row>
    <row r="1970" spans="1:65" s="14" customFormat="1">
      <c r="B1970" s="173"/>
      <c r="D1970" s="167" t="s">
        <v>453</v>
      </c>
      <c r="E1970" s="174" t="s">
        <v>1</v>
      </c>
      <c r="F1970" s="175" t="s">
        <v>2375</v>
      </c>
      <c r="H1970" s="176">
        <v>-40.448</v>
      </c>
      <c r="L1970" s="173"/>
      <c r="M1970" s="177"/>
      <c r="N1970" s="178"/>
      <c r="O1970" s="178"/>
      <c r="P1970" s="178"/>
      <c r="Q1970" s="178"/>
      <c r="R1970" s="178"/>
      <c r="S1970" s="178"/>
      <c r="T1970" s="179"/>
      <c r="AT1970" s="174" t="s">
        <v>453</v>
      </c>
      <c r="AU1970" s="174" t="s">
        <v>129</v>
      </c>
      <c r="AV1970" s="14" t="s">
        <v>129</v>
      </c>
      <c r="AW1970" s="14" t="s">
        <v>29</v>
      </c>
      <c r="AX1970" s="14" t="s">
        <v>73</v>
      </c>
      <c r="AY1970" s="174" t="s">
        <v>445</v>
      </c>
    </row>
    <row r="1971" spans="1:65" s="15" customFormat="1">
      <c r="B1971" s="180"/>
      <c r="D1971" s="167" t="s">
        <v>453</v>
      </c>
      <c r="E1971" s="181" t="s">
        <v>2376</v>
      </c>
      <c r="F1971" s="182" t="s">
        <v>468</v>
      </c>
      <c r="H1971" s="183">
        <v>642.10900000000004</v>
      </c>
      <c r="L1971" s="180"/>
      <c r="M1971" s="184"/>
      <c r="N1971" s="185"/>
      <c r="O1971" s="185"/>
      <c r="P1971" s="185"/>
      <c r="Q1971" s="185"/>
      <c r="R1971" s="185"/>
      <c r="S1971" s="185"/>
      <c r="T1971" s="186"/>
      <c r="AT1971" s="181" t="s">
        <v>453</v>
      </c>
      <c r="AU1971" s="181" t="s">
        <v>129</v>
      </c>
      <c r="AV1971" s="15" t="s">
        <v>469</v>
      </c>
      <c r="AW1971" s="15" t="s">
        <v>29</v>
      </c>
      <c r="AX1971" s="15" t="s">
        <v>73</v>
      </c>
      <c r="AY1971" s="181" t="s">
        <v>445</v>
      </c>
    </row>
    <row r="1972" spans="1:65" s="16" customFormat="1">
      <c r="B1972" s="187"/>
      <c r="D1972" s="167" t="s">
        <v>453</v>
      </c>
      <c r="E1972" s="188" t="s">
        <v>1</v>
      </c>
      <c r="F1972" s="189" t="s">
        <v>470</v>
      </c>
      <c r="H1972" s="190">
        <v>642.10900000000004</v>
      </c>
      <c r="L1972" s="187"/>
      <c r="M1972" s="191"/>
      <c r="N1972" s="192"/>
      <c r="O1972" s="192"/>
      <c r="P1972" s="192"/>
      <c r="Q1972" s="192"/>
      <c r="R1972" s="192"/>
      <c r="S1972" s="192"/>
      <c r="T1972" s="193"/>
      <c r="AT1972" s="188" t="s">
        <v>453</v>
      </c>
      <c r="AU1972" s="188" t="s">
        <v>129</v>
      </c>
      <c r="AV1972" s="16" t="s">
        <v>451</v>
      </c>
      <c r="AW1972" s="16" t="s">
        <v>29</v>
      </c>
      <c r="AX1972" s="16" t="s">
        <v>81</v>
      </c>
      <c r="AY1972" s="188" t="s">
        <v>445</v>
      </c>
    </row>
    <row r="1973" spans="1:65" s="2" customFormat="1" ht="37.9" customHeight="1">
      <c r="A1973" s="30"/>
      <c r="B1973" s="152"/>
      <c r="C1973" s="153" t="s">
        <v>2377</v>
      </c>
      <c r="D1973" s="153" t="s">
        <v>447</v>
      </c>
      <c r="E1973" s="154" t="s">
        <v>2378</v>
      </c>
      <c r="F1973" s="232" t="s">
        <v>7235</v>
      </c>
      <c r="G1973" s="156" t="s">
        <v>529</v>
      </c>
      <c r="H1973" s="157">
        <v>490.44400000000002</v>
      </c>
      <c r="I1973" s="158"/>
      <c r="J1973" s="158">
        <f>ROUND(I1973*H1973,2)</f>
        <v>0</v>
      </c>
      <c r="K1973" s="159"/>
      <c r="L1973" s="31"/>
      <c r="M1973" s="160" t="s">
        <v>1</v>
      </c>
      <c r="N1973" s="161" t="s">
        <v>39</v>
      </c>
      <c r="O1973" s="162">
        <v>1.36453</v>
      </c>
      <c r="P1973" s="162">
        <f>O1973*H1973</f>
        <v>669.22555132000002</v>
      </c>
      <c r="Q1973" s="162">
        <v>4.7029120000000001E-2</v>
      </c>
      <c r="R1973" s="162">
        <f>Q1973*H1973</f>
        <v>23.065149729280002</v>
      </c>
      <c r="S1973" s="162">
        <v>0</v>
      </c>
      <c r="T1973" s="163">
        <f>S1973*H1973</f>
        <v>0</v>
      </c>
      <c r="U1973" s="30"/>
      <c r="V1973" s="2" t="s">
        <v>7238</v>
      </c>
      <c r="W1973" s="30"/>
      <c r="X1973" s="30"/>
      <c r="Y1973" s="30"/>
      <c r="Z1973" s="30"/>
      <c r="AA1973" s="30"/>
      <c r="AB1973" s="30"/>
      <c r="AC1973" s="30"/>
      <c r="AD1973" s="30"/>
      <c r="AE1973" s="30"/>
      <c r="AR1973" s="164" t="s">
        <v>558</v>
      </c>
      <c r="AT1973" s="164" t="s">
        <v>447</v>
      </c>
      <c r="AU1973" s="164" t="s">
        <v>129</v>
      </c>
      <c r="AY1973" s="18" t="s">
        <v>445</v>
      </c>
      <c r="BE1973" s="165">
        <f>IF(N1973="základná",J1973,0)</f>
        <v>0</v>
      </c>
      <c r="BF1973" s="165">
        <f>IF(N1973="znížená",J1973,0)</f>
        <v>0</v>
      </c>
      <c r="BG1973" s="165">
        <f>IF(N1973="zákl. prenesená",J1973,0)</f>
        <v>0</v>
      </c>
      <c r="BH1973" s="165">
        <f>IF(N1973="zníž. prenesená",J1973,0)</f>
        <v>0</v>
      </c>
      <c r="BI1973" s="165">
        <f>IF(N1973="nulová",J1973,0)</f>
        <v>0</v>
      </c>
      <c r="BJ1973" s="18" t="s">
        <v>129</v>
      </c>
      <c r="BK1973" s="165">
        <f>ROUND(I1973*H1973,2)</f>
        <v>0</v>
      </c>
      <c r="BL1973" s="18" t="s">
        <v>558</v>
      </c>
      <c r="BM1973" s="164" t="s">
        <v>2379</v>
      </c>
    </row>
    <row r="1974" spans="1:65" s="13" customFormat="1">
      <c r="B1974" s="166"/>
      <c r="D1974" s="167" t="s">
        <v>453</v>
      </c>
      <c r="E1974" s="168" t="s">
        <v>1</v>
      </c>
      <c r="F1974" s="169" t="s">
        <v>653</v>
      </c>
      <c r="H1974" s="168" t="s">
        <v>1</v>
      </c>
      <c r="L1974" s="166"/>
      <c r="M1974" s="170"/>
      <c r="N1974" s="171"/>
      <c r="O1974" s="171"/>
      <c r="P1974" s="171"/>
      <c r="Q1974" s="171"/>
      <c r="R1974" s="171"/>
      <c r="S1974" s="171"/>
      <c r="T1974" s="172"/>
      <c r="AT1974" s="168" t="s">
        <v>453</v>
      </c>
      <c r="AU1974" s="168" t="s">
        <v>129</v>
      </c>
      <c r="AV1974" s="13" t="s">
        <v>81</v>
      </c>
      <c r="AW1974" s="13" t="s">
        <v>29</v>
      </c>
      <c r="AX1974" s="13" t="s">
        <v>73</v>
      </c>
      <c r="AY1974" s="168" t="s">
        <v>445</v>
      </c>
    </row>
    <row r="1975" spans="1:65" s="14" customFormat="1">
      <c r="B1975" s="173"/>
      <c r="D1975" s="167" t="s">
        <v>453</v>
      </c>
      <c r="E1975" s="174" t="s">
        <v>1</v>
      </c>
      <c r="F1975" s="175" t="s">
        <v>2380</v>
      </c>
      <c r="H1975" s="176">
        <v>36.1</v>
      </c>
      <c r="L1975" s="173"/>
      <c r="M1975" s="177"/>
      <c r="N1975" s="178"/>
      <c r="O1975" s="178"/>
      <c r="P1975" s="178"/>
      <c r="Q1975" s="178"/>
      <c r="R1975" s="178"/>
      <c r="S1975" s="178"/>
      <c r="T1975" s="179"/>
      <c r="AT1975" s="174" t="s">
        <v>453</v>
      </c>
      <c r="AU1975" s="174" t="s">
        <v>129</v>
      </c>
      <c r="AV1975" s="14" t="s">
        <v>129</v>
      </c>
      <c r="AW1975" s="14" t="s">
        <v>29</v>
      </c>
      <c r="AX1975" s="14" t="s">
        <v>73</v>
      </c>
      <c r="AY1975" s="174" t="s">
        <v>445</v>
      </c>
    </row>
    <row r="1976" spans="1:65" s="14" customFormat="1">
      <c r="B1976" s="173"/>
      <c r="D1976" s="167" t="s">
        <v>453</v>
      </c>
      <c r="E1976" s="174" t="s">
        <v>1</v>
      </c>
      <c r="F1976" s="175" t="s">
        <v>2381</v>
      </c>
      <c r="H1976" s="176">
        <v>-4.5999999999999996</v>
      </c>
      <c r="L1976" s="173"/>
      <c r="M1976" s="177"/>
      <c r="N1976" s="178"/>
      <c r="O1976" s="178"/>
      <c r="P1976" s="178"/>
      <c r="Q1976" s="178"/>
      <c r="R1976" s="178"/>
      <c r="S1976" s="178"/>
      <c r="T1976" s="179"/>
      <c r="AT1976" s="174" t="s">
        <v>453</v>
      </c>
      <c r="AU1976" s="174" t="s">
        <v>129</v>
      </c>
      <c r="AV1976" s="14" t="s">
        <v>129</v>
      </c>
      <c r="AW1976" s="14" t="s">
        <v>29</v>
      </c>
      <c r="AX1976" s="14" t="s">
        <v>73</v>
      </c>
      <c r="AY1976" s="174" t="s">
        <v>445</v>
      </c>
    </row>
    <row r="1977" spans="1:65" s="13" customFormat="1">
      <c r="B1977" s="166"/>
      <c r="D1977" s="167" t="s">
        <v>453</v>
      </c>
      <c r="E1977" s="168" t="s">
        <v>1</v>
      </c>
      <c r="F1977" s="169" t="s">
        <v>654</v>
      </c>
      <c r="H1977" s="168" t="s">
        <v>1</v>
      </c>
      <c r="L1977" s="166"/>
      <c r="M1977" s="170"/>
      <c r="N1977" s="171"/>
      <c r="O1977" s="171"/>
      <c r="P1977" s="171"/>
      <c r="Q1977" s="171"/>
      <c r="R1977" s="171"/>
      <c r="S1977" s="171"/>
      <c r="T1977" s="172"/>
      <c r="AT1977" s="168" t="s">
        <v>453</v>
      </c>
      <c r="AU1977" s="168" t="s">
        <v>129</v>
      </c>
      <c r="AV1977" s="13" t="s">
        <v>81</v>
      </c>
      <c r="AW1977" s="13" t="s">
        <v>29</v>
      </c>
      <c r="AX1977" s="13" t="s">
        <v>73</v>
      </c>
      <c r="AY1977" s="168" t="s">
        <v>445</v>
      </c>
    </row>
    <row r="1978" spans="1:65" s="14" customFormat="1">
      <c r="B1978" s="173"/>
      <c r="D1978" s="167" t="s">
        <v>453</v>
      </c>
      <c r="E1978" s="174" t="s">
        <v>1</v>
      </c>
      <c r="F1978" s="175" t="s">
        <v>2382</v>
      </c>
      <c r="H1978" s="176">
        <v>160.965</v>
      </c>
      <c r="L1978" s="173"/>
      <c r="M1978" s="177"/>
      <c r="N1978" s="178"/>
      <c r="O1978" s="178"/>
      <c r="P1978" s="178"/>
      <c r="Q1978" s="178"/>
      <c r="R1978" s="178"/>
      <c r="S1978" s="178"/>
      <c r="T1978" s="179"/>
      <c r="AT1978" s="174" t="s">
        <v>453</v>
      </c>
      <c r="AU1978" s="174" t="s">
        <v>129</v>
      </c>
      <c r="AV1978" s="14" t="s">
        <v>129</v>
      </c>
      <c r="AW1978" s="14" t="s">
        <v>29</v>
      </c>
      <c r="AX1978" s="14" t="s">
        <v>73</v>
      </c>
      <c r="AY1978" s="174" t="s">
        <v>445</v>
      </c>
    </row>
    <row r="1979" spans="1:65" s="14" customFormat="1">
      <c r="B1979" s="173"/>
      <c r="D1979" s="167" t="s">
        <v>453</v>
      </c>
      <c r="E1979" s="174" t="s">
        <v>1</v>
      </c>
      <c r="F1979" s="175" t="s">
        <v>2383</v>
      </c>
      <c r="H1979" s="176">
        <v>-4</v>
      </c>
      <c r="L1979" s="173"/>
      <c r="M1979" s="177"/>
      <c r="N1979" s="178"/>
      <c r="O1979" s="178"/>
      <c r="P1979" s="178"/>
      <c r="Q1979" s="178"/>
      <c r="R1979" s="178"/>
      <c r="S1979" s="178"/>
      <c r="T1979" s="179"/>
      <c r="AT1979" s="174" t="s">
        <v>453</v>
      </c>
      <c r="AU1979" s="174" t="s">
        <v>129</v>
      </c>
      <c r="AV1979" s="14" t="s">
        <v>129</v>
      </c>
      <c r="AW1979" s="14" t="s">
        <v>29</v>
      </c>
      <c r="AX1979" s="14" t="s">
        <v>73</v>
      </c>
      <c r="AY1979" s="174" t="s">
        <v>445</v>
      </c>
    </row>
    <row r="1980" spans="1:65" s="13" customFormat="1">
      <c r="B1980" s="166"/>
      <c r="D1980" s="167" t="s">
        <v>453</v>
      </c>
      <c r="E1980" s="168" t="s">
        <v>1</v>
      </c>
      <c r="F1980" s="169" t="s">
        <v>846</v>
      </c>
      <c r="H1980" s="168" t="s">
        <v>1</v>
      </c>
      <c r="L1980" s="166"/>
      <c r="M1980" s="170"/>
      <c r="N1980" s="171"/>
      <c r="O1980" s="171"/>
      <c r="P1980" s="171"/>
      <c r="Q1980" s="171"/>
      <c r="R1980" s="171"/>
      <c r="S1980" s="171"/>
      <c r="T1980" s="172"/>
      <c r="AT1980" s="168" t="s">
        <v>453</v>
      </c>
      <c r="AU1980" s="168" t="s">
        <v>129</v>
      </c>
      <c r="AV1980" s="13" t="s">
        <v>81</v>
      </c>
      <c r="AW1980" s="13" t="s">
        <v>29</v>
      </c>
      <c r="AX1980" s="13" t="s">
        <v>73</v>
      </c>
      <c r="AY1980" s="168" t="s">
        <v>445</v>
      </c>
    </row>
    <row r="1981" spans="1:65" s="13" customFormat="1">
      <c r="B1981" s="166"/>
      <c r="D1981" s="167" t="s">
        <v>453</v>
      </c>
      <c r="E1981" s="168" t="s">
        <v>1</v>
      </c>
      <c r="F1981" s="169" t="s">
        <v>2384</v>
      </c>
      <c r="H1981" s="168" t="s">
        <v>1</v>
      </c>
      <c r="L1981" s="166"/>
      <c r="M1981" s="170"/>
      <c r="N1981" s="171"/>
      <c r="O1981" s="171"/>
      <c r="P1981" s="171"/>
      <c r="Q1981" s="171"/>
      <c r="R1981" s="171"/>
      <c r="S1981" s="171"/>
      <c r="T1981" s="172"/>
      <c r="AT1981" s="168" t="s">
        <v>453</v>
      </c>
      <c r="AU1981" s="168" t="s">
        <v>129</v>
      </c>
      <c r="AV1981" s="13" t="s">
        <v>81</v>
      </c>
      <c r="AW1981" s="13" t="s">
        <v>29</v>
      </c>
      <c r="AX1981" s="13" t="s">
        <v>73</v>
      </c>
      <c r="AY1981" s="168" t="s">
        <v>445</v>
      </c>
    </row>
    <row r="1982" spans="1:65" s="14" customFormat="1">
      <c r="B1982" s="173"/>
      <c r="D1982" s="167" t="s">
        <v>453</v>
      </c>
      <c r="E1982" s="174" t="s">
        <v>1</v>
      </c>
      <c r="F1982" s="175" t="s">
        <v>2385</v>
      </c>
      <c r="H1982" s="176">
        <v>102.252</v>
      </c>
      <c r="L1982" s="173"/>
      <c r="M1982" s="177"/>
      <c r="N1982" s="178"/>
      <c r="O1982" s="178"/>
      <c r="P1982" s="178"/>
      <c r="Q1982" s="178"/>
      <c r="R1982" s="178"/>
      <c r="S1982" s="178"/>
      <c r="T1982" s="179"/>
      <c r="AT1982" s="174" t="s">
        <v>453</v>
      </c>
      <c r="AU1982" s="174" t="s">
        <v>129</v>
      </c>
      <c r="AV1982" s="14" t="s">
        <v>129</v>
      </c>
      <c r="AW1982" s="14" t="s">
        <v>29</v>
      </c>
      <c r="AX1982" s="14" t="s">
        <v>73</v>
      </c>
      <c r="AY1982" s="174" t="s">
        <v>445</v>
      </c>
    </row>
    <row r="1983" spans="1:65" s="14" customFormat="1">
      <c r="B1983" s="173"/>
      <c r="D1983" s="167" t="s">
        <v>453</v>
      </c>
      <c r="E1983" s="174" t="s">
        <v>1</v>
      </c>
      <c r="F1983" s="175" t="s">
        <v>2386</v>
      </c>
      <c r="H1983" s="176">
        <v>-11.55</v>
      </c>
      <c r="L1983" s="173"/>
      <c r="M1983" s="177"/>
      <c r="N1983" s="178"/>
      <c r="O1983" s="178"/>
      <c r="P1983" s="178"/>
      <c r="Q1983" s="178"/>
      <c r="R1983" s="178"/>
      <c r="S1983" s="178"/>
      <c r="T1983" s="179"/>
      <c r="AT1983" s="174" t="s">
        <v>453</v>
      </c>
      <c r="AU1983" s="174" t="s">
        <v>129</v>
      </c>
      <c r="AV1983" s="14" t="s">
        <v>129</v>
      </c>
      <c r="AW1983" s="14" t="s">
        <v>29</v>
      </c>
      <c r="AX1983" s="14" t="s">
        <v>73</v>
      </c>
      <c r="AY1983" s="174" t="s">
        <v>445</v>
      </c>
    </row>
    <row r="1984" spans="1:65" s="14" customFormat="1">
      <c r="B1984" s="173"/>
      <c r="D1984" s="167" t="s">
        <v>453</v>
      </c>
      <c r="E1984" s="174" t="s">
        <v>1</v>
      </c>
      <c r="F1984" s="175" t="s">
        <v>2387</v>
      </c>
      <c r="H1984" s="176">
        <v>-1.615</v>
      </c>
      <c r="L1984" s="173"/>
      <c r="M1984" s="177"/>
      <c r="N1984" s="178"/>
      <c r="O1984" s="178"/>
      <c r="P1984" s="178"/>
      <c r="Q1984" s="178"/>
      <c r="R1984" s="178"/>
      <c r="S1984" s="178"/>
      <c r="T1984" s="179"/>
      <c r="AT1984" s="174" t="s">
        <v>453</v>
      </c>
      <c r="AU1984" s="174" t="s">
        <v>129</v>
      </c>
      <c r="AV1984" s="14" t="s">
        <v>129</v>
      </c>
      <c r="AW1984" s="14" t="s">
        <v>29</v>
      </c>
      <c r="AX1984" s="14" t="s">
        <v>73</v>
      </c>
      <c r="AY1984" s="174" t="s">
        <v>445</v>
      </c>
    </row>
    <row r="1985" spans="1:65" s="13" customFormat="1">
      <c r="B1985" s="166"/>
      <c r="D1985" s="167" t="s">
        <v>453</v>
      </c>
      <c r="E1985" s="168" t="s">
        <v>1</v>
      </c>
      <c r="F1985" s="169" t="s">
        <v>2388</v>
      </c>
      <c r="H1985" s="168" t="s">
        <v>1</v>
      </c>
      <c r="L1985" s="166"/>
      <c r="M1985" s="170"/>
      <c r="N1985" s="171"/>
      <c r="O1985" s="171"/>
      <c r="P1985" s="171"/>
      <c r="Q1985" s="171"/>
      <c r="R1985" s="171"/>
      <c r="S1985" s="171"/>
      <c r="T1985" s="172"/>
      <c r="AT1985" s="168" t="s">
        <v>453</v>
      </c>
      <c r="AU1985" s="168" t="s">
        <v>129</v>
      </c>
      <c r="AV1985" s="13" t="s">
        <v>81</v>
      </c>
      <c r="AW1985" s="13" t="s">
        <v>29</v>
      </c>
      <c r="AX1985" s="13" t="s">
        <v>73</v>
      </c>
      <c r="AY1985" s="168" t="s">
        <v>445</v>
      </c>
    </row>
    <row r="1986" spans="1:65" s="14" customFormat="1">
      <c r="B1986" s="173"/>
      <c r="D1986" s="167" t="s">
        <v>453</v>
      </c>
      <c r="E1986" s="174" t="s">
        <v>1</v>
      </c>
      <c r="F1986" s="175" t="s">
        <v>2389</v>
      </c>
      <c r="H1986" s="176">
        <v>158.197</v>
      </c>
      <c r="L1986" s="173"/>
      <c r="M1986" s="177"/>
      <c r="N1986" s="178"/>
      <c r="O1986" s="178"/>
      <c r="P1986" s="178"/>
      <c r="Q1986" s="178"/>
      <c r="R1986" s="178"/>
      <c r="S1986" s="178"/>
      <c r="T1986" s="179"/>
      <c r="AT1986" s="174" t="s">
        <v>453</v>
      </c>
      <c r="AU1986" s="174" t="s">
        <v>129</v>
      </c>
      <c r="AV1986" s="14" t="s">
        <v>129</v>
      </c>
      <c r="AW1986" s="14" t="s">
        <v>29</v>
      </c>
      <c r="AX1986" s="14" t="s">
        <v>73</v>
      </c>
      <c r="AY1986" s="174" t="s">
        <v>445</v>
      </c>
    </row>
    <row r="1987" spans="1:65" s="14" customFormat="1">
      <c r="B1987" s="173"/>
      <c r="D1987" s="167" t="s">
        <v>453</v>
      </c>
      <c r="E1987" s="174" t="s">
        <v>1</v>
      </c>
      <c r="F1987" s="175" t="s">
        <v>2390</v>
      </c>
      <c r="H1987" s="176">
        <v>-15.54</v>
      </c>
      <c r="L1987" s="173"/>
      <c r="M1987" s="177"/>
      <c r="N1987" s="178"/>
      <c r="O1987" s="178"/>
      <c r="P1987" s="178"/>
      <c r="Q1987" s="178"/>
      <c r="R1987" s="178"/>
      <c r="S1987" s="178"/>
      <c r="T1987" s="179"/>
      <c r="AT1987" s="174" t="s">
        <v>453</v>
      </c>
      <c r="AU1987" s="174" t="s">
        <v>129</v>
      </c>
      <c r="AV1987" s="14" t="s">
        <v>129</v>
      </c>
      <c r="AW1987" s="14" t="s">
        <v>29</v>
      </c>
      <c r="AX1987" s="14" t="s">
        <v>73</v>
      </c>
      <c r="AY1987" s="174" t="s">
        <v>445</v>
      </c>
    </row>
    <row r="1988" spans="1:65" s="14" customFormat="1">
      <c r="B1988" s="173"/>
      <c r="D1988" s="167" t="s">
        <v>453</v>
      </c>
      <c r="E1988" s="174" t="s">
        <v>1</v>
      </c>
      <c r="F1988" s="175" t="s">
        <v>2391</v>
      </c>
      <c r="H1988" s="176">
        <v>-3.23</v>
      </c>
      <c r="L1988" s="173"/>
      <c r="M1988" s="177"/>
      <c r="N1988" s="178"/>
      <c r="O1988" s="178"/>
      <c r="P1988" s="178"/>
      <c r="Q1988" s="178"/>
      <c r="R1988" s="178"/>
      <c r="S1988" s="178"/>
      <c r="T1988" s="179"/>
      <c r="AT1988" s="174" t="s">
        <v>453</v>
      </c>
      <c r="AU1988" s="174" t="s">
        <v>129</v>
      </c>
      <c r="AV1988" s="14" t="s">
        <v>129</v>
      </c>
      <c r="AW1988" s="14" t="s">
        <v>29</v>
      </c>
      <c r="AX1988" s="14" t="s">
        <v>73</v>
      </c>
      <c r="AY1988" s="174" t="s">
        <v>445</v>
      </c>
    </row>
    <row r="1989" spans="1:65" s="13" customFormat="1">
      <c r="B1989" s="166"/>
      <c r="D1989" s="167" t="s">
        <v>453</v>
      </c>
      <c r="E1989" s="168" t="s">
        <v>1</v>
      </c>
      <c r="F1989" s="169" t="s">
        <v>1077</v>
      </c>
      <c r="H1989" s="168" t="s">
        <v>1</v>
      </c>
      <c r="L1989" s="166"/>
      <c r="M1989" s="170"/>
      <c r="N1989" s="171"/>
      <c r="O1989" s="171"/>
      <c r="P1989" s="171"/>
      <c r="Q1989" s="171"/>
      <c r="R1989" s="171"/>
      <c r="S1989" s="171"/>
      <c r="T1989" s="172"/>
      <c r="AT1989" s="168" t="s">
        <v>453</v>
      </c>
      <c r="AU1989" s="168" t="s">
        <v>129</v>
      </c>
      <c r="AV1989" s="13" t="s">
        <v>81</v>
      </c>
      <c r="AW1989" s="13" t="s">
        <v>29</v>
      </c>
      <c r="AX1989" s="13" t="s">
        <v>73</v>
      </c>
      <c r="AY1989" s="168" t="s">
        <v>445</v>
      </c>
    </row>
    <row r="1990" spans="1:65" s="14" customFormat="1">
      <c r="B1990" s="173"/>
      <c r="D1990" s="167" t="s">
        <v>453</v>
      </c>
      <c r="E1990" s="174" t="s">
        <v>1</v>
      </c>
      <c r="F1990" s="175" t="s">
        <v>2392</v>
      </c>
      <c r="H1990" s="176">
        <v>81.38</v>
      </c>
      <c r="L1990" s="173"/>
      <c r="M1990" s="177"/>
      <c r="N1990" s="178"/>
      <c r="O1990" s="178"/>
      <c r="P1990" s="178"/>
      <c r="Q1990" s="178"/>
      <c r="R1990" s="178"/>
      <c r="S1990" s="178"/>
      <c r="T1990" s="179"/>
      <c r="AT1990" s="174" t="s">
        <v>453</v>
      </c>
      <c r="AU1990" s="174" t="s">
        <v>129</v>
      </c>
      <c r="AV1990" s="14" t="s">
        <v>129</v>
      </c>
      <c r="AW1990" s="14" t="s">
        <v>29</v>
      </c>
      <c r="AX1990" s="14" t="s">
        <v>73</v>
      </c>
      <c r="AY1990" s="174" t="s">
        <v>445</v>
      </c>
    </row>
    <row r="1991" spans="1:65" s="14" customFormat="1">
      <c r="B1991" s="173"/>
      <c r="D1991" s="167" t="s">
        <v>453</v>
      </c>
      <c r="E1991" s="174" t="s">
        <v>1</v>
      </c>
      <c r="F1991" s="175" t="s">
        <v>2393</v>
      </c>
      <c r="H1991" s="176">
        <v>-6.3</v>
      </c>
      <c r="L1991" s="173"/>
      <c r="M1991" s="177"/>
      <c r="N1991" s="178"/>
      <c r="O1991" s="178"/>
      <c r="P1991" s="178"/>
      <c r="Q1991" s="178"/>
      <c r="R1991" s="178"/>
      <c r="S1991" s="178"/>
      <c r="T1991" s="179"/>
      <c r="AT1991" s="174" t="s">
        <v>453</v>
      </c>
      <c r="AU1991" s="174" t="s">
        <v>129</v>
      </c>
      <c r="AV1991" s="14" t="s">
        <v>129</v>
      </c>
      <c r="AW1991" s="14" t="s">
        <v>29</v>
      </c>
      <c r="AX1991" s="14" t="s">
        <v>73</v>
      </c>
      <c r="AY1991" s="174" t="s">
        <v>445</v>
      </c>
    </row>
    <row r="1992" spans="1:65" s="14" customFormat="1">
      <c r="B1992" s="173"/>
      <c r="D1992" s="167" t="s">
        <v>453</v>
      </c>
      <c r="E1992" s="174" t="s">
        <v>1</v>
      </c>
      <c r="F1992" s="175" t="s">
        <v>2387</v>
      </c>
      <c r="H1992" s="176">
        <v>-1.615</v>
      </c>
      <c r="L1992" s="173"/>
      <c r="M1992" s="177"/>
      <c r="N1992" s="178"/>
      <c r="O1992" s="178"/>
      <c r="P1992" s="178"/>
      <c r="Q1992" s="178"/>
      <c r="R1992" s="178"/>
      <c r="S1992" s="178"/>
      <c r="T1992" s="179"/>
      <c r="AT1992" s="174" t="s">
        <v>453</v>
      </c>
      <c r="AU1992" s="174" t="s">
        <v>129</v>
      </c>
      <c r="AV1992" s="14" t="s">
        <v>129</v>
      </c>
      <c r="AW1992" s="14" t="s">
        <v>29</v>
      </c>
      <c r="AX1992" s="14" t="s">
        <v>73</v>
      </c>
      <c r="AY1992" s="174" t="s">
        <v>445</v>
      </c>
    </row>
    <row r="1993" spans="1:65" s="15" customFormat="1">
      <c r="B1993" s="180"/>
      <c r="D1993" s="167" t="s">
        <v>453</v>
      </c>
      <c r="E1993" s="181" t="s">
        <v>2394</v>
      </c>
      <c r="F1993" s="182" t="s">
        <v>468</v>
      </c>
      <c r="H1993" s="183">
        <v>490.44400000000002</v>
      </c>
      <c r="L1993" s="180"/>
      <c r="M1993" s="184"/>
      <c r="N1993" s="185"/>
      <c r="O1993" s="185"/>
      <c r="P1993" s="185"/>
      <c r="Q1993" s="185"/>
      <c r="R1993" s="185"/>
      <c r="S1993" s="185"/>
      <c r="T1993" s="186"/>
      <c r="AT1993" s="181" t="s">
        <v>453</v>
      </c>
      <c r="AU1993" s="181" t="s">
        <v>129</v>
      </c>
      <c r="AV1993" s="15" t="s">
        <v>469</v>
      </c>
      <c r="AW1993" s="15" t="s">
        <v>29</v>
      </c>
      <c r="AX1993" s="15" t="s">
        <v>73</v>
      </c>
      <c r="AY1993" s="181" t="s">
        <v>445</v>
      </c>
    </row>
    <row r="1994" spans="1:65" s="16" customFormat="1">
      <c r="B1994" s="187"/>
      <c r="D1994" s="167" t="s">
        <v>453</v>
      </c>
      <c r="E1994" s="188" t="s">
        <v>1</v>
      </c>
      <c r="F1994" s="189" t="s">
        <v>470</v>
      </c>
      <c r="H1994" s="190">
        <v>490.44400000000002</v>
      </c>
      <c r="L1994" s="187"/>
      <c r="M1994" s="191"/>
      <c r="N1994" s="192"/>
      <c r="O1994" s="192"/>
      <c r="P1994" s="192"/>
      <c r="Q1994" s="192"/>
      <c r="R1994" s="192"/>
      <c r="S1994" s="192"/>
      <c r="T1994" s="193"/>
      <c r="AT1994" s="188" t="s">
        <v>453</v>
      </c>
      <c r="AU1994" s="188" t="s">
        <v>129</v>
      </c>
      <c r="AV1994" s="16" t="s">
        <v>451</v>
      </c>
      <c r="AW1994" s="16" t="s">
        <v>29</v>
      </c>
      <c r="AX1994" s="16" t="s">
        <v>81</v>
      </c>
      <c r="AY1994" s="188" t="s">
        <v>445</v>
      </c>
    </row>
    <row r="1995" spans="1:65" s="2" customFormat="1" ht="37.9" customHeight="1">
      <c r="A1995" s="30"/>
      <c r="B1995" s="152"/>
      <c r="C1995" s="153" t="s">
        <v>2395</v>
      </c>
      <c r="D1995" s="153" t="s">
        <v>447</v>
      </c>
      <c r="E1995" s="154" t="s">
        <v>2396</v>
      </c>
      <c r="F1995" s="232" t="s">
        <v>7236</v>
      </c>
      <c r="G1995" s="156" t="s">
        <v>529</v>
      </c>
      <c r="H1995" s="157">
        <v>620.61900000000003</v>
      </c>
      <c r="I1995" s="158"/>
      <c r="J1995" s="158">
        <f>ROUND(I1995*H1995,2)</f>
        <v>0</v>
      </c>
      <c r="K1995" s="159"/>
      <c r="L1995" s="31"/>
      <c r="M1995" s="160" t="s">
        <v>1</v>
      </c>
      <c r="N1995" s="161" t="s">
        <v>39</v>
      </c>
      <c r="O1995" s="162">
        <v>1.3692</v>
      </c>
      <c r="P1995" s="162">
        <f>O1995*H1995</f>
        <v>849.75153480000006</v>
      </c>
      <c r="Q1995" s="162">
        <v>4.8289119999999998E-2</v>
      </c>
      <c r="R1995" s="162">
        <f>Q1995*H1995</f>
        <v>29.969145365279999</v>
      </c>
      <c r="S1995" s="162">
        <v>0</v>
      </c>
      <c r="T1995" s="163">
        <f>S1995*H1995</f>
        <v>0</v>
      </c>
      <c r="U1995" s="30"/>
      <c r="V1995" s="2" t="s">
        <v>7238</v>
      </c>
      <c r="W1995" s="30"/>
      <c r="X1995" s="30"/>
      <c r="Y1995" s="30"/>
      <c r="Z1995" s="30"/>
      <c r="AA1995" s="30"/>
      <c r="AB1995" s="30"/>
      <c r="AC1995" s="30"/>
      <c r="AD1995" s="30"/>
      <c r="AE1995" s="30"/>
      <c r="AR1995" s="164" t="s">
        <v>558</v>
      </c>
      <c r="AT1995" s="164" t="s">
        <v>447</v>
      </c>
      <c r="AU1995" s="164" t="s">
        <v>129</v>
      </c>
      <c r="AY1995" s="18" t="s">
        <v>445</v>
      </c>
      <c r="BE1995" s="165">
        <f>IF(N1995="základná",J1995,0)</f>
        <v>0</v>
      </c>
      <c r="BF1995" s="165">
        <f>IF(N1995="znížená",J1995,0)</f>
        <v>0</v>
      </c>
      <c r="BG1995" s="165">
        <f>IF(N1995="zákl. prenesená",J1995,0)</f>
        <v>0</v>
      </c>
      <c r="BH1995" s="165">
        <f>IF(N1995="zníž. prenesená",J1995,0)</f>
        <v>0</v>
      </c>
      <c r="BI1995" s="165">
        <f>IF(N1995="nulová",J1995,0)</f>
        <v>0</v>
      </c>
      <c r="BJ1995" s="18" t="s">
        <v>129</v>
      </c>
      <c r="BK1995" s="165">
        <f>ROUND(I1995*H1995,2)</f>
        <v>0</v>
      </c>
      <c r="BL1995" s="18" t="s">
        <v>558</v>
      </c>
      <c r="BM1995" s="164" t="s">
        <v>2397</v>
      </c>
    </row>
    <row r="1996" spans="1:65" s="13" customFormat="1">
      <c r="B1996" s="166"/>
      <c r="D1996" s="167" t="s">
        <v>453</v>
      </c>
      <c r="E1996" s="168" t="s">
        <v>1</v>
      </c>
      <c r="F1996" s="169" t="s">
        <v>653</v>
      </c>
      <c r="H1996" s="168" t="s">
        <v>1</v>
      </c>
      <c r="L1996" s="166"/>
      <c r="M1996" s="170"/>
      <c r="N1996" s="171"/>
      <c r="O1996" s="171"/>
      <c r="P1996" s="171"/>
      <c r="Q1996" s="171"/>
      <c r="R1996" s="171"/>
      <c r="S1996" s="171"/>
      <c r="T1996" s="172"/>
      <c r="AT1996" s="168" t="s">
        <v>453</v>
      </c>
      <c r="AU1996" s="168" t="s">
        <v>129</v>
      </c>
      <c r="AV1996" s="13" t="s">
        <v>81</v>
      </c>
      <c r="AW1996" s="13" t="s">
        <v>29</v>
      </c>
      <c r="AX1996" s="13" t="s">
        <v>73</v>
      </c>
      <c r="AY1996" s="168" t="s">
        <v>445</v>
      </c>
    </row>
    <row r="1997" spans="1:65" s="14" customFormat="1">
      <c r="B1997" s="173"/>
      <c r="D1997" s="167" t="s">
        <v>453</v>
      </c>
      <c r="E1997" s="174" t="s">
        <v>1</v>
      </c>
      <c r="F1997" s="175" t="s">
        <v>2398</v>
      </c>
      <c r="H1997" s="176">
        <v>73.320999999999998</v>
      </c>
      <c r="L1997" s="173"/>
      <c r="M1997" s="177"/>
      <c r="N1997" s="178"/>
      <c r="O1997" s="178"/>
      <c r="P1997" s="178"/>
      <c r="Q1997" s="178"/>
      <c r="R1997" s="178"/>
      <c r="S1997" s="178"/>
      <c r="T1997" s="179"/>
      <c r="AT1997" s="174" t="s">
        <v>453</v>
      </c>
      <c r="AU1997" s="174" t="s">
        <v>129</v>
      </c>
      <c r="AV1997" s="14" t="s">
        <v>129</v>
      </c>
      <c r="AW1997" s="14" t="s">
        <v>29</v>
      </c>
      <c r="AX1997" s="14" t="s">
        <v>73</v>
      </c>
      <c r="AY1997" s="174" t="s">
        <v>445</v>
      </c>
    </row>
    <row r="1998" spans="1:65" s="14" customFormat="1">
      <c r="B1998" s="173"/>
      <c r="D1998" s="167" t="s">
        <v>453</v>
      </c>
      <c r="E1998" s="174" t="s">
        <v>1</v>
      </c>
      <c r="F1998" s="175" t="s">
        <v>2399</v>
      </c>
      <c r="H1998" s="176">
        <v>-2.6</v>
      </c>
      <c r="L1998" s="173"/>
      <c r="M1998" s="177"/>
      <c r="N1998" s="178"/>
      <c r="O1998" s="178"/>
      <c r="P1998" s="178"/>
      <c r="Q1998" s="178"/>
      <c r="R1998" s="178"/>
      <c r="S1998" s="178"/>
      <c r="T1998" s="179"/>
      <c r="AT1998" s="174" t="s">
        <v>453</v>
      </c>
      <c r="AU1998" s="174" t="s">
        <v>129</v>
      </c>
      <c r="AV1998" s="14" t="s">
        <v>129</v>
      </c>
      <c r="AW1998" s="14" t="s">
        <v>29</v>
      </c>
      <c r="AX1998" s="14" t="s">
        <v>73</v>
      </c>
      <c r="AY1998" s="174" t="s">
        <v>445</v>
      </c>
    </row>
    <row r="1999" spans="1:65" s="13" customFormat="1">
      <c r="B1999" s="166"/>
      <c r="D1999" s="167" t="s">
        <v>453</v>
      </c>
      <c r="E1999" s="168" t="s">
        <v>1</v>
      </c>
      <c r="F1999" s="169" t="s">
        <v>654</v>
      </c>
      <c r="H1999" s="168" t="s">
        <v>1</v>
      </c>
      <c r="L1999" s="166"/>
      <c r="M1999" s="170"/>
      <c r="N1999" s="171"/>
      <c r="O1999" s="171"/>
      <c r="P1999" s="171"/>
      <c r="Q1999" s="171"/>
      <c r="R1999" s="171"/>
      <c r="S1999" s="171"/>
      <c r="T1999" s="172"/>
      <c r="AT1999" s="168" t="s">
        <v>453</v>
      </c>
      <c r="AU1999" s="168" t="s">
        <v>129</v>
      </c>
      <c r="AV1999" s="13" t="s">
        <v>81</v>
      </c>
      <c r="AW1999" s="13" t="s">
        <v>29</v>
      </c>
      <c r="AX1999" s="13" t="s">
        <v>73</v>
      </c>
      <c r="AY1999" s="168" t="s">
        <v>445</v>
      </c>
    </row>
    <row r="2000" spans="1:65" s="14" customFormat="1" ht="22.5">
      <c r="B2000" s="173"/>
      <c r="D2000" s="167" t="s">
        <v>453</v>
      </c>
      <c r="E2000" s="174" t="s">
        <v>1</v>
      </c>
      <c r="F2000" s="175" t="s">
        <v>2400</v>
      </c>
      <c r="H2000" s="176">
        <v>176.58500000000001</v>
      </c>
      <c r="L2000" s="173"/>
      <c r="M2000" s="177"/>
      <c r="N2000" s="178"/>
      <c r="O2000" s="178"/>
      <c r="P2000" s="178"/>
      <c r="Q2000" s="178"/>
      <c r="R2000" s="178"/>
      <c r="S2000" s="178"/>
      <c r="T2000" s="179"/>
      <c r="AT2000" s="174" t="s">
        <v>453</v>
      </c>
      <c r="AU2000" s="174" t="s">
        <v>129</v>
      </c>
      <c r="AV2000" s="14" t="s">
        <v>129</v>
      </c>
      <c r="AW2000" s="14" t="s">
        <v>29</v>
      </c>
      <c r="AX2000" s="14" t="s">
        <v>73</v>
      </c>
      <c r="AY2000" s="174" t="s">
        <v>445</v>
      </c>
    </row>
    <row r="2001" spans="1:65" s="14" customFormat="1">
      <c r="B2001" s="173"/>
      <c r="D2001" s="167" t="s">
        <v>453</v>
      </c>
      <c r="E2001" s="174" t="s">
        <v>1</v>
      </c>
      <c r="F2001" s="175" t="s">
        <v>2401</v>
      </c>
      <c r="H2001" s="176">
        <v>-1.8</v>
      </c>
      <c r="L2001" s="173"/>
      <c r="M2001" s="177"/>
      <c r="N2001" s="178"/>
      <c r="O2001" s="178"/>
      <c r="P2001" s="178"/>
      <c r="Q2001" s="178"/>
      <c r="R2001" s="178"/>
      <c r="S2001" s="178"/>
      <c r="T2001" s="179"/>
      <c r="AT2001" s="174" t="s">
        <v>453</v>
      </c>
      <c r="AU2001" s="174" t="s">
        <v>129</v>
      </c>
      <c r="AV2001" s="14" t="s">
        <v>129</v>
      </c>
      <c r="AW2001" s="14" t="s">
        <v>29</v>
      </c>
      <c r="AX2001" s="14" t="s">
        <v>73</v>
      </c>
      <c r="AY2001" s="174" t="s">
        <v>445</v>
      </c>
    </row>
    <row r="2002" spans="1:65" s="13" customFormat="1">
      <c r="B2002" s="166"/>
      <c r="D2002" s="167" t="s">
        <v>453</v>
      </c>
      <c r="E2002" s="168" t="s">
        <v>1</v>
      </c>
      <c r="F2002" s="169" t="s">
        <v>846</v>
      </c>
      <c r="H2002" s="168" t="s">
        <v>1</v>
      </c>
      <c r="L2002" s="166"/>
      <c r="M2002" s="170"/>
      <c r="N2002" s="171"/>
      <c r="O2002" s="171"/>
      <c r="P2002" s="171"/>
      <c r="Q2002" s="171"/>
      <c r="R2002" s="171"/>
      <c r="S2002" s="171"/>
      <c r="T2002" s="172"/>
      <c r="AT2002" s="168" t="s">
        <v>453</v>
      </c>
      <c r="AU2002" s="168" t="s">
        <v>129</v>
      </c>
      <c r="AV2002" s="13" t="s">
        <v>81</v>
      </c>
      <c r="AW2002" s="13" t="s">
        <v>29</v>
      </c>
      <c r="AX2002" s="13" t="s">
        <v>73</v>
      </c>
      <c r="AY2002" s="168" t="s">
        <v>445</v>
      </c>
    </row>
    <row r="2003" spans="1:65" s="13" customFormat="1">
      <c r="B2003" s="166"/>
      <c r="D2003" s="167" t="s">
        <v>453</v>
      </c>
      <c r="E2003" s="168" t="s">
        <v>1</v>
      </c>
      <c r="F2003" s="169" t="s">
        <v>2402</v>
      </c>
      <c r="H2003" s="168" t="s">
        <v>1</v>
      </c>
      <c r="L2003" s="166"/>
      <c r="M2003" s="170"/>
      <c r="N2003" s="171"/>
      <c r="O2003" s="171"/>
      <c r="P2003" s="171"/>
      <c r="Q2003" s="171"/>
      <c r="R2003" s="171"/>
      <c r="S2003" s="171"/>
      <c r="T2003" s="172"/>
      <c r="AT2003" s="168" t="s">
        <v>453</v>
      </c>
      <c r="AU2003" s="168" t="s">
        <v>129</v>
      </c>
      <c r="AV2003" s="13" t="s">
        <v>81</v>
      </c>
      <c r="AW2003" s="13" t="s">
        <v>29</v>
      </c>
      <c r="AX2003" s="13" t="s">
        <v>73</v>
      </c>
      <c r="AY2003" s="168" t="s">
        <v>445</v>
      </c>
    </row>
    <row r="2004" spans="1:65" s="14" customFormat="1" ht="22.5">
      <c r="B2004" s="173"/>
      <c r="D2004" s="167" t="s">
        <v>453</v>
      </c>
      <c r="E2004" s="174" t="s">
        <v>1</v>
      </c>
      <c r="F2004" s="175" t="s">
        <v>2403</v>
      </c>
      <c r="H2004" s="176">
        <v>393.04300000000001</v>
      </c>
      <c r="L2004" s="173"/>
      <c r="M2004" s="177"/>
      <c r="N2004" s="178"/>
      <c r="O2004" s="178"/>
      <c r="P2004" s="178"/>
      <c r="Q2004" s="178"/>
      <c r="R2004" s="178"/>
      <c r="S2004" s="178"/>
      <c r="T2004" s="179"/>
      <c r="AT2004" s="174" t="s">
        <v>453</v>
      </c>
      <c r="AU2004" s="174" t="s">
        <v>129</v>
      </c>
      <c r="AV2004" s="14" t="s">
        <v>129</v>
      </c>
      <c r="AW2004" s="14" t="s">
        <v>29</v>
      </c>
      <c r="AX2004" s="14" t="s">
        <v>73</v>
      </c>
      <c r="AY2004" s="174" t="s">
        <v>445</v>
      </c>
    </row>
    <row r="2005" spans="1:65" s="14" customFormat="1">
      <c r="B2005" s="173"/>
      <c r="D2005" s="167" t="s">
        <v>453</v>
      </c>
      <c r="E2005" s="174" t="s">
        <v>1</v>
      </c>
      <c r="F2005" s="175" t="s">
        <v>2404</v>
      </c>
      <c r="H2005" s="176">
        <v>-14.7</v>
      </c>
      <c r="L2005" s="173"/>
      <c r="M2005" s="177"/>
      <c r="N2005" s="178"/>
      <c r="O2005" s="178"/>
      <c r="P2005" s="178"/>
      <c r="Q2005" s="178"/>
      <c r="R2005" s="178"/>
      <c r="S2005" s="178"/>
      <c r="T2005" s="179"/>
      <c r="AT2005" s="174" t="s">
        <v>453</v>
      </c>
      <c r="AU2005" s="174" t="s">
        <v>129</v>
      </c>
      <c r="AV2005" s="14" t="s">
        <v>129</v>
      </c>
      <c r="AW2005" s="14" t="s">
        <v>29</v>
      </c>
      <c r="AX2005" s="14" t="s">
        <v>73</v>
      </c>
      <c r="AY2005" s="174" t="s">
        <v>445</v>
      </c>
    </row>
    <row r="2006" spans="1:65" s="14" customFormat="1">
      <c r="B2006" s="173"/>
      <c r="D2006" s="167" t="s">
        <v>453</v>
      </c>
      <c r="E2006" s="174" t="s">
        <v>1</v>
      </c>
      <c r="F2006" s="175" t="s">
        <v>2391</v>
      </c>
      <c r="H2006" s="176">
        <v>-3.23</v>
      </c>
      <c r="L2006" s="173"/>
      <c r="M2006" s="177"/>
      <c r="N2006" s="178"/>
      <c r="O2006" s="178"/>
      <c r="P2006" s="178"/>
      <c r="Q2006" s="178"/>
      <c r="R2006" s="178"/>
      <c r="S2006" s="178"/>
      <c r="T2006" s="179"/>
      <c r="AT2006" s="174" t="s">
        <v>453</v>
      </c>
      <c r="AU2006" s="174" t="s">
        <v>129</v>
      </c>
      <c r="AV2006" s="14" t="s">
        <v>129</v>
      </c>
      <c r="AW2006" s="14" t="s">
        <v>29</v>
      </c>
      <c r="AX2006" s="14" t="s">
        <v>73</v>
      </c>
      <c r="AY2006" s="174" t="s">
        <v>445</v>
      </c>
    </row>
    <row r="2007" spans="1:65" s="15" customFormat="1">
      <c r="B2007" s="180"/>
      <c r="D2007" s="167" t="s">
        <v>453</v>
      </c>
      <c r="E2007" s="181" t="s">
        <v>2405</v>
      </c>
      <c r="F2007" s="182" t="s">
        <v>468</v>
      </c>
      <c r="H2007" s="183">
        <v>620.61900000000003</v>
      </c>
      <c r="L2007" s="180"/>
      <c r="M2007" s="184"/>
      <c r="N2007" s="185"/>
      <c r="O2007" s="185"/>
      <c r="P2007" s="185"/>
      <c r="Q2007" s="185"/>
      <c r="R2007" s="185"/>
      <c r="S2007" s="185"/>
      <c r="T2007" s="186"/>
      <c r="AT2007" s="181" t="s">
        <v>453</v>
      </c>
      <c r="AU2007" s="181" t="s">
        <v>129</v>
      </c>
      <c r="AV2007" s="15" t="s">
        <v>469</v>
      </c>
      <c r="AW2007" s="15" t="s">
        <v>29</v>
      </c>
      <c r="AX2007" s="15" t="s">
        <v>73</v>
      </c>
      <c r="AY2007" s="181" t="s">
        <v>445</v>
      </c>
    </row>
    <row r="2008" spans="1:65" s="16" customFormat="1">
      <c r="B2008" s="187"/>
      <c r="D2008" s="167" t="s">
        <v>453</v>
      </c>
      <c r="E2008" s="188" t="s">
        <v>1</v>
      </c>
      <c r="F2008" s="189" t="s">
        <v>470</v>
      </c>
      <c r="H2008" s="190">
        <v>620.61900000000003</v>
      </c>
      <c r="L2008" s="187"/>
      <c r="M2008" s="191"/>
      <c r="N2008" s="192"/>
      <c r="O2008" s="192"/>
      <c r="P2008" s="192"/>
      <c r="Q2008" s="192"/>
      <c r="R2008" s="192"/>
      <c r="S2008" s="192"/>
      <c r="T2008" s="193"/>
      <c r="AT2008" s="188" t="s">
        <v>453</v>
      </c>
      <c r="AU2008" s="188" t="s">
        <v>129</v>
      </c>
      <c r="AV2008" s="16" t="s">
        <v>451</v>
      </c>
      <c r="AW2008" s="16" t="s">
        <v>29</v>
      </c>
      <c r="AX2008" s="16" t="s">
        <v>81</v>
      </c>
      <c r="AY2008" s="188" t="s">
        <v>445</v>
      </c>
    </row>
    <row r="2009" spans="1:65" s="2" customFormat="1" ht="63.4" customHeight="1">
      <c r="A2009" s="30"/>
      <c r="B2009" s="152"/>
      <c r="C2009" s="153" t="s">
        <v>2406</v>
      </c>
      <c r="D2009" s="153" t="s">
        <v>447</v>
      </c>
      <c r="E2009" s="154" t="s">
        <v>2407</v>
      </c>
      <c r="F2009" s="232" t="s">
        <v>7237</v>
      </c>
      <c r="G2009" s="156" t="s">
        <v>529</v>
      </c>
      <c r="H2009" s="157">
        <v>16.738</v>
      </c>
      <c r="I2009" s="158"/>
      <c r="J2009" s="158">
        <f>ROUND(I2009*H2009,2)</f>
        <v>0</v>
      </c>
      <c r="K2009" s="159"/>
      <c r="L2009" s="31"/>
      <c r="M2009" s="160" t="s">
        <v>1</v>
      </c>
      <c r="N2009" s="161" t="s">
        <v>39</v>
      </c>
      <c r="O2009" s="162">
        <v>1.2697000000000001</v>
      </c>
      <c r="P2009" s="162">
        <f>O2009*H2009</f>
        <v>21.252238600000002</v>
      </c>
      <c r="Q2009" s="162">
        <v>2.2284060000000001E-2</v>
      </c>
      <c r="R2009" s="162">
        <f>Q2009*H2009</f>
        <v>0.37299059628000003</v>
      </c>
      <c r="S2009" s="162">
        <v>0</v>
      </c>
      <c r="T2009" s="163">
        <f>S2009*H2009</f>
        <v>0</v>
      </c>
      <c r="U2009" s="30"/>
      <c r="V2009" s="2" t="s">
        <v>7238</v>
      </c>
      <c r="W2009" s="30"/>
      <c r="X2009" s="30"/>
      <c r="Y2009" s="30"/>
      <c r="Z2009" s="30"/>
      <c r="AA2009" s="30"/>
      <c r="AB2009" s="30"/>
      <c r="AC2009" s="30"/>
      <c r="AD2009" s="30"/>
      <c r="AE2009" s="30"/>
      <c r="AR2009" s="164" t="s">
        <v>558</v>
      </c>
      <c r="AT2009" s="164" t="s">
        <v>447</v>
      </c>
      <c r="AU2009" s="164" t="s">
        <v>129</v>
      </c>
      <c r="AY2009" s="18" t="s">
        <v>445</v>
      </c>
      <c r="BE2009" s="165">
        <f>IF(N2009="základná",J2009,0)</f>
        <v>0</v>
      </c>
      <c r="BF2009" s="165">
        <f>IF(N2009="znížená",J2009,0)</f>
        <v>0</v>
      </c>
      <c r="BG2009" s="165">
        <f>IF(N2009="zákl. prenesená",J2009,0)</f>
        <v>0</v>
      </c>
      <c r="BH2009" s="165">
        <f>IF(N2009="zníž. prenesená",J2009,0)</f>
        <v>0</v>
      </c>
      <c r="BI2009" s="165">
        <f>IF(N2009="nulová",J2009,0)</f>
        <v>0</v>
      </c>
      <c r="BJ2009" s="18" t="s">
        <v>129</v>
      </c>
      <c r="BK2009" s="165">
        <f>ROUND(I2009*H2009,2)</f>
        <v>0</v>
      </c>
      <c r="BL2009" s="18" t="s">
        <v>558</v>
      </c>
      <c r="BM2009" s="164" t="s">
        <v>2408</v>
      </c>
    </row>
    <row r="2010" spans="1:65" s="13" customFormat="1">
      <c r="B2010" s="166"/>
      <c r="D2010" s="167" t="s">
        <v>453</v>
      </c>
      <c r="E2010" s="168" t="s">
        <v>1</v>
      </c>
      <c r="F2010" s="169" t="s">
        <v>639</v>
      </c>
      <c r="H2010" s="168" t="s">
        <v>1</v>
      </c>
      <c r="L2010" s="166"/>
      <c r="M2010" s="170"/>
      <c r="N2010" s="171"/>
      <c r="O2010" s="171"/>
      <c r="P2010" s="171"/>
      <c r="Q2010" s="171"/>
      <c r="R2010" s="171"/>
      <c r="S2010" s="171"/>
      <c r="T2010" s="172"/>
      <c r="AT2010" s="168" t="s">
        <v>453</v>
      </c>
      <c r="AU2010" s="168" t="s">
        <v>129</v>
      </c>
      <c r="AV2010" s="13" t="s">
        <v>81</v>
      </c>
      <c r="AW2010" s="13" t="s">
        <v>29</v>
      </c>
      <c r="AX2010" s="13" t="s">
        <v>73</v>
      </c>
      <c r="AY2010" s="168" t="s">
        <v>445</v>
      </c>
    </row>
    <row r="2011" spans="1:65" s="14" customFormat="1">
      <c r="B2011" s="173"/>
      <c r="D2011" s="167" t="s">
        <v>453</v>
      </c>
      <c r="E2011" s="174" t="s">
        <v>1</v>
      </c>
      <c r="F2011" s="175" t="s">
        <v>2409</v>
      </c>
      <c r="H2011" s="176">
        <v>5.1479999999999997</v>
      </c>
      <c r="L2011" s="173"/>
      <c r="M2011" s="177"/>
      <c r="N2011" s="178"/>
      <c r="O2011" s="178"/>
      <c r="P2011" s="178"/>
      <c r="Q2011" s="178"/>
      <c r="R2011" s="178"/>
      <c r="S2011" s="178"/>
      <c r="T2011" s="179"/>
      <c r="AT2011" s="174" t="s">
        <v>453</v>
      </c>
      <c r="AU2011" s="174" t="s">
        <v>129</v>
      </c>
      <c r="AV2011" s="14" t="s">
        <v>129</v>
      </c>
      <c r="AW2011" s="14" t="s">
        <v>29</v>
      </c>
      <c r="AX2011" s="14" t="s">
        <v>73</v>
      </c>
      <c r="AY2011" s="174" t="s">
        <v>445</v>
      </c>
    </row>
    <row r="2012" spans="1:65" s="13" customFormat="1">
      <c r="B2012" s="166"/>
      <c r="D2012" s="167" t="s">
        <v>453</v>
      </c>
      <c r="E2012" s="168" t="s">
        <v>1</v>
      </c>
      <c r="F2012" s="169" t="s">
        <v>653</v>
      </c>
      <c r="H2012" s="168" t="s">
        <v>1</v>
      </c>
      <c r="L2012" s="166"/>
      <c r="M2012" s="170"/>
      <c r="N2012" s="171"/>
      <c r="O2012" s="171"/>
      <c r="P2012" s="171"/>
      <c r="Q2012" s="171"/>
      <c r="R2012" s="171"/>
      <c r="S2012" s="171"/>
      <c r="T2012" s="172"/>
      <c r="AT2012" s="168" t="s">
        <v>453</v>
      </c>
      <c r="AU2012" s="168" t="s">
        <v>129</v>
      </c>
      <c r="AV2012" s="13" t="s">
        <v>81</v>
      </c>
      <c r="AW2012" s="13" t="s">
        <v>29</v>
      </c>
      <c r="AX2012" s="13" t="s">
        <v>73</v>
      </c>
      <c r="AY2012" s="168" t="s">
        <v>445</v>
      </c>
    </row>
    <row r="2013" spans="1:65" s="14" customFormat="1">
      <c r="B2013" s="173"/>
      <c r="D2013" s="167" t="s">
        <v>453</v>
      </c>
      <c r="E2013" s="174" t="s">
        <v>1</v>
      </c>
      <c r="F2013" s="175" t="s">
        <v>2410</v>
      </c>
      <c r="H2013" s="176">
        <v>11.59</v>
      </c>
      <c r="L2013" s="173"/>
      <c r="M2013" s="177"/>
      <c r="N2013" s="178"/>
      <c r="O2013" s="178"/>
      <c r="P2013" s="178"/>
      <c r="Q2013" s="178"/>
      <c r="R2013" s="178"/>
      <c r="S2013" s="178"/>
      <c r="T2013" s="179"/>
      <c r="AT2013" s="174" t="s">
        <v>453</v>
      </c>
      <c r="AU2013" s="174" t="s">
        <v>129</v>
      </c>
      <c r="AV2013" s="14" t="s">
        <v>129</v>
      </c>
      <c r="AW2013" s="14" t="s">
        <v>29</v>
      </c>
      <c r="AX2013" s="14" t="s">
        <v>73</v>
      </c>
      <c r="AY2013" s="174" t="s">
        <v>445</v>
      </c>
    </row>
    <row r="2014" spans="1:65" s="15" customFormat="1">
      <c r="B2014" s="180"/>
      <c r="D2014" s="167" t="s">
        <v>453</v>
      </c>
      <c r="E2014" s="181" t="s">
        <v>2411</v>
      </c>
      <c r="F2014" s="182" t="s">
        <v>468</v>
      </c>
      <c r="H2014" s="183">
        <v>16.738</v>
      </c>
      <c r="L2014" s="180"/>
      <c r="M2014" s="184"/>
      <c r="N2014" s="185"/>
      <c r="O2014" s="185"/>
      <c r="P2014" s="185"/>
      <c r="Q2014" s="185"/>
      <c r="R2014" s="185"/>
      <c r="S2014" s="185"/>
      <c r="T2014" s="186"/>
      <c r="AT2014" s="181" t="s">
        <v>453</v>
      </c>
      <c r="AU2014" s="181" t="s">
        <v>129</v>
      </c>
      <c r="AV2014" s="15" t="s">
        <v>469</v>
      </c>
      <c r="AW2014" s="15" t="s">
        <v>29</v>
      </c>
      <c r="AX2014" s="15" t="s">
        <v>73</v>
      </c>
      <c r="AY2014" s="181" t="s">
        <v>445</v>
      </c>
    </row>
    <row r="2015" spans="1:65" s="16" customFormat="1">
      <c r="B2015" s="187"/>
      <c r="D2015" s="167" t="s">
        <v>453</v>
      </c>
      <c r="E2015" s="188" t="s">
        <v>1</v>
      </c>
      <c r="F2015" s="189" t="s">
        <v>470</v>
      </c>
      <c r="H2015" s="190">
        <v>16.738</v>
      </c>
      <c r="L2015" s="187"/>
      <c r="M2015" s="191"/>
      <c r="N2015" s="192"/>
      <c r="O2015" s="192"/>
      <c r="P2015" s="192"/>
      <c r="Q2015" s="192"/>
      <c r="R2015" s="192"/>
      <c r="S2015" s="192"/>
      <c r="T2015" s="193"/>
      <c r="AT2015" s="188" t="s">
        <v>453</v>
      </c>
      <c r="AU2015" s="188" t="s">
        <v>129</v>
      </c>
      <c r="AV2015" s="16" t="s">
        <v>451</v>
      </c>
      <c r="AW2015" s="16" t="s">
        <v>29</v>
      </c>
      <c r="AX2015" s="16" t="s">
        <v>81</v>
      </c>
      <c r="AY2015" s="188" t="s">
        <v>445</v>
      </c>
    </row>
    <row r="2016" spans="1:65" s="2" customFormat="1" ht="37.9" customHeight="1">
      <c r="A2016" s="30"/>
      <c r="B2016" s="152"/>
      <c r="C2016" s="153" t="s">
        <v>2412</v>
      </c>
      <c r="D2016" s="153" t="s">
        <v>447</v>
      </c>
      <c r="E2016" s="154" t="s">
        <v>2413</v>
      </c>
      <c r="F2016" s="232" t="s">
        <v>7239</v>
      </c>
      <c r="G2016" s="156" t="s">
        <v>529</v>
      </c>
      <c r="H2016" s="157">
        <v>1160.1990000000001</v>
      </c>
      <c r="I2016" s="158"/>
      <c r="J2016" s="158">
        <f>ROUND(I2016*H2016,2)</f>
        <v>0</v>
      </c>
      <c r="K2016" s="159"/>
      <c r="L2016" s="31"/>
      <c r="M2016" s="160" t="s">
        <v>1</v>
      </c>
      <c r="N2016" s="161" t="s">
        <v>39</v>
      </c>
      <c r="O2016" s="162">
        <v>1.0648599999999999</v>
      </c>
      <c r="P2016" s="162">
        <f>O2016*H2016</f>
        <v>1235.4495071399999</v>
      </c>
      <c r="Q2016" s="162">
        <v>3.0951159999999998E-2</v>
      </c>
      <c r="R2016" s="162">
        <f>Q2016*H2016</f>
        <v>35.909504880840004</v>
      </c>
      <c r="S2016" s="162">
        <v>0</v>
      </c>
      <c r="T2016" s="163">
        <f>S2016*H2016</f>
        <v>0</v>
      </c>
      <c r="U2016" s="30"/>
      <c r="V2016" s="2" t="s">
        <v>7238</v>
      </c>
      <c r="W2016" s="30"/>
      <c r="X2016" s="30"/>
      <c r="Y2016" s="30"/>
      <c r="Z2016" s="30"/>
      <c r="AA2016" s="30"/>
      <c r="AB2016" s="30"/>
      <c r="AC2016" s="30"/>
      <c r="AD2016" s="30"/>
      <c r="AE2016" s="30"/>
      <c r="AR2016" s="164" t="s">
        <v>558</v>
      </c>
      <c r="AT2016" s="164" t="s">
        <v>447</v>
      </c>
      <c r="AU2016" s="164" t="s">
        <v>129</v>
      </c>
      <c r="AY2016" s="18" t="s">
        <v>445</v>
      </c>
      <c r="BE2016" s="165">
        <f>IF(N2016="základná",J2016,0)</f>
        <v>0</v>
      </c>
      <c r="BF2016" s="165">
        <f>IF(N2016="znížená",J2016,0)</f>
        <v>0</v>
      </c>
      <c r="BG2016" s="165">
        <f>IF(N2016="zákl. prenesená",J2016,0)</f>
        <v>0</v>
      </c>
      <c r="BH2016" s="165">
        <f>IF(N2016="zníž. prenesená",J2016,0)</f>
        <v>0</v>
      </c>
      <c r="BI2016" s="165">
        <f>IF(N2016="nulová",J2016,0)</f>
        <v>0</v>
      </c>
      <c r="BJ2016" s="18" t="s">
        <v>129</v>
      </c>
      <c r="BK2016" s="165">
        <f>ROUND(I2016*H2016,2)</f>
        <v>0</v>
      </c>
      <c r="BL2016" s="18" t="s">
        <v>558</v>
      </c>
      <c r="BM2016" s="164" t="s">
        <v>2415</v>
      </c>
    </row>
    <row r="2017" spans="2:51" s="13" customFormat="1">
      <c r="B2017" s="166"/>
      <c r="D2017" s="167" t="s">
        <v>453</v>
      </c>
      <c r="E2017" s="168" t="s">
        <v>1</v>
      </c>
      <c r="F2017" s="169" t="s">
        <v>2416</v>
      </c>
      <c r="H2017" s="168" t="s">
        <v>1</v>
      </c>
      <c r="L2017" s="166"/>
      <c r="M2017" s="170"/>
      <c r="N2017" s="171"/>
      <c r="O2017" s="171"/>
      <c r="P2017" s="171"/>
      <c r="Q2017" s="171"/>
      <c r="R2017" s="171"/>
      <c r="S2017" s="171"/>
      <c r="T2017" s="172"/>
      <c r="AT2017" s="168" t="s">
        <v>453</v>
      </c>
      <c r="AU2017" s="168" t="s">
        <v>129</v>
      </c>
      <c r="AV2017" s="13" t="s">
        <v>81</v>
      </c>
      <c r="AW2017" s="13" t="s">
        <v>29</v>
      </c>
      <c r="AX2017" s="13" t="s">
        <v>73</v>
      </c>
      <c r="AY2017" s="168" t="s">
        <v>445</v>
      </c>
    </row>
    <row r="2018" spans="2:51" s="13" customFormat="1">
      <c r="B2018" s="166"/>
      <c r="D2018" s="167" t="s">
        <v>453</v>
      </c>
      <c r="E2018" s="168" t="s">
        <v>1</v>
      </c>
      <c r="F2018" s="169" t="s">
        <v>653</v>
      </c>
      <c r="H2018" s="168" t="s">
        <v>1</v>
      </c>
      <c r="L2018" s="166"/>
      <c r="M2018" s="170"/>
      <c r="N2018" s="171"/>
      <c r="O2018" s="171"/>
      <c r="P2018" s="171"/>
      <c r="Q2018" s="171"/>
      <c r="R2018" s="171"/>
      <c r="S2018" s="171"/>
      <c r="T2018" s="172"/>
      <c r="AT2018" s="168" t="s">
        <v>453</v>
      </c>
      <c r="AU2018" s="168" t="s">
        <v>129</v>
      </c>
      <c r="AV2018" s="13" t="s">
        <v>81</v>
      </c>
      <c r="AW2018" s="13" t="s">
        <v>29</v>
      </c>
      <c r="AX2018" s="13" t="s">
        <v>73</v>
      </c>
      <c r="AY2018" s="168" t="s">
        <v>445</v>
      </c>
    </row>
    <row r="2019" spans="2:51" s="14" customFormat="1" ht="22.5">
      <c r="B2019" s="173"/>
      <c r="D2019" s="167" t="s">
        <v>453</v>
      </c>
      <c r="E2019" s="174" t="s">
        <v>1</v>
      </c>
      <c r="F2019" s="175" t="s">
        <v>2417</v>
      </c>
      <c r="H2019" s="176">
        <v>290.26</v>
      </c>
      <c r="L2019" s="173"/>
      <c r="M2019" s="177"/>
      <c r="N2019" s="178"/>
      <c r="O2019" s="178"/>
      <c r="P2019" s="178"/>
      <c r="Q2019" s="178"/>
      <c r="R2019" s="178"/>
      <c r="S2019" s="178"/>
      <c r="T2019" s="179"/>
      <c r="AT2019" s="174" t="s">
        <v>453</v>
      </c>
      <c r="AU2019" s="174" t="s">
        <v>129</v>
      </c>
      <c r="AV2019" s="14" t="s">
        <v>129</v>
      </c>
      <c r="AW2019" s="14" t="s">
        <v>29</v>
      </c>
      <c r="AX2019" s="14" t="s">
        <v>73</v>
      </c>
      <c r="AY2019" s="174" t="s">
        <v>445</v>
      </c>
    </row>
    <row r="2020" spans="2:51" s="14" customFormat="1" ht="22.5">
      <c r="B2020" s="173"/>
      <c r="D2020" s="167" t="s">
        <v>453</v>
      </c>
      <c r="E2020" s="174" t="s">
        <v>1</v>
      </c>
      <c r="F2020" s="175" t="s">
        <v>2418</v>
      </c>
      <c r="H2020" s="176">
        <v>166.61</v>
      </c>
      <c r="L2020" s="173"/>
      <c r="M2020" s="177"/>
      <c r="N2020" s="178"/>
      <c r="O2020" s="178"/>
      <c r="P2020" s="178"/>
      <c r="Q2020" s="178"/>
      <c r="R2020" s="178"/>
      <c r="S2020" s="178"/>
      <c r="T2020" s="179"/>
      <c r="AT2020" s="174" t="s">
        <v>453</v>
      </c>
      <c r="AU2020" s="174" t="s">
        <v>129</v>
      </c>
      <c r="AV2020" s="14" t="s">
        <v>129</v>
      </c>
      <c r="AW2020" s="14" t="s">
        <v>29</v>
      </c>
      <c r="AX2020" s="14" t="s">
        <v>73</v>
      </c>
      <c r="AY2020" s="174" t="s">
        <v>445</v>
      </c>
    </row>
    <row r="2021" spans="2:51" s="13" customFormat="1">
      <c r="B2021" s="166"/>
      <c r="D2021" s="167" t="s">
        <v>453</v>
      </c>
      <c r="E2021" s="168" t="s">
        <v>1</v>
      </c>
      <c r="F2021" s="169" t="s">
        <v>2419</v>
      </c>
      <c r="H2021" s="168" t="s">
        <v>1</v>
      </c>
      <c r="L2021" s="166"/>
      <c r="M2021" s="170"/>
      <c r="N2021" s="171"/>
      <c r="O2021" s="171"/>
      <c r="P2021" s="171"/>
      <c r="Q2021" s="171"/>
      <c r="R2021" s="171"/>
      <c r="S2021" s="171"/>
      <c r="T2021" s="172"/>
      <c r="AT2021" s="168" t="s">
        <v>453</v>
      </c>
      <c r="AU2021" s="168" t="s">
        <v>129</v>
      </c>
      <c r="AV2021" s="13" t="s">
        <v>81</v>
      </c>
      <c r="AW2021" s="13" t="s">
        <v>29</v>
      </c>
      <c r="AX2021" s="13" t="s">
        <v>73</v>
      </c>
      <c r="AY2021" s="168" t="s">
        <v>445</v>
      </c>
    </row>
    <row r="2022" spans="2:51" s="14" customFormat="1">
      <c r="B2022" s="173"/>
      <c r="D2022" s="167" t="s">
        <v>453</v>
      </c>
      <c r="E2022" s="174" t="s">
        <v>1</v>
      </c>
      <c r="F2022" s="175" t="s">
        <v>2420</v>
      </c>
      <c r="H2022" s="176">
        <v>271.18</v>
      </c>
      <c r="L2022" s="173"/>
      <c r="M2022" s="177"/>
      <c r="N2022" s="178"/>
      <c r="O2022" s="178"/>
      <c r="P2022" s="178"/>
      <c r="Q2022" s="178"/>
      <c r="R2022" s="178"/>
      <c r="S2022" s="178"/>
      <c r="T2022" s="179"/>
      <c r="AT2022" s="174" t="s">
        <v>453</v>
      </c>
      <c r="AU2022" s="174" t="s">
        <v>129</v>
      </c>
      <c r="AV2022" s="14" t="s">
        <v>129</v>
      </c>
      <c r="AW2022" s="14" t="s">
        <v>29</v>
      </c>
      <c r="AX2022" s="14" t="s">
        <v>73</v>
      </c>
      <c r="AY2022" s="174" t="s">
        <v>445</v>
      </c>
    </row>
    <row r="2023" spans="2:51" s="13" customFormat="1">
      <c r="B2023" s="166"/>
      <c r="D2023" s="167" t="s">
        <v>453</v>
      </c>
      <c r="E2023" s="168" t="s">
        <v>1</v>
      </c>
      <c r="F2023" s="169" t="s">
        <v>2421</v>
      </c>
      <c r="H2023" s="168" t="s">
        <v>1</v>
      </c>
      <c r="L2023" s="166"/>
      <c r="M2023" s="170"/>
      <c r="N2023" s="171"/>
      <c r="O2023" s="171"/>
      <c r="P2023" s="171"/>
      <c r="Q2023" s="171"/>
      <c r="R2023" s="171"/>
      <c r="S2023" s="171"/>
      <c r="T2023" s="172"/>
      <c r="AT2023" s="168" t="s">
        <v>453</v>
      </c>
      <c r="AU2023" s="168" t="s">
        <v>129</v>
      </c>
      <c r="AV2023" s="13" t="s">
        <v>81</v>
      </c>
      <c r="AW2023" s="13" t="s">
        <v>29</v>
      </c>
      <c r="AX2023" s="13" t="s">
        <v>73</v>
      </c>
      <c r="AY2023" s="168" t="s">
        <v>445</v>
      </c>
    </row>
    <row r="2024" spans="2:51" s="14" customFormat="1">
      <c r="B2024" s="173"/>
      <c r="D2024" s="167" t="s">
        <v>453</v>
      </c>
      <c r="E2024" s="174" t="s">
        <v>1</v>
      </c>
      <c r="F2024" s="175" t="s">
        <v>2422</v>
      </c>
      <c r="H2024" s="176">
        <v>-170.64</v>
      </c>
      <c r="L2024" s="173"/>
      <c r="M2024" s="177"/>
      <c r="N2024" s="178"/>
      <c r="O2024" s="178"/>
      <c r="P2024" s="178"/>
      <c r="Q2024" s="178"/>
      <c r="R2024" s="178"/>
      <c r="S2024" s="178"/>
      <c r="T2024" s="179"/>
      <c r="AT2024" s="174" t="s">
        <v>453</v>
      </c>
      <c r="AU2024" s="174" t="s">
        <v>129</v>
      </c>
      <c r="AV2024" s="14" t="s">
        <v>129</v>
      </c>
      <c r="AW2024" s="14" t="s">
        <v>29</v>
      </c>
      <c r="AX2024" s="14" t="s">
        <v>73</v>
      </c>
      <c r="AY2024" s="174" t="s">
        <v>445</v>
      </c>
    </row>
    <row r="2025" spans="2:51" s="15" customFormat="1">
      <c r="B2025" s="180"/>
      <c r="D2025" s="167" t="s">
        <v>453</v>
      </c>
      <c r="E2025" s="181" t="s">
        <v>1</v>
      </c>
      <c r="F2025" s="182" t="s">
        <v>468</v>
      </c>
      <c r="H2025" s="183">
        <v>557.41</v>
      </c>
      <c r="L2025" s="180"/>
      <c r="M2025" s="184"/>
      <c r="N2025" s="185"/>
      <c r="O2025" s="185"/>
      <c r="P2025" s="185"/>
      <c r="Q2025" s="185"/>
      <c r="R2025" s="185"/>
      <c r="S2025" s="185"/>
      <c r="T2025" s="186"/>
      <c r="AT2025" s="181" t="s">
        <v>453</v>
      </c>
      <c r="AU2025" s="181" t="s">
        <v>129</v>
      </c>
      <c r="AV2025" s="15" t="s">
        <v>469</v>
      </c>
      <c r="AW2025" s="15" t="s">
        <v>29</v>
      </c>
      <c r="AX2025" s="15" t="s">
        <v>73</v>
      </c>
      <c r="AY2025" s="181" t="s">
        <v>445</v>
      </c>
    </row>
    <row r="2026" spans="2:51" s="13" customFormat="1">
      <c r="B2026" s="166"/>
      <c r="D2026" s="167" t="s">
        <v>453</v>
      </c>
      <c r="E2026" s="168" t="s">
        <v>1</v>
      </c>
      <c r="F2026" s="169" t="s">
        <v>654</v>
      </c>
      <c r="H2026" s="168" t="s">
        <v>1</v>
      </c>
      <c r="L2026" s="166"/>
      <c r="M2026" s="170"/>
      <c r="N2026" s="171"/>
      <c r="O2026" s="171"/>
      <c r="P2026" s="171"/>
      <c r="Q2026" s="171"/>
      <c r="R2026" s="171"/>
      <c r="S2026" s="171"/>
      <c r="T2026" s="172"/>
      <c r="AT2026" s="168" t="s">
        <v>453</v>
      </c>
      <c r="AU2026" s="168" t="s">
        <v>129</v>
      </c>
      <c r="AV2026" s="13" t="s">
        <v>81</v>
      </c>
      <c r="AW2026" s="13" t="s">
        <v>29</v>
      </c>
      <c r="AX2026" s="13" t="s">
        <v>73</v>
      </c>
      <c r="AY2026" s="168" t="s">
        <v>445</v>
      </c>
    </row>
    <row r="2027" spans="2:51" s="14" customFormat="1" ht="22.5">
      <c r="B2027" s="173"/>
      <c r="D2027" s="167" t="s">
        <v>453</v>
      </c>
      <c r="E2027" s="174" t="s">
        <v>1</v>
      </c>
      <c r="F2027" s="175" t="s">
        <v>2423</v>
      </c>
      <c r="H2027" s="176">
        <v>306.61</v>
      </c>
      <c r="L2027" s="173"/>
      <c r="M2027" s="177"/>
      <c r="N2027" s="178"/>
      <c r="O2027" s="178"/>
      <c r="P2027" s="178"/>
      <c r="Q2027" s="178"/>
      <c r="R2027" s="178"/>
      <c r="S2027" s="178"/>
      <c r="T2027" s="179"/>
      <c r="AT2027" s="174" t="s">
        <v>453</v>
      </c>
      <c r="AU2027" s="174" t="s">
        <v>129</v>
      </c>
      <c r="AV2027" s="14" t="s">
        <v>129</v>
      </c>
      <c r="AW2027" s="14" t="s">
        <v>29</v>
      </c>
      <c r="AX2027" s="14" t="s">
        <v>73</v>
      </c>
      <c r="AY2027" s="174" t="s">
        <v>445</v>
      </c>
    </row>
    <row r="2028" spans="2:51" s="14" customFormat="1" ht="22.5">
      <c r="B2028" s="173"/>
      <c r="D2028" s="167" t="s">
        <v>453</v>
      </c>
      <c r="E2028" s="174" t="s">
        <v>1</v>
      </c>
      <c r="F2028" s="175" t="s">
        <v>2424</v>
      </c>
      <c r="H2028" s="176">
        <v>229.84</v>
      </c>
      <c r="L2028" s="173"/>
      <c r="M2028" s="177"/>
      <c r="N2028" s="178"/>
      <c r="O2028" s="178"/>
      <c r="P2028" s="178"/>
      <c r="Q2028" s="178"/>
      <c r="R2028" s="178"/>
      <c r="S2028" s="178"/>
      <c r="T2028" s="179"/>
      <c r="AT2028" s="174" t="s">
        <v>453</v>
      </c>
      <c r="AU2028" s="174" t="s">
        <v>129</v>
      </c>
      <c r="AV2028" s="14" t="s">
        <v>129</v>
      </c>
      <c r="AW2028" s="14" t="s">
        <v>29</v>
      </c>
      <c r="AX2028" s="14" t="s">
        <v>73</v>
      </c>
      <c r="AY2028" s="174" t="s">
        <v>445</v>
      </c>
    </row>
    <row r="2029" spans="2:51" s="13" customFormat="1">
      <c r="B2029" s="166"/>
      <c r="D2029" s="167" t="s">
        <v>453</v>
      </c>
      <c r="E2029" s="168" t="s">
        <v>1</v>
      </c>
      <c r="F2029" s="169" t="s">
        <v>2419</v>
      </c>
      <c r="H2029" s="168" t="s">
        <v>1</v>
      </c>
      <c r="L2029" s="166"/>
      <c r="M2029" s="170"/>
      <c r="N2029" s="171"/>
      <c r="O2029" s="171"/>
      <c r="P2029" s="171"/>
      <c r="Q2029" s="171"/>
      <c r="R2029" s="171"/>
      <c r="S2029" s="171"/>
      <c r="T2029" s="172"/>
      <c r="AT2029" s="168" t="s">
        <v>453</v>
      </c>
      <c r="AU2029" s="168" t="s">
        <v>129</v>
      </c>
      <c r="AV2029" s="13" t="s">
        <v>81</v>
      </c>
      <c r="AW2029" s="13" t="s">
        <v>29</v>
      </c>
      <c r="AX2029" s="13" t="s">
        <v>73</v>
      </c>
      <c r="AY2029" s="168" t="s">
        <v>445</v>
      </c>
    </row>
    <row r="2030" spans="2:51" s="14" customFormat="1" ht="22.5">
      <c r="B2030" s="173"/>
      <c r="D2030" s="167" t="s">
        <v>453</v>
      </c>
      <c r="E2030" s="174" t="s">
        <v>1</v>
      </c>
      <c r="F2030" s="175" t="s">
        <v>2425</v>
      </c>
      <c r="H2030" s="176">
        <v>210.465</v>
      </c>
      <c r="L2030" s="173"/>
      <c r="M2030" s="177"/>
      <c r="N2030" s="178"/>
      <c r="O2030" s="178"/>
      <c r="P2030" s="178"/>
      <c r="Q2030" s="178"/>
      <c r="R2030" s="178"/>
      <c r="S2030" s="178"/>
      <c r="T2030" s="179"/>
      <c r="AT2030" s="174" t="s">
        <v>453</v>
      </c>
      <c r="AU2030" s="174" t="s">
        <v>129</v>
      </c>
      <c r="AV2030" s="14" t="s">
        <v>129</v>
      </c>
      <c r="AW2030" s="14" t="s">
        <v>29</v>
      </c>
      <c r="AX2030" s="14" t="s">
        <v>73</v>
      </c>
      <c r="AY2030" s="174" t="s">
        <v>445</v>
      </c>
    </row>
    <row r="2031" spans="2:51" s="13" customFormat="1">
      <c r="B2031" s="166"/>
      <c r="D2031" s="167" t="s">
        <v>453</v>
      </c>
      <c r="E2031" s="168" t="s">
        <v>1</v>
      </c>
      <c r="F2031" s="169" t="s">
        <v>2421</v>
      </c>
      <c r="H2031" s="168" t="s">
        <v>1</v>
      </c>
      <c r="L2031" s="166"/>
      <c r="M2031" s="170"/>
      <c r="N2031" s="171"/>
      <c r="O2031" s="171"/>
      <c r="P2031" s="171"/>
      <c r="Q2031" s="171"/>
      <c r="R2031" s="171"/>
      <c r="S2031" s="171"/>
      <c r="T2031" s="172"/>
      <c r="AT2031" s="168" t="s">
        <v>453</v>
      </c>
      <c r="AU2031" s="168" t="s">
        <v>129</v>
      </c>
      <c r="AV2031" s="13" t="s">
        <v>81</v>
      </c>
      <c r="AW2031" s="13" t="s">
        <v>29</v>
      </c>
      <c r="AX2031" s="13" t="s">
        <v>73</v>
      </c>
      <c r="AY2031" s="168" t="s">
        <v>445</v>
      </c>
    </row>
    <row r="2032" spans="2:51" s="14" customFormat="1">
      <c r="B2032" s="173"/>
      <c r="D2032" s="167" t="s">
        <v>453</v>
      </c>
      <c r="E2032" s="174" t="s">
        <v>1</v>
      </c>
      <c r="F2032" s="175" t="s">
        <v>2426</v>
      </c>
      <c r="H2032" s="176">
        <v>-144.126</v>
      </c>
      <c r="L2032" s="173"/>
      <c r="M2032" s="177"/>
      <c r="N2032" s="178"/>
      <c r="O2032" s="178"/>
      <c r="P2032" s="178"/>
      <c r="Q2032" s="178"/>
      <c r="R2032" s="178"/>
      <c r="S2032" s="178"/>
      <c r="T2032" s="179"/>
      <c r="AT2032" s="174" t="s">
        <v>453</v>
      </c>
      <c r="AU2032" s="174" t="s">
        <v>129</v>
      </c>
      <c r="AV2032" s="14" t="s">
        <v>129</v>
      </c>
      <c r="AW2032" s="14" t="s">
        <v>29</v>
      </c>
      <c r="AX2032" s="14" t="s">
        <v>73</v>
      </c>
      <c r="AY2032" s="174" t="s">
        <v>445</v>
      </c>
    </row>
    <row r="2033" spans="1:65" s="15" customFormat="1">
      <c r="B2033" s="180"/>
      <c r="D2033" s="167" t="s">
        <v>453</v>
      </c>
      <c r="E2033" s="181" t="s">
        <v>1</v>
      </c>
      <c r="F2033" s="182" t="s">
        <v>468</v>
      </c>
      <c r="H2033" s="183">
        <v>602.78899999999999</v>
      </c>
      <c r="L2033" s="180"/>
      <c r="M2033" s="184"/>
      <c r="N2033" s="185"/>
      <c r="O2033" s="185"/>
      <c r="P2033" s="185"/>
      <c r="Q2033" s="185"/>
      <c r="R2033" s="185"/>
      <c r="S2033" s="185"/>
      <c r="T2033" s="186"/>
      <c r="AT2033" s="181" t="s">
        <v>453</v>
      </c>
      <c r="AU2033" s="181" t="s">
        <v>129</v>
      </c>
      <c r="AV2033" s="15" t="s">
        <v>469</v>
      </c>
      <c r="AW2033" s="15" t="s">
        <v>29</v>
      </c>
      <c r="AX2033" s="15" t="s">
        <v>73</v>
      </c>
      <c r="AY2033" s="181" t="s">
        <v>445</v>
      </c>
    </row>
    <row r="2034" spans="1:65" s="16" customFormat="1">
      <c r="B2034" s="187"/>
      <c r="D2034" s="167" t="s">
        <v>453</v>
      </c>
      <c r="E2034" s="188" t="s">
        <v>252</v>
      </c>
      <c r="F2034" s="189" t="s">
        <v>470</v>
      </c>
      <c r="H2034" s="190">
        <v>1160.1990000000001</v>
      </c>
      <c r="L2034" s="187"/>
      <c r="M2034" s="191"/>
      <c r="N2034" s="192"/>
      <c r="O2034" s="192"/>
      <c r="P2034" s="192"/>
      <c r="Q2034" s="192"/>
      <c r="R2034" s="192"/>
      <c r="S2034" s="192"/>
      <c r="T2034" s="193"/>
      <c r="AT2034" s="188" t="s">
        <v>453</v>
      </c>
      <c r="AU2034" s="188" t="s">
        <v>129</v>
      </c>
      <c r="AV2034" s="16" t="s">
        <v>451</v>
      </c>
      <c r="AW2034" s="16" t="s">
        <v>29</v>
      </c>
      <c r="AX2034" s="16" t="s">
        <v>81</v>
      </c>
      <c r="AY2034" s="188" t="s">
        <v>445</v>
      </c>
    </row>
    <row r="2035" spans="1:65" s="2" customFormat="1" ht="37.9" customHeight="1">
      <c r="A2035" s="30"/>
      <c r="B2035" s="152"/>
      <c r="C2035" s="153" t="s">
        <v>2427</v>
      </c>
      <c r="D2035" s="153" t="s">
        <v>447</v>
      </c>
      <c r="E2035" s="154" t="s">
        <v>2428</v>
      </c>
      <c r="F2035" s="232" t="s">
        <v>7240</v>
      </c>
      <c r="G2035" s="156" t="s">
        <v>529</v>
      </c>
      <c r="H2035" s="157">
        <v>169.273</v>
      </c>
      <c r="I2035" s="158"/>
      <c r="J2035" s="158">
        <f>ROUND(I2035*H2035,2)</f>
        <v>0</v>
      </c>
      <c r="K2035" s="159"/>
      <c r="L2035" s="31"/>
      <c r="M2035" s="160" t="s">
        <v>1</v>
      </c>
      <c r="N2035" s="161" t="s">
        <v>39</v>
      </c>
      <c r="O2035" s="162">
        <v>1.0649999999999999</v>
      </c>
      <c r="P2035" s="162">
        <f>O2035*H2035</f>
        <v>180.275745</v>
      </c>
      <c r="Q2035" s="162">
        <v>3.0949999999999998E-2</v>
      </c>
      <c r="R2035" s="162">
        <f>Q2035*H2035</f>
        <v>5.2389993499999994</v>
      </c>
      <c r="S2035" s="162">
        <v>0</v>
      </c>
      <c r="T2035" s="163">
        <f>S2035*H2035</f>
        <v>0</v>
      </c>
      <c r="U2035" s="30"/>
      <c r="V2035" s="2" t="s">
        <v>7238</v>
      </c>
      <c r="W2035" s="30"/>
      <c r="X2035" s="30"/>
      <c r="Y2035" s="30"/>
      <c r="Z2035" s="30"/>
      <c r="AA2035" s="30"/>
      <c r="AB2035" s="30"/>
      <c r="AC2035" s="30"/>
      <c r="AD2035" s="30"/>
      <c r="AE2035" s="30"/>
      <c r="AR2035" s="164" t="s">
        <v>558</v>
      </c>
      <c r="AT2035" s="164" t="s">
        <v>447</v>
      </c>
      <c r="AU2035" s="164" t="s">
        <v>129</v>
      </c>
      <c r="AY2035" s="18" t="s">
        <v>445</v>
      </c>
      <c r="BE2035" s="165">
        <f>IF(N2035="základná",J2035,0)</f>
        <v>0</v>
      </c>
      <c r="BF2035" s="165">
        <f>IF(N2035="znížená",J2035,0)</f>
        <v>0</v>
      </c>
      <c r="BG2035" s="165">
        <f>IF(N2035="zákl. prenesená",J2035,0)</f>
        <v>0</v>
      </c>
      <c r="BH2035" s="165">
        <f>IF(N2035="zníž. prenesená",J2035,0)</f>
        <v>0</v>
      </c>
      <c r="BI2035" s="165">
        <f>IF(N2035="nulová",J2035,0)</f>
        <v>0</v>
      </c>
      <c r="BJ2035" s="18" t="s">
        <v>129</v>
      </c>
      <c r="BK2035" s="165">
        <f>ROUND(I2035*H2035,2)</f>
        <v>0</v>
      </c>
      <c r="BL2035" s="18" t="s">
        <v>558</v>
      </c>
      <c r="BM2035" s="164" t="s">
        <v>2429</v>
      </c>
    </row>
    <row r="2036" spans="1:65" s="13" customFormat="1">
      <c r="B2036" s="166"/>
      <c r="D2036" s="167" t="s">
        <v>453</v>
      </c>
      <c r="E2036" s="168" t="s">
        <v>1</v>
      </c>
      <c r="F2036" s="169" t="s">
        <v>2430</v>
      </c>
      <c r="H2036" s="168" t="s">
        <v>1</v>
      </c>
      <c r="L2036" s="166"/>
      <c r="M2036" s="170"/>
      <c r="N2036" s="171"/>
      <c r="O2036" s="171"/>
      <c r="P2036" s="171"/>
      <c r="Q2036" s="171"/>
      <c r="R2036" s="171"/>
      <c r="S2036" s="171"/>
      <c r="T2036" s="172"/>
      <c r="AT2036" s="168" t="s">
        <v>453</v>
      </c>
      <c r="AU2036" s="168" t="s">
        <v>129</v>
      </c>
      <c r="AV2036" s="13" t="s">
        <v>81</v>
      </c>
      <c r="AW2036" s="13" t="s">
        <v>29</v>
      </c>
      <c r="AX2036" s="13" t="s">
        <v>73</v>
      </c>
      <c r="AY2036" s="168" t="s">
        <v>445</v>
      </c>
    </row>
    <row r="2037" spans="1:65" s="13" customFormat="1">
      <c r="B2037" s="166"/>
      <c r="D2037" s="167" t="s">
        <v>453</v>
      </c>
      <c r="E2037" s="168" t="s">
        <v>1</v>
      </c>
      <c r="F2037" s="169" t="s">
        <v>653</v>
      </c>
      <c r="H2037" s="168" t="s">
        <v>1</v>
      </c>
      <c r="L2037" s="166"/>
      <c r="M2037" s="170"/>
      <c r="N2037" s="171"/>
      <c r="O2037" s="171"/>
      <c r="P2037" s="171"/>
      <c r="Q2037" s="171"/>
      <c r="R2037" s="171"/>
      <c r="S2037" s="171"/>
      <c r="T2037" s="172"/>
      <c r="AT2037" s="168" t="s">
        <v>453</v>
      </c>
      <c r="AU2037" s="168" t="s">
        <v>129</v>
      </c>
      <c r="AV2037" s="13" t="s">
        <v>81</v>
      </c>
      <c r="AW2037" s="13" t="s">
        <v>29</v>
      </c>
      <c r="AX2037" s="13" t="s">
        <v>73</v>
      </c>
      <c r="AY2037" s="168" t="s">
        <v>445</v>
      </c>
    </row>
    <row r="2038" spans="1:65" s="14" customFormat="1" ht="22.5">
      <c r="B2038" s="173"/>
      <c r="D2038" s="167" t="s">
        <v>453</v>
      </c>
      <c r="E2038" s="174" t="s">
        <v>1</v>
      </c>
      <c r="F2038" s="175" t="s">
        <v>2431</v>
      </c>
      <c r="H2038" s="176">
        <v>81.09</v>
      </c>
      <c r="L2038" s="173"/>
      <c r="M2038" s="177"/>
      <c r="N2038" s="178"/>
      <c r="O2038" s="178"/>
      <c r="P2038" s="178"/>
      <c r="Q2038" s="178"/>
      <c r="R2038" s="178"/>
      <c r="S2038" s="178"/>
      <c r="T2038" s="179"/>
      <c r="AT2038" s="174" t="s">
        <v>453</v>
      </c>
      <c r="AU2038" s="174" t="s">
        <v>129</v>
      </c>
      <c r="AV2038" s="14" t="s">
        <v>129</v>
      </c>
      <c r="AW2038" s="14" t="s">
        <v>29</v>
      </c>
      <c r="AX2038" s="14" t="s">
        <v>73</v>
      </c>
      <c r="AY2038" s="174" t="s">
        <v>445</v>
      </c>
    </row>
    <row r="2039" spans="1:65" s="15" customFormat="1">
      <c r="B2039" s="180"/>
      <c r="D2039" s="167" t="s">
        <v>453</v>
      </c>
      <c r="E2039" s="181" t="s">
        <v>1</v>
      </c>
      <c r="F2039" s="182" t="s">
        <v>468</v>
      </c>
      <c r="H2039" s="183">
        <v>81.09</v>
      </c>
      <c r="L2039" s="180"/>
      <c r="M2039" s="184"/>
      <c r="N2039" s="185"/>
      <c r="O2039" s="185"/>
      <c r="P2039" s="185"/>
      <c r="Q2039" s="185"/>
      <c r="R2039" s="185"/>
      <c r="S2039" s="185"/>
      <c r="T2039" s="186"/>
      <c r="AT2039" s="181" t="s">
        <v>453</v>
      </c>
      <c r="AU2039" s="181" t="s">
        <v>129</v>
      </c>
      <c r="AV2039" s="15" t="s">
        <v>469</v>
      </c>
      <c r="AW2039" s="15" t="s">
        <v>29</v>
      </c>
      <c r="AX2039" s="15" t="s">
        <v>73</v>
      </c>
      <c r="AY2039" s="181" t="s">
        <v>445</v>
      </c>
    </row>
    <row r="2040" spans="1:65" s="13" customFormat="1">
      <c r="B2040" s="166"/>
      <c r="D2040" s="167" t="s">
        <v>453</v>
      </c>
      <c r="E2040" s="168" t="s">
        <v>1</v>
      </c>
      <c r="F2040" s="169" t="s">
        <v>654</v>
      </c>
      <c r="H2040" s="168" t="s">
        <v>1</v>
      </c>
      <c r="L2040" s="166"/>
      <c r="M2040" s="170"/>
      <c r="N2040" s="171"/>
      <c r="O2040" s="171"/>
      <c r="P2040" s="171"/>
      <c r="Q2040" s="171"/>
      <c r="R2040" s="171"/>
      <c r="S2040" s="171"/>
      <c r="T2040" s="172"/>
      <c r="AT2040" s="168" t="s">
        <v>453</v>
      </c>
      <c r="AU2040" s="168" t="s">
        <v>129</v>
      </c>
      <c r="AV2040" s="13" t="s">
        <v>81</v>
      </c>
      <c r="AW2040" s="13" t="s">
        <v>29</v>
      </c>
      <c r="AX2040" s="13" t="s">
        <v>73</v>
      </c>
      <c r="AY2040" s="168" t="s">
        <v>445</v>
      </c>
    </row>
    <row r="2041" spans="1:65" s="14" customFormat="1" ht="22.5">
      <c r="B2041" s="173"/>
      <c r="D2041" s="167" t="s">
        <v>453</v>
      </c>
      <c r="E2041" s="174" t="s">
        <v>1</v>
      </c>
      <c r="F2041" s="175" t="s">
        <v>2432</v>
      </c>
      <c r="H2041" s="176">
        <v>48.24</v>
      </c>
      <c r="L2041" s="173"/>
      <c r="M2041" s="177"/>
      <c r="N2041" s="178"/>
      <c r="O2041" s="178"/>
      <c r="P2041" s="178"/>
      <c r="Q2041" s="178"/>
      <c r="R2041" s="178"/>
      <c r="S2041" s="178"/>
      <c r="T2041" s="179"/>
      <c r="AT2041" s="174" t="s">
        <v>453</v>
      </c>
      <c r="AU2041" s="174" t="s">
        <v>129</v>
      </c>
      <c r="AV2041" s="14" t="s">
        <v>129</v>
      </c>
      <c r="AW2041" s="14" t="s">
        <v>29</v>
      </c>
      <c r="AX2041" s="14" t="s">
        <v>73</v>
      </c>
      <c r="AY2041" s="174" t="s">
        <v>445</v>
      </c>
    </row>
    <row r="2042" spans="1:65" s="14" customFormat="1" ht="22.5">
      <c r="B2042" s="173"/>
      <c r="D2042" s="167" t="s">
        <v>453</v>
      </c>
      <c r="E2042" s="174" t="s">
        <v>1</v>
      </c>
      <c r="F2042" s="175" t="s">
        <v>2433</v>
      </c>
      <c r="H2042" s="176">
        <v>39.942999999999998</v>
      </c>
      <c r="L2042" s="173"/>
      <c r="M2042" s="177"/>
      <c r="N2042" s="178"/>
      <c r="O2042" s="178"/>
      <c r="P2042" s="178"/>
      <c r="Q2042" s="178"/>
      <c r="R2042" s="178"/>
      <c r="S2042" s="178"/>
      <c r="T2042" s="179"/>
      <c r="AT2042" s="174" t="s">
        <v>453</v>
      </c>
      <c r="AU2042" s="174" t="s">
        <v>129</v>
      </c>
      <c r="AV2042" s="14" t="s">
        <v>129</v>
      </c>
      <c r="AW2042" s="14" t="s">
        <v>29</v>
      </c>
      <c r="AX2042" s="14" t="s">
        <v>73</v>
      </c>
      <c r="AY2042" s="174" t="s">
        <v>445</v>
      </c>
    </row>
    <row r="2043" spans="1:65" s="15" customFormat="1">
      <c r="B2043" s="180"/>
      <c r="D2043" s="167" t="s">
        <v>453</v>
      </c>
      <c r="E2043" s="181" t="s">
        <v>1</v>
      </c>
      <c r="F2043" s="182" t="s">
        <v>468</v>
      </c>
      <c r="H2043" s="183">
        <v>88.183000000000007</v>
      </c>
      <c r="L2043" s="180"/>
      <c r="M2043" s="184"/>
      <c r="N2043" s="185"/>
      <c r="O2043" s="185"/>
      <c r="P2043" s="185"/>
      <c r="Q2043" s="185"/>
      <c r="R2043" s="185"/>
      <c r="S2043" s="185"/>
      <c r="T2043" s="186"/>
      <c r="AT2043" s="181" t="s">
        <v>453</v>
      </c>
      <c r="AU2043" s="181" t="s">
        <v>129</v>
      </c>
      <c r="AV2043" s="15" t="s">
        <v>469</v>
      </c>
      <c r="AW2043" s="15" t="s">
        <v>29</v>
      </c>
      <c r="AX2043" s="15" t="s">
        <v>73</v>
      </c>
      <c r="AY2043" s="181" t="s">
        <v>445</v>
      </c>
    </row>
    <row r="2044" spans="1:65" s="16" customFormat="1">
      <c r="B2044" s="187"/>
      <c r="D2044" s="167" t="s">
        <v>453</v>
      </c>
      <c r="E2044" s="188" t="s">
        <v>254</v>
      </c>
      <c r="F2044" s="189" t="s">
        <v>470</v>
      </c>
      <c r="H2044" s="190">
        <v>169.273</v>
      </c>
      <c r="L2044" s="187"/>
      <c r="M2044" s="191"/>
      <c r="N2044" s="192"/>
      <c r="O2044" s="192"/>
      <c r="P2044" s="192"/>
      <c r="Q2044" s="192"/>
      <c r="R2044" s="192"/>
      <c r="S2044" s="192"/>
      <c r="T2044" s="193"/>
      <c r="AT2044" s="188" t="s">
        <v>453</v>
      </c>
      <c r="AU2044" s="188" t="s">
        <v>129</v>
      </c>
      <c r="AV2044" s="16" t="s">
        <v>451</v>
      </c>
      <c r="AW2044" s="16" t="s">
        <v>29</v>
      </c>
      <c r="AX2044" s="16" t="s">
        <v>81</v>
      </c>
      <c r="AY2044" s="188" t="s">
        <v>445</v>
      </c>
    </row>
    <row r="2045" spans="1:65" s="2" customFormat="1" ht="24.2" customHeight="1">
      <c r="A2045" s="30"/>
      <c r="B2045" s="152"/>
      <c r="C2045" s="153" t="s">
        <v>2434</v>
      </c>
      <c r="D2045" s="153" t="s">
        <v>447</v>
      </c>
      <c r="E2045" s="154" t="s">
        <v>2435</v>
      </c>
      <c r="F2045" s="232" t="s">
        <v>7230</v>
      </c>
      <c r="G2045" s="156" t="s">
        <v>529</v>
      </c>
      <c r="H2045" s="157">
        <v>338.58</v>
      </c>
      <c r="I2045" s="158"/>
      <c r="J2045" s="158">
        <f>ROUND(I2045*H2045,2)</f>
        <v>0</v>
      </c>
      <c r="K2045" s="159"/>
      <c r="L2045" s="31"/>
      <c r="M2045" s="160" t="s">
        <v>1</v>
      </c>
      <c r="N2045" s="161" t="s">
        <v>39</v>
      </c>
      <c r="O2045" s="162">
        <v>1.0649999999999999</v>
      </c>
      <c r="P2045" s="162">
        <f>O2045*H2045</f>
        <v>360.58769999999998</v>
      </c>
      <c r="Q2045" s="162">
        <v>3.0949999999999998E-2</v>
      </c>
      <c r="R2045" s="162">
        <f>Q2045*H2045</f>
        <v>10.479050999999998</v>
      </c>
      <c r="S2045" s="162">
        <v>0</v>
      </c>
      <c r="T2045" s="163">
        <f>S2045*H2045</f>
        <v>0</v>
      </c>
      <c r="U2045" s="30"/>
      <c r="V2045" s="2" t="s">
        <v>7231</v>
      </c>
      <c r="W2045" s="30"/>
      <c r="X2045" s="30"/>
      <c r="Y2045" s="30"/>
      <c r="Z2045" s="30"/>
      <c r="AA2045" s="30"/>
      <c r="AB2045" s="30"/>
      <c r="AC2045" s="30"/>
      <c r="AD2045" s="30"/>
      <c r="AE2045" s="30"/>
      <c r="AR2045" s="164" t="s">
        <v>558</v>
      </c>
      <c r="AT2045" s="164" t="s">
        <v>447</v>
      </c>
      <c r="AU2045" s="164" t="s">
        <v>129</v>
      </c>
      <c r="AY2045" s="18" t="s">
        <v>445</v>
      </c>
      <c r="BE2045" s="165">
        <f>IF(N2045="základná",J2045,0)</f>
        <v>0</v>
      </c>
      <c r="BF2045" s="165">
        <f>IF(N2045="znížená",J2045,0)</f>
        <v>0</v>
      </c>
      <c r="BG2045" s="165">
        <f>IF(N2045="zákl. prenesená",J2045,0)</f>
        <v>0</v>
      </c>
      <c r="BH2045" s="165">
        <f>IF(N2045="zníž. prenesená",J2045,0)</f>
        <v>0</v>
      </c>
      <c r="BI2045" s="165">
        <f>IF(N2045="nulová",J2045,0)</f>
        <v>0</v>
      </c>
      <c r="BJ2045" s="18" t="s">
        <v>129</v>
      </c>
      <c r="BK2045" s="165">
        <f>ROUND(I2045*H2045,2)</f>
        <v>0</v>
      </c>
      <c r="BL2045" s="18" t="s">
        <v>558</v>
      </c>
      <c r="BM2045" s="164" t="s">
        <v>2436</v>
      </c>
    </row>
    <row r="2046" spans="1:65" s="13" customFormat="1">
      <c r="B2046" s="166"/>
      <c r="D2046" s="167" t="s">
        <v>453</v>
      </c>
      <c r="E2046" s="168" t="s">
        <v>1</v>
      </c>
      <c r="F2046" s="169" t="s">
        <v>2437</v>
      </c>
      <c r="H2046" s="168" t="s">
        <v>1</v>
      </c>
      <c r="L2046" s="166"/>
      <c r="M2046" s="170"/>
      <c r="N2046" s="171"/>
      <c r="O2046" s="171"/>
      <c r="P2046" s="171"/>
      <c r="Q2046" s="171"/>
      <c r="R2046" s="171"/>
      <c r="S2046" s="171"/>
      <c r="T2046" s="172"/>
      <c r="AT2046" s="168" t="s">
        <v>453</v>
      </c>
      <c r="AU2046" s="168" t="s">
        <v>129</v>
      </c>
      <c r="AV2046" s="13" t="s">
        <v>81</v>
      </c>
      <c r="AW2046" s="13" t="s">
        <v>29</v>
      </c>
      <c r="AX2046" s="13" t="s">
        <v>73</v>
      </c>
      <c r="AY2046" s="168" t="s">
        <v>445</v>
      </c>
    </row>
    <row r="2047" spans="1:65" s="13" customFormat="1">
      <c r="B2047" s="166"/>
      <c r="D2047" s="167" t="s">
        <v>453</v>
      </c>
      <c r="E2047" s="168" t="s">
        <v>1</v>
      </c>
      <c r="F2047" s="169" t="s">
        <v>653</v>
      </c>
      <c r="H2047" s="168" t="s">
        <v>1</v>
      </c>
      <c r="L2047" s="166"/>
      <c r="M2047" s="170"/>
      <c r="N2047" s="171"/>
      <c r="O2047" s="171"/>
      <c r="P2047" s="171"/>
      <c r="Q2047" s="171"/>
      <c r="R2047" s="171"/>
      <c r="S2047" s="171"/>
      <c r="T2047" s="172"/>
      <c r="AT2047" s="168" t="s">
        <v>453</v>
      </c>
      <c r="AU2047" s="168" t="s">
        <v>129</v>
      </c>
      <c r="AV2047" s="13" t="s">
        <v>81</v>
      </c>
      <c r="AW2047" s="13" t="s">
        <v>29</v>
      </c>
      <c r="AX2047" s="13" t="s">
        <v>73</v>
      </c>
      <c r="AY2047" s="168" t="s">
        <v>445</v>
      </c>
    </row>
    <row r="2048" spans="1:65" s="14" customFormat="1" ht="22.5">
      <c r="B2048" s="173"/>
      <c r="D2048" s="167" t="s">
        <v>453</v>
      </c>
      <c r="E2048" s="174" t="s">
        <v>1</v>
      </c>
      <c r="F2048" s="175" t="s">
        <v>2438</v>
      </c>
      <c r="H2048" s="176">
        <v>234.28</v>
      </c>
      <c r="L2048" s="173"/>
      <c r="M2048" s="177"/>
      <c r="N2048" s="178"/>
      <c r="O2048" s="178"/>
      <c r="P2048" s="178"/>
      <c r="Q2048" s="178"/>
      <c r="R2048" s="178"/>
      <c r="S2048" s="178"/>
      <c r="T2048" s="179"/>
      <c r="AT2048" s="174" t="s">
        <v>453</v>
      </c>
      <c r="AU2048" s="174" t="s">
        <v>129</v>
      </c>
      <c r="AV2048" s="14" t="s">
        <v>129</v>
      </c>
      <c r="AW2048" s="14" t="s">
        <v>29</v>
      </c>
      <c r="AX2048" s="14" t="s">
        <v>73</v>
      </c>
      <c r="AY2048" s="174" t="s">
        <v>445</v>
      </c>
    </row>
    <row r="2049" spans="1:65" s="15" customFormat="1">
      <c r="B2049" s="180"/>
      <c r="D2049" s="167" t="s">
        <v>453</v>
      </c>
      <c r="E2049" s="181" t="s">
        <v>1</v>
      </c>
      <c r="F2049" s="182" t="s">
        <v>468</v>
      </c>
      <c r="H2049" s="183">
        <v>234.28</v>
      </c>
      <c r="L2049" s="180"/>
      <c r="M2049" s="184"/>
      <c r="N2049" s="185"/>
      <c r="O2049" s="185"/>
      <c r="P2049" s="185"/>
      <c r="Q2049" s="185"/>
      <c r="R2049" s="185"/>
      <c r="S2049" s="185"/>
      <c r="T2049" s="186"/>
      <c r="AT2049" s="181" t="s">
        <v>453</v>
      </c>
      <c r="AU2049" s="181" t="s">
        <v>129</v>
      </c>
      <c r="AV2049" s="15" t="s">
        <v>469</v>
      </c>
      <c r="AW2049" s="15" t="s">
        <v>29</v>
      </c>
      <c r="AX2049" s="15" t="s">
        <v>73</v>
      </c>
      <c r="AY2049" s="181" t="s">
        <v>445</v>
      </c>
    </row>
    <row r="2050" spans="1:65" s="13" customFormat="1">
      <c r="B2050" s="166"/>
      <c r="D2050" s="167" t="s">
        <v>453</v>
      </c>
      <c r="E2050" s="168" t="s">
        <v>1</v>
      </c>
      <c r="F2050" s="169" t="s">
        <v>654</v>
      </c>
      <c r="H2050" s="168" t="s">
        <v>1</v>
      </c>
      <c r="L2050" s="166"/>
      <c r="M2050" s="170"/>
      <c r="N2050" s="171"/>
      <c r="O2050" s="171"/>
      <c r="P2050" s="171"/>
      <c r="Q2050" s="171"/>
      <c r="R2050" s="171"/>
      <c r="S2050" s="171"/>
      <c r="T2050" s="172"/>
      <c r="AT2050" s="168" t="s">
        <v>453</v>
      </c>
      <c r="AU2050" s="168" t="s">
        <v>129</v>
      </c>
      <c r="AV2050" s="13" t="s">
        <v>81</v>
      </c>
      <c r="AW2050" s="13" t="s">
        <v>29</v>
      </c>
      <c r="AX2050" s="13" t="s">
        <v>73</v>
      </c>
      <c r="AY2050" s="168" t="s">
        <v>445</v>
      </c>
    </row>
    <row r="2051" spans="1:65" s="14" customFormat="1">
      <c r="B2051" s="173"/>
      <c r="D2051" s="167" t="s">
        <v>453</v>
      </c>
      <c r="E2051" s="174" t="s">
        <v>1</v>
      </c>
      <c r="F2051" s="175" t="s">
        <v>2439</v>
      </c>
      <c r="H2051" s="176">
        <v>104.3</v>
      </c>
      <c r="L2051" s="173"/>
      <c r="M2051" s="177"/>
      <c r="N2051" s="178"/>
      <c r="O2051" s="178"/>
      <c r="P2051" s="178"/>
      <c r="Q2051" s="178"/>
      <c r="R2051" s="178"/>
      <c r="S2051" s="178"/>
      <c r="T2051" s="179"/>
      <c r="AT2051" s="174" t="s">
        <v>453</v>
      </c>
      <c r="AU2051" s="174" t="s">
        <v>129</v>
      </c>
      <c r="AV2051" s="14" t="s">
        <v>129</v>
      </c>
      <c r="AW2051" s="14" t="s">
        <v>29</v>
      </c>
      <c r="AX2051" s="14" t="s">
        <v>73</v>
      </c>
      <c r="AY2051" s="174" t="s">
        <v>445</v>
      </c>
    </row>
    <row r="2052" spans="1:65" s="15" customFormat="1">
      <c r="B2052" s="180"/>
      <c r="D2052" s="167" t="s">
        <v>453</v>
      </c>
      <c r="E2052" s="181" t="s">
        <v>1</v>
      </c>
      <c r="F2052" s="182" t="s">
        <v>468</v>
      </c>
      <c r="H2052" s="183">
        <v>104.3</v>
      </c>
      <c r="L2052" s="180"/>
      <c r="M2052" s="184"/>
      <c r="N2052" s="185"/>
      <c r="O2052" s="185"/>
      <c r="P2052" s="185"/>
      <c r="Q2052" s="185"/>
      <c r="R2052" s="185"/>
      <c r="S2052" s="185"/>
      <c r="T2052" s="186"/>
      <c r="AT2052" s="181" t="s">
        <v>453</v>
      </c>
      <c r="AU2052" s="181" t="s">
        <v>129</v>
      </c>
      <c r="AV2052" s="15" t="s">
        <v>469</v>
      </c>
      <c r="AW2052" s="15" t="s">
        <v>29</v>
      </c>
      <c r="AX2052" s="15" t="s">
        <v>73</v>
      </c>
      <c r="AY2052" s="181" t="s">
        <v>445</v>
      </c>
    </row>
    <row r="2053" spans="1:65" s="16" customFormat="1">
      <c r="B2053" s="187"/>
      <c r="D2053" s="167" t="s">
        <v>453</v>
      </c>
      <c r="E2053" s="188" t="s">
        <v>2440</v>
      </c>
      <c r="F2053" s="189" t="s">
        <v>470</v>
      </c>
      <c r="H2053" s="190">
        <v>338.58</v>
      </c>
      <c r="L2053" s="187"/>
      <c r="M2053" s="191"/>
      <c r="N2053" s="192"/>
      <c r="O2053" s="192"/>
      <c r="P2053" s="192"/>
      <c r="Q2053" s="192"/>
      <c r="R2053" s="192"/>
      <c r="S2053" s="192"/>
      <c r="T2053" s="193"/>
      <c r="AT2053" s="188" t="s">
        <v>453</v>
      </c>
      <c r="AU2053" s="188" t="s">
        <v>129</v>
      </c>
      <c r="AV2053" s="16" t="s">
        <v>451</v>
      </c>
      <c r="AW2053" s="16" t="s">
        <v>29</v>
      </c>
      <c r="AX2053" s="16" t="s">
        <v>81</v>
      </c>
      <c r="AY2053" s="188" t="s">
        <v>445</v>
      </c>
    </row>
    <row r="2054" spans="1:65" s="2" customFormat="1" ht="24.2" customHeight="1">
      <c r="A2054" s="30"/>
      <c r="B2054" s="152"/>
      <c r="C2054" s="153" t="s">
        <v>2441</v>
      </c>
      <c r="D2054" s="153" t="s">
        <v>447</v>
      </c>
      <c r="E2054" s="154" t="s">
        <v>2442</v>
      </c>
      <c r="F2054" s="232" t="s">
        <v>7241</v>
      </c>
      <c r="G2054" s="156" t="s">
        <v>529</v>
      </c>
      <c r="H2054" s="157">
        <v>314.76600000000002</v>
      </c>
      <c r="I2054" s="158"/>
      <c r="J2054" s="158">
        <f>ROUND(I2054*H2054,2)</f>
        <v>0</v>
      </c>
      <c r="K2054" s="159"/>
      <c r="L2054" s="31"/>
      <c r="M2054" s="160" t="s">
        <v>1</v>
      </c>
      <c r="N2054" s="161" t="s">
        <v>39</v>
      </c>
      <c r="O2054" s="162">
        <v>1.0649999999999999</v>
      </c>
      <c r="P2054" s="162">
        <f>O2054*H2054</f>
        <v>335.22579000000002</v>
      </c>
      <c r="Q2054" s="162">
        <v>3.0949999999999998E-2</v>
      </c>
      <c r="R2054" s="162">
        <f>Q2054*H2054</f>
        <v>9.7420077000000003</v>
      </c>
      <c r="S2054" s="162">
        <v>0</v>
      </c>
      <c r="T2054" s="163">
        <f>S2054*H2054</f>
        <v>0</v>
      </c>
      <c r="U2054" s="30"/>
      <c r="V2054" s="2" t="s">
        <v>7242</v>
      </c>
      <c r="W2054" s="30"/>
      <c r="X2054" s="30"/>
      <c r="Y2054" s="30"/>
      <c r="Z2054" s="30"/>
      <c r="AA2054" s="30"/>
      <c r="AB2054" s="30"/>
      <c r="AC2054" s="30"/>
      <c r="AD2054" s="30"/>
      <c r="AE2054" s="30"/>
      <c r="AR2054" s="164" t="s">
        <v>558</v>
      </c>
      <c r="AT2054" s="164" t="s">
        <v>447</v>
      </c>
      <c r="AU2054" s="164" t="s">
        <v>129</v>
      </c>
      <c r="AY2054" s="18" t="s">
        <v>445</v>
      </c>
      <c r="BE2054" s="165">
        <f>IF(N2054="základná",J2054,0)</f>
        <v>0</v>
      </c>
      <c r="BF2054" s="165">
        <f>IF(N2054="znížená",J2054,0)</f>
        <v>0</v>
      </c>
      <c r="BG2054" s="165">
        <f>IF(N2054="zákl. prenesená",J2054,0)</f>
        <v>0</v>
      </c>
      <c r="BH2054" s="165">
        <f>IF(N2054="zníž. prenesená",J2054,0)</f>
        <v>0</v>
      </c>
      <c r="BI2054" s="165">
        <f>IF(N2054="nulová",J2054,0)</f>
        <v>0</v>
      </c>
      <c r="BJ2054" s="18" t="s">
        <v>129</v>
      </c>
      <c r="BK2054" s="165">
        <f>ROUND(I2054*H2054,2)</f>
        <v>0</v>
      </c>
      <c r="BL2054" s="18" t="s">
        <v>558</v>
      </c>
      <c r="BM2054" s="164" t="s">
        <v>2443</v>
      </c>
    </row>
    <row r="2055" spans="1:65" s="13" customFormat="1">
      <c r="B2055" s="166"/>
      <c r="D2055" s="167" t="s">
        <v>453</v>
      </c>
      <c r="E2055" s="168" t="s">
        <v>1</v>
      </c>
      <c r="F2055" s="169" t="s">
        <v>2444</v>
      </c>
      <c r="H2055" s="168" t="s">
        <v>1</v>
      </c>
      <c r="L2055" s="166"/>
      <c r="M2055" s="170"/>
      <c r="N2055" s="171"/>
      <c r="O2055" s="171"/>
      <c r="P2055" s="171"/>
      <c r="Q2055" s="171"/>
      <c r="R2055" s="171"/>
      <c r="S2055" s="171"/>
      <c r="T2055" s="172"/>
      <c r="AT2055" s="168" t="s">
        <v>453</v>
      </c>
      <c r="AU2055" s="168" t="s">
        <v>129</v>
      </c>
      <c r="AV2055" s="13" t="s">
        <v>81</v>
      </c>
      <c r="AW2055" s="13" t="s">
        <v>29</v>
      </c>
      <c r="AX2055" s="13" t="s">
        <v>73</v>
      </c>
      <c r="AY2055" s="168" t="s">
        <v>445</v>
      </c>
    </row>
    <row r="2056" spans="1:65" s="13" customFormat="1">
      <c r="B2056" s="166"/>
      <c r="D2056" s="167" t="s">
        <v>453</v>
      </c>
      <c r="E2056" s="168" t="s">
        <v>1</v>
      </c>
      <c r="F2056" s="169" t="s">
        <v>653</v>
      </c>
      <c r="H2056" s="168" t="s">
        <v>1</v>
      </c>
      <c r="L2056" s="166"/>
      <c r="M2056" s="170"/>
      <c r="N2056" s="171"/>
      <c r="O2056" s="171"/>
      <c r="P2056" s="171"/>
      <c r="Q2056" s="171"/>
      <c r="R2056" s="171"/>
      <c r="S2056" s="171"/>
      <c r="T2056" s="172"/>
      <c r="AT2056" s="168" t="s">
        <v>453</v>
      </c>
      <c r="AU2056" s="168" t="s">
        <v>129</v>
      </c>
      <c r="AV2056" s="13" t="s">
        <v>81</v>
      </c>
      <c r="AW2056" s="13" t="s">
        <v>29</v>
      </c>
      <c r="AX2056" s="13" t="s">
        <v>73</v>
      </c>
      <c r="AY2056" s="168" t="s">
        <v>445</v>
      </c>
    </row>
    <row r="2057" spans="1:65" s="14" customFormat="1">
      <c r="B2057" s="173"/>
      <c r="D2057" s="167" t="s">
        <v>453</v>
      </c>
      <c r="E2057" s="174" t="s">
        <v>1</v>
      </c>
      <c r="F2057" s="175" t="s">
        <v>2445</v>
      </c>
      <c r="H2057" s="176">
        <v>170.64</v>
      </c>
      <c r="L2057" s="173"/>
      <c r="M2057" s="177"/>
      <c r="N2057" s="178"/>
      <c r="O2057" s="178"/>
      <c r="P2057" s="178"/>
      <c r="Q2057" s="178"/>
      <c r="R2057" s="178"/>
      <c r="S2057" s="178"/>
      <c r="T2057" s="179"/>
      <c r="AT2057" s="174" t="s">
        <v>453</v>
      </c>
      <c r="AU2057" s="174" t="s">
        <v>129</v>
      </c>
      <c r="AV2057" s="14" t="s">
        <v>129</v>
      </c>
      <c r="AW2057" s="14" t="s">
        <v>29</v>
      </c>
      <c r="AX2057" s="14" t="s">
        <v>73</v>
      </c>
      <c r="AY2057" s="174" t="s">
        <v>445</v>
      </c>
    </row>
    <row r="2058" spans="1:65" s="15" customFormat="1">
      <c r="B2058" s="180"/>
      <c r="D2058" s="167" t="s">
        <v>453</v>
      </c>
      <c r="E2058" s="181" t="s">
        <v>1</v>
      </c>
      <c r="F2058" s="182" t="s">
        <v>468</v>
      </c>
      <c r="H2058" s="183">
        <v>170.64</v>
      </c>
      <c r="L2058" s="180"/>
      <c r="M2058" s="184"/>
      <c r="N2058" s="185"/>
      <c r="O2058" s="185"/>
      <c r="P2058" s="185"/>
      <c r="Q2058" s="185"/>
      <c r="R2058" s="185"/>
      <c r="S2058" s="185"/>
      <c r="T2058" s="186"/>
      <c r="AT2058" s="181" t="s">
        <v>453</v>
      </c>
      <c r="AU2058" s="181" t="s">
        <v>129</v>
      </c>
      <c r="AV2058" s="15" t="s">
        <v>469</v>
      </c>
      <c r="AW2058" s="15" t="s">
        <v>29</v>
      </c>
      <c r="AX2058" s="15" t="s">
        <v>73</v>
      </c>
      <c r="AY2058" s="181" t="s">
        <v>445</v>
      </c>
    </row>
    <row r="2059" spans="1:65" s="13" customFormat="1">
      <c r="B2059" s="166"/>
      <c r="D2059" s="167" t="s">
        <v>453</v>
      </c>
      <c r="E2059" s="168" t="s">
        <v>1</v>
      </c>
      <c r="F2059" s="169" t="s">
        <v>654</v>
      </c>
      <c r="H2059" s="168" t="s">
        <v>1</v>
      </c>
      <c r="L2059" s="166"/>
      <c r="M2059" s="170"/>
      <c r="N2059" s="171"/>
      <c r="O2059" s="171"/>
      <c r="P2059" s="171"/>
      <c r="Q2059" s="171"/>
      <c r="R2059" s="171"/>
      <c r="S2059" s="171"/>
      <c r="T2059" s="172"/>
      <c r="AT2059" s="168" t="s">
        <v>453</v>
      </c>
      <c r="AU2059" s="168" t="s">
        <v>129</v>
      </c>
      <c r="AV2059" s="13" t="s">
        <v>81</v>
      </c>
      <c r="AW2059" s="13" t="s">
        <v>29</v>
      </c>
      <c r="AX2059" s="13" t="s">
        <v>73</v>
      </c>
      <c r="AY2059" s="168" t="s">
        <v>445</v>
      </c>
    </row>
    <row r="2060" spans="1:65" s="14" customFormat="1">
      <c r="B2060" s="173"/>
      <c r="D2060" s="167" t="s">
        <v>453</v>
      </c>
      <c r="E2060" s="174" t="s">
        <v>1</v>
      </c>
      <c r="F2060" s="175" t="s">
        <v>2446</v>
      </c>
      <c r="H2060" s="176">
        <v>144.126</v>
      </c>
      <c r="L2060" s="173"/>
      <c r="M2060" s="177"/>
      <c r="N2060" s="178"/>
      <c r="O2060" s="178"/>
      <c r="P2060" s="178"/>
      <c r="Q2060" s="178"/>
      <c r="R2060" s="178"/>
      <c r="S2060" s="178"/>
      <c r="T2060" s="179"/>
      <c r="AT2060" s="174" t="s">
        <v>453</v>
      </c>
      <c r="AU2060" s="174" t="s">
        <v>129</v>
      </c>
      <c r="AV2060" s="14" t="s">
        <v>129</v>
      </c>
      <c r="AW2060" s="14" t="s">
        <v>29</v>
      </c>
      <c r="AX2060" s="14" t="s">
        <v>73</v>
      </c>
      <c r="AY2060" s="174" t="s">
        <v>445</v>
      </c>
    </row>
    <row r="2061" spans="1:65" s="15" customFormat="1">
      <c r="B2061" s="180"/>
      <c r="D2061" s="167" t="s">
        <v>453</v>
      </c>
      <c r="E2061" s="181" t="s">
        <v>1</v>
      </c>
      <c r="F2061" s="182" t="s">
        <v>468</v>
      </c>
      <c r="H2061" s="183">
        <v>144.126</v>
      </c>
      <c r="L2061" s="180"/>
      <c r="M2061" s="184"/>
      <c r="N2061" s="185"/>
      <c r="O2061" s="185"/>
      <c r="P2061" s="185"/>
      <c r="Q2061" s="185"/>
      <c r="R2061" s="185"/>
      <c r="S2061" s="185"/>
      <c r="T2061" s="186"/>
      <c r="AT2061" s="181" t="s">
        <v>453</v>
      </c>
      <c r="AU2061" s="181" t="s">
        <v>129</v>
      </c>
      <c r="AV2061" s="15" t="s">
        <v>469</v>
      </c>
      <c r="AW2061" s="15" t="s">
        <v>29</v>
      </c>
      <c r="AX2061" s="15" t="s">
        <v>73</v>
      </c>
      <c r="AY2061" s="181" t="s">
        <v>445</v>
      </c>
    </row>
    <row r="2062" spans="1:65" s="16" customFormat="1">
      <c r="B2062" s="187"/>
      <c r="D2062" s="167" t="s">
        <v>453</v>
      </c>
      <c r="E2062" s="188" t="s">
        <v>2447</v>
      </c>
      <c r="F2062" s="189" t="s">
        <v>470</v>
      </c>
      <c r="H2062" s="190">
        <v>314.76600000000002</v>
      </c>
      <c r="L2062" s="187"/>
      <c r="M2062" s="191"/>
      <c r="N2062" s="192"/>
      <c r="O2062" s="192"/>
      <c r="P2062" s="192"/>
      <c r="Q2062" s="192"/>
      <c r="R2062" s="192"/>
      <c r="S2062" s="192"/>
      <c r="T2062" s="193"/>
      <c r="AT2062" s="188" t="s">
        <v>453</v>
      </c>
      <c r="AU2062" s="188" t="s">
        <v>129</v>
      </c>
      <c r="AV2062" s="16" t="s">
        <v>451</v>
      </c>
      <c r="AW2062" s="16" t="s">
        <v>29</v>
      </c>
      <c r="AX2062" s="16" t="s">
        <v>81</v>
      </c>
      <c r="AY2062" s="188" t="s">
        <v>445</v>
      </c>
    </row>
    <row r="2063" spans="1:65" s="2" customFormat="1" ht="24.2" customHeight="1">
      <c r="A2063" s="30"/>
      <c r="B2063" s="152"/>
      <c r="C2063" s="153" t="s">
        <v>2448</v>
      </c>
      <c r="D2063" s="153" t="s">
        <v>447</v>
      </c>
      <c r="E2063" s="154" t="s">
        <v>2449</v>
      </c>
      <c r="F2063" s="155" t="s">
        <v>2450</v>
      </c>
      <c r="G2063" s="156" t="s">
        <v>529</v>
      </c>
      <c r="H2063" s="157">
        <v>51.823999999999998</v>
      </c>
      <c r="I2063" s="158"/>
      <c r="J2063" s="158">
        <f>ROUND(I2063*H2063,2)</f>
        <v>0</v>
      </c>
      <c r="K2063" s="159"/>
      <c r="L2063" s="31"/>
      <c r="M2063" s="160" t="s">
        <v>1</v>
      </c>
      <c r="N2063" s="161" t="s">
        <v>39</v>
      </c>
      <c r="O2063" s="162">
        <v>0.68540000000000001</v>
      </c>
      <c r="P2063" s="162">
        <f>O2063*H2063</f>
        <v>35.520169600000003</v>
      </c>
      <c r="Q2063" s="162">
        <v>1.3850960000000001E-2</v>
      </c>
      <c r="R2063" s="162">
        <f>Q2063*H2063</f>
        <v>0.71781215103999996</v>
      </c>
      <c r="S2063" s="162">
        <v>0</v>
      </c>
      <c r="T2063" s="163">
        <f>S2063*H2063</f>
        <v>0</v>
      </c>
      <c r="U2063" s="30"/>
      <c r="V2063" s="30"/>
      <c r="W2063" s="30"/>
      <c r="X2063" s="30"/>
      <c r="Y2063" s="30"/>
      <c r="Z2063" s="30"/>
      <c r="AA2063" s="30"/>
      <c r="AB2063" s="30"/>
      <c r="AC2063" s="30"/>
      <c r="AD2063" s="30"/>
      <c r="AE2063" s="30"/>
      <c r="AR2063" s="164" t="s">
        <v>558</v>
      </c>
      <c r="AT2063" s="164" t="s">
        <v>447</v>
      </c>
      <c r="AU2063" s="164" t="s">
        <v>129</v>
      </c>
      <c r="AY2063" s="18" t="s">
        <v>445</v>
      </c>
      <c r="BE2063" s="165">
        <f>IF(N2063="základná",J2063,0)</f>
        <v>0</v>
      </c>
      <c r="BF2063" s="165">
        <f>IF(N2063="znížená",J2063,0)</f>
        <v>0</v>
      </c>
      <c r="BG2063" s="165">
        <f>IF(N2063="zákl. prenesená",J2063,0)</f>
        <v>0</v>
      </c>
      <c r="BH2063" s="165">
        <f>IF(N2063="zníž. prenesená",J2063,0)</f>
        <v>0</v>
      </c>
      <c r="BI2063" s="165">
        <f>IF(N2063="nulová",J2063,0)</f>
        <v>0</v>
      </c>
      <c r="BJ2063" s="18" t="s">
        <v>129</v>
      </c>
      <c r="BK2063" s="165">
        <f>ROUND(I2063*H2063,2)</f>
        <v>0</v>
      </c>
      <c r="BL2063" s="18" t="s">
        <v>558</v>
      </c>
      <c r="BM2063" s="164" t="s">
        <v>2451</v>
      </c>
    </row>
    <row r="2064" spans="1:65" s="13" customFormat="1">
      <c r="B2064" s="166"/>
      <c r="D2064" s="167" t="s">
        <v>453</v>
      </c>
      <c r="E2064" s="168" t="s">
        <v>1</v>
      </c>
      <c r="F2064" s="169" t="s">
        <v>1151</v>
      </c>
      <c r="H2064" s="168" t="s">
        <v>1</v>
      </c>
      <c r="L2064" s="166"/>
      <c r="M2064" s="170"/>
      <c r="N2064" s="171"/>
      <c r="O2064" s="171"/>
      <c r="P2064" s="171"/>
      <c r="Q2064" s="171"/>
      <c r="R2064" s="171"/>
      <c r="S2064" s="171"/>
      <c r="T2064" s="172"/>
      <c r="AT2064" s="168" t="s">
        <v>453</v>
      </c>
      <c r="AU2064" s="168" t="s">
        <v>129</v>
      </c>
      <c r="AV2064" s="13" t="s">
        <v>81</v>
      </c>
      <c r="AW2064" s="13" t="s">
        <v>29</v>
      </c>
      <c r="AX2064" s="13" t="s">
        <v>73</v>
      </c>
      <c r="AY2064" s="168" t="s">
        <v>445</v>
      </c>
    </row>
    <row r="2065" spans="1:65" s="14" customFormat="1">
      <c r="B2065" s="173"/>
      <c r="D2065" s="167" t="s">
        <v>453</v>
      </c>
      <c r="E2065" s="174" t="s">
        <v>1</v>
      </c>
      <c r="F2065" s="175" t="s">
        <v>2452</v>
      </c>
      <c r="H2065" s="176">
        <v>40.502000000000002</v>
      </c>
      <c r="L2065" s="173"/>
      <c r="M2065" s="177"/>
      <c r="N2065" s="178"/>
      <c r="O2065" s="178"/>
      <c r="P2065" s="178"/>
      <c r="Q2065" s="178"/>
      <c r="R2065" s="178"/>
      <c r="S2065" s="178"/>
      <c r="T2065" s="179"/>
      <c r="AT2065" s="174" t="s">
        <v>453</v>
      </c>
      <c r="AU2065" s="174" t="s">
        <v>129</v>
      </c>
      <c r="AV2065" s="14" t="s">
        <v>129</v>
      </c>
      <c r="AW2065" s="14" t="s">
        <v>29</v>
      </c>
      <c r="AX2065" s="14" t="s">
        <v>73</v>
      </c>
      <c r="AY2065" s="174" t="s">
        <v>445</v>
      </c>
    </row>
    <row r="2066" spans="1:65" s="14" customFormat="1">
      <c r="B2066" s="173"/>
      <c r="D2066" s="167" t="s">
        <v>453</v>
      </c>
      <c r="E2066" s="174" t="s">
        <v>1</v>
      </c>
      <c r="F2066" s="175" t="s">
        <v>2453</v>
      </c>
      <c r="H2066" s="176">
        <v>30.012</v>
      </c>
      <c r="L2066" s="173"/>
      <c r="M2066" s="177"/>
      <c r="N2066" s="178"/>
      <c r="O2066" s="178"/>
      <c r="P2066" s="178"/>
      <c r="Q2066" s="178"/>
      <c r="R2066" s="178"/>
      <c r="S2066" s="178"/>
      <c r="T2066" s="179"/>
      <c r="AT2066" s="174" t="s">
        <v>453</v>
      </c>
      <c r="AU2066" s="174" t="s">
        <v>129</v>
      </c>
      <c r="AV2066" s="14" t="s">
        <v>129</v>
      </c>
      <c r="AW2066" s="14" t="s">
        <v>29</v>
      </c>
      <c r="AX2066" s="14" t="s">
        <v>73</v>
      </c>
      <c r="AY2066" s="174" t="s">
        <v>445</v>
      </c>
    </row>
    <row r="2067" spans="1:65" s="14" customFormat="1">
      <c r="B2067" s="173"/>
      <c r="D2067" s="167" t="s">
        <v>453</v>
      </c>
      <c r="E2067" s="174" t="s">
        <v>1</v>
      </c>
      <c r="F2067" s="175" t="s">
        <v>2454</v>
      </c>
      <c r="H2067" s="176">
        <v>-18.690000000000001</v>
      </c>
      <c r="L2067" s="173"/>
      <c r="M2067" s="177"/>
      <c r="N2067" s="178"/>
      <c r="O2067" s="178"/>
      <c r="P2067" s="178"/>
      <c r="Q2067" s="178"/>
      <c r="R2067" s="178"/>
      <c r="S2067" s="178"/>
      <c r="T2067" s="179"/>
      <c r="AT2067" s="174" t="s">
        <v>453</v>
      </c>
      <c r="AU2067" s="174" t="s">
        <v>129</v>
      </c>
      <c r="AV2067" s="14" t="s">
        <v>129</v>
      </c>
      <c r="AW2067" s="14" t="s">
        <v>29</v>
      </c>
      <c r="AX2067" s="14" t="s">
        <v>73</v>
      </c>
      <c r="AY2067" s="174" t="s">
        <v>445</v>
      </c>
    </row>
    <row r="2068" spans="1:65" s="15" customFormat="1">
      <c r="B2068" s="180"/>
      <c r="D2068" s="167" t="s">
        <v>453</v>
      </c>
      <c r="E2068" s="181" t="s">
        <v>202</v>
      </c>
      <c r="F2068" s="182" t="s">
        <v>468</v>
      </c>
      <c r="H2068" s="183">
        <v>51.823999999999998</v>
      </c>
      <c r="L2068" s="180"/>
      <c r="M2068" s="184"/>
      <c r="N2068" s="185"/>
      <c r="O2068" s="185"/>
      <c r="P2068" s="185"/>
      <c r="Q2068" s="185"/>
      <c r="R2068" s="185"/>
      <c r="S2068" s="185"/>
      <c r="T2068" s="186"/>
      <c r="AT2068" s="181" t="s">
        <v>453</v>
      </c>
      <c r="AU2068" s="181" t="s">
        <v>129</v>
      </c>
      <c r="AV2068" s="15" t="s">
        <v>469</v>
      </c>
      <c r="AW2068" s="15" t="s">
        <v>29</v>
      </c>
      <c r="AX2068" s="15" t="s">
        <v>73</v>
      </c>
      <c r="AY2068" s="181" t="s">
        <v>445</v>
      </c>
    </row>
    <row r="2069" spans="1:65" s="16" customFormat="1">
      <c r="B2069" s="187"/>
      <c r="D2069" s="167" t="s">
        <v>453</v>
      </c>
      <c r="E2069" s="188" t="s">
        <v>1</v>
      </c>
      <c r="F2069" s="189" t="s">
        <v>470</v>
      </c>
      <c r="H2069" s="190">
        <v>51.823999999999998</v>
      </c>
      <c r="L2069" s="187"/>
      <c r="M2069" s="191"/>
      <c r="N2069" s="192"/>
      <c r="O2069" s="192"/>
      <c r="P2069" s="192"/>
      <c r="Q2069" s="192"/>
      <c r="R2069" s="192"/>
      <c r="S2069" s="192"/>
      <c r="T2069" s="193"/>
      <c r="AT2069" s="188" t="s">
        <v>453</v>
      </c>
      <c r="AU2069" s="188" t="s">
        <v>129</v>
      </c>
      <c r="AV2069" s="16" t="s">
        <v>451</v>
      </c>
      <c r="AW2069" s="16" t="s">
        <v>29</v>
      </c>
      <c r="AX2069" s="16" t="s">
        <v>81</v>
      </c>
      <c r="AY2069" s="188" t="s">
        <v>445</v>
      </c>
    </row>
    <row r="2070" spans="1:65" s="2" customFormat="1" ht="37.9" customHeight="1">
      <c r="A2070" s="30"/>
      <c r="B2070" s="152"/>
      <c r="C2070" s="153" t="s">
        <v>2455</v>
      </c>
      <c r="D2070" s="153" t="s">
        <v>447</v>
      </c>
      <c r="E2070" s="154" t="s">
        <v>2456</v>
      </c>
      <c r="F2070" s="155" t="s">
        <v>2457</v>
      </c>
      <c r="G2070" s="156" t="s">
        <v>529</v>
      </c>
      <c r="H2070" s="157">
        <v>1475.0730000000001</v>
      </c>
      <c r="I2070" s="158"/>
      <c r="J2070" s="158">
        <f>ROUND(I2070*H2070,2)</f>
        <v>0</v>
      </c>
      <c r="K2070" s="159"/>
      <c r="L2070" s="31"/>
      <c r="M2070" s="160" t="s">
        <v>1</v>
      </c>
      <c r="N2070" s="161" t="s">
        <v>39</v>
      </c>
      <c r="O2070" s="162">
        <v>1.17367</v>
      </c>
      <c r="P2070" s="162">
        <f>O2070*H2070</f>
        <v>1731.24892791</v>
      </c>
      <c r="Q2070" s="162">
        <v>3.3326120000000001E-2</v>
      </c>
      <c r="R2070" s="162">
        <f>Q2070*H2070</f>
        <v>49.158459806760007</v>
      </c>
      <c r="S2070" s="162">
        <v>0</v>
      </c>
      <c r="T2070" s="163">
        <f>S2070*H2070</f>
        <v>0</v>
      </c>
      <c r="U2070" s="30"/>
      <c r="V2070" s="30"/>
      <c r="W2070" s="30"/>
      <c r="X2070" s="30"/>
      <c r="Y2070" s="30"/>
      <c r="Z2070" s="30"/>
      <c r="AA2070" s="30"/>
      <c r="AB2070" s="30"/>
      <c r="AC2070" s="30"/>
      <c r="AD2070" s="30"/>
      <c r="AE2070" s="30"/>
      <c r="AR2070" s="164" t="s">
        <v>558</v>
      </c>
      <c r="AT2070" s="164" t="s">
        <v>447</v>
      </c>
      <c r="AU2070" s="164" t="s">
        <v>129</v>
      </c>
      <c r="AY2070" s="18" t="s">
        <v>445</v>
      </c>
      <c r="BE2070" s="165">
        <f>IF(N2070="základná",J2070,0)</f>
        <v>0</v>
      </c>
      <c r="BF2070" s="165">
        <f>IF(N2070="znížená",J2070,0)</f>
        <v>0</v>
      </c>
      <c r="BG2070" s="165">
        <f>IF(N2070="zákl. prenesená",J2070,0)</f>
        <v>0</v>
      </c>
      <c r="BH2070" s="165">
        <f>IF(N2070="zníž. prenesená",J2070,0)</f>
        <v>0</v>
      </c>
      <c r="BI2070" s="165">
        <f>IF(N2070="nulová",J2070,0)</f>
        <v>0</v>
      </c>
      <c r="BJ2070" s="18" t="s">
        <v>129</v>
      </c>
      <c r="BK2070" s="165">
        <f>ROUND(I2070*H2070,2)</f>
        <v>0</v>
      </c>
      <c r="BL2070" s="18" t="s">
        <v>558</v>
      </c>
      <c r="BM2070" s="164" t="s">
        <v>2458</v>
      </c>
    </row>
    <row r="2071" spans="1:65" s="13" customFormat="1">
      <c r="B2071" s="166"/>
      <c r="D2071" s="167" t="s">
        <v>453</v>
      </c>
      <c r="E2071" s="168" t="s">
        <v>1</v>
      </c>
      <c r="F2071" s="169" t="s">
        <v>2459</v>
      </c>
      <c r="H2071" s="168" t="s">
        <v>1</v>
      </c>
      <c r="L2071" s="166"/>
      <c r="M2071" s="170"/>
      <c r="N2071" s="171"/>
      <c r="O2071" s="171"/>
      <c r="P2071" s="171"/>
      <c r="Q2071" s="171"/>
      <c r="R2071" s="171"/>
      <c r="S2071" s="171"/>
      <c r="T2071" s="172"/>
      <c r="AT2071" s="168" t="s">
        <v>453</v>
      </c>
      <c r="AU2071" s="168" t="s">
        <v>129</v>
      </c>
      <c r="AV2071" s="13" t="s">
        <v>81</v>
      </c>
      <c r="AW2071" s="13" t="s">
        <v>29</v>
      </c>
      <c r="AX2071" s="13" t="s">
        <v>73</v>
      </c>
      <c r="AY2071" s="168" t="s">
        <v>445</v>
      </c>
    </row>
    <row r="2072" spans="1:65" s="13" customFormat="1">
      <c r="B2072" s="166"/>
      <c r="D2072" s="167" t="s">
        <v>453</v>
      </c>
      <c r="E2072" s="168" t="s">
        <v>1</v>
      </c>
      <c r="F2072" s="169" t="s">
        <v>2460</v>
      </c>
      <c r="H2072" s="168" t="s">
        <v>1</v>
      </c>
      <c r="L2072" s="166"/>
      <c r="M2072" s="170"/>
      <c r="N2072" s="171"/>
      <c r="O2072" s="171"/>
      <c r="P2072" s="171"/>
      <c r="Q2072" s="171"/>
      <c r="R2072" s="171"/>
      <c r="S2072" s="171"/>
      <c r="T2072" s="172"/>
      <c r="AT2072" s="168" t="s">
        <v>453</v>
      </c>
      <c r="AU2072" s="168" t="s">
        <v>129</v>
      </c>
      <c r="AV2072" s="13" t="s">
        <v>81</v>
      </c>
      <c r="AW2072" s="13" t="s">
        <v>29</v>
      </c>
      <c r="AX2072" s="13" t="s">
        <v>73</v>
      </c>
      <c r="AY2072" s="168" t="s">
        <v>445</v>
      </c>
    </row>
    <row r="2073" spans="1:65" s="14" customFormat="1">
      <c r="B2073" s="173"/>
      <c r="D2073" s="167" t="s">
        <v>453</v>
      </c>
      <c r="E2073" s="174" t="s">
        <v>1</v>
      </c>
      <c r="F2073" s="175" t="s">
        <v>2461</v>
      </c>
      <c r="H2073" s="176">
        <v>126.435</v>
      </c>
      <c r="L2073" s="173"/>
      <c r="M2073" s="177"/>
      <c r="N2073" s="178"/>
      <c r="O2073" s="178"/>
      <c r="P2073" s="178"/>
      <c r="Q2073" s="178"/>
      <c r="R2073" s="178"/>
      <c r="S2073" s="178"/>
      <c r="T2073" s="179"/>
      <c r="AT2073" s="174" t="s">
        <v>453</v>
      </c>
      <c r="AU2073" s="174" t="s">
        <v>129</v>
      </c>
      <c r="AV2073" s="14" t="s">
        <v>129</v>
      </c>
      <c r="AW2073" s="14" t="s">
        <v>29</v>
      </c>
      <c r="AX2073" s="14" t="s">
        <v>73</v>
      </c>
      <c r="AY2073" s="174" t="s">
        <v>445</v>
      </c>
    </row>
    <row r="2074" spans="1:65" s="14" customFormat="1">
      <c r="B2074" s="173"/>
      <c r="D2074" s="167" t="s">
        <v>453</v>
      </c>
      <c r="E2074" s="174" t="s">
        <v>1</v>
      </c>
      <c r="F2074" s="175" t="s">
        <v>2462</v>
      </c>
      <c r="H2074" s="176">
        <v>17.86</v>
      </c>
      <c r="L2074" s="173"/>
      <c r="M2074" s="177"/>
      <c r="N2074" s="178"/>
      <c r="O2074" s="178"/>
      <c r="P2074" s="178"/>
      <c r="Q2074" s="178"/>
      <c r="R2074" s="178"/>
      <c r="S2074" s="178"/>
      <c r="T2074" s="179"/>
      <c r="AT2074" s="174" t="s">
        <v>453</v>
      </c>
      <c r="AU2074" s="174" t="s">
        <v>129</v>
      </c>
      <c r="AV2074" s="14" t="s">
        <v>129</v>
      </c>
      <c r="AW2074" s="14" t="s">
        <v>29</v>
      </c>
      <c r="AX2074" s="14" t="s">
        <v>73</v>
      </c>
      <c r="AY2074" s="174" t="s">
        <v>445</v>
      </c>
    </row>
    <row r="2075" spans="1:65" s="13" customFormat="1">
      <c r="B2075" s="166"/>
      <c r="D2075" s="167" t="s">
        <v>453</v>
      </c>
      <c r="E2075" s="168" t="s">
        <v>1</v>
      </c>
      <c r="F2075" s="169" t="s">
        <v>2463</v>
      </c>
      <c r="H2075" s="168" t="s">
        <v>1</v>
      </c>
      <c r="L2075" s="166"/>
      <c r="M2075" s="170"/>
      <c r="N2075" s="171"/>
      <c r="O2075" s="171"/>
      <c r="P2075" s="171"/>
      <c r="Q2075" s="171"/>
      <c r="R2075" s="171"/>
      <c r="S2075" s="171"/>
      <c r="T2075" s="172"/>
      <c r="AT2075" s="168" t="s">
        <v>453</v>
      </c>
      <c r="AU2075" s="168" t="s">
        <v>129</v>
      </c>
      <c r="AV2075" s="13" t="s">
        <v>81</v>
      </c>
      <c r="AW2075" s="13" t="s">
        <v>29</v>
      </c>
      <c r="AX2075" s="13" t="s">
        <v>73</v>
      </c>
      <c r="AY2075" s="168" t="s">
        <v>445</v>
      </c>
    </row>
    <row r="2076" spans="1:65" s="14" customFormat="1">
      <c r="B2076" s="173"/>
      <c r="D2076" s="167" t="s">
        <v>453</v>
      </c>
      <c r="E2076" s="174" t="s">
        <v>1</v>
      </c>
      <c r="F2076" s="175" t="s">
        <v>2464</v>
      </c>
      <c r="H2076" s="176">
        <v>134.26300000000001</v>
      </c>
      <c r="L2076" s="173"/>
      <c r="M2076" s="177"/>
      <c r="N2076" s="178"/>
      <c r="O2076" s="178"/>
      <c r="P2076" s="178"/>
      <c r="Q2076" s="178"/>
      <c r="R2076" s="178"/>
      <c r="S2076" s="178"/>
      <c r="T2076" s="179"/>
      <c r="AT2076" s="174" t="s">
        <v>453</v>
      </c>
      <c r="AU2076" s="174" t="s">
        <v>129</v>
      </c>
      <c r="AV2076" s="14" t="s">
        <v>129</v>
      </c>
      <c r="AW2076" s="14" t="s">
        <v>29</v>
      </c>
      <c r="AX2076" s="14" t="s">
        <v>73</v>
      </c>
      <c r="AY2076" s="174" t="s">
        <v>445</v>
      </c>
    </row>
    <row r="2077" spans="1:65" s="14" customFormat="1">
      <c r="B2077" s="173"/>
      <c r="D2077" s="167" t="s">
        <v>453</v>
      </c>
      <c r="E2077" s="174" t="s">
        <v>1</v>
      </c>
      <c r="F2077" s="175" t="s">
        <v>2465</v>
      </c>
      <c r="H2077" s="176">
        <v>18.239999999999998</v>
      </c>
      <c r="L2077" s="173"/>
      <c r="M2077" s="177"/>
      <c r="N2077" s="178"/>
      <c r="O2077" s="178"/>
      <c r="P2077" s="178"/>
      <c r="Q2077" s="178"/>
      <c r="R2077" s="178"/>
      <c r="S2077" s="178"/>
      <c r="T2077" s="179"/>
      <c r="AT2077" s="174" t="s">
        <v>453</v>
      </c>
      <c r="AU2077" s="174" t="s">
        <v>129</v>
      </c>
      <c r="AV2077" s="14" t="s">
        <v>129</v>
      </c>
      <c r="AW2077" s="14" t="s">
        <v>29</v>
      </c>
      <c r="AX2077" s="14" t="s">
        <v>73</v>
      </c>
      <c r="AY2077" s="174" t="s">
        <v>445</v>
      </c>
    </row>
    <row r="2078" spans="1:65" s="13" customFormat="1">
      <c r="B2078" s="166"/>
      <c r="D2078" s="167" t="s">
        <v>453</v>
      </c>
      <c r="E2078" s="168" t="s">
        <v>1</v>
      </c>
      <c r="F2078" s="169" t="s">
        <v>2388</v>
      </c>
      <c r="H2078" s="168" t="s">
        <v>1</v>
      </c>
      <c r="L2078" s="166"/>
      <c r="M2078" s="170"/>
      <c r="N2078" s="171"/>
      <c r="O2078" s="171"/>
      <c r="P2078" s="171"/>
      <c r="Q2078" s="171"/>
      <c r="R2078" s="171"/>
      <c r="S2078" s="171"/>
      <c r="T2078" s="172"/>
      <c r="AT2078" s="168" t="s">
        <v>453</v>
      </c>
      <c r="AU2078" s="168" t="s">
        <v>129</v>
      </c>
      <c r="AV2078" s="13" t="s">
        <v>81</v>
      </c>
      <c r="AW2078" s="13" t="s">
        <v>29</v>
      </c>
      <c r="AX2078" s="13" t="s">
        <v>73</v>
      </c>
      <c r="AY2078" s="168" t="s">
        <v>445</v>
      </c>
    </row>
    <row r="2079" spans="1:65" s="14" customFormat="1">
      <c r="B2079" s="173"/>
      <c r="D2079" s="167" t="s">
        <v>453</v>
      </c>
      <c r="E2079" s="174" t="s">
        <v>1</v>
      </c>
      <c r="F2079" s="175" t="s">
        <v>2466</v>
      </c>
      <c r="H2079" s="176">
        <v>109.15900000000001</v>
      </c>
      <c r="L2079" s="173"/>
      <c r="M2079" s="177"/>
      <c r="N2079" s="178"/>
      <c r="O2079" s="178"/>
      <c r="P2079" s="178"/>
      <c r="Q2079" s="178"/>
      <c r="R2079" s="178"/>
      <c r="S2079" s="178"/>
      <c r="T2079" s="179"/>
      <c r="AT2079" s="174" t="s">
        <v>453</v>
      </c>
      <c r="AU2079" s="174" t="s">
        <v>129</v>
      </c>
      <c r="AV2079" s="14" t="s">
        <v>129</v>
      </c>
      <c r="AW2079" s="14" t="s">
        <v>29</v>
      </c>
      <c r="AX2079" s="14" t="s">
        <v>73</v>
      </c>
      <c r="AY2079" s="174" t="s">
        <v>445</v>
      </c>
    </row>
    <row r="2080" spans="1:65" s="14" customFormat="1">
      <c r="B2080" s="173"/>
      <c r="D2080" s="167" t="s">
        <v>453</v>
      </c>
      <c r="E2080" s="174" t="s">
        <v>1</v>
      </c>
      <c r="F2080" s="175" t="s">
        <v>2467</v>
      </c>
      <c r="H2080" s="176">
        <v>97.052000000000007</v>
      </c>
      <c r="L2080" s="173"/>
      <c r="M2080" s="177"/>
      <c r="N2080" s="178"/>
      <c r="O2080" s="178"/>
      <c r="P2080" s="178"/>
      <c r="Q2080" s="178"/>
      <c r="R2080" s="178"/>
      <c r="S2080" s="178"/>
      <c r="T2080" s="179"/>
      <c r="AT2080" s="174" t="s">
        <v>453</v>
      </c>
      <c r="AU2080" s="174" t="s">
        <v>129</v>
      </c>
      <c r="AV2080" s="14" t="s">
        <v>129</v>
      </c>
      <c r="AW2080" s="14" t="s">
        <v>29</v>
      </c>
      <c r="AX2080" s="14" t="s">
        <v>73</v>
      </c>
      <c r="AY2080" s="174" t="s">
        <v>445</v>
      </c>
    </row>
    <row r="2081" spans="2:51" s="13" customFormat="1">
      <c r="B2081" s="166"/>
      <c r="D2081" s="167" t="s">
        <v>453</v>
      </c>
      <c r="E2081" s="168" t="s">
        <v>1</v>
      </c>
      <c r="F2081" s="169" t="s">
        <v>2468</v>
      </c>
      <c r="H2081" s="168" t="s">
        <v>1</v>
      </c>
      <c r="L2081" s="166"/>
      <c r="M2081" s="170"/>
      <c r="N2081" s="171"/>
      <c r="O2081" s="171"/>
      <c r="P2081" s="171"/>
      <c r="Q2081" s="171"/>
      <c r="R2081" s="171"/>
      <c r="S2081" s="171"/>
      <c r="T2081" s="172"/>
      <c r="AT2081" s="168" t="s">
        <v>453</v>
      </c>
      <c r="AU2081" s="168" t="s">
        <v>129</v>
      </c>
      <c r="AV2081" s="13" t="s">
        <v>81</v>
      </c>
      <c r="AW2081" s="13" t="s">
        <v>29</v>
      </c>
      <c r="AX2081" s="13" t="s">
        <v>73</v>
      </c>
      <c r="AY2081" s="168" t="s">
        <v>445</v>
      </c>
    </row>
    <row r="2082" spans="2:51" s="14" customFormat="1">
      <c r="B2082" s="173"/>
      <c r="D2082" s="167" t="s">
        <v>453</v>
      </c>
      <c r="E2082" s="174" t="s">
        <v>1</v>
      </c>
      <c r="F2082" s="175" t="s">
        <v>2469</v>
      </c>
      <c r="H2082" s="176">
        <v>35.75</v>
      </c>
      <c r="L2082" s="173"/>
      <c r="M2082" s="177"/>
      <c r="N2082" s="178"/>
      <c r="O2082" s="178"/>
      <c r="P2082" s="178"/>
      <c r="Q2082" s="178"/>
      <c r="R2082" s="178"/>
      <c r="S2082" s="178"/>
      <c r="T2082" s="179"/>
      <c r="AT2082" s="174" t="s">
        <v>453</v>
      </c>
      <c r="AU2082" s="174" t="s">
        <v>129</v>
      </c>
      <c r="AV2082" s="14" t="s">
        <v>129</v>
      </c>
      <c r="AW2082" s="14" t="s">
        <v>29</v>
      </c>
      <c r="AX2082" s="14" t="s">
        <v>73</v>
      </c>
      <c r="AY2082" s="174" t="s">
        <v>445</v>
      </c>
    </row>
    <row r="2083" spans="2:51" s="15" customFormat="1">
      <c r="B2083" s="180"/>
      <c r="D2083" s="167" t="s">
        <v>453</v>
      </c>
      <c r="E2083" s="181" t="s">
        <v>184</v>
      </c>
      <c r="F2083" s="182" t="s">
        <v>468</v>
      </c>
      <c r="H2083" s="183">
        <v>538.75900000000001</v>
      </c>
      <c r="L2083" s="180"/>
      <c r="M2083" s="184"/>
      <c r="N2083" s="185"/>
      <c r="O2083" s="185"/>
      <c r="P2083" s="185"/>
      <c r="Q2083" s="185"/>
      <c r="R2083" s="185"/>
      <c r="S2083" s="185"/>
      <c r="T2083" s="186"/>
      <c r="AT2083" s="181" t="s">
        <v>453</v>
      </c>
      <c r="AU2083" s="181" t="s">
        <v>129</v>
      </c>
      <c r="AV2083" s="15" t="s">
        <v>469</v>
      </c>
      <c r="AW2083" s="15" t="s">
        <v>29</v>
      </c>
      <c r="AX2083" s="15" t="s">
        <v>73</v>
      </c>
      <c r="AY2083" s="181" t="s">
        <v>445</v>
      </c>
    </row>
    <row r="2084" spans="2:51" s="13" customFormat="1">
      <c r="B2084" s="166"/>
      <c r="D2084" s="167" t="s">
        <v>453</v>
      </c>
      <c r="E2084" s="168" t="s">
        <v>1</v>
      </c>
      <c r="F2084" s="169" t="s">
        <v>2470</v>
      </c>
      <c r="H2084" s="168" t="s">
        <v>1</v>
      </c>
      <c r="L2084" s="166"/>
      <c r="M2084" s="170"/>
      <c r="N2084" s="171"/>
      <c r="O2084" s="171"/>
      <c r="P2084" s="171"/>
      <c r="Q2084" s="171"/>
      <c r="R2084" s="171"/>
      <c r="S2084" s="171"/>
      <c r="T2084" s="172"/>
      <c r="AT2084" s="168" t="s">
        <v>453</v>
      </c>
      <c r="AU2084" s="168" t="s">
        <v>129</v>
      </c>
      <c r="AV2084" s="13" t="s">
        <v>81</v>
      </c>
      <c r="AW2084" s="13" t="s">
        <v>29</v>
      </c>
      <c r="AX2084" s="13" t="s">
        <v>73</v>
      </c>
      <c r="AY2084" s="168" t="s">
        <v>445</v>
      </c>
    </row>
    <row r="2085" spans="2:51" s="13" customFormat="1">
      <c r="B2085" s="166"/>
      <c r="D2085" s="167" t="s">
        <v>453</v>
      </c>
      <c r="E2085" s="168" t="s">
        <v>1</v>
      </c>
      <c r="F2085" s="169" t="s">
        <v>2460</v>
      </c>
      <c r="H2085" s="168" t="s">
        <v>1</v>
      </c>
      <c r="L2085" s="166"/>
      <c r="M2085" s="170"/>
      <c r="N2085" s="171"/>
      <c r="O2085" s="171"/>
      <c r="P2085" s="171"/>
      <c r="Q2085" s="171"/>
      <c r="R2085" s="171"/>
      <c r="S2085" s="171"/>
      <c r="T2085" s="172"/>
      <c r="AT2085" s="168" t="s">
        <v>453</v>
      </c>
      <c r="AU2085" s="168" t="s">
        <v>129</v>
      </c>
      <c r="AV2085" s="13" t="s">
        <v>81</v>
      </c>
      <c r="AW2085" s="13" t="s">
        <v>29</v>
      </c>
      <c r="AX2085" s="13" t="s">
        <v>73</v>
      </c>
      <c r="AY2085" s="168" t="s">
        <v>445</v>
      </c>
    </row>
    <row r="2086" spans="2:51" s="14" customFormat="1">
      <c r="B2086" s="173"/>
      <c r="D2086" s="167" t="s">
        <v>453</v>
      </c>
      <c r="E2086" s="174" t="s">
        <v>1</v>
      </c>
      <c r="F2086" s="175" t="s">
        <v>2471</v>
      </c>
      <c r="H2086" s="176">
        <v>147.41900000000001</v>
      </c>
      <c r="L2086" s="173"/>
      <c r="M2086" s="177"/>
      <c r="N2086" s="178"/>
      <c r="O2086" s="178"/>
      <c r="P2086" s="178"/>
      <c r="Q2086" s="178"/>
      <c r="R2086" s="178"/>
      <c r="S2086" s="178"/>
      <c r="T2086" s="179"/>
      <c r="AT2086" s="174" t="s">
        <v>453</v>
      </c>
      <c r="AU2086" s="174" t="s">
        <v>129</v>
      </c>
      <c r="AV2086" s="14" t="s">
        <v>129</v>
      </c>
      <c r="AW2086" s="14" t="s">
        <v>29</v>
      </c>
      <c r="AX2086" s="14" t="s">
        <v>73</v>
      </c>
      <c r="AY2086" s="174" t="s">
        <v>445</v>
      </c>
    </row>
    <row r="2087" spans="2:51" s="14" customFormat="1">
      <c r="B2087" s="173"/>
      <c r="D2087" s="167" t="s">
        <v>453</v>
      </c>
      <c r="E2087" s="174" t="s">
        <v>1</v>
      </c>
      <c r="F2087" s="175" t="s">
        <v>2472</v>
      </c>
      <c r="H2087" s="176">
        <v>88.364999999999995</v>
      </c>
      <c r="L2087" s="173"/>
      <c r="M2087" s="177"/>
      <c r="N2087" s="178"/>
      <c r="O2087" s="178"/>
      <c r="P2087" s="178"/>
      <c r="Q2087" s="178"/>
      <c r="R2087" s="178"/>
      <c r="S2087" s="178"/>
      <c r="T2087" s="179"/>
      <c r="AT2087" s="174" t="s">
        <v>453</v>
      </c>
      <c r="AU2087" s="174" t="s">
        <v>129</v>
      </c>
      <c r="AV2087" s="14" t="s">
        <v>129</v>
      </c>
      <c r="AW2087" s="14" t="s">
        <v>29</v>
      </c>
      <c r="AX2087" s="14" t="s">
        <v>73</v>
      </c>
      <c r="AY2087" s="174" t="s">
        <v>445</v>
      </c>
    </row>
    <row r="2088" spans="2:51" s="13" customFormat="1">
      <c r="B2088" s="166"/>
      <c r="D2088" s="167" t="s">
        <v>453</v>
      </c>
      <c r="E2088" s="168" t="s">
        <v>1</v>
      </c>
      <c r="F2088" s="169" t="s">
        <v>2463</v>
      </c>
      <c r="H2088" s="168" t="s">
        <v>1</v>
      </c>
      <c r="L2088" s="166"/>
      <c r="M2088" s="170"/>
      <c r="N2088" s="171"/>
      <c r="O2088" s="171"/>
      <c r="P2088" s="171"/>
      <c r="Q2088" s="171"/>
      <c r="R2088" s="171"/>
      <c r="S2088" s="171"/>
      <c r="T2088" s="172"/>
      <c r="AT2088" s="168" t="s">
        <v>453</v>
      </c>
      <c r="AU2088" s="168" t="s">
        <v>129</v>
      </c>
      <c r="AV2088" s="13" t="s">
        <v>81</v>
      </c>
      <c r="AW2088" s="13" t="s">
        <v>29</v>
      </c>
      <c r="AX2088" s="13" t="s">
        <v>73</v>
      </c>
      <c r="AY2088" s="168" t="s">
        <v>445</v>
      </c>
    </row>
    <row r="2089" spans="2:51" s="14" customFormat="1">
      <c r="B2089" s="173"/>
      <c r="D2089" s="167" t="s">
        <v>453</v>
      </c>
      <c r="E2089" s="174" t="s">
        <v>1</v>
      </c>
      <c r="F2089" s="175" t="s">
        <v>2473</v>
      </c>
      <c r="H2089" s="176">
        <v>145.89500000000001</v>
      </c>
      <c r="L2089" s="173"/>
      <c r="M2089" s="177"/>
      <c r="N2089" s="178"/>
      <c r="O2089" s="178"/>
      <c r="P2089" s="178"/>
      <c r="Q2089" s="178"/>
      <c r="R2089" s="178"/>
      <c r="S2089" s="178"/>
      <c r="T2089" s="179"/>
      <c r="AT2089" s="174" t="s">
        <v>453</v>
      </c>
      <c r="AU2089" s="174" t="s">
        <v>129</v>
      </c>
      <c r="AV2089" s="14" t="s">
        <v>129</v>
      </c>
      <c r="AW2089" s="14" t="s">
        <v>29</v>
      </c>
      <c r="AX2089" s="14" t="s">
        <v>73</v>
      </c>
      <c r="AY2089" s="174" t="s">
        <v>445</v>
      </c>
    </row>
    <row r="2090" spans="2:51" s="14" customFormat="1">
      <c r="B2090" s="173"/>
      <c r="D2090" s="167" t="s">
        <v>453</v>
      </c>
      <c r="E2090" s="174" t="s">
        <v>1</v>
      </c>
      <c r="F2090" s="175" t="s">
        <v>2474</v>
      </c>
      <c r="H2090" s="176">
        <v>87.51</v>
      </c>
      <c r="L2090" s="173"/>
      <c r="M2090" s="177"/>
      <c r="N2090" s="178"/>
      <c r="O2090" s="178"/>
      <c r="P2090" s="178"/>
      <c r="Q2090" s="178"/>
      <c r="R2090" s="178"/>
      <c r="S2090" s="178"/>
      <c r="T2090" s="179"/>
      <c r="AT2090" s="174" t="s">
        <v>453</v>
      </c>
      <c r="AU2090" s="174" t="s">
        <v>129</v>
      </c>
      <c r="AV2090" s="14" t="s">
        <v>129</v>
      </c>
      <c r="AW2090" s="14" t="s">
        <v>29</v>
      </c>
      <c r="AX2090" s="14" t="s">
        <v>73</v>
      </c>
      <c r="AY2090" s="174" t="s">
        <v>445</v>
      </c>
    </row>
    <row r="2091" spans="2:51" s="13" customFormat="1">
      <c r="B2091" s="166"/>
      <c r="D2091" s="167" t="s">
        <v>453</v>
      </c>
      <c r="E2091" s="168" t="s">
        <v>1</v>
      </c>
      <c r="F2091" s="169" t="s">
        <v>2388</v>
      </c>
      <c r="H2091" s="168" t="s">
        <v>1</v>
      </c>
      <c r="L2091" s="166"/>
      <c r="M2091" s="170"/>
      <c r="N2091" s="171"/>
      <c r="O2091" s="171"/>
      <c r="P2091" s="171"/>
      <c r="Q2091" s="171"/>
      <c r="R2091" s="171"/>
      <c r="S2091" s="171"/>
      <c r="T2091" s="172"/>
      <c r="AT2091" s="168" t="s">
        <v>453</v>
      </c>
      <c r="AU2091" s="168" t="s">
        <v>129</v>
      </c>
      <c r="AV2091" s="13" t="s">
        <v>81</v>
      </c>
      <c r="AW2091" s="13" t="s">
        <v>29</v>
      </c>
      <c r="AX2091" s="13" t="s">
        <v>73</v>
      </c>
      <c r="AY2091" s="168" t="s">
        <v>445</v>
      </c>
    </row>
    <row r="2092" spans="2:51" s="14" customFormat="1">
      <c r="B2092" s="173"/>
      <c r="D2092" s="167" t="s">
        <v>453</v>
      </c>
      <c r="E2092" s="174" t="s">
        <v>1</v>
      </c>
      <c r="F2092" s="175" t="s">
        <v>2475</v>
      </c>
      <c r="H2092" s="176">
        <v>165.91800000000001</v>
      </c>
      <c r="L2092" s="173"/>
      <c r="M2092" s="177"/>
      <c r="N2092" s="178"/>
      <c r="O2092" s="178"/>
      <c r="P2092" s="178"/>
      <c r="Q2092" s="178"/>
      <c r="R2092" s="178"/>
      <c r="S2092" s="178"/>
      <c r="T2092" s="179"/>
      <c r="AT2092" s="174" t="s">
        <v>453</v>
      </c>
      <c r="AU2092" s="174" t="s">
        <v>129</v>
      </c>
      <c r="AV2092" s="14" t="s">
        <v>129</v>
      </c>
      <c r="AW2092" s="14" t="s">
        <v>29</v>
      </c>
      <c r="AX2092" s="14" t="s">
        <v>73</v>
      </c>
      <c r="AY2092" s="174" t="s">
        <v>445</v>
      </c>
    </row>
    <row r="2093" spans="2:51" s="14" customFormat="1">
      <c r="B2093" s="173"/>
      <c r="D2093" s="167" t="s">
        <v>453</v>
      </c>
      <c r="E2093" s="174" t="s">
        <v>1</v>
      </c>
      <c r="F2093" s="175" t="s">
        <v>2476</v>
      </c>
      <c r="H2093" s="176">
        <v>78.792000000000002</v>
      </c>
      <c r="L2093" s="173"/>
      <c r="M2093" s="177"/>
      <c r="N2093" s="178"/>
      <c r="O2093" s="178"/>
      <c r="P2093" s="178"/>
      <c r="Q2093" s="178"/>
      <c r="R2093" s="178"/>
      <c r="S2093" s="178"/>
      <c r="T2093" s="179"/>
      <c r="AT2093" s="174" t="s">
        <v>453</v>
      </c>
      <c r="AU2093" s="174" t="s">
        <v>129</v>
      </c>
      <c r="AV2093" s="14" t="s">
        <v>129</v>
      </c>
      <c r="AW2093" s="14" t="s">
        <v>29</v>
      </c>
      <c r="AX2093" s="14" t="s">
        <v>73</v>
      </c>
      <c r="AY2093" s="174" t="s">
        <v>445</v>
      </c>
    </row>
    <row r="2094" spans="2:51" s="13" customFormat="1">
      <c r="B2094" s="166"/>
      <c r="D2094" s="167" t="s">
        <v>453</v>
      </c>
      <c r="E2094" s="168" t="s">
        <v>1</v>
      </c>
      <c r="F2094" s="169" t="s">
        <v>2468</v>
      </c>
      <c r="H2094" s="168" t="s">
        <v>1</v>
      </c>
      <c r="L2094" s="166"/>
      <c r="M2094" s="170"/>
      <c r="N2094" s="171"/>
      <c r="O2094" s="171"/>
      <c r="P2094" s="171"/>
      <c r="Q2094" s="171"/>
      <c r="R2094" s="171"/>
      <c r="S2094" s="171"/>
      <c r="T2094" s="172"/>
      <c r="AT2094" s="168" t="s">
        <v>453</v>
      </c>
      <c r="AU2094" s="168" t="s">
        <v>129</v>
      </c>
      <c r="AV2094" s="13" t="s">
        <v>81</v>
      </c>
      <c r="AW2094" s="13" t="s">
        <v>29</v>
      </c>
      <c r="AX2094" s="13" t="s">
        <v>73</v>
      </c>
      <c r="AY2094" s="168" t="s">
        <v>445</v>
      </c>
    </row>
    <row r="2095" spans="2:51" s="14" customFormat="1">
      <c r="B2095" s="173"/>
      <c r="D2095" s="167" t="s">
        <v>453</v>
      </c>
      <c r="E2095" s="174" t="s">
        <v>1</v>
      </c>
      <c r="F2095" s="175" t="s">
        <v>2477</v>
      </c>
      <c r="H2095" s="176">
        <v>66.822000000000003</v>
      </c>
      <c r="L2095" s="173"/>
      <c r="M2095" s="177"/>
      <c r="N2095" s="178"/>
      <c r="O2095" s="178"/>
      <c r="P2095" s="178"/>
      <c r="Q2095" s="178"/>
      <c r="R2095" s="178"/>
      <c r="S2095" s="178"/>
      <c r="T2095" s="179"/>
      <c r="AT2095" s="174" t="s">
        <v>453</v>
      </c>
      <c r="AU2095" s="174" t="s">
        <v>129</v>
      </c>
      <c r="AV2095" s="14" t="s">
        <v>129</v>
      </c>
      <c r="AW2095" s="14" t="s">
        <v>29</v>
      </c>
      <c r="AX2095" s="14" t="s">
        <v>73</v>
      </c>
      <c r="AY2095" s="174" t="s">
        <v>445</v>
      </c>
    </row>
    <row r="2096" spans="2:51" s="14" customFormat="1">
      <c r="B2096" s="173"/>
      <c r="D2096" s="167" t="s">
        <v>453</v>
      </c>
      <c r="E2096" s="174" t="s">
        <v>1</v>
      </c>
      <c r="F2096" s="175" t="s">
        <v>2478</v>
      </c>
      <c r="H2096" s="176">
        <v>40.46</v>
      </c>
      <c r="L2096" s="173"/>
      <c r="M2096" s="177"/>
      <c r="N2096" s="178"/>
      <c r="O2096" s="178"/>
      <c r="P2096" s="178"/>
      <c r="Q2096" s="178"/>
      <c r="R2096" s="178"/>
      <c r="S2096" s="178"/>
      <c r="T2096" s="179"/>
      <c r="AT2096" s="174" t="s">
        <v>453</v>
      </c>
      <c r="AU2096" s="174" t="s">
        <v>129</v>
      </c>
      <c r="AV2096" s="14" t="s">
        <v>129</v>
      </c>
      <c r="AW2096" s="14" t="s">
        <v>29</v>
      </c>
      <c r="AX2096" s="14" t="s">
        <v>73</v>
      </c>
      <c r="AY2096" s="174" t="s">
        <v>445</v>
      </c>
    </row>
    <row r="2097" spans="1:65" s="13" customFormat="1">
      <c r="B2097" s="166"/>
      <c r="D2097" s="167" t="s">
        <v>453</v>
      </c>
      <c r="E2097" s="168" t="s">
        <v>1</v>
      </c>
      <c r="F2097" s="169" t="s">
        <v>2479</v>
      </c>
      <c r="H2097" s="168" t="s">
        <v>1</v>
      </c>
      <c r="L2097" s="166"/>
      <c r="M2097" s="170"/>
      <c r="N2097" s="171"/>
      <c r="O2097" s="171"/>
      <c r="P2097" s="171"/>
      <c r="Q2097" s="171"/>
      <c r="R2097" s="171"/>
      <c r="S2097" s="171"/>
      <c r="T2097" s="172"/>
      <c r="AT2097" s="168" t="s">
        <v>453</v>
      </c>
      <c r="AU2097" s="168" t="s">
        <v>129</v>
      </c>
      <c r="AV2097" s="13" t="s">
        <v>81</v>
      </c>
      <c r="AW2097" s="13" t="s">
        <v>29</v>
      </c>
      <c r="AX2097" s="13" t="s">
        <v>73</v>
      </c>
      <c r="AY2097" s="168" t="s">
        <v>445</v>
      </c>
    </row>
    <row r="2098" spans="1:65" s="14" customFormat="1">
      <c r="B2098" s="173"/>
      <c r="D2098" s="167" t="s">
        <v>453</v>
      </c>
      <c r="E2098" s="174" t="s">
        <v>1</v>
      </c>
      <c r="F2098" s="175" t="s">
        <v>2480</v>
      </c>
      <c r="H2098" s="176">
        <v>-61.74</v>
      </c>
      <c r="L2098" s="173"/>
      <c r="M2098" s="177"/>
      <c r="N2098" s="178"/>
      <c r="O2098" s="178"/>
      <c r="P2098" s="178"/>
      <c r="Q2098" s="178"/>
      <c r="R2098" s="178"/>
      <c r="S2098" s="178"/>
      <c r="T2098" s="179"/>
      <c r="AT2098" s="174" t="s">
        <v>453</v>
      </c>
      <c r="AU2098" s="174" t="s">
        <v>129</v>
      </c>
      <c r="AV2098" s="14" t="s">
        <v>129</v>
      </c>
      <c r="AW2098" s="14" t="s">
        <v>29</v>
      </c>
      <c r="AX2098" s="14" t="s">
        <v>73</v>
      </c>
      <c r="AY2098" s="174" t="s">
        <v>445</v>
      </c>
    </row>
    <row r="2099" spans="1:65" s="13" customFormat="1">
      <c r="B2099" s="166"/>
      <c r="D2099" s="167" t="s">
        <v>453</v>
      </c>
      <c r="E2099" s="168" t="s">
        <v>1</v>
      </c>
      <c r="F2099" s="169" t="s">
        <v>2481</v>
      </c>
      <c r="H2099" s="168" t="s">
        <v>1</v>
      </c>
      <c r="L2099" s="166"/>
      <c r="M2099" s="170"/>
      <c r="N2099" s="171"/>
      <c r="O2099" s="171"/>
      <c r="P2099" s="171"/>
      <c r="Q2099" s="171"/>
      <c r="R2099" s="171"/>
      <c r="S2099" s="171"/>
      <c r="T2099" s="172"/>
      <c r="AT2099" s="168" t="s">
        <v>453</v>
      </c>
      <c r="AU2099" s="168" t="s">
        <v>129</v>
      </c>
      <c r="AV2099" s="13" t="s">
        <v>81</v>
      </c>
      <c r="AW2099" s="13" t="s">
        <v>29</v>
      </c>
      <c r="AX2099" s="13" t="s">
        <v>73</v>
      </c>
      <c r="AY2099" s="168" t="s">
        <v>445</v>
      </c>
    </row>
    <row r="2100" spans="1:65" s="14" customFormat="1">
      <c r="B2100" s="173"/>
      <c r="D2100" s="167" t="s">
        <v>453</v>
      </c>
      <c r="E2100" s="174" t="s">
        <v>1</v>
      </c>
      <c r="F2100" s="175" t="s">
        <v>2482</v>
      </c>
      <c r="H2100" s="176">
        <v>110.723</v>
      </c>
      <c r="L2100" s="173"/>
      <c r="M2100" s="177"/>
      <c r="N2100" s="178"/>
      <c r="O2100" s="178"/>
      <c r="P2100" s="178"/>
      <c r="Q2100" s="178"/>
      <c r="R2100" s="178"/>
      <c r="S2100" s="178"/>
      <c r="T2100" s="179"/>
      <c r="AT2100" s="174" t="s">
        <v>453</v>
      </c>
      <c r="AU2100" s="174" t="s">
        <v>129</v>
      </c>
      <c r="AV2100" s="14" t="s">
        <v>129</v>
      </c>
      <c r="AW2100" s="14" t="s">
        <v>29</v>
      </c>
      <c r="AX2100" s="14" t="s">
        <v>73</v>
      </c>
      <c r="AY2100" s="174" t="s">
        <v>445</v>
      </c>
    </row>
    <row r="2101" spans="1:65" s="14" customFormat="1">
      <c r="B2101" s="173"/>
      <c r="D2101" s="167" t="s">
        <v>453</v>
      </c>
      <c r="E2101" s="174" t="s">
        <v>1</v>
      </c>
      <c r="F2101" s="175" t="s">
        <v>2483</v>
      </c>
      <c r="H2101" s="176">
        <v>66.150000000000006</v>
      </c>
      <c r="L2101" s="173"/>
      <c r="M2101" s="177"/>
      <c r="N2101" s="178"/>
      <c r="O2101" s="178"/>
      <c r="P2101" s="178"/>
      <c r="Q2101" s="178"/>
      <c r="R2101" s="178"/>
      <c r="S2101" s="178"/>
      <c r="T2101" s="179"/>
      <c r="AT2101" s="174" t="s">
        <v>453</v>
      </c>
      <c r="AU2101" s="174" t="s">
        <v>129</v>
      </c>
      <c r="AV2101" s="14" t="s">
        <v>129</v>
      </c>
      <c r="AW2101" s="14" t="s">
        <v>29</v>
      </c>
      <c r="AX2101" s="14" t="s">
        <v>73</v>
      </c>
      <c r="AY2101" s="174" t="s">
        <v>445</v>
      </c>
    </row>
    <row r="2102" spans="1:65" s="15" customFormat="1">
      <c r="B2102" s="180"/>
      <c r="D2102" s="167" t="s">
        <v>453</v>
      </c>
      <c r="E2102" s="181" t="s">
        <v>186</v>
      </c>
      <c r="F2102" s="182" t="s">
        <v>468</v>
      </c>
      <c r="H2102" s="183">
        <v>936.31399999999996</v>
      </c>
      <c r="L2102" s="180"/>
      <c r="M2102" s="184"/>
      <c r="N2102" s="185"/>
      <c r="O2102" s="185"/>
      <c r="P2102" s="185"/>
      <c r="Q2102" s="185"/>
      <c r="R2102" s="185"/>
      <c r="S2102" s="185"/>
      <c r="T2102" s="186"/>
      <c r="AT2102" s="181" t="s">
        <v>453</v>
      </c>
      <c r="AU2102" s="181" t="s">
        <v>129</v>
      </c>
      <c r="AV2102" s="15" t="s">
        <v>469</v>
      </c>
      <c r="AW2102" s="15" t="s">
        <v>29</v>
      </c>
      <c r="AX2102" s="15" t="s">
        <v>73</v>
      </c>
      <c r="AY2102" s="181" t="s">
        <v>445</v>
      </c>
    </row>
    <row r="2103" spans="1:65" s="16" customFormat="1">
      <c r="B2103" s="187"/>
      <c r="D2103" s="167" t="s">
        <v>453</v>
      </c>
      <c r="E2103" s="188" t="s">
        <v>1</v>
      </c>
      <c r="F2103" s="189" t="s">
        <v>470</v>
      </c>
      <c r="H2103" s="190">
        <v>1475.0730000000001</v>
      </c>
      <c r="L2103" s="187"/>
      <c r="M2103" s="191"/>
      <c r="N2103" s="192"/>
      <c r="O2103" s="192"/>
      <c r="P2103" s="192"/>
      <c r="Q2103" s="192"/>
      <c r="R2103" s="192"/>
      <c r="S2103" s="192"/>
      <c r="T2103" s="193"/>
      <c r="AT2103" s="188" t="s">
        <v>453</v>
      </c>
      <c r="AU2103" s="188" t="s">
        <v>129</v>
      </c>
      <c r="AV2103" s="16" t="s">
        <v>451</v>
      </c>
      <c r="AW2103" s="16" t="s">
        <v>29</v>
      </c>
      <c r="AX2103" s="16" t="s">
        <v>81</v>
      </c>
      <c r="AY2103" s="188" t="s">
        <v>445</v>
      </c>
    </row>
    <row r="2104" spans="1:65" s="2" customFormat="1" ht="37.9" customHeight="1">
      <c r="A2104" s="30"/>
      <c r="B2104" s="152"/>
      <c r="C2104" s="153" t="s">
        <v>2484</v>
      </c>
      <c r="D2104" s="153" t="s">
        <v>447</v>
      </c>
      <c r="E2104" s="154" t="s">
        <v>2485</v>
      </c>
      <c r="F2104" s="155" t="s">
        <v>2486</v>
      </c>
      <c r="G2104" s="156" t="s">
        <v>529</v>
      </c>
      <c r="H2104" s="157">
        <v>148.67099999999999</v>
      </c>
      <c r="I2104" s="158"/>
      <c r="J2104" s="158">
        <f>ROUND(I2104*H2104,2)</f>
        <v>0</v>
      </c>
      <c r="K2104" s="159"/>
      <c r="L2104" s="31"/>
      <c r="M2104" s="160" t="s">
        <v>1</v>
      </c>
      <c r="N2104" s="161" t="s">
        <v>39</v>
      </c>
      <c r="O2104" s="162">
        <v>1.1588700000000001</v>
      </c>
      <c r="P2104" s="162">
        <f>O2104*H2104</f>
        <v>172.29036177</v>
      </c>
      <c r="Q2104" s="162">
        <v>2.933612E-2</v>
      </c>
      <c r="R2104" s="162">
        <f>Q2104*H2104</f>
        <v>4.36143029652</v>
      </c>
      <c r="S2104" s="162">
        <v>0</v>
      </c>
      <c r="T2104" s="163">
        <f>S2104*H2104</f>
        <v>0</v>
      </c>
      <c r="U2104" s="30"/>
      <c r="V2104" s="30"/>
      <c r="W2104" s="30"/>
      <c r="X2104" s="30"/>
      <c r="Y2104" s="30"/>
      <c r="Z2104" s="30"/>
      <c r="AA2104" s="30"/>
      <c r="AB2104" s="30"/>
      <c r="AC2104" s="30"/>
      <c r="AD2104" s="30"/>
      <c r="AE2104" s="30"/>
      <c r="AR2104" s="164" t="s">
        <v>558</v>
      </c>
      <c r="AT2104" s="164" t="s">
        <v>447</v>
      </c>
      <c r="AU2104" s="164" t="s">
        <v>129</v>
      </c>
      <c r="AY2104" s="18" t="s">
        <v>445</v>
      </c>
      <c r="BE2104" s="165">
        <f>IF(N2104="základná",J2104,0)</f>
        <v>0</v>
      </c>
      <c r="BF2104" s="165">
        <f>IF(N2104="znížená",J2104,0)</f>
        <v>0</v>
      </c>
      <c r="BG2104" s="165">
        <f>IF(N2104="zákl. prenesená",J2104,0)</f>
        <v>0</v>
      </c>
      <c r="BH2104" s="165">
        <f>IF(N2104="zníž. prenesená",J2104,0)</f>
        <v>0</v>
      </c>
      <c r="BI2104" s="165">
        <f>IF(N2104="nulová",J2104,0)</f>
        <v>0</v>
      </c>
      <c r="BJ2104" s="18" t="s">
        <v>129</v>
      </c>
      <c r="BK2104" s="165">
        <f>ROUND(I2104*H2104,2)</f>
        <v>0</v>
      </c>
      <c r="BL2104" s="18" t="s">
        <v>558</v>
      </c>
      <c r="BM2104" s="164" t="s">
        <v>2487</v>
      </c>
    </row>
    <row r="2105" spans="1:65" s="13" customFormat="1">
      <c r="B2105" s="166"/>
      <c r="D2105" s="167" t="s">
        <v>453</v>
      </c>
      <c r="E2105" s="168" t="s">
        <v>1</v>
      </c>
      <c r="F2105" s="169" t="s">
        <v>2488</v>
      </c>
      <c r="H2105" s="168" t="s">
        <v>1</v>
      </c>
      <c r="L2105" s="166"/>
      <c r="M2105" s="170"/>
      <c r="N2105" s="171"/>
      <c r="O2105" s="171"/>
      <c r="P2105" s="171"/>
      <c r="Q2105" s="171"/>
      <c r="R2105" s="171"/>
      <c r="S2105" s="171"/>
      <c r="T2105" s="172"/>
      <c r="AT2105" s="168" t="s">
        <v>453</v>
      </c>
      <c r="AU2105" s="168" t="s">
        <v>129</v>
      </c>
      <c r="AV2105" s="13" t="s">
        <v>81</v>
      </c>
      <c r="AW2105" s="13" t="s">
        <v>29</v>
      </c>
      <c r="AX2105" s="13" t="s">
        <v>73</v>
      </c>
      <c r="AY2105" s="168" t="s">
        <v>445</v>
      </c>
    </row>
    <row r="2106" spans="1:65" s="13" customFormat="1">
      <c r="B2106" s="166"/>
      <c r="D2106" s="167" t="s">
        <v>453</v>
      </c>
      <c r="E2106" s="168" t="s">
        <v>1</v>
      </c>
      <c r="F2106" s="169" t="s">
        <v>2489</v>
      </c>
      <c r="H2106" s="168" t="s">
        <v>1</v>
      </c>
      <c r="L2106" s="166"/>
      <c r="M2106" s="170"/>
      <c r="N2106" s="171"/>
      <c r="O2106" s="171"/>
      <c r="P2106" s="171"/>
      <c r="Q2106" s="171"/>
      <c r="R2106" s="171"/>
      <c r="S2106" s="171"/>
      <c r="T2106" s="172"/>
      <c r="AT2106" s="168" t="s">
        <v>453</v>
      </c>
      <c r="AU2106" s="168" t="s">
        <v>129</v>
      </c>
      <c r="AV2106" s="13" t="s">
        <v>81</v>
      </c>
      <c r="AW2106" s="13" t="s">
        <v>29</v>
      </c>
      <c r="AX2106" s="13" t="s">
        <v>73</v>
      </c>
      <c r="AY2106" s="168" t="s">
        <v>445</v>
      </c>
    </row>
    <row r="2107" spans="1:65" s="14" customFormat="1">
      <c r="B2107" s="173"/>
      <c r="D2107" s="167" t="s">
        <v>453</v>
      </c>
      <c r="E2107" s="174" t="s">
        <v>1</v>
      </c>
      <c r="F2107" s="175" t="s">
        <v>2490</v>
      </c>
      <c r="H2107" s="176">
        <v>6.32</v>
      </c>
      <c r="L2107" s="173"/>
      <c r="M2107" s="177"/>
      <c r="N2107" s="178"/>
      <c r="O2107" s="178"/>
      <c r="P2107" s="178"/>
      <c r="Q2107" s="178"/>
      <c r="R2107" s="178"/>
      <c r="S2107" s="178"/>
      <c r="T2107" s="179"/>
      <c r="AT2107" s="174" t="s">
        <v>453</v>
      </c>
      <c r="AU2107" s="174" t="s">
        <v>129</v>
      </c>
      <c r="AV2107" s="14" t="s">
        <v>129</v>
      </c>
      <c r="AW2107" s="14" t="s">
        <v>29</v>
      </c>
      <c r="AX2107" s="14" t="s">
        <v>73</v>
      </c>
      <c r="AY2107" s="174" t="s">
        <v>445</v>
      </c>
    </row>
    <row r="2108" spans="1:65" s="13" customFormat="1">
      <c r="B2108" s="166"/>
      <c r="D2108" s="167" t="s">
        <v>453</v>
      </c>
      <c r="E2108" s="168" t="s">
        <v>1</v>
      </c>
      <c r="F2108" s="169" t="s">
        <v>2491</v>
      </c>
      <c r="H2108" s="168" t="s">
        <v>1</v>
      </c>
      <c r="L2108" s="166"/>
      <c r="M2108" s="170"/>
      <c r="N2108" s="171"/>
      <c r="O2108" s="171"/>
      <c r="P2108" s="171"/>
      <c r="Q2108" s="171"/>
      <c r="R2108" s="171"/>
      <c r="S2108" s="171"/>
      <c r="T2108" s="172"/>
      <c r="AT2108" s="168" t="s">
        <v>453</v>
      </c>
      <c r="AU2108" s="168" t="s">
        <v>129</v>
      </c>
      <c r="AV2108" s="13" t="s">
        <v>81</v>
      </c>
      <c r="AW2108" s="13" t="s">
        <v>29</v>
      </c>
      <c r="AX2108" s="13" t="s">
        <v>73</v>
      </c>
      <c r="AY2108" s="168" t="s">
        <v>445</v>
      </c>
    </row>
    <row r="2109" spans="1:65" s="14" customFormat="1">
      <c r="B2109" s="173"/>
      <c r="D2109" s="167" t="s">
        <v>453</v>
      </c>
      <c r="E2109" s="174" t="s">
        <v>1</v>
      </c>
      <c r="F2109" s="175" t="s">
        <v>2492</v>
      </c>
      <c r="H2109" s="176">
        <v>16.265999999999998</v>
      </c>
      <c r="L2109" s="173"/>
      <c r="M2109" s="177"/>
      <c r="N2109" s="178"/>
      <c r="O2109" s="178"/>
      <c r="P2109" s="178"/>
      <c r="Q2109" s="178"/>
      <c r="R2109" s="178"/>
      <c r="S2109" s="178"/>
      <c r="T2109" s="179"/>
      <c r="AT2109" s="174" t="s">
        <v>453</v>
      </c>
      <c r="AU2109" s="174" t="s">
        <v>129</v>
      </c>
      <c r="AV2109" s="14" t="s">
        <v>129</v>
      </c>
      <c r="AW2109" s="14" t="s">
        <v>29</v>
      </c>
      <c r="AX2109" s="14" t="s">
        <v>73</v>
      </c>
      <c r="AY2109" s="174" t="s">
        <v>445</v>
      </c>
    </row>
    <row r="2110" spans="1:65" s="13" customFormat="1">
      <c r="B2110" s="166"/>
      <c r="D2110" s="167" t="s">
        <v>453</v>
      </c>
      <c r="E2110" s="168" t="s">
        <v>1</v>
      </c>
      <c r="F2110" s="169" t="s">
        <v>2388</v>
      </c>
      <c r="H2110" s="168" t="s">
        <v>1</v>
      </c>
      <c r="L2110" s="166"/>
      <c r="M2110" s="170"/>
      <c r="N2110" s="171"/>
      <c r="O2110" s="171"/>
      <c r="P2110" s="171"/>
      <c r="Q2110" s="171"/>
      <c r="R2110" s="171"/>
      <c r="S2110" s="171"/>
      <c r="T2110" s="172"/>
      <c r="AT2110" s="168" t="s">
        <v>453</v>
      </c>
      <c r="AU2110" s="168" t="s">
        <v>129</v>
      </c>
      <c r="AV2110" s="13" t="s">
        <v>81</v>
      </c>
      <c r="AW2110" s="13" t="s">
        <v>29</v>
      </c>
      <c r="AX2110" s="13" t="s">
        <v>73</v>
      </c>
      <c r="AY2110" s="168" t="s">
        <v>445</v>
      </c>
    </row>
    <row r="2111" spans="1:65" s="14" customFormat="1">
      <c r="B2111" s="173"/>
      <c r="D2111" s="167" t="s">
        <v>453</v>
      </c>
      <c r="E2111" s="174" t="s">
        <v>1</v>
      </c>
      <c r="F2111" s="175" t="s">
        <v>2493</v>
      </c>
      <c r="H2111" s="176">
        <v>22.138000000000002</v>
      </c>
      <c r="L2111" s="173"/>
      <c r="M2111" s="177"/>
      <c r="N2111" s="178"/>
      <c r="O2111" s="178"/>
      <c r="P2111" s="178"/>
      <c r="Q2111" s="178"/>
      <c r="R2111" s="178"/>
      <c r="S2111" s="178"/>
      <c r="T2111" s="179"/>
      <c r="AT2111" s="174" t="s">
        <v>453</v>
      </c>
      <c r="AU2111" s="174" t="s">
        <v>129</v>
      </c>
      <c r="AV2111" s="14" t="s">
        <v>129</v>
      </c>
      <c r="AW2111" s="14" t="s">
        <v>29</v>
      </c>
      <c r="AX2111" s="14" t="s">
        <v>73</v>
      </c>
      <c r="AY2111" s="174" t="s">
        <v>445</v>
      </c>
    </row>
    <row r="2112" spans="1:65" s="14" customFormat="1">
      <c r="B2112" s="173"/>
      <c r="D2112" s="167" t="s">
        <v>453</v>
      </c>
      <c r="E2112" s="174" t="s">
        <v>1</v>
      </c>
      <c r="F2112" s="175" t="s">
        <v>2494</v>
      </c>
      <c r="H2112" s="176">
        <v>31.556000000000001</v>
      </c>
      <c r="L2112" s="173"/>
      <c r="M2112" s="177"/>
      <c r="N2112" s="178"/>
      <c r="O2112" s="178"/>
      <c r="P2112" s="178"/>
      <c r="Q2112" s="178"/>
      <c r="R2112" s="178"/>
      <c r="S2112" s="178"/>
      <c r="T2112" s="179"/>
      <c r="AT2112" s="174" t="s">
        <v>453</v>
      </c>
      <c r="AU2112" s="174" t="s">
        <v>129</v>
      </c>
      <c r="AV2112" s="14" t="s">
        <v>129</v>
      </c>
      <c r="AW2112" s="14" t="s">
        <v>29</v>
      </c>
      <c r="AX2112" s="14" t="s">
        <v>73</v>
      </c>
      <c r="AY2112" s="174" t="s">
        <v>445</v>
      </c>
    </row>
    <row r="2113" spans="1:65" s="15" customFormat="1">
      <c r="B2113" s="180"/>
      <c r="D2113" s="167" t="s">
        <v>453</v>
      </c>
      <c r="E2113" s="181" t="s">
        <v>188</v>
      </c>
      <c r="F2113" s="182" t="s">
        <v>468</v>
      </c>
      <c r="H2113" s="183">
        <v>76.28</v>
      </c>
      <c r="L2113" s="180"/>
      <c r="M2113" s="184"/>
      <c r="N2113" s="185"/>
      <c r="O2113" s="185"/>
      <c r="P2113" s="185"/>
      <c r="Q2113" s="185"/>
      <c r="R2113" s="185"/>
      <c r="S2113" s="185"/>
      <c r="T2113" s="186"/>
      <c r="AT2113" s="181" t="s">
        <v>453</v>
      </c>
      <c r="AU2113" s="181" t="s">
        <v>129</v>
      </c>
      <c r="AV2113" s="15" t="s">
        <v>469</v>
      </c>
      <c r="AW2113" s="15" t="s">
        <v>29</v>
      </c>
      <c r="AX2113" s="15" t="s">
        <v>73</v>
      </c>
      <c r="AY2113" s="181" t="s">
        <v>445</v>
      </c>
    </row>
    <row r="2114" spans="1:65" s="13" customFormat="1">
      <c r="B2114" s="166"/>
      <c r="D2114" s="167" t="s">
        <v>453</v>
      </c>
      <c r="E2114" s="168" t="s">
        <v>1</v>
      </c>
      <c r="F2114" s="169" t="s">
        <v>2495</v>
      </c>
      <c r="H2114" s="168" t="s">
        <v>1</v>
      </c>
      <c r="L2114" s="166"/>
      <c r="M2114" s="170"/>
      <c r="N2114" s="171"/>
      <c r="O2114" s="171"/>
      <c r="P2114" s="171"/>
      <c r="Q2114" s="171"/>
      <c r="R2114" s="171"/>
      <c r="S2114" s="171"/>
      <c r="T2114" s="172"/>
      <c r="AT2114" s="168" t="s">
        <v>453</v>
      </c>
      <c r="AU2114" s="168" t="s">
        <v>129</v>
      </c>
      <c r="AV2114" s="13" t="s">
        <v>81</v>
      </c>
      <c r="AW2114" s="13" t="s">
        <v>29</v>
      </c>
      <c r="AX2114" s="13" t="s">
        <v>73</v>
      </c>
      <c r="AY2114" s="168" t="s">
        <v>445</v>
      </c>
    </row>
    <row r="2115" spans="1:65" s="13" customFormat="1">
      <c r="B2115" s="166"/>
      <c r="D2115" s="167" t="s">
        <v>453</v>
      </c>
      <c r="E2115" s="168" t="s">
        <v>1</v>
      </c>
      <c r="F2115" s="169" t="s">
        <v>2388</v>
      </c>
      <c r="H2115" s="168" t="s">
        <v>1</v>
      </c>
      <c r="L2115" s="166"/>
      <c r="M2115" s="170"/>
      <c r="N2115" s="171"/>
      <c r="O2115" s="171"/>
      <c r="P2115" s="171"/>
      <c r="Q2115" s="171"/>
      <c r="R2115" s="171"/>
      <c r="S2115" s="171"/>
      <c r="T2115" s="172"/>
      <c r="AT2115" s="168" t="s">
        <v>453</v>
      </c>
      <c r="AU2115" s="168" t="s">
        <v>129</v>
      </c>
      <c r="AV2115" s="13" t="s">
        <v>81</v>
      </c>
      <c r="AW2115" s="13" t="s">
        <v>29</v>
      </c>
      <c r="AX2115" s="13" t="s">
        <v>73</v>
      </c>
      <c r="AY2115" s="168" t="s">
        <v>445</v>
      </c>
    </row>
    <row r="2116" spans="1:65" s="14" customFormat="1">
      <c r="B2116" s="173"/>
      <c r="D2116" s="167" t="s">
        <v>453</v>
      </c>
      <c r="E2116" s="174" t="s">
        <v>1</v>
      </c>
      <c r="F2116" s="175" t="s">
        <v>2496</v>
      </c>
      <c r="H2116" s="176">
        <v>48.706000000000003</v>
      </c>
      <c r="L2116" s="173"/>
      <c r="M2116" s="177"/>
      <c r="N2116" s="178"/>
      <c r="O2116" s="178"/>
      <c r="P2116" s="178"/>
      <c r="Q2116" s="178"/>
      <c r="R2116" s="178"/>
      <c r="S2116" s="178"/>
      <c r="T2116" s="179"/>
      <c r="AT2116" s="174" t="s">
        <v>453</v>
      </c>
      <c r="AU2116" s="174" t="s">
        <v>129</v>
      </c>
      <c r="AV2116" s="14" t="s">
        <v>129</v>
      </c>
      <c r="AW2116" s="14" t="s">
        <v>29</v>
      </c>
      <c r="AX2116" s="14" t="s">
        <v>73</v>
      </c>
      <c r="AY2116" s="174" t="s">
        <v>445</v>
      </c>
    </row>
    <row r="2117" spans="1:65" s="14" customFormat="1">
      <c r="B2117" s="173"/>
      <c r="D2117" s="167" t="s">
        <v>453</v>
      </c>
      <c r="E2117" s="174" t="s">
        <v>1</v>
      </c>
      <c r="F2117" s="175" t="s">
        <v>2497</v>
      </c>
      <c r="H2117" s="176">
        <v>23.684999999999999</v>
      </c>
      <c r="L2117" s="173"/>
      <c r="M2117" s="177"/>
      <c r="N2117" s="178"/>
      <c r="O2117" s="178"/>
      <c r="P2117" s="178"/>
      <c r="Q2117" s="178"/>
      <c r="R2117" s="178"/>
      <c r="S2117" s="178"/>
      <c r="T2117" s="179"/>
      <c r="AT2117" s="174" t="s">
        <v>453</v>
      </c>
      <c r="AU2117" s="174" t="s">
        <v>129</v>
      </c>
      <c r="AV2117" s="14" t="s">
        <v>129</v>
      </c>
      <c r="AW2117" s="14" t="s">
        <v>29</v>
      </c>
      <c r="AX2117" s="14" t="s">
        <v>73</v>
      </c>
      <c r="AY2117" s="174" t="s">
        <v>445</v>
      </c>
    </row>
    <row r="2118" spans="1:65" s="15" customFormat="1">
      <c r="B2118" s="180"/>
      <c r="D2118" s="167" t="s">
        <v>453</v>
      </c>
      <c r="E2118" s="181" t="s">
        <v>190</v>
      </c>
      <c r="F2118" s="182" t="s">
        <v>468</v>
      </c>
      <c r="H2118" s="183">
        <v>72.391000000000005</v>
      </c>
      <c r="L2118" s="180"/>
      <c r="M2118" s="184"/>
      <c r="N2118" s="185"/>
      <c r="O2118" s="185"/>
      <c r="P2118" s="185"/>
      <c r="Q2118" s="185"/>
      <c r="R2118" s="185"/>
      <c r="S2118" s="185"/>
      <c r="T2118" s="186"/>
      <c r="AT2118" s="181" t="s">
        <v>453</v>
      </c>
      <c r="AU2118" s="181" t="s">
        <v>129</v>
      </c>
      <c r="AV2118" s="15" t="s">
        <v>469</v>
      </c>
      <c r="AW2118" s="15" t="s">
        <v>29</v>
      </c>
      <c r="AX2118" s="15" t="s">
        <v>73</v>
      </c>
      <c r="AY2118" s="181" t="s">
        <v>445</v>
      </c>
    </row>
    <row r="2119" spans="1:65" s="16" customFormat="1">
      <c r="B2119" s="187"/>
      <c r="D2119" s="167" t="s">
        <v>453</v>
      </c>
      <c r="E2119" s="188" t="s">
        <v>1</v>
      </c>
      <c r="F2119" s="189" t="s">
        <v>470</v>
      </c>
      <c r="H2119" s="190">
        <v>148.67099999999999</v>
      </c>
      <c r="L2119" s="187"/>
      <c r="M2119" s="191"/>
      <c r="N2119" s="192"/>
      <c r="O2119" s="192"/>
      <c r="P2119" s="192"/>
      <c r="Q2119" s="192"/>
      <c r="R2119" s="192"/>
      <c r="S2119" s="192"/>
      <c r="T2119" s="193"/>
      <c r="AT2119" s="188" t="s">
        <v>453</v>
      </c>
      <c r="AU2119" s="188" t="s">
        <v>129</v>
      </c>
      <c r="AV2119" s="16" t="s">
        <v>451</v>
      </c>
      <c r="AW2119" s="16" t="s">
        <v>29</v>
      </c>
      <c r="AX2119" s="16" t="s">
        <v>81</v>
      </c>
      <c r="AY2119" s="188" t="s">
        <v>445</v>
      </c>
    </row>
    <row r="2120" spans="1:65" s="2" customFormat="1" ht="24.2" customHeight="1">
      <c r="A2120" s="30"/>
      <c r="B2120" s="152"/>
      <c r="C2120" s="194" t="s">
        <v>2498</v>
      </c>
      <c r="D2120" s="194" t="s">
        <v>534</v>
      </c>
      <c r="E2120" s="195" t="s">
        <v>2499</v>
      </c>
      <c r="F2120" s="196" t="s">
        <v>2500</v>
      </c>
      <c r="G2120" s="197" t="s">
        <v>529</v>
      </c>
      <c r="H2120" s="198">
        <v>1867.306</v>
      </c>
      <c r="I2120" s="199"/>
      <c r="J2120" s="199">
        <f>ROUND(I2120*H2120,2)</f>
        <v>0</v>
      </c>
      <c r="K2120" s="200"/>
      <c r="L2120" s="201"/>
      <c r="M2120" s="202" t="s">
        <v>1</v>
      </c>
      <c r="N2120" s="203" t="s">
        <v>39</v>
      </c>
      <c r="O2120" s="162">
        <v>0</v>
      </c>
      <c r="P2120" s="162">
        <f>O2120*H2120</f>
        <v>0</v>
      </c>
      <c r="Q2120" s="162">
        <v>1.7000000000000001E-4</v>
      </c>
      <c r="R2120" s="162">
        <f>Q2120*H2120</f>
        <v>0.31744202000000005</v>
      </c>
      <c r="S2120" s="162">
        <v>0</v>
      </c>
      <c r="T2120" s="163">
        <f>S2120*H2120</f>
        <v>0</v>
      </c>
      <c r="U2120" s="30"/>
      <c r="V2120" s="30"/>
      <c r="W2120" s="30"/>
      <c r="X2120" s="30"/>
      <c r="Y2120" s="30"/>
      <c r="Z2120" s="30"/>
      <c r="AA2120" s="30"/>
      <c r="AB2120" s="30"/>
      <c r="AC2120" s="30"/>
      <c r="AD2120" s="30"/>
      <c r="AE2120" s="30"/>
      <c r="AR2120" s="164" t="s">
        <v>655</v>
      </c>
      <c r="AT2120" s="164" t="s">
        <v>534</v>
      </c>
      <c r="AU2120" s="164" t="s">
        <v>129</v>
      </c>
      <c r="AY2120" s="18" t="s">
        <v>445</v>
      </c>
      <c r="BE2120" s="165">
        <f>IF(N2120="základná",J2120,0)</f>
        <v>0</v>
      </c>
      <c r="BF2120" s="165">
        <f>IF(N2120="znížená",J2120,0)</f>
        <v>0</v>
      </c>
      <c r="BG2120" s="165">
        <f>IF(N2120="zákl. prenesená",J2120,0)</f>
        <v>0</v>
      </c>
      <c r="BH2120" s="165">
        <f>IF(N2120="zníž. prenesená",J2120,0)</f>
        <v>0</v>
      </c>
      <c r="BI2120" s="165">
        <f>IF(N2120="nulová",J2120,0)</f>
        <v>0</v>
      </c>
      <c r="BJ2120" s="18" t="s">
        <v>129</v>
      </c>
      <c r="BK2120" s="165">
        <f>ROUND(I2120*H2120,2)</f>
        <v>0</v>
      </c>
      <c r="BL2120" s="18" t="s">
        <v>558</v>
      </c>
      <c r="BM2120" s="164" t="s">
        <v>2501</v>
      </c>
    </row>
    <row r="2121" spans="1:65" s="14" customFormat="1">
      <c r="B2121" s="173"/>
      <c r="D2121" s="167" t="s">
        <v>453</v>
      </c>
      <c r="E2121" s="174" t="s">
        <v>1</v>
      </c>
      <c r="F2121" s="175" t="s">
        <v>2502</v>
      </c>
      <c r="H2121" s="176">
        <v>1867.306</v>
      </c>
      <c r="L2121" s="173"/>
      <c r="M2121" s="177"/>
      <c r="N2121" s="178"/>
      <c r="O2121" s="178"/>
      <c r="P2121" s="178"/>
      <c r="Q2121" s="178"/>
      <c r="R2121" s="178"/>
      <c r="S2121" s="178"/>
      <c r="T2121" s="179"/>
      <c r="AT2121" s="174" t="s">
        <v>453</v>
      </c>
      <c r="AU2121" s="174" t="s">
        <v>129</v>
      </c>
      <c r="AV2121" s="14" t="s">
        <v>129</v>
      </c>
      <c r="AW2121" s="14" t="s">
        <v>29</v>
      </c>
      <c r="AX2121" s="14" t="s">
        <v>73</v>
      </c>
      <c r="AY2121" s="174" t="s">
        <v>445</v>
      </c>
    </row>
    <row r="2122" spans="1:65" s="16" customFormat="1">
      <c r="B2122" s="187"/>
      <c r="D2122" s="167" t="s">
        <v>453</v>
      </c>
      <c r="E2122" s="188" t="s">
        <v>1</v>
      </c>
      <c r="F2122" s="189" t="s">
        <v>470</v>
      </c>
      <c r="H2122" s="190">
        <v>1867.306</v>
      </c>
      <c r="L2122" s="187"/>
      <c r="M2122" s="191"/>
      <c r="N2122" s="192"/>
      <c r="O2122" s="192"/>
      <c r="P2122" s="192"/>
      <c r="Q2122" s="192"/>
      <c r="R2122" s="192"/>
      <c r="S2122" s="192"/>
      <c r="T2122" s="193"/>
      <c r="AT2122" s="188" t="s">
        <v>453</v>
      </c>
      <c r="AU2122" s="188" t="s">
        <v>129</v>
      </c>
      <c r="AV2122" s="16" t="s">
        <v>451</v>
      </c>
      <c r="AW2122" s="16" t="s">
        <v>29</v>
      </c>
      <c r="AX2122" s="16" t="s">
        <v>81</v>
      </c>
      <c r="AY2122" s="188" t="s">
        <v>445</v>
      </c>
    </row>
    <row r="2123" spans="1:65" s="2" customFormat="1" ht="37.9" customHeight="1">
      <c r="A2123" s="30"/>
      <c r="B2123" s="152"/>
      <c r="C2123" s="194" t="s">
        <v>2503</v>
      </c>
      <c r="D2123" s="194" t="s">
        <v>534</v>
      </c>
      <c r="E2123" s="195" t="s">
        <v>2504</v>
      </c>
      <c r="F2123" s="196" t="s">
        <v>2505</v>
      </c>
      <c r="G2123" s="197" t="s">
        <v>651</v>
      </c>
      <c r="H2123" s="198">
        <v>14.938000000000001</v>
      </c>
      <c r="I2123" s="199"/>
      <c r="J2123" s="199">
        <f>ROUND(I2123*H2123,2)</f>
        <v>0</v>
      </c>
      <c r="K2123" s="200"/>
      <c r="L2123" s="201"/>
      <c r="M2123" s="202" t="s">
        <v>1</v>
      </c>
      <c r="N2123" s="203" t="s">
        <v>39</v>
      </c>
      <c r="O2123" s="162">
        <v>0</v>
      </c>
      <c r="P2123" s="162">
        <f>O2123*H2123</f>
        <v>0</v>
      </c>
      <c r="Q2123" s="162">
        <v>5.0000000000000001E-4</v>
      </c>
      <c r="R2123" s="162">
        <f>Q2123*H2123</f>
        <v>7.4690000000000008E-3</v>
      </c>
      <c r="S2123" s="162">
        <v>0</v>
      </c>
      <c r="T2123" s="163">
        <f>S2123*H2123</f>
        <v>0</v>
      </c>
      <c r="U2123" s="30"/>
      <c r="V2123" s="30"/>
      <c r="W2123" s="30"/>
      <c r="X2123" s="30"/>
      <c r="Y2123" s="30"/>
      <c r="Z2123" s="30"/>
      <c r="AA2123" s="30"/>
      <c r="AB2123" s="30"/>
      <c r="AC2123" s="30"/>
      <c r="AD2123" s="30"/>
      <c r="AE2123" s="30"/>
      <c r="AR2123" s="164" t="s">
        <v>655</v>
      </c>
      <c r="AT2123" s="164" t="s">
        <v>534</v>
      </c>
      <c r="AU2123" s="164" t="s">
        <v>129</v>
      </c>
      <c r="AY2123" s="18" t="s">
        <v>445</v>
      </c>
      <c r="BE2123" s="165">
        <f>IF(N2123="základná",J2123,0)</f>
        <v>0</v>
      </c>
      <c r="BF2123" s="165">
        <f>IF(N2123="znížená",J2123,0)</f>
        <v>0</v>
      </c>
      <c r="BG2123" s="165">
        <f>IF(N2123="zákl. prenesená",J2123,0)</f>
        <v>0</v>
      </c>
      <c r="BH2123" s="165">
        <f>IF(N2123="zníž. prenesená",J2123,0)</f>
        <v>0</v>
      </c>
      <c r="BI2123" s="165">
        <f>IF(N2123="nulová",J2123,0)</f>
        <v>0</v>
      </c>
      <c r="BJ2123" s="18" t="s">
        <v>129</v>
      </c>
      <c r="BK2123" s="165">
        <f>ROUND(I2123*H2123,2)</f>
        <v>0</v>
      </c>
      <c r="BL2123" s="18" t="s">
        <v>558</v>
      </c>
      <c r="BM2123" s="164" t="s">
        <v>2506</v>
      </c>
    </row>
    <row r="2124" spans="1:65" s="14" customFormat="1">
      <c r="B2124" s="173"/>
      <c r="D2124" s="167" t="s">
        <v>453</v>
      </c>
      <c r="E2124" s="174" t="s">
        <v>1</v>
      </c>
      <c r="F2124" s="175" t="s">
        <v>2507</v>
      </c>
      <c r="H2124" s="176">
        <v>14.938000000000001</v>
      </c>
      <c r="L2124" s="173"/>
      <c r="M2124" s="177"/>
      <c r="N2124" s="178"/>
      <c r="O2124" s="178"/>
      <c r="P2124" s="178"/>
      <c r="Q2124" s="178"/>
      <c r="R2124" s="178"/>
      <c r="S2124" s="178"/>
      <c r="T2124" s="179"/>
      <c r="AT2124" s="174" t="s">
        <v>453</v>
      </c>
      <c r="AU2124" s="174" t="s">
        <v>129</v>
      </c>
      <c r="AV2124" s="14" t="s">
        <v>129</v>
      </c>
      <c r="AW2124" s="14" t="s">
        <v>29</v>
      </c>
      <c r="AX2124" s="14" t="s">
        <v>73</v>
      </c>
      <c r="AY2124" s="174" t="s">
        <v>445</v>
      </c>
    </row>
    <row r="2125" spans="1:65" s="16" customFormat="1">
      <c r="B2125" s="187"/>
      <c r="D2125" s="167" t="s">
        <v>453</v>
      </c>
      <c r="E2125" s="188" t="s">
        <v>1</v>
      </c>
      <c r="F2125" s="189" t="s">
        <v>470</v>
      </c>
      <c r="H2125" s="190">
        <v>14.938000000000001</v>
      </c>
      <c r="L2125" s="187"/>
      <c r="M2125" s="191"/>
      <c r="N2125" s="192"/>
      <c r="O2125" s="192"/>
      <c r="P2125" s="192"/>
      <c r="Q2125" s="192"/>
      <c r="R2125" s="192"/>
      <c r="S2125" s="192"/>
      <c r="T2125" s="193"/>
      <c r="AT2125" s="188" t="s">
        <v>453</v>
      </c>
      <c r="AU2125" s="188" t="s">
        <v>129</v>
      </c>
      <c r="AV2125" s="16" t="s">
        <v>451</v>
      </c>
      <c r="AW2125" s="16" t="s">
        <v>29</v>
      </c>
      <c r="AX2125" s="16" t="s">
        <v>81</v>
      </c>
      <c r="AY2125" s="188" t="s">
        <v>445</v>
      </c>
    </row>
    <row r="2126" spans="1:65" s="2" customFormat="1" ht="37.9" customHeight="1">
      <c r="A2126" s="30"/>
      <c r="B2126" s="152"/>
      <c r="C2126" s="194" t="s">
        <v>2508</v>
      </c>
      <c r="D2126" s="194" t="s">
        <v>534</v>
      </c>
      <c r="E2126" s="195" t="s">
        <v>2509</v>
      </c>
      <c r="F2126" s="196" t="s">
        <v>2510</v>
      </c>
      <c r="G2126" s="197" t="s">
        <v>529</v>
      </c>
      <c r="H2126" s="198">
        <v>676.54300000000001</v>
      </c>
      <c r="I2126" s="199"/>
      <c r="J2126" s="199">
        <f>ROUND(I2126*H2126,2)</f>
        <v>0</v>
      </c>
      <c r="K2126" s="200"/>
      <c r="L2126" s="201"/>
      <c r="M2126" s="202" t="s">
        <v>1</v>
      </c>
      <c r="N2126" s="203" t="s">
        <v>39</v>
      </c>
      <c r="O2126" s="162">
        <v>0</v>
      </c>
      <c r="P2126" s="162">
        <f>O2126*H2126</f>
        <v>0</v>
      </c>
      <c r="Q2126" s="162">
        <v>1.84E-2</v>
      </c>
      <c r="R2126" s="162">
        <f>Q2126*H2126</f>
        <v>12.4483912</v>
      </c>
      <c r="S2126" s="162">
        <v>0</v>
      </c>
      <c r="T2126" s="163">
        <f>S2126*H2126</f>
        <v>0</v>
      </c>
      <c r="U2126" s="30"/>
      <c r="V2126" s="30"/>
      <c r="W2126" s="30"/>
      <c r="X2126" s="30"/>
      <c r="Y2126" s="30"/>
      <c r="Z2126" s="30"/>
      <c r="AA2126" s="30"/>
      <c r="AB2126" s="30"/>
      <c r="AC2126" s="30"/>
      <c r="AD2126" s="30"/>
      <c r="AE2126" s="30"/>
      <c r="AR2126" s="164" t="s">
        <v>655</v>
      </c>
      <c r="AT2126" s="164" t="s">
        <v>534</v>
      </c>
      <c r="AU2126" s="164" t="s">
        <v>129</v>
      </c>
      <c r="AY2126" s="18" t="s">
        <v>445</v>
      </c>
      <c r="BE2126" s="165">
        <f>IF(N2126="základná",J2126,0)</f>
        <v>0</v>
      </c>
      <c r="BF2126" s="165">
        <f>IF(N2126="znížená",J2126,0)</f>
        <v>0</v>
      </c>
      <c r="BG2126" s="165">
        <f>IF(N2126="zákl. prenesená",J2126,0)</f>
        <v>0</v>
      </c>
      <c r="BH2126" s="165">
        <f>IF(N2126="zníž. prenesená",J2126,0)</f>
        <v>0</v>
      </c>
      <c r="BI2126" s="165">
        <f>IF(N2126="nulová",J2126,0)</f>
        <v>0</v>
      </c>
      <c r="BJ2126" s="18" t="s">
        <v>129</v>
      </c>
      <c r="BK2126" s="165">
        <f>ROUND(I2126*H2126,2)</f>
        <v>0</v>
      </c>
      <c r="BL2126" s="18" t="s">
        <v>558</v>
      </c>
      <c r="BM2126" s="164" t="s">
        <v>2511</v>
      </c>
    </row>
    <row r="2127" spans="1:65" s="14" customFormat="1">
      <c r="B2127" s="173"/>
      <c r="D2127" s="167" t="s">
        <v>453</v>
      </c>
      <c r="E2127" s="174" t="s">
        <v>1</v>
      </c>
      <c r="F2127" s="175" t="s">
        <v>2512</v>
      </c>
      <c r="H2127" s="176">
        <v>676.54300000000001</v>
      </c>
      <c r="L2127" s="173"/>
      <c r="M2127" s="177"/>
      <c r="N2127" s="178"/>
      <c r="O2127" s="178"/>
      <c r="P2127" s="178"/>
      <c r="Q2127" s="178"/>
      <c r="R2127" s="178"/>
      <c r="S2127" s="178"/>
      <c r="T2127" s="179"/>
      <c r="AT2127" s="174" t="s">
        <v>453</v>
      </c>
      <c r="AU2127" s="174" t="s">
        <v>129</v>
      </c>
      <c r="AV2127" s="14" t="s">
        <v>129</v>
      </c>
      <c r="AW2127" s="14" t="s">
        <v>29</v>
      </c>
      <c r="AX2127" s="14" t="s">
        <v>73</v>
      </c>
      <c r="AY2127" s="174" t="s">
        <v>445</v>
      </c>
    </row>
    <row r="2128" spans="1:65" s="16" customFormat="1">
      <c r="B2128" s="187"/>
      <c r="D2128" s="167" t="s">
        <v>453</v>
      </c>
      <c r="E2128" s="188" t="s">
        <v>1</v>
      </c>
      <c r="F2128" s="189" t="s">
        <v>470</v>
      </c>
      <c r="H2128" s="190">
        <v>676.54300000000001</v>
      </c>
      <c r="L2128" s="187"/>
      <c r="M2128" s="191"/>
      <c r="N2128" s="192"/>
      <c r="O2128" s="192"/>
      <c r="P2128" s="192"/>
      <c r="Q2128" s="192"/>
      <c r="R2128" s="192"/>
      <c r="S2128" s="192"/>
      <c r="T2128" s="193"/>
      <c r="AT2128" s="188" t="s">
        <v>453</v>
      </c>
      <c r="AU2128" s="188" t="s">
        <v>129</v>
      </c>
      <c r="AV2128" s="16" t="s">
        <v>451</v>
      </c>
      <c r="AW2128" s="16" t="s">
        <v>29</v>
      </c>
      <c r="AX2128" s="16" t="s">
        <v>81</v>
      </c>
      <c r="AY2128" s="188" t="s">
        <v>445</v>
      </c>
    </row>
    <row r="2129" spans="1:65" s="2" customFormat="1" ht="21.75" customHeight="1">
      <c r="A2129" s="30"/>
      <c r="B2129" s="152"/>
      <c r="C2129" s="153" t="s">
        <v>2513</v>
      </c>
      <c r="D2129" s="153" t="s">
        <v>447</v>
      </c>
      <c r="E2129" s="154" t="s">
        <v>2514</v>
      </c>
      <c r="F2129" s="155" t="s">
        <v>2515</v>
      </c>
      <c r="G2129" s="156" t="s">
        <v>1774</v>
      </c>
      <c r="H2129" s="157">
        <v>4384.3990000000003</v>
      </c>
      <c r="I2129" s="158"/>
      <c r="J2129" s="158">
        <f>ROUND(I2129*H2129,2)</f>
        <v>0</v>
      </c>
      <c r="K2129" s="159"/>
      <c r="L2129" s="31"/>
      <c r="M2129" s="160" t="s">
        <v>1</v>
      </c>
      <c r="N2129" s="161" t="s">
        <v>39</v>
      </c>
      <c r="O2129" s="162">
        <v>0</v>
      </c>
      <c r="P2129" s="162">
        <f>O2129*H2129</f>
        <v>0</v>
      </c>
      <c r="Q2129" s="162">
        <v>0</v>
      </c>
      <c r="R2129" s="162">
        <f>Q2129*H2129</f>
        <v>0</v>
      </c>
      <c r="S2129" s="162">
        <v>0</v>
      </c>
      <c r="T2129" s="163">
        <f>S2129*H2129</f>
        <v>0</v>
      </c>
      <c r="U2129" s="30"/>
      <c r="V2129" s="30"/>
      <c r="W2129" s="30"/>
      <c r="X2129" s="30"/>
      <c r="Y2129" s="30"/>
      <c r="Z2129" s="30"/>
      <c r="AA2129" s="30"/>
      <c r="AB2129" s="30"/>
      <c r="AC2129" s="30"/>
      <c r="AD2129" s="30"/>
      <c r="AE2129" s="30"/>
      <c r="AR2129" s="164" t="s">
        <v>558</v>
      </c>
      <c r="AT2129" s="164" t="s">
        <v>447</v>
      </c>
      <c r="AU2129" s="164" t="s">
        <v>129</v>
      </c>
      <c r="AY2129" s="18" t="s">
        <v>445</v>
      </c>
      <c r="BE2129" s="165">
        <f>IF(N2129="základná",J2129,0)</f>
        <v>0</v>
      </c>
      <c r="BF2129" s="165">
        <f>IF(N2129="znížená",J2129,0)</f>
        <v>0</v>
      </c>
      <c r="BG2129" s="165">
        <f>IF(N2129="zákl. prenesená",J2129,0)</f>
        <v>0</v>
      </c>
      <c r="BH2129" s="165">
        <f>IF(N2129="zníž. prenesená",J2129,0)</f>
        <v>0</v>
      </c>
      <c r="BI2129" s="165">
        <f>IF(N2129="nulová",J2129,0)</f>
        <v>0</v>
      </c>
      <c r="BJ2129" s="18" t="s">
        <v>129</v>
      </c>
      <c r="BK2129" s="165">
        <f>ROUND(I2129*H2129,2)</f>
        <v>0</v>
      </c>
      <c r="BL2129" s="18" t="s">
        <v>558</v>
      </c>
      <c r="BM2129" s="164" t="s">
        <v>2516</v>
      </c>
    </row>
    <row r="2130" spans="1:65" s="12" customFormat="1" ht="22.9" customHeight="1">
      <c r="B2130" s="140"/>
      <c r="D2130" s="141" t="s">
        <v>72</v>
      </c>
      <c r="E2130" s="150" t="s">
        <v>2517</v>
      </c>
      <c r="F2130" s="150" t="s">
        <v>2518</v>
      </c>
      <c r="J2130" s="151">
        <f>BK2130</f>
        <v>0</v>
      </c>
      <c r="L2130" s="140"/>
      <c r="M2130" s="144"/>
      <c r="N2130" s="145"/>
      <c r="O2130" s="145"/>
      <c r="P2130" s="146">
        <f>SUM(P2131:P2300)</f>
        <v>4982.1522730200004</v>
      </c>
      <c r="Q2130" s="145"/>
      <c r="R2130" s="146">
        <f>SUM(R2131:R2300)</f>
        <v>22.260907710000001</v>
      </c>
      <c r="S2130" s="145"/>
      <c r="T2130" s="147">
        <f>SUM(T2131:T2300)</f>
        <v>16.402759150000001</v>
      </c>
      <c r="AR2130" s="141" t="s">
        <v>129</v>
      </c>
      <c r="AT2130" s="148" t="s">
        <v>72</v>
      </c>
      <c r="AU2130" s="148" t="s">
        <v>81</v>
      </c>
      <c r="AY2130" s="141" t="s">
        <v>445</v>
      </c>
      <c r="BK2130" s="149">
        <f>SUM(BK2131:BK2300)</f>
        <v>0</v>
      </c>
    </row>
    <row r="2131" spans="1:65" s="2" customFormat="1" ht="24.2" customHeight="1">
      <c r="A2131" s="30"/>
      <c r="B2131" s="152"/>
      <c r="C2131" s="153" t="s">
        <v>2519</v>
      </c>
      <c r="D2131" s="153" t="s">
        <v>447</v>
      </c>
      <c r="E2131" s="154" t="s">
        <v>2520</v>
      </c>
      <c r="F2131" s="155" t="s">
        <v>2521</v>
      </c>
      <c r="G2131" s="156" t="s">
        <v>529</v>
      </c>
      <c r="H2131" s="157">
        <v>1944.6849999999999</v>
      </c>
      <c r="I2131" s="158"/>
      <c r="J2131" s="158">
        <f>ROUND(I2131*H2131,2)</f>
        <v>0</v>
      </c>
      <c r="K2131" s="159"/>
      <c r="L2131" s="31"/>
      <c r="M2131" s="160" t="s">
        <v>1</v>
      </c>
      <c r="N2131" s="161" t="s">
        <v>39</v>
      </c>
      <c r="O2131" s="162">
        <v>0.104</v>
      </c>
      <c r="P2131" s="162">
        <f>O2131*H2131</f>
        <v>202.24723999999998</v>
      </c>
      <c r="Q2131" s="162">
        <v>0</v>
      </c>
      <c r="R2131" s="162">
        <f>Q2131*H2131</f>
        <v>0</v>
      </c>
      <c r="S2131" s="162">
        <v>7.5100000000000002E-3</v>
      </c>
      <c r="T2131" s="163">
        <f>S2131*H2131</f>
        <v>14.60458435</v>
      </c>
      <c r="U2131" s="30"/>
      <c r="V2131" s="30"/>
      <c r="W2131" s="30"/>
      <c r="X2131" s="30"/>
      <c r="Y2131" s="30"/>
      <c r="Z2131" s="30"/>
      <c r="AA2131" s="30"/>
      <c r="AB2131" s="30"/>
      <c r="AC2131" s="30"/>
      <c r="AD2131" s="30"/>
      <c r="AE2131" s="30"/>
      <c r="AR2131" s="164" t="s">
        <v>558</v>
      </c>
      <c r="AT2131" s="164" t="s">
        <v>447</v>
      </c>
      <c r="AU2131" s="164" t="s">
        <v>129</v>
      </c>
      <c r="AY2131" s="18" t="s">
        <v>445</v>
      </c>
      <c r="BE2131" s="165">
        <f>IF(N2131="základná",J2131,0)</f>
        <v>0</v>
      </c>
      <c r="BF2131" s="165">
        <f>IF(N2131="znížená",J2131,0)</f>
        <v>0</v>
      </c>
      <c r="BG2131" s="165">
        <f>IF(N2131="zákl. prenesená",J2131,0)</f>
        <v>0</v>
      </c>
      <c r="BH2131" s="165">
        <f>IF(N2131="zníž. prenesená",J2131,0)</f>
        <v>0</v>
      </c>
      <c r="BI2131" s="165">
        <f>IF(N2131="nulová",J2131,0)</f>
        <v>0</v>
      </c>
      <c r="BJ2131" s="18" t="s">
        <v>129</v>
      </c>
      <c r="BK2131" s="165">
        <f>ROUND(I2131*H2131,2)</f>
        <v>0</v>
      </c>
      <c r="BL2131" s="18" t="s">
        <v>558</v>
      </c>
      <c r="BM2131" s="164" t="s">
        <v>2522</v>
      </c>
    </row>
    <row r="2132" spans="1:65" s="13" customFormat="1">
      <c r="B2132" s="166"/>
      <c r="D2132" s="167" t="s">
        <v>453</v>
      </c>
      <c r="E2132" s="168" t="s">
        <v>1</v>
      </c>
      <c r="F2132" s="169" t="s">
        <v>1066</v>
      </c>
      <c r="H2132" s="168" t="s">
        <v>1</v>
      </c>
      <c r="L2132" s="166"/>
      <c r="M2132" s="170"/>
      <c r="N2132" s="171"/>
      <c r="O2132" s="171"/>
      <c r="P2132" s="171"/>
      <c r="Q2132" s="171"/>
      <c r="R2132" s="171"/>
      <c r="S2132" s="171"/>
      <c r="T2132" s="172"/>
      <c r="AT2132" s="168" t="s">
        <v>453</v>
      </c>
      <c r="AU2132" s="168" t="s">
        <v>129</v>
      </c>
      <c r="AV2132" s="13" t="s">
        <v>81</v>
      </c>
      <c r="AW2132" s="13" t="s">
        <v>29</v>
      </c>
      <c r="AX2132" s="13" t="s">
        <v>73</v>
      </c>
      <c r="AY2132" s="168" t="s">
        <v>445</v>
      </c>
    </row>
    <row r="2133" spans="1:65" s="14" customFormat="1">
      <c r="B2133" s="173"/>
      <c r="D2133" s="167" t="s">
        <v>453</v>
      </c>
      <c r="E2133" s="174" t="s">
        <v>1</v>
      </c>
      <c r="F2133" s="175" t="s">
        <v>2523</v>
      </c>
      <c r="H2133" s="176">
        <v>106.697</v>
      </c>
      <c r="L2133" s="173"/>
      <c r="M2133" s="177"/>
      <c r="N2133" s="178"/>
      <c r="O2133" s="178"/>
      <c r="P2133" s="178"/>
      <c r="Q2133" s="178"/>
      <c r="R2133" s="178"/>
      <c r="S2133" s="178"/>
      <c r="T2133" s="179"/>
      <c r="AT2133" s="174" t="s">
        <v>453</v>
      </c>
      <c r="AU2133" s="174" t="s">
        <v>129</v>
      </c>
      <c r="AV2133" s="14" t="s">
        <v>129</v>
      </c>
      <c r="AW2133" s="14" t="s">
        <v>29</v>
      </c>
      <c r="AX2133" s="14" t="s">
        <v>73</v>
      </c>
      <c r="AY2133" s="174" t="s">
        <v>445</v>
      </c>
    </row>
    <row r="2134" spans="1:65" s="14" customFormat="1">
      <c r="B2134" s="173"/>
      <c r="D2134" s="167" t="s">
        <v>453</v>
      </c>
      <c r="E2134" s="174" t="s">
        <v>1</v>
      </c>
      <c r="F2134" s="175" t="s">
        <v>2524</v>
      </c>
      <c r="H2134" s="176">
        <v>41.131999999999998</v>
      </c>
      <c r="L2134" s="173"/>
      <c r="M2134" s="177"/>
      <c r="N2134" s="178"/>
      <c r="O2134" s="178"/>
      <c r="P2134" s="178"/>
      <c r="Q2134" s="178"/>
      <c r="R2134" s="178"/>
      <c r="S2134" s="178"/>
      <c r="T2134" s="179"/>
      <c r="AT2134" s="174" t="s">
        <v>453</v>
      </c>
      <c r="AU2134" s="174" t="s">
        <v>129</v>
      </c>
      <c r="AV2134" s="14" t="s">
        <v>129</v>
      </c>
      <c r="AW2134" s="14" t="s">
        <v>29</v>
      </c>
      <c r="AX2134" s="14" t="s">
        <v>73</v>
      </c>
      <c r="AY2134" s="174" t="s">
        <v>445</v>
      </c>
    </row>
    <row r="2135" spans="1:65" s="14" customFormat="1">
      <c r="B2135" s="173"/>
      <c r="D2135" s="167" t="s">
        <v>453</v>
      </c>
      <c r="E2135" s="174" t="s">
        <v>1</v>
      </c>
      <c r="F2135" s="175" t="s">
        <v>2525</v>
      </c>
      <c r="H2135" s="176">
        <v>357.584</v>
      </c>
      <c r="L2135" s="173"/>
      <c r="M2135" s="177"/>
      <c r="N2135" s="178"/>
      <c r="O2135" s="178"/>
      <c r="P2135" s="178"/>
      <c r="Q2135" s="178"/>
      <c r="R2135" s="178"/>
      <c r="S2135" s="178"/>
      <c r="T2135" s="179"/>
      <c r="AT2135" s="174" t="s">
        <v>453</v>
      </c>
      <c r="AU2135" s="174" t="s">
        <v>129</v>
      </c>
      <c r="AV2135" s="14" t="s">
        <v>129</v>
      </c>
      <c r="AW2135" s="14" t="s">
        <v>29</v>
      </c>
      <c r="AX2135" s="14" t="s">
        <v>73</v>
      </c>
      <c r="AY2135" s="174" t="s">
        <v>445</v>
      </c>
    </row>
    <row r="2136" spans="1:65" s="14" customFormat="1">
      <c r="B2136" s="173"/>
      <c r="D2136" s="167" t="s">
        <v>453</v>
      </c>
      <c r="E2136" s="174" t="s">
        <v>1</v>
      </c>
      <c r="F2136" s="175" t="s">
        <v>2526</v>
      </c>
      <c r="H2136" s="176">
        <v>691.02700000000004</v>
      </c>
      <c r="L2136" s="173"/>
      <c r="M2136" s="177"/>
      <c r="N2136" s="178"/>
      <c r="O2136" s="178"/>
      <c r="P2136" s="178"/>
      <c r="Q2136" s="178"/>
      <c r="R2136" s="178"/>
      <c r="S2136" s="178"/>
      <c r="T2136" s="179"/>
      <c r="AT2136" s="174" t="s">
        <v>453</v>
      </c>
      <c r="AU2136" s="174" t="s">
        <v>129</v>
      </c>
      <c r="AV2136" s="14" t="s">
        <v>129</v>
      </c>
      <c r="AW2136" s="14" t="s">
        <v>29</v>
      </c>
      <c r="AX2136" s="14" t="s">
        <v>73</v>
      </c>
      <c r="AY2136" s="174" t="s">
        <v>445</v>
      </c>
    </row>
    <row r="2137" spans="1:65" s="13" customFormat="1">
      <c r="B2137" s="166"/>
      <c r="D2137" s="167" t="s">
        <v>453</v>
      </c>
      <c r="E2137" s="168" t="s">
        <v>1</v>
      </c>
      <c r="F2137" s="169" t="s">
        <v>1074</v>
      </c>
      <c r="H2137" s="168" t="s">
        <v>1</v>
      </c>
      <c r="L2137" s="166"/>
      <c r="M2137" s="170"/>
      <c r="N2137" s="171"/>
      <c r="O2137" s="171"/>
      <c r="P2137" s="171"/>
      <c r="Q2137" s="171"/>
      <c r="R2137" s="171"/>
      <c r="S2137" s="171"/>
      <c r="T2137" s="172"/>
      <c r="AT2137" s="168" t="s">
        <v>453</v>
      </c>
      <c r="AU2137" s="168" t="s">
        <v>129</v>
      </c>
      <c r="AV2137" s="13" t="s">
        <v>81</v>
      </c>
      <c r="AW2137" s="13" t="s">
        <v>29</v>
      </c>
      <c r="AX2137" s="13" t="s">
        <v>73</v>
      </c>
      <c r="AY2137" s="168" t="s">
        <v>445</v>
      </c>
    </row>
    <row r="2138" spans="1:65" s="14" customFormat="1">
      <c r="B2138" s="173"/>
      <c r="D2138" s="167" t="s">
        <v>453</v>
      </c>
      <c r="E2138" s="174" t="s">
        <v>1</v>
      </c>
      <c r="F2138" s="175" t="s">
        <v>2527</v>
      </c>
      <c r="H2138" s="176">
        <v>105.896</v>
      </c>
      <c r="L2138" s="173"/>
      <c r="M2138" s="177"/>
      <c r="N2138" s="178"/>
      <c r="O2138" s="178"/>
      <c r="P2138" s="178"/>
      <c r="Q2138" s="178"/>
      <c r="R2138" s="178"/>
      <c r="S2138" s="178"/>
      <c r="T2138" s="179"/>
      <c r="AT2138" s="174" t="s">
        <v>453</v>
      </c>
      <c r="AU2138" s="174" t="s">
        <v>129</v>
      </c>
      <c r="AV2138" s="14" t="s">
        <v>129</v>
      </c>
      <c r="AW2138" s="14" t="s">
        <v>29</v>
      </c>
      <c r="AX2138" s="14" t="s">
        <v>73</v>
      </c>
      <c r="AY2138" s="174" t="s">
        <v>445</v>
      </c>
    </row>
    <row r="2139" spans="1:65" s="14" customFormat="1">
      <c r="B2139" s="173"/>
      <c r="D2139" s="167" t="s">
        <v>453</v>
      </c>
      <c r="E2139" s="174" t="s">
        <v>1</v>
      </c>
      <c r="F2139" s="175" t="s">
        <v>2528</v>
      </c>
      <c r="H2139" s="176">
        <v>39.067</v>
      </c>
      <c r="L2139" s="173"/>
      <c r="M2139" s="177"/>
      <c r="N2139" s="178"/>
      <c r="O2139" s="178"/>
      <c r="P2139" s="178"/>
      <c r="Q2139" s="178"/>
      <c r="R2139" s="178"/>
      <c r="S2139" s="178"/>
      <c r="T2139" s="179"/>
      <c r="AT2139" s="174" t="s">
        <v>453</v>
      </c>
      <c r="AU2139" s="174" t="s">
        <v>129</v>
      </c>
      <c r="AV2139" s="14" t="s">
        <v>129</v>
      </c>
      <c r="AW2139" s="14" t="s">
        <v>29</v>
      </c>
      <c r="AX2139" s="14" t="s">
        <v>73</v>
      </c>
      <c r="AY2139" s="174" t="s">
        <v>445</v>
      </c>
    </row>
    <row r="2140" spans="1:65" s="14" customFormat="1">
      <c r="B2140" s="173"/>
      <c r="D2140" s="167" t="s">
        <v>453</v>
      </c>
      <c r="E2140" s="174" t="s">
        <v>1</v>
      </c>
      <c r="F2140" s="175" t="s">
        <v>2529</v>
      </c>
      <c r="H2140" s="176">
        <v>249.767</v>
      </c>
      <c r="L2140" s="173"/>
      <c r="M2140" s="177"/>
      <c r="N2140" s="178"/>
      <c r="O2140" s="178"/>
      <c r="P2140" s="178"/>
      <c r="Q2140" s="178"/>
      <c r="R2140" s="178"/>
      <c r="S2140" s="178"/>
      <c r="T2140" s="179"/>
      <c r="AT2140" s="174" t="s">
        <v>453</v>
      </c>
      <c r="AU2140" s="174" t="s">
        <v>129</v>
      </c>
      <c r="AV2140" s="14" t="s">
        <v>129</v>
      </c>
      <c r="AW2140" s="14" t="s">
        <v>29</v>
      </c>
      <c r="AX2140" s="14" t="s">
        <v>73</v>
      </c>
      <c r="AY2140" s="174" t="s">
        <v>445</v>
      </c>
    </row>
    <row r="2141" spans="1:65" s="14" customFormat="1">
      <c r="B2141" s="173"/>
      <c r="D2141" s="167" t="s">
        <v>453</v>
      </c>
      <c r="E2141" s="174" t="s">
        <v>1</v>
      </c>
      <c r="F2141" s="175" t="s">
        <v>2530</v>
      </c>
      <c r="H2141" s="176">
        <v>123.2</v>
      </c>
      <c r="L2141" s="173"/>
      <c r="M2141" s="177"/>
      <c r="N2141" s="178"/>
      <c r="O2141" s="178"/>
      <c r="P2141" s="178"/>
      <c r="Q2141" s="178"/>
      <c r="R2141" s="178"/>
      <c r="S2141" s="178"/>
      <c r="T2141" s="179"/>
      <c r="AT2141" s="174" t="s">
        <v>453</v>
      </c>
      <c r="AU2141" s="174" t="s">
        <v>129</v>
      </c>
      <c r="AV2141" s="14" t="s">
        <v>129</v>
      </c>
      <c r="AW2141" s="14" t="s">
        <v>29</v>
      </c>
      <c r="AX2141" s="14" t="s">
        <v>73</v>
      </c>
      <c r="AY2141" s="174" t="s">
        <v>445</v>
      </c>
    </row>
    <row r="2142" spans="1:65" s="14" customFormat="1">
      <c r="B2142" s="173"/>
      <c r="D2142" s="167" t="s">
        <v>453</v>
      </c>
      <c r="E2142" s="174" t="s">
        <v>1</v>
      </c>
      <c r="F2142" s="175" t="s">
        <v>2531</v>
      </c>
      <c r="H2142" s="176">
        <v>145.6</v>
      </c>
      <c r="L2142" s="173"/>
      <c r="M2142" s="177"/>
      <c r="N2142" s="178"/>
      <c r="O2142" s="178"/>
      <c r="P2142" s="178"/>
      <c r="Q2142" s="178"/>
      <c r="R2142" s="178"/>
      <c r="S2142" s="178"/>
      <c r="T2142" s="179"/>
      <c r="AT2142" s="174" t="s">
        <v>453</v>
      </c>
      <c r="AU2142" s="174" t="s">
        <v>129</v>
      </c>
      <c r="AV2142" s="14" t="s">
        <v>129</v>
      </c>
      <c r="AW2142" s="14" t="s">
        <v>29</v>
      </c>
      <c r="AX2142" s="14" t="s">
        <v>73</v>
      </c>
      <c r="AY2142" s="174" t="s">
        <v>445</v>
      </c>
    </row>
    <row r="2143" spans="1:65" s="14" customFormat="1">
      <c r="B2143" s="173"/>
      <c r="D2143" s="167" t="s">
        <v>453</v>
      </c>
      <c r="E2143" s="174" t="s">
        <v>1</v>
      </c>
      <c r="F2143" s="175" t="s">
        <v>2532</v>
      </c>
      <c r="H2143" s="176">
        <v>6.4720000000000004</v>
      </c>
      <c r="L2143" s="173"/>
      <c r="M2143" s="177"/>
      <c r="N2143" s="178"/>
      <c r="O2143" s="178"/>
      <c r="P2143" s="178"/>
      <c r="Q2143" s="178"/>
      <c r="R2143" s="178"/>
      <c r="S2143" s="178"/>
      <c r="T2143" s="179"/>
      <c r="AT2143" s="174" t="s">
        <v>453</v>
      </c>
      <c r="AU2143" s="174" t="s">
        <v>129</v>
      </c>
      <c r="AV2143" s="14" t="s">
        <v>129</v>
      </c>
      <c r="AW2143" s="14" t="s">
        <v>29</v>
      </c>
      <c r="AX2143" s="14" t="s">
        <v>73</v>
      </c>
      <c r="AY2143" s="174" t="s">
        <v>445</v>
      </c>
    </row>
    <row r="2144" spans="1:65" s="14" customFormat="1">
      <c r="B2144" s="173"/>
      <c r="D2144" s="167" t="s">
        <v>453</v>
      </c>
      <c r="E2144" s="174" t="s">
        <v>1</v>
      </c>
      <c r="F2144" s="175" t="s">
        <v>2533</v>
      </c>
      <c r="H2144" s="176">
        <v>9.6850000000000005</v>
      </c>
      <c r="L2144" s="173"/>
      <c r="M2144" s="177"/>
      <c r="N2144" s="178"/>
      <c r="O2144" s="178"/>
      <c r="P2144" s="178"/>
      <c r="Q2144" s="178"/>
      <c r="R2144" s="178"/>
      <c r="S2144" s="178"/>
      <c r="T2144" s="179"/>
      <c r="AT2144" s="174" t="s">
        <v>453</v>
      </c>
      <c r="AU2144" s="174" t="s">
        <v>129</v>
      </c>
      <c r="AV2144" s="14" t="s">
        <v>129</v>
      </c>
      <c r="AW2144" s="14" t="s">
        <v>29</v>
      </c>
      <c r="AX2144" s="14" t="s">
        <v>73</v>
      </c>
      <c r="AY2144" s="174" t="s">
        <v>445</v>
      </c>
    </row>
    <row r="2145" spans="1:65" s="14" customFormat="1">
      <c r="B2145" s="173"/>
      <c r="D2145" s="167" t="s">
        <v>453</v>
      </c>
      <c r="E2145" s="174" t="s">
        <v>1</v>
      </c>
      <c r="F2145" s="175" t="s">
        <v>2534</v>
      </c>
      <c r="H2145" s="176">
        <v>13.8</v>
      </c>
      <c r="L2145" s="173"/>
      <c r="M2145" s="177"/>
      <c r="N2145" s="178"/>
      <c r="O2145" s="178"/>
      <c r="P2145" s="178"/>
      <c r="Q2145" s="178"/>
      <c r="R2145" s="178"/>
      <c r="S2145" s="178"/>
      <c r="T2145" s="179"/>
      <c r="AT2145" s="174" t="s">
        <v>453</v>
      </c>
      <c r="AU2145" s="174" t="s">
        <v>129</v>
      </c>
      <c r="AV2145" s="14" t="s">
        <v>129</v>
      </c>
      <c r="AW2145" s="14" t="s">
        <v>29</v>
      </c>
      <c r="AX2145" s="14" t="s">
        <v>73</v>
      </c>
      <c r="AY2145" s="174" t="s">
        <v>445</v>
      </c>
    </row>
    <row r="2146" spans="1:65" s="14" customFormat="1">
      <c r="B2146" s="173"/>
      <c r="D2146" s="167" t="s">
        <v>453</v>
      </c>
      <c r="E2146" s="174" t="s">
        <v>1</v>
      </c>
      <c r="F2146" s="175" t="s">
        <v>2535</v>
      </c>
      <c r="H2146" s="176">
        <v>54.758000000000003</v>
      </c>
      <c r="L2146" s="173"/>
      <c r="M2146" s="177"/>
      <c r="N2146" s="178"/>
      <c r="O2146" s="178"/>
      <c r="P2146" s="178"/>
      <c r="Q2146" s="178"/>
      <c r="R2146" s="178"/>
      <c r="S2146" s="178"/>
      <c r="T2146" s="179"/>
      <c r="AT2146" s="174" t="s">
        <v>453</v>
      </c>
      <c r="AU2146" s="174" t="s">
        <v>129</v>
      </c>
      <c r="AV2146" s="14" t="s">
        <v>129</v>
      </c>
      <c r="AW2146" s="14" t="s">
        <v>29</v>
      </c>
      <c r="AX2146" s="14" t="s">
        <v>73</v>
      </c>
      <c r="AY2146" s="174" t="s">
        <v>445</v>
      </c>
    </row>
    <row r="2147" spans="1:65" s="16" customFormat="1">
      <c r="B2147" s="187"/>
      <c r="D2147" s="167" t="s">
        <v>453</v>
      </c>
      <c r="E2147" s="188" t="s">
        <v>142</v>
      </c>
      <c r="F2147" s="189" t="s">
        <v>470</v>
      </c>
      <c r="H2147" s="190">
        <v>1944.6849999999999</v>
      </c>
      <c r="L2147" s="187"/>
      <c r="M2147" s="191"/>
      <c r="N2147" s="192"/>
      <c r="O2147" s="192"/>
      <c r="P2147" s="192"/>
      <c r="Q2147" s="192"/>
      <c r="R2147" s="192"/>
      <c r="S2147" s="192"/>
      <c r="T2147" s="193"/>
      <c r="AT2147" s="188" t="s">
        <v>453</v>
      </c>
      <c r="AU2147" s="188" t="s">
        <v>129</v>
      </c>
      <c r="AV2147" s="16" t="s">
        <v>451</v>
      </c>
      <c r="AW2147" s="16" t="s">
        <v>29</v>
      </c>
      <c r="AX2147" s="16" t="s">
        <v>81</v>
      </c>
      <c r="AY2147" s="188" t="s">
        <v>445</v>
      </c>
    </row>
    <row r="2148" spans="1:65" s="2" customFormat="1" ht="37.9" customHeight="1">
      <c r="A2148" s="30"/>
      <c r="B2148" s="152"/>
      <c r="C2148" s="153" t="s">
        <v>2536</v>
      </c>
      <c r="D2148" s="153" t="s">
        <v>447</v>
      </c>
      <c r="E2148" s="154" t="s">
        <v>2537</v>
      </c>
      <c r="F2148" s="155" t="s">
        <v>2538</v>
      </c>
      <c r="G2148" s="156" t="s">
        <v>529</v>
      </c>
      <c r="H2148" s="157">
        <v>2216.4070000000002</v>
      </c>
      <c r="I2148" s="158"/>
      <c r="J2148" s="158">
        <f>ROUND(I2148*H2148,2)</f>
        <v>0</v>
      </c>
      <c r="K2148" s="159"/>
      <c r="L2148" s="31"/>
      <c r="M2148" s="160" t="s">
        <v>1</v>
      </c>
      <c r="N2148" s="161" t="s">
        <v>39</v>
      </c>
      <c r="O2148" s="162">
        <v>0.14026</v>
      </c>
      <c r="P2148" s="162">
        <f>O2148*H2148</f>
        <v>310.87324582000002</v>
      </c>
      <c r="Q2148" s="162">
        <v>4.6799999999999999E-4</v>
      </c>
      <c r="R2148" s="162">
        <f>Q2148*H2148</f>
        <v>1.037278476</v>
      </c>
      <c r="S2148" s="162">
        <v>0</v>
      </c>
      <c r="T2148" s="163">
        <f>S2148*H2148</f>
        <v>0</v>
      </c>
      <c r="U2148" s="30"/>
      <c r="V2148" s="30"/>
      <c r="W2148" s="30"/>
      <c r="X2148" s="30"/>
      <c r="Y2148" s="30"/>
      <c r="Z2148" s="30"/>
      <c r="AA2148" s="30"/>
      <c r="AB2148" s="30"/>
      <c r="AC2148" s="30"/>
      <c r="AD2148" s="30"/>
      <c r="AE2148" s="30"/>
      <c r="AR2148" s="164" t="s">
        <v>558</v>
      </c>
      <c r="AT2148" s="164" t="s">
        <v>447</v>
      </c>
      <c r="AU2148" s="164" t="s">
        <v>129</v>
      </c>
      <c r="AY2148" s="18" t="s">
        <v>445</v>
      </c>
      <c r="BE2148" s="165">
        <f>IF(N2148="základná",J2148,0)</f>
        <v>0</v>
      </c>
      <c r="BF2148" s="165">
        <f>IF(N2148="znížená",J2148,0)</f>
        <v>0</v>
      </c>
      <c r="BG2148" s="165">
        <f>IF(N2148="zákl. prenesená",J2148,0)</f>
        <v>0</v>
      </c>
      <c r="BH2148" s="165">
        <f>IF(N2148="zníž. prenesená",J2148,0)</f>
        <v>0</v>
      </c>
      <c r="BI2148" s="165">
        <f>IF(N2148="nulová",J2148,0)</f>
        <v>0</v>
      </c>
      <c r="BJ2148" s="18" t="s">
        <v>129</v>
      </c>
      <c r="BK2148" s="165">
        <f>ROUND(I2148*H2148,2)</f>
        <v>0</v>
      </c>
      <c r="BL2148" s="18" t="s">
        <v>558</v>
      </c>
      <c r="BM2148" s="164" t="s">
        <v>2539</v>
      </c>
    </row>
    <row r="2149" spans="1:65" s="14" customFormat="1">
      <c r="B2149" s="173"/>
      <c r="D2149" s="167" t="s">
        <v>453</v>
      </c>
      <c r="E2149" s="174" t="s">
        <v>1</v>
      </c>
      <c r="F2149" s="175" t="s">
        <v>2540</v>
      </c>
      <c r="H2149" s="176">
        <v>2108.3180000000002</v>
      </c>
      <c r="L2149" s="173"/>
      <c r="M2149" s="177"/>
      <c r="N2149" s="178"/>
      <c r="O2149" s="178"/>
      <c r="P2149" s="178"/>
      <c r="Q2149" s="178"/>
      <c r="R2149" s="178"/>
      <c r="S2149" s="178"/>
      <c r="T2149" s="179"/>
      <c r="AT2149" s="174" t="s">
        <v>453</v>
      </c>
      <c r="AU2149" s="174" t="s">
        <v>129</v>
      </c>
      <c r="AV2149" s="14" t="s">
        <v>129</v>
      </c>
      <c r="AW2149" s="14" t="s">
        <v>29</v>
      </c>
      <c r="AX2149" s="14" t="s">
        <v>73</v>
      </c>
      <c r="AY2149" s="174" t="s">
        <v>445</v>
      </c>
    </row>
    <row r="2150" spans="1:65" s="14" customFormat="1">
      <c r="B2150" s="173"/>
      <c r="D2150" s="167" t="s">
        <v>453</v>
      </c>
      <c r="E2150" s="174" t="s">
        <v>1</v>
      </c>
      <c r="F2150" s="175" t="s">
        <v>2541</v>
      </c>
      <c r="H2150" s="176">
        <v>108.089</v>
      </c>
      <c r="L2150" s="173"/>
      <c r="M2150" s="177"/>
      <c r="N2150" s="178"/>
      <c r="O2150" s="178"/>
      <c r="P2150" s="178"/>
      <c r="Q2150" s="178"/>
      <c r="R2150" s="178"/>
      <c r="S2150" s="178"/>
      <c r="T2150" s="179"/>
      <c r="AT2150" s="174" t="s">
        <v>453</v>
      </c>
      <c r="AU2150" s="174" t="s">
        <v>129</v>
      </c>
      <c r="AV2150" s="14" t="s">
        <v>129</v>
      </c>
      <c r="AW2150" s="14" t="s">
        <v>29</v>
      </c>
      <c r="AX2150" s="14" t="s">
        <v>73</v>
      </c>
      <c r="AY2150" s="174" t="s">
        <v>445</v>
      </c>
    </row>
    <row r="2151" spans="1:65" s="16" customFormat="1">
      <c r="B2151" s="187"/>
      <c r="D2151" s="167" t="s">
        <v>453</v>
      </c>
      <c r="E2151" s="188" t="s">
        <v>1</v>
      </c>
      <c r="F2151" s="189" t="s">
        <v>470</v>
      </c>
      <c r="H2151" s="190">
        <v>2216.4070000000002</v>
      </c>
      <c r="L2151" s="187"/>
      <c r="M2151" s="191"/>
      <c r="N2151" s="192"/>
      <c r="O2151" s="192"/>
      <c r="P2151" s="192"/>
      <c r="Q2151" s="192"/>
      <c r="R2151" s="192"/>
      <c r="S2151" s="192"/>
      <c r="T2151" s="193"/>
      <c r="AT2151" s="188" t="s">
        <v>453</v>
      </c>
      <c r="AU2151" s="188" t="s">
        <v>129</v>
      </c>
      <c r="AV2151" s="16" t="s">
        <v>451</v>
      </c>
      <c r="AW2151" s="16" t="s">
        <v>29</v>
      </c>
      <c r="AX2151" s="16" t="s">
        <v>81</v>
      </c>
      <c r="AY2151" s="188" t="s">
        <v>445</v>
      </c>
    </row>
    <row r="2152" spans="1:65" s="2" customFormat="1" ht="33" customHeight="1">
      <c r="A2152" s="30"/>
      <c r="B2152" s="152"/>
      <c r="C2152" s="153" t="s">
        <v>2542</v>
      </c>
      <c r="D2152" s="153" t="s">
        <v>447</v>
      </c>
      <c r="E2152" s="154" t="s">
        <v>2543</v>
      </c>
      <c r="F2152" s="155" t="s">
        <v>2544</v>
      </c>
      <c r="G2152" s="156" t="s">
        <v>529</v>
      </c>
      <c r="H2152" s="157">
        <v>1927.31</v>
      </c>
      <c r="I2152" s="158"/>
      <c r="J2152" s="158">
        <f>ROUND(I2152*H2152,2)</f>
        <v>0</v>
      </c>
      <c r="K2152" s="159"/>
      <c r="L2152" s="31"/>
      <c r="M2152" s="160" t="s">
        <v>1</v>
      </c>
      <c r="N2152" s="161" t="s">
        <v>39</v>
      </c>
      <c r="O2152" s="162">
        <v>1.71462</v>
      </c>
      <c r="P2152" s="162">
        <f>O2152*H2152</f>
        <v>3304.6042722000002</v>
      </c>
      <c r="Q2152" s="162">
        <v>9.1120000000000003E-3</v>
      </c>
      <c r="R2152" s="162">
        <f>Q2152*H2152</f>
        <v>17.561648720000001</v>
      </c>
      <c r="S2152" s="162">
        <v>0</v>
      </c>
      <c r="T2152" s="163">
        <f>S2152*H2152</f>
        <v>0</v>
      </c>
      <c r="U2152" s="30"/>
      <c r="V2152" s="30"/>
      <c r="W2152" s="30"/>
      <c r="X2152" s="30"/>
      <c r="Y2152" s="30"/>
      <c r="Z2152" s="30"/>
      <c r="AA2152" s="30"/>
      <c r="AB2152" s="30"/>
      <c r="AC2152" s="30"/>
      <c r="AD2152" s="30"/>
      <c r="AE2152" s="30"/>
      <c r="AR2152" s="164" t="s">
        <v>558</v>
      </c>
      <c r="AT2152" s="164" t="s">
        <v>447</v>
      </c>
      <c r="AU2152" s="164" t="s">
        <v>129</v>
      </c>
      <c r="AY2152" s="18" t="s">
        <v>445</v>
      </c>
      <c r="BE2152" s="165">
        <f>IF(N2152="základná",J2152,0)</f>
        <v>0</v>
      </c>
      <c r="BF2152" s="165">
        <f>IF(N2152="znížená",J2152,0)</f>
        <v>0</v>
      </c>
      <c r="BG2152" s="165">
        <f>IF(N2152="zákl. prenesená",J2152,0)</f>
        <v>0</v>
      </c>
      <c r="BH2152" s="165">
        <f>IF(N2152="zníž. prenesená",J2152,0)</f>
        <v>0</v>
      </c>
      <c r="BI2152" s="165">
        <f>IF(N2152="nulová",J2152,0)</f>
        <v>0</v>
      </c>
      <c r="BJ2152" s="18" t="s">
        <v>129</v>
      </c>
      <c r="BK2152" s="165">
        <f>ROUND(I2152*H2152,2)</f>
        <v>0</v>
      </c>
      <c r="BL2152" s="18" t="s">
        <v>558</v>
      </c>
      <c r="BM2152" s="164" t="s">
        <v>2545</v>
      </c>
    </row>
    <row r="2153" spans="1:65" s="13" customFormat="1">
      <c r="B2153" s="166"/>
      <c r="D2153" s="167" t="s">
        <v>453</v>
      </c>
      <c r="E2153" s="168" t="s">
        <v>1</v>
      </c>
      <c r="F2153" s="169" t="s">
        <v>1070</v>
      </c>
      <c r="H2153" s="168" t="s">
        <v>1</v>
      </c>
      <c r="L2153" s="166"/>
      <c r="M2153" s="170"/>
      <c r="N2153" s="171"/>
      <c r="O2153" s="171"/>
      <c r="P2153" s="171"/>
      <c r="Q2153" s="171"/>
      <c r="R2153" s="171"/>
      <c r="S2153" s="171"/>
      <c r="T2153" s="172"/>
      <c r="AT2153" s="168" t="s">
        <v>453</v>
      </c>
      <c r="AU2153" s="168" t="s">
        <v>129</v>
      </c>
      <c r="AV2153" s="13" t="s">
        <v>81</v>
      </c>
      <c r="AW2153" s="13" t="s">
        <v>29</v>
      </c>
      <c r="AX2153" s="13" t="s">
        <v>73</v>
      </c>
      <c r="AY2153" s="168" t="s">
        <v>445</v>
      </c>
    </row>
    <row r="2154" spans="1:65" s="14" customFormat="1">
      <c r="B2154" s="173"/>
      <c r="D2154" s="167" t="s">
        <v>453</v>
      </c>
      <c r="E2154" s="174" t="s">
        <v>1</v>
      </c>
      <c r="F2154" s="175" t="s">
        <v>2546</v>
      </c>
      <c r="H2154" s="176">
        <v>116.077</v>
      </c>
      <c r="L2154" s="173"/>
      <c r="M2154" s="177"/>
      <c r="N2154" s="178"/>
      <c r="O2154" s="178"/>
      <c r="P2154" s="178"/>
      <c r="Q2154" s="178"/>
      <c r="R2154" s="178"/>
      <c r="S2154" s="178"/>
      <c r="T2154" s="179"/>
      <c r="AT2154" s="174" t="s">
        <v>453</v>
      </c>
      <c r="AU2154" s="174" t="s">
        <v>129</v>
      </c>
      <c r="AV2154" s="14" t="s">
        <v>129</v>
      </c>
      <c r="AW2154" s="14" t="s">
        <v>29</v>
      </c>
      <c r="AX2154" s="14" t="s">
        <v>73</v>
      </c>
      <c r="AY2154" s="174" t="s">
        <v>445</v>
      </c>
    </row>
    <row r="2155" spans="1:65" s="14" customFormat="1">
      <c r="B2155" s="173"/>
      <c r="D2155" s="167" t="s">
        <v>453</v>
      </c>
      <c r="E2155" s="174" t="s">
        <v>1</v>
      </c>
      <c r="F2155" s="175" t="s">
        <v>2547</v>
      </c>
      <c r="H2155" s="176">
        <v>358.88499999999999</v>
      </c>
      <c r="L2155" s="173"/>
      <c r="M2155" s="177"/>
      <c r="N2155" s="178"/>
      <c r="O2155" s="178"/>
      <c r="P2155" s="178"/>
      <c r="Q2155" s="178"/>
      <c r="R2155" s="178"/>
      <c r="S2155" s="178"/>
      <c r="T2155" s="179"/>
      <c r="AT2155" s="174" t="s">
        <v>453</v>
      </c>
      <c r="AU2155" s="174" t="s">
        <v>129</v>
      </c>
      <c r="AV2155" s="14" t="s">
        <v>129</v>
      </c>
      <c r="AW2155" s="14" t="s">
        <v>29</v>
      </c>
      <c r="AX2155" s="14" t="s">
        <v>73</v>
      </c>
      <c r="AY2155" s="174" t="s">
        <v>445</v>
      </c>
    </row>
    <row r="2156" spans="1:65" s="14" customFormat="1">
      <c r="B2156" s="173"/>
      <c r="D2156" s="167" t="s">
        <v>453</v>
      </c>
      <c r="E2156" s="174" t="s">
        <v>1</v>
      </c>
      <c r="F2156" s="175" t="s">
        <v>2548</v>
      </c>
      <c r="H2156" s="176">
        <v>-12.497999999999999</v>
      </c>
      <c r="L2156" s="173"/>
      <c r="M2156" s="177"/>
      <c r="N2156" s="178"/>
      <c r="O2156" s="178"/>
      <c r="P2156" s="178"/>
      <c r="Q2156" s="178"/>
      <c r="R2156" s="178"/>
      <c r="S2156" s="178"/>
      <c r="T2156" s="179"/>
      <c r="AT2156" s="174" t="s">
        <v>453</v>
      </c>
      <c r="AU2156" s="174" t="s">
        <v>129</v>
      </c>
      <c r="AV2156" s="14" t="s">
        <v>129</v>
      </c>
      <c r="AW2156" s="14" t="s">
        <v>29</v>
      </c>
      <c r="AX2156" s="14" t="s">
        <v>73</v>
      </c>
      <c r="AY2156" s="174" t="s">
        <v>445</v>
      </c>
    </row>
    <row r="2157" spans="1:65" s="13" customFormat="1">
      <c r="B2157" s="166"/>
      <c r="D2157" s="167" t="s">
        <v>453</v>
      </c>
      <c r="E2157" s="168" t="s">
        <v>1</v>
      </c>
      <c r="F2157" s="169" t="s">
        <v>1077</v>
      </c>
      <c r="H2157" s="168" t="s">
        <v>1</v>
      </c>
      <c r="L2157" s="166"/>
      <c r="M2157" s="170"/>
      <c r="N2157" s="171"/>
      <c r="O2157" s="171"/>
      <c r="P2157" s="171"/>
      <c r="Q2157" s="171"/>
      <c r="R2157" s="171"/>
      <c r="S2157" s="171"/>
      <c r="T2157" s="172"/>
      <c r="AT2157" s="168" t="s">
        <v>453</v>
      </c>
      <c r="AU2157" s="168" t="s">
        <v>129</v>
      </c>
      <c r="AV2157" s="13" t="s">
        <v>81</v>
      </c>
      <c r="AW2157" s="13" t="s">
        <v>29</v>
      </c>
      <c r="AX2157" s="13" t="s">
        <v>73</v>
      </c>
      <c r="AY2157" s="168" t="s">
        <v>445</v>
      </c>
    </row>
    <row r="2158" spans="1:65" s="14" customFormat="1">
      <c r="B2158" s="173"/>
      <c r="D2158" s="167" t="s">
        <v>453</v>
      </c>
      <c r="E2158" s="174" t="s">
        <v>1</v>
      </c>
      <c r="F2158" s="175" t="s">
        <v>2549</v>
      </c>
      <c r="H2158" s="176">
        <v>114.48399999999999</v>
      </c>
      <c r="L2158" s="173"/>
      <c r="M2158" s="177"/>
      <c r="N2158" s="178"/>
      <c r="O2158" s="178"/>
      <c r="P2158" s="178"/>
      <c r="Q2158" s="178"/>
      <c r="R2158" s="178"/>
      <c r="S2158" s="178"/>
      <c r="T2158" s="179"/>
      <c r="AT2158" s="174" t="s">
        <v>453</v>
      </c>
      <c r="AU2158" s="174" t="s">
        <v>129</v>
      </c>
      <c r="AV2158" s="14" t="s">
        <v>129</v>
      </c>
      <c r="AW2158" s="14" t="s">
        <v>29</v>
      </c>
      <c r="AX2158" s="14" t="s">
        <v>73</v>
      </c>
      <c r="AY2158" s="174" t="s">
        <v>445</v>
      </c>
    </row>
    <row r="2159" spans="1:65" s="14" customFormat="1">
      <c r="B2159" s="173"/>
      <c r="D2159" s="167" t="s">
        <v>453</v>
      </c>
      <c r="E2159" s="174" t="s">
        <v>1</v>
      </c>
      <c r="F2159" s="175" t="s">
        <v>2550</v>
      </c>
      <c r="H2159" s="176">
        <v>356.70699999999999</v>
      </c>
      <c r="L2159" s="173"/>
      <c r="M2159" s="177"/>
      <c r="N2159" s="178"/>
      <c r="O2159" s="178"/>
      <c r="P2159" s="178"/>
      <c r="Q2159" s="178"/>
      <c r="R2159" s="178"/>
      <c r="S2159" s="178"/>
      <c r="T2159" s="179"/>
      <c r="AT2159" s="174" t="s">
        <v>453</v>
      </c>
      <c r="AU2159" s="174" t="s">
        <v>129</v>
      </c>
      <c r="AV2159" s="14" t="s">
        <v>129</v>
      </c>
      <c r="AW2159" s="14" t="s">
        <v>29</v>
      </c>
      <c r="AX2159" s="14" t="s">
        <v>73</v>
      </c>
      <c r="AY2159" s="174" t="s">
        <v>445</v>
      </c>
    </row>
    <row r="2160" spans="1:65" s="14" customFormat="1">
      <c r="B2160" s="173"/>
      <c r="D2160" s="167" t="s">
        <v>453</v>
      </c>
      <c r="E2160" s="174" t="s">
        <v>1</v>
      </c>
      <c r="F2160" s="175" t="s">
        <v>2551</v>
      </c>
      <c r="H2160" s="176">
        <v>-11.48</v>
      </c>
      <c r="L2160" s="173"/>
      <c r="M2160" s="177"/>
      <c r="N2160" s="178"/>
      <c r="O2160" s="178"/>
      <c r="P2160" s="178"/>
      <c r="Q2160" s="178"/>
      <c r="R2160" s="178"/>
      <c r="S2160" s="178"/>
      <c r="T2160" s="179"/>
      <c r="AT2160" s="174" t="s">
        <v>453</v>
      </c>
      <c r="AU2160" s="174" t="s">
        <v>129</v>
      </c>
      <c r="AV2160" s="14" t="s">
        <v>129</v>
      </c>
      <c r="AW2160" s="14" t="s">
        <v>29</v>
      </c>
      <c r="AX2160" s="14" t="s">
        <v>73</v>
      </c>
      <c r="AY2160" s="174" t="s">
        <v>445</v>
      </c>
    </row>
    <row r="2161" spans="2:51" s="13" customFormat="1">
      <c r="B2161" s="166"/>
      <c r="D2161" s="167" t="s">
        <v>453</v>
      </c>
      <c r="E2161" s="168" t="s">
        <v>1</v>
      </c>
      <c r="F2161" s="169" t="s">
        <v>2388</v>
      </c>
      <c r="H2161" s="168" t="s">
        <v>1</v>
      </c>
      <c r="L2161" s="166"/>
      <c r="M2161" s="170"/>
      <c r="N2161" s="171"/>
      <c r="O2161" s="171"/>
      <c r="P2161" s="171"/>
      <c r="Q2161" s="171"/>
      <c r="R2161" s="171"/>
      <c r="S2161" s="171"/>
      <c r="T2161" s="172"/>
      <c r="AT2161" s="168" t="s">
        <v>453</v>
      </c>
      <c r="AU2161" s="168" t="s">
        <v>129</v>
      </c>
      <c r="AV2161" s="13" t="s">
        <v>81</v>
      </c>
      <c r="AW2161" s="13" t="s">
        <v>29</v>
      </c>
      <c r="AX2161" s="13" t="s">
        <v>73</v>
      </c>
      <c r="AY2161" s="168" t="s">
        <v>445</v>
      </c>
    </row>
    <row r="2162" spans="2:51" s="14" customFormat="1">
      <c r="B2162" s="173"/>
      <c r="D2162" s="167" t="s">
        <v>453</v>
      </c>
      <c r="E2162" s="174" t="s">
        <v>1</v>
      </c>
      <c r="F2162" s="175" t="s">
        <v>2552</v>
      </c>
      <c r="H2162" s="176">
        <v>755.69799999999998</v>
      </c>
      <c r="L2162" s="173"/>
      <c r="M2162" s="177"/>
      <c r="N2162" s="178"/>
      <c r="O2162" s="178"/>
      <c r="P2162" s="178"/>
      <c r="Q2162" s="178"/>
      <c r="R2162" s="178"/>
      <c r="S2162" s="178"/>
      <c r="T2162" s="179"/>
      <c r="AT2162" s="174" t="s">
        <v>453</v>
      </c>
      <c r="AU2162" s="174" t="s">
        <v>129</v>
      </c>
      <c r="AV2162" s="14" t="s">
        <v>129</v>
      </c>
      <c r="AW2162" s="14" t="s">
        <v>29</v>
      </c>
      <c r="AX2162" s="14" t="s">
        <v>73</v>
      </c>
      <c r="AY2162" s="174" t="s">
        <v>445</v>
      </c>
    </row>
    <row r="2163" spans="2:51" s="14" customFormat="1">
      <c r="B2163" s="173"/>
      <c r="D2163" s="167" t="s">
        <v>453</v>
      </c>
      <c r="E2163" s="174" t="s">
        <v>1</v>
      </c>
      <c r="F2163" s="175" t="s">
        <v>2553</v>
      </c>
      <c r="H2163" s="176">
        <v>-60.77</v>
      </c>
      <c r="L2163" s="173"/>
      <c r="M2163" s="177"/>
      <c r="N2163" s="178"/>
      <c r="O2163" s="178"/>
      <c r="P2163" s="178"/>
      <c r="Q2163" s="178"/>
      <c r="R2163" s="178"/>
      <c r="S2163" s="178"/>
      <c r="T2163" s="179"/>
      <c r="AT2163" s="174" t="s">
        <v>453</v>
      </c>
      <c r="AU2163" s="174" t="s">
        <v>129</v>
      </c>
      <c r="AV2163" s="14" t="s">
        <v>129</v>
      </c>
      <c r="AW2163" s="14" t="s">
        <v>29</v>
      </c>
      <c r="AX2163" s="14" t="s">
        <v>73</v>
      </c>
      <c r="AY2163" s="174" t="s">
        <v>445</v>
      </c>
    </row>
    <row r="2164" spans="2:51" s="14" customFormat="1">
      <c r="B2164" s="173"/>
      <c r="D2164" s="167" t="s">
        <v>453</v>
      </c>
      <c r="E2164" s="174" t="s">
        <v>1</v>
      </c>
      <c r="F2164" s="175" t="s">
        <v>2554</v>
      </c>
      <c r="H2164" s="176">
        <v>-55.204999999999998</v>
      </c>
      <c r="L2164" s="173"/>
      <c r="M2164" s="177"/>
      <c r="N2164" s="178"/>
      <c r="O2164" s="178"/>
      <c r="P2164" s="178"/>
      <c r="Q2164" s="178"/>
      <c r="R2164" s="178"/>
      <c r="S2164" s="178"/>
      <c r="T2164" s="179"/>
      <c r="AT2164" s="174" t="s">
        <v>453</v>
      </c>
      <c r="AU2164" s="174" t="s">
        <v>129</v>
      </c>
      <c r="AV2164" s="14" t="s">
        <v>129</v>
      </c>
      <c r="AW2164" s="14" t="s">
        <v>29</v>
      </c>
      <c r="AX2164" s="14" t="s">
        <v>73</v>
      </c>
      <c r="AY2164" s="174" t="s">
        <v>445</v>
      </c>
    </row>
    <row r="2165" spans="2:51" s="13" customFormat="1">
      <c r="B2165" s="166"/>
      <c r="D2165" s="167" t="s">
        <v>453</v>
      </c>
      <c r="E2165" s="168" t="s">
        <v>1</v>
      </c>
      <c r="F2165" s="169" t="s">
        <v>2555</v>
      </c>
      <c r="H2165" s="168" t="s">
        <v>1</v>
      </c>
      <c r="L2165" s="166"/>
      <c r="M2165" s="170"/>
      <c r="N2165" s="171"/>
      <c r="O2165" s="171"/>
      <c r="P2165" s="171"/>
      <c r="Q2165" s="171"/>
      <c r="R2165" s="171"/>
      <c r="S2165" s="171"/>
      <c r="T2165" s="172"/>
      <c r="AT2165" s="168" t="s">
        <v>453</v>
      </c>
      <c r="AU2165" s="168" t="s">
        <v>129</v>
      </c>
      <c r="AV2165" s="13" t="s">
        <v>81</v>
      </c>
      <c r="AW2165" s="13" t="s">
        <v>29</v>
      </c>
      <c r="AX2165" s="13" t="s">
        <v>73</v>
      </c>
      <c r="AY2165" s="168" t="s">
        <v>445</v>
      </c>
    </row>
    <row r="2166" spans="2:51" s="14" customFormat="1">
      <c r="B2166" s="173"/>
      <c r="D2166" s="167" t="s">
        <v>453</v>
      </c>
      <c r="E2166" s="174" t="s">
        <v>1</v>
      </c>
      <c r="F2166" s="175" t="s">
        <v>2556</v>
      </c>
      <c r="H2166" s="176">
        <v>20.695</v>
      </c>
      <c r="L2166" s="173"/>
      <c r="M2166" s="177"/>
      <c r="N2166" s="178"/>
      <c r="O2166" s="178"/>
      <c r="P2166" s="178"/>
      <c r="Q2166" s="178"/>
      <c r="R2166" s="178"/>
      <c r="S2166" s="178"/>
      <c r="T2166" s="179"/>
      <c r="AT2166" s="174" t="s">
        <v>453</v>
      </c>
      <c r="AU2166" s="174" t="s">
        <v>129</v>
      </c>
      <c r="AV2166" s="14" t="s">
        <v>129</v>
      </c>
      <c r="AW2166" s="14" t="s">
        <v>29</v>
      </c>
      <c r="AX2166" s="14" t="s">
        <v>73</v>
      </c>
      <c r="AY2166" s="174" t="s">
        <v>445</v>
      </c>
    </row>
    <row r="2167" spans="2:51" s="14" customFormat="1">
      <c r="B2167" s="173"/>
      <c r="D2167" s="167" t="s">
        <v>453</v>
      </c>
      <c r="E2167" s="174" t="s">
        <v>1</v>
      </c>
      <c r="F2167" s="175" t="s">
        <v>2557</v>
      </c>
      <c r="H2167" s="176">
        <v>33.015999999999998</v>
      </c>
      <c r="L2167" s="173"/>
      <c r="M2167" s="177"/>
      <c r="N2167" s="178"/>
      <c r="O2167" s="178"/>
      <c r="P2167" s="178"/>
      <c r="Q2167" s="178"/>
      <c r="R2167" s="178"/>
      <c r="S2167" s="178"/>
      <c r="T2167" s="179"/>
      <c r="AT2167" s="174" t="s">
        <v>453</v>
      </c>
      <c r="AU2167" s="174" t="s">
        <v>129</v>
      </c>
      <c r="AV2167" s="14" t="s">
        <v>129</v>
      </c>
      <c r="AW2167" s="14" t="s">
        <v>29</v>
      </c>
      <c r="AX2167" s="14" t="s">
        <v>73</v>
      </c>
      <c r="AY2167" s="174" t="s">
        <v>445</v>
      </c>
    </row>
    <row r="2168" spans="2:51" s="13" customFormat="1">
      <c r="B2168" s="166"/>
      <c r="D2168" s="167" t="s">
        <v>453</v>
      </c>
      <c r="E2168" s="168" t="s">
        <v>1</v>
      </c>
      <c r="F2168" s="169" t="s">
        <v>2558</v>
      </c>
      <c r="H2168" s="168" t="s">
        <v>1</v>
      </c>
      <c r="L2168" s="166"/>
      <c r="M2168" s="170"/>
      <c r="N2168" s="171"/>
      <c r="O2168" s="171"/>
      <c r="P2168" s="171"/>
      <c r="Q2168" s="171"/>
      <c r="R2168" s="171"/>
      <c r="S2168" s="171"/>
      <c r="T2168" s="172"/>
      <c r="AT2168" s="168" t="s">
        <v>453</v>
      </c>
      <c r="AU2168" s="168" t="s">
        <v>129</v>
      </c>
      <c r="AV2168" s="13" t="s">
        <v>81</v>
      </c>
      <c r="AW2168" s="13" t="s">
        <v>29</v>
      </c>
      <c r="AX2168" s="13" t="s">
        <v>73</v>
      </c>
      <c r="AY2168" s="168" t="s">
        <v>445</v>
      </c>
    </row>
    <row r="2169" spans="2:51" s="14" customFormat="1">
      <c r="B2169" s="173"/>
      <c r="D2169" s="167" t="s">
        <v>453</v>
      </c>
      <c r="E2169" s="174" t="s">
        <v>1</v>
      </c>
      <c r="F2169" s="175" t="s">
        <v>2559</v>
      </c>
      <c r="H2169" s="176">
        <v>143.464</v>
      </c>
      <c r="L2169" s="173"/>
      <c r="M2169" s="177"/>
      <c r="N2169" s="178"/>
      <c r="O2169" s="178"/>
      <c r="P2169" s="178"/>
      <c r="Q2169" s="178"/>
      <c r="R2169" s="178"/>
      <c r="S2169" s="178"/>
      <c r="T2169" s="179"/>
      <c r="AT2169" s="174" t="s">
        <v>453</v>
      </c>
      <c r="AU2169" s="174" t="s">
        <v>129</v>
      </c>
      <c r="AV2169" s="14" t="s">
        <v>129</v>
      </c>
      <c r="AW2169" s="14" t="s">
        <v>29</v>
      </c>
      <c r="AX2169" s="14" t="s">
        <v>73</v>
      </c>
      <c r="AY2169" s="174" t="s">
        <v>445</v>
      </c>
    </row>
    <row r="2170" spans="2:51" s="14" customFormat="1">
      <c r="B2170" s="173"/>
      <c r="D2170" s="167" t="s">
        <v>453</v>
      </c>
      <c r="E2170" s="174" t="s">
        <v>1</v>
      </c>
      <c r="F2170" s="175" t="s">
        <v>2560</v>
      </c>
      <c r="H2170" s="176">
        <v>42.314999999999998</v>
      </c>
      <c r="L2170" s="173"/>
      <c r="M2170" s="177"/>
      <c r="N2170" s="178"/>
      <c r="O2170" s="178"/>
      <c r="P2170" s="178"/>
      <c r="Q2170" s="178"/>
      <c r="R2170" s="178"/>
      <c r="S2170" s="178"/>
      <c r="T2170" s="179"/>
      <c r="AT2170" s="174" t="s">
        <v>453</v>
      </c>
      <c r="AU2170" s="174" t="s">
        <v>129</v>
      </c>
      <c r="AV2170" s="14" t="s">
        <v>129</v>
      </c>
      <c r="AW2170" s="14" t="s">
        <v>29</v>
      </c>
      <c r="AX2170" s="14" t="s">
        <v>73</v>
      </c>
      <c r="AY2170" s="174" t="s">
        <v>445</v>
      </c>
    </row>
    <row r="2171" spans="2:51" s="14" customFormat="1">
      <c r="B2171" s="173"/>
      <c r="D2171" s="167" t="s">
        <v>453</v>
      </c>
      <c r="E2171" s="174" t="s">
        <v>1</v>
      </c>
      <c r="F2171" s="175" t="s">
        <v>2561</v>
      </c>
      <c r="H2171" s="176">
        <v>13.654999999999999</v>
      </c>
      <c r="L2171" s="173"/>
      <c r="M2171" s="177"/>
      <c r="N2171" s="178"/>
      <c r="O2171" s="178"/>
      <c r="P2171" s="178"/>
      <c r="Q2171" s="178"/>
      <c r="R2171" s="178"/>
      <c r="S2171" s="178"/>
      <c r="T2171" s="179"/>
      <c r="AT2171" s="174" t="s">
        <v>453</v>
      </c>
      <c r="AU2171" s="174" t="s">
        <v>129</v>
      </c>
      <c r="AV2171" s="14" t="s">
        <v>129</v>
      </c>
      <c r="AW2171" s="14" t="s">
        <v>29</v>
      </c>
      <c r="AX2171" s="14" t="s">
        <v>73</v>
      </c>
      <c r="AY2171" s="174" t="s">
        <v>445</v>
      </c>
    </row>
    <row r="2172" spans="2:51" s="14" customFormat="1">
      <c r="B2172" s="173"/>
      <c r="D2172" s="167" t="s">
        <v>453</v>
      </c>
      <c r="E2172" s="174" t="s">
        <v>1</v>
      </c>
      <c r="F2172" s="175" t="s">
        <v>2562</v>
      </c>
      <c r="H2172" s="176">
        <v>6.9340000000000002</v>
      </c>
      <c r="L2172" s="173"/>
      <c r="M2172" s="177"/>
      <c r="N2172" s="178"/>
      <c r="O2172" s="178"/>
      <c r="P2172" s="178"/>
      <c r="Q2172" s="178"/>
      <c r="R2172" s="178"/>
      <c r="S2172" s="178"/>
      <c r="T2172" s="179"/>
      <c r="AT2172" s="174" t="s">
        <v>453</v>
      </c>
      <c r="AU2172" s="174" t="s">
        <v>129</v>
      </c>
      <c r="AV2172" s="14" t="s">
        <v>129</v>
      </c>
      <c r="AW2172" s="14" t="s">
        <v>29</v>
      </c>
      <c r="AX2172" s="14" t="s">
        <v>73</v>
      </c>
      <c r="AY2172" s="174" t="s">
        <v>445</v>
      </c>
    </row>
    <row r="2173" spans="2:51" s="14" customFormat="1">
      <c r="B2173" s="173"/>
      <c r="D2173" s="167" t="s">
        <v>453</v>
      </c>
      <c r="E2173" s="174" t="s">
        <v>1</v>
      </c>
      <c r="F2173" s="175" t="s">
        <v>2563</v>
      </c>
      <c r="H2173" s="176">
        <v>10.391</v>
      </c>
      <c r="L2173" s="173"/>
      <c r="M2173" s="177"/>
      <c r="N2173" s="178"/>
      <c r="O2173" s="178"/>
      <c r="P2173" s="178"/>
      <c r="Q2173" s="178"/>
      <c r="R2173" s="178"/>
      <c r="S2173" s="178"/>
      <c r="T2173" s="179"/>
      <c r="AT2173" s="174" t="s">
        <v>453</v>
      </c>
      <c r="AU2173" s="174" t="s">
        <v>129</v>
      </c>
      <c r="AV2173" s="14" t="s">
        <v>129</v>
      </c>
      <c r="AW2173" s="14" t="s">
        <v>29</v>
      </c>
      <c r="AX2173" s="14" t="s">
        <v>73</v>
      </c>
      <c r="AY2173" s="174" t="s">
        <v>445</v>
      </c>
    </row>
    <row r="2174" spans="2:51" s="13" customFormat="1">
      <c r="B2174" s="166"/>
      <c r="D2174" s="167" t="s">
        <v>453</v>
      </c>
      <c r="E2174" s="168" t="s">
        <v>1</v>
      </c>
      <c r="F2174" s="169" t="s">
        <v>2564</v>
      </c>
      <c r="H2174" s="168" t="s">
        <v>1</v>
      </c>
      <c r="L2174" s="166"/>
      <c r="M2174" s="170"/>
      <c r="N2174" s="171"/>
      <c r="O2174" s="171"/>
      <c r="P2174" s="171"/>
      <c r="Q2174" s="171"/>
      <c r="R2174" s="171"/>
      <c r="S2174" s="171"/>
      <c r="T2174" s="172"/>
      <c r="AT2174" s="168" t="s">
        <v>453</v>
      </c>
      <c r="AU2174" s="168" t="s">
        <v>129</v>
      </c>
      <c r="AV2174" s="13" t="s">
        <v>81</v>
      </c>
      <c r="AW2174" s="13" t="s">
        <v>29</v>
      </c>
      <c r="AX2174" s="13" t="s">
        <v>73</v>
      </c>
      <c r="AY2174" s="168" t="s">
        <v>445</v>
      </c>
    </row>
    <row r="2175" spans="2:51" s="14" customFormat="1">
      <c r="B2175" s="173"/>
      <c r="D2175" s="167" t="s">
        <v>453</v>
      </c>
      <c r="E2175" s="174" t="s">
        <v>1</v>
      </c>
      <c r="F2175" s="175" t="s">
        <v>2480</v>
      </c>
      <c r="H2175" s="176">
        <v>-61.74</v>
      </c>
      <c r="L2175" s="173"/>
      <c r="M2175" s="177"/>
      <c r="N2175" s="178"/>
      <c r="O2175" s="178"/>
      <c r="P2175" s="178"/>
      <c r="Q2175" s="178"/>
      <c r="R2175" s="178"/>
      <c r="S2175" s="178"/>
      <c r="T2175" s="179"/>
      <c r="AT2175" s="174" t="s">
        <v>453</v>
      </c>
      <c r="AU2175" s="174" t="s">
        <v>129</v>
      </c>
      <c r="AV2175" s="14" t="s">
        <v>129</v>
      </c>
      <c r="AW2175" s="14" t="s">
        <v>29</v>
      </c>
      <c r="AX2175" s="14" t="s">
        <v>73</v>
      </c>
      <c r="AY2175" s="174" t="s">
        <v>445</v>
      </c>
    </row>
    <row r="2176" spans="2:51" s="13" customFormat="1">
      <c r="B2176" s="166"/>
      <c r="D2176" s="167" t="s">
        <v>453</v>
      </c>
      <c r="E2176" s="168" t="s">
        <v>1</v>
      </c>
      <c r="F2176" s="169" t="s">
        <v>2565</v>
      </c>
      <c r="H2176" s="168" t="s">
        <v>1</v>
      </c>
      <c r="L2176" s="166"/>
      <c r="M2176" s="170"/>
      <c r="N2176" s="171"/>
      <c r="O2176" s="171"/>
      <c r="P2176" s="171"/>
      <c r="Q2176" s="171"/>
      <c r="R2176" s="171"/>
      <c r="S2176" s="171"/>
      <c r="T2176" s="172"/>
      <c r="AT2176" s="168" t="s">
        <v>453</v>
      </c>
      <c r="AU2176" s="168" t="s">
        <v>129</v>
      </c>
      <c r="AV2176" s="13" t="s">
        <v>81</v>
      </c>
      <c r="AW2176" s="13" t="s">
        <v>29</v>
      </c>
      <c r="AX2176" s="13" t="s">
        <v>73</v>
      </c>
      <c r="AY2176" s="168" t="s">
        <v>445</v>
      </c>
    </row>
    <row r="2177" spans="1:65" s="14" customFormat="1">
      <c r="B2177" s="173"/>
      <c r="D2177" s="167" t="s">
        <v>453</v>
      </c>
      <c r="E2177" s="174" t="s">
        <v>1</v>
      </c>
      <c r="F2177" s="175" t="s">
        <v>2566</v>
      </c>
      <c r="H2177" s="176">
        <v>53</v>
      </c>
      <c r="L2177" s="173"/>
      <c r="M2177" s="177"/>
      <c r="N2177" s="178"/>
      <c r="O2177" s="178"/>
      <c r="P2177" s="178"/>
      <c r="Q2177" s="178"/>
      <c r="R2177" s="178"/>
      <c r="S2177" s="178"/>
      <c r="T2177" s="179"/>
      <c r="AT2177" s="174" t="s">
        <v>453</v>
      </c>
      <c r="AU2177" s="174" t="s">
        <v>129</v>
      </c>
      <c r="AV2177" s="14" t="s">
        <v>129</v>
      </c>
      <c r="AW2177" s="14" t="s">
        <v>29</v>
      </c>
      <c r="AX2177" s="14" t="s">
        <v>73</v>
      </c>
      <c r="AY2177" s="174" t="s">
        <v>445</v>
      </c>
    </row>
    <row r="2178" spans="1:65" s="14" customFormat="1">
      <c r="B2178" s="173"/>
      <c r="D2178" s="167" t="s">
        <v>453</v>
      </c>
      <c r="E2178" s="174" t="s">
        <v>1</v>
      </c>
      <c r="F2178" s="175" t="s">
        <v>2567</v>
      </c>
      <c r="H2178" s="176">
        <v>28.382000000000001</v>
      </c>
      <c r="L2178" s="173"/>
      <c r="M2178" s="177"/>
      <c r="N2178" s="178"/>
      <c r="O2178" s="178"/>
      <c r="P2178" s="178"/>
      <c r="Q2178" s="178"/>
      <c r="R2178" s="178"/>
      <c r="S2178" s="178"/>
      <c r="T2178" s="179"/>
      <c r="AT2178" s="174" t="s">
        <v>453</v>
      </c>
      <c r="AU2178" s="174" t="s">
        <v>129</v>
      </c>
      <c r="AV2178" s="14" t="s">
        <v>129</v>
      </c>
      <c r="AW2178" s="14" t="s">
        <v>29</v>
      </c>
      <c r="AX2178" s="14" t="s">
        <v>73</v>
      </c>
      <c r="AY2178" s="174" t="s">
        <v>445</v>
      </c>
    </row>
    <row r="2179" spans="1:65" s="14" customFormat="1">
      <c r="B2179" s="173"/>
      <c r="D2179" s="167" t="s">
        <v>453</v>
      </c>
      <c r="E2179" s="174" t="s">
        <v>1</v>
      </c>
      <c r="F2179" s="175" t="s">
        <v>2568</v>
      </c>
      <c r="H2179" s="176">
        <v>-1.89</v>
      </c>
      <c r="L2179" s="173"/>
      <c r="M2179" s="177"/>
      <c r="N2179" s="178"/>
      <c r="O2179" s="178"/>
      <c r="P2179" s="178"/>
      <c r="Q2179" s="178"/>
      <c r="R2179" s="178"/>
      <c r="S2179" s="178"/>
      <c r="T2179" s="179"/>
      <c r="AT2179" s="174" t="s">
        <v>453</v>
      </c>
      <c r="AU2179" s="174" t="s">
        <v>129</v>
      </c>
      <c r="AV2179" s="14" t="s">
        <v>129</v>
      </c>
      <c r="AW2179" s="14" t="s">
        <v>29</v>
      </c>
      <c r="AX2179" s="14" t="s">
        <v>73</v>
      </c>
      <c r="AY2179" s="174" t="s">
        <v>445</v>
      </c>
    </row>
    <row r="2180" spans="1:65" s="14" customFormat="1">
      <c r="B2180" s="173"/>
      <c r="D2180" s="167" t="s">
        <v>453</v>
      </c>
      <c r="E2180" s="174" t="s">
        <v>1</v>
      </c>
      <c r="F2180" s="175" t="s">
        <v>2569</v>
      </c>
      <c r="H2180" s="176">
        <v>-16.8</v>
      </c>
      <c r="L2180" s="173"/>
      <c r="M2180" s="177"/>
      <c r="N2180" s="178"/>
      <c r="O2180" s="178"/>
      <c r="P2180" s="178"/>
      <c r="Q2180" s="178"/>
      <c r="R2180" s="178"/>
      <c r="S2180" s="178"/>
      <c r="T2180" s="179"/>
      <c r="AT2180" s="174" t="s">
        <v>453</v>
      </c>
      <c r="AU2180" s="174" t="s">
        <v>129</v>
      </c>
      <c r="AV2180" s="14" t="s">
        <v>129</v>
      </c>
      <c r="AW2180" s="14" t="s">
        <v>29</v>
      </c>
      <c r="AX2180" s="14" t="s">
        <v>73</v>
      </c>
      <c r="AY2180" s="174" t="s">
        <v>445</v>
      </c>
    </row>
    <row r="2181" spans="1:65" s="15" customFormat="1">
      <c r="B2181" s="180"/>
      <c r="D2181" s="167" t="s">
        <v>453</v>
      </c>
      <c r="E2181" s="181" t="s">
        <v>176</v>
      </c>
      <c r="F2181" s="182" t="s">
        <v>468</v>
      </c>
      <c r="H2181" s="183">
        <v>1833.32</v>
      </c>
      <c r="L2181" s="180"/>
      <c r="M2181" s="184"/>
      <c r="N2181" s="185"/>
      <c r="O2181" s="185"/>
      <c r="P2181" s="185"/>
      <c r="Q2181" s="185"/>
      <c r="R2181" s="185"/>
      <c r="S2181" s="185"/>
      <c r="T2181" s="186"/>
      <c r="AT2181" s="181" t="s">
        <v>453</v>
      </c>
      <c r="AU2181" s="181" t="s">
        <v>129</v>
      </c>
      <c r="AV2181" s="15" t="s">
        <v>469</v>
      </c>
      <c r="AW2181" s="15" t="s">
        <v>29</v>
      </c>
      <c r="AX2181" s="15" t="s">
        <v>73</v>
      </c>
      <c r="AY2181" s="181" t="s">
        <v>445</v>
      </c>
    </row>
    <row r="2182" spans="1:65" s="13" customFormat="1">
      <c r="B2182" s="166"/>
      <c r="D2182" s="167" t="s">
        <v>453</v>
      </c>
      <c r="E2182" s="168" t="s">
        <v>1</v>
      </c>
      <c r="F2182" s="169" t="s">
        <v>2570</v>
      </c>
      <c r="H2182" s="168" t="s">
        <v>1</v>
      </c>
      <c r="L2182" s="166"/>
      <c r="M2182" s="170"/>
      <c r="N2182" s="171"/>
      <c r="O2182" s="171"/>
      <c r="P2182" s="171"/>
      <c r="Q2182" s="171"/>
      <c r="R2182" s="171"/>
      <c r="S2182" s="171"/>
      <c r="T2182" s="172"/>
      <c r="AT2182" s="168" t="s">
        <v>453</v>
      </c>
      <c r="AU2182" s="168" t="s">
        <v>129</v>
      </c>
      <c r="AV2182" s="13" t="s">
        <v>81</v>
      </c>
      <c r="AW2182" s="13" t="s">
        <v>29</v>
      </c>
      <c r="AX2182" s="13" t="s">
        <v>73</v>
      </c>
      <c r="AY2182" s="168" t="s">
        <v>445</v>
      </c>
    </row>
    <row r="2183" spans="1:65" s="14" customFormat="1">
      <c r="B2183" s="173"/>
      <c r="D2183" s="167" t="s">
        <v>453</v>
      </c>
      <c r="E2183" s="174" t="s">
        <v>1</v>
      </c>
      <c r="F2183" s="175" t="s">
        <v>2571</v>
      </c>
      <c r="H2183" s="176">
        <v>26.07</v>
      </c>
      <c r="L2183" s="173"/>
      <c r="M2183" s="177"/>
      <c r="N2183" s="178"/>
      <c r="O2183" s="178"/>
      <c r="P2183" s="178"/>
      <c r="Q2183" s="178"/>
      <c r="R2183" s="178"/>
      <c r="S2183" s="178"/>
      <c r="T2183" s="179"/>
      <c r="AT2183" s="174" t="s">
        <v>453</v>
      </c>
      <c r="AU2183" s="174" t="s">
        <v>129</v>
      </c>
      <c r="AV2183" s="14" t="s">
        <v>129</v>
      </c>
      <c r="AW2183" s="14" t="s">
        <v>29</v>
      </c>
      <c r="AX2183" s="14" t="s">
        <v>73</v>
      </c>
      <c r="AY2183" s="174" t="s">
        <v>445</v>
      </c>
    </row>
    <row r="2184" spans="1:65" s="14" customFormat="1">
      <c r="B2184" s="173"/>
      <c r="D2184" s="167" t="s">
        <v>453</v>
      </c>
      <c r="E2184" s="174" t="s">
        <v>1</v>
      </c>
      <c r="F2184" s="175" t="s">
        <v>2572</v>
      </c>
      <c r="H2184" s="176">
        <v>25.08</v>
      </c>
      <c r="L2184" s="173"/>
      <c r="M2184" s="177"/>
      <c r="N2184" s="178"/>
      <c r="O2184" s="178"/>
      <c r="P2184" s="178"/>
      <c r="Q2184" s="178"/>
      <c r="R2184" s="178"/>
      <c r="S2184" s="178"/>
      <c r="T2184" s="179"/>
      <c r="AT2184" s="174" t="s">
        <v>453</v>
      </c>
      <c r="AU2184" s="174" t="s">
        <v>129</v>
      </c>
      <c r="AV2184" s="14" t="s">
        <v>129</v>
      </c>
      <c r="AW2184" s="14" t="s">
        <v>29</v>
      </c>
      <c r="AX2184" s="14" t="s">
        <v>73</v>
      </c>
      <c r="AY2184" s="174" t="s">
        <v>445</v>
      </c>
    </row>
    <row r="2185" spans="1:65" s="14" customFormat="1">
      <c r="B2185" s="173"/>
      <c r="D2185" s="167" t="s">
        <v>453</v>
      </c>
      <c r="E2185" s="174" t="s">
        <v>1</v>
      </c>
      <c r="F2185" s="175" t="s">
        <v>2573</v>
      </c>
      <c r="H2185" s="176">
        <v>20.059999999999999</v>
      </c>
      <c r="L2185" s="173"/>
      <c r="M2185" s="177"/>
      <c r="N2185" s="178"/>
      <c r="O2185" s="178"/>
      <c r="P2185" s="178"/>
      <c r="Q2185" s="178"/>
      <c r="R2185" s="178"/>
      <c r="S2185" s="178"/>
      <c r="T2185" s="179"/>
      <c r="AT2185" s="174" t="s">
        <v>453</v>
      </c>
      <c r="AU2185" s="174" t="s">
        <v>129</v>
      </c>
      <c r="AV2185" s="14" t="s">
        <v>129</v>
      </c>
      <c r="AW2185" s="14" t="s">
        <v>29</v>
      </c>
      <c r="AX2185" s="14" t="s">
        <v>73</v>
      </c>
      <c r="AY2185" s="174" t="s">
        <v>445</v>
      </c>
    </row>
    <row r="2186" spans="1:65" s="14" customFormat="1">
      <c r="B2186" s="173"/>
      <c r="D2186" s="167" t="s">
        <v>453</v>
      </c>
      <c r="E2186" s="174" t="s">
        <v>1</v>
      </c>
      <c r="F2186" s="175" t="s">
        <v>2574</v>
      </c>
      <c r="H2186" s="176">
        <v>22.78</v>
      </c>
      <c r="L2186" s="173"/>
      <c r="M2186" s="177"/>
      <c r="N2186" s="178"/>
      <c r="O2186" s="178"/>
      <c r="P2186" s="178"/>
      <c r="Q2186" s="178"/>
      <c r="R2186" s="178"/>
      <c r="S2186" s="178"/>
      <c r="T2186" s="179"/>
      <c r="AT2186" s="174" t="s">
        <v>453</v>
      </c>
      <c r="AU2186" s="174" t="s">
        <v>129</v>
      </c>
      <c r="AV2186" s="14" t="s">
        <v>129</v>
      </c>
      <c r="AW2186" s="14" t="s">
        <v>29</v>
      </c>
      <c r="AX2186" s="14" t="s">
        <v>73</v>
      </c>
      <c r="AY2186" s="174" t="s">
        <v>445</v>
      </c>
    </row>
    <row r="2187" spans="1:65" s="15" customFormat="1">
      <c r="B2187" s="180"/>
      <c r="D2187" s="167" t="s">
        <v>453</v>
      </c>
      <c r="E2187" s="181" t="s">
        <v>178</v>
      </c>
      <c r="F2187" s="182" t="s">
        <v>468</v>
      </c>
      <c r="H2187" s="183">
        <v>93.99</v>
      </c>
      <c r="L2187" s="180"/>
      <c r="M2187" s="184"/>
      <c r="N2187" s="185"/>
      <c r="O2187" s="185"/>
      <c r="P2187" s="185"/>
      <c r="Q2187" s="185"/>
      <c r="R2187" s="185"/>
      <c r="S2187" s="185"/>
      <c r="T2187" s="186"/>
      <c r="AT2187" s="181" t="s">
        <v>453</v>
      </c>
      <c r="AU2187" s="181" t="s">
        <v>129</v>
      </c>
      <c r="AV2187" s="15" t="s">
        <v>469</v>
      </c>
      <c r="AW2187" s="15" t="s">
        <v>29</v>
      </c>
      <c r="AX2187" s="15" t="s">
        <v>73</v>
      </c>
      <c r="AY2187" s="181" t="s">
        <v>445</v>
      </c>
    </row>
    <row r="2188" spans="1:65" s="16" customFormat="1">
      <c r="B2188" s="187"/>
      <c r="D2188" s="167" t="s">
        <v>453</v>
      </c>
      <c r="E2188" s="188" t="s">
        <v>1</v>
      </c>
      <c r="F2188" s="189" t="s">
        <v>470</v>
      </c>
      <c r="H2188" s="190">
        <v>1927.31</v>
      </c>
      <c r="L2188" s="187"/>
      <c r="M2188" s="191"/>
      <c r="N2188" s="192"/>
      <c r="O2188" s="192"/>
      <c r="P2188" s="192"/>
      <c r="Q2188" s="192"/>
      <c r="R2188" s="192"/>
      <c r="S2188" s="192"/>
      <c r="T2188" s="193"/>
      <c r="AT2188" s="188" t="s">
        <v>453</v>
      </c>
      <c r="AU2188" s="188" t="s">
        <v>129</v>
      </c>
      <c r="AV2188" s="16" t="s">
        <v>451</v>
      </c>
      <c r="AW2188" s="16" t="s">
        <v>29</v>
      </c>
      <c r="AX2188" s="16" t="s">
        <v>81</v>
      </c>
      <c r="AY2188" s="188" t="s">
        <v>445</v>
      </c>
    </row>
    <row r="2189" spans="1:65" s="2" customFormat="1" ht="33" customHeight="1">
      <c r="A2189" s="30"/>
      <c r="B2189" s="152"/>
      <c r="C2189" s="153" t="s">
        <v>2575</v>
      </c>
      <c r="D2189" s="153" t="s">
        <v>447</v>
      </c>
      <c r="E2189" s="154" t="s">
        <v>2576</v>
      </c>
      <c r="F2189" s="155" t="s">
        <v>2577</v>
      </c>
      <c r="G2189" s="156" t="s">
        <v>542</v>
      </c>
      <c r="H2189" s="157">
        <v>288</v>
      </c>
      <c r="I2189" s="158"/>
      <c r="J2189" s="158">
        <f>ROUND(I2189*H2189,2)</f>
        <v>0</v>
      </c>
      <c r="K2189" s="159"/>
      <c r="L2189" s="31"/>
      <c r="M2189" s="160" t="s">
        <v>1</v>
      </c>
      <c r="N2189" s="161" t="s">
        <v>39</v>
      </c>
      <c r="O2189" s="162">
        <v>0.53922000000000003</v>
      </c>
      <c r="P2189" s="162">
        <f>O2189*H2189</f>
        <v>155.29536000000002</v>
      </c>
      <c r="Q2189" s="162">
        <v>2.7512499999999998E-3</v>
      </c>
      <c r="R2189" s="162">
        <f>Q2189*H2189</f>
        <v>0.79235999999999995</v>
      </c>
      <c r="S2189" s="162">
        <v>0</v>
      </c>
      <c r="T2189" s="163">
        <f>S2189*H2189</f>
        <v>0</v>
      </c>
      <c r="U2189" s="30"/>
      <c r="V2189" s="30"/>
      <c r="W2189" s="30"/>
      <c r="X2189" s="30"/>
      <c r="Y2189" s="30"/>
      <c r="Z2189" s="30"/>
      <c r="AA2189" s="30"/>
      <c r="AB2189" s="30"/>
      <c r="AC2189" s="30"/>
      <c r="AD2189" s="30"/>
      <c r="AE2189" s="30"/>
      <c r="AR2189" s="164" t="s">
        <v>558</v>
      </c>
      <c r="AT2189" s="164" t="s">
        <v>447</v>
      </c>
      <c r="AU2189" s="164" t="s">
        <v>129</v>
      </c>
      <c r="AY2189" s="18" t="s">
        <v>445</v>
      </c>
      <c r="BE2189" s="165">
        <f>IF(N2189="základná",J2189,0)</f>
        <v>0</v>
      </c>
      <c r="BF2189" s="165">
        <f>IF(N2189="znížená",J2189,0)</f>
        <v>0</v>
      </c>
      <c r="BG2189" s="165">
        <f>IF(N2189="zákl. prenesená",J2189,0)</f>
        <v>0</v>
      </c>
      <c r="BH2189" s="165">
        <f>IF(N2189="zníž. prenesená",J2189,0)</f>
        <v>0</v>
      </c>
      <c r="BI2189" s="165">
        <f>IF(N2189="nulová",J2189,0)</f>
        <v>0</v>
      </c>
      <c r="BJ2189" s="18" t="s">
        <v>129</v>
      </c>
      <c r="BK2189" s="165">
        <f>ROUND(I2189*H2189,2)</f>
        <v>0</v>
      </c>
      <c r="BL2189" s="18" t="s">
        <v>558</v>
      </c>
      <c r="BM2189" s="164" t="s">
        <v>2578</v>
      </c>
    </row>
    <row r="2190" spans="1:65" s="14" customFormat="1">
      <c r="B2190" s="173"/>
      <c r="D2190" s="167" t="s">
        <v>453</v>
      </c>
      <c r="E2190" s="174" t="s">
        <v>1</v>
      </c>
      <c r="F2190" s="175" t="s">
        <v>2508</v>
      </c>
      <c r="H2190" s="176">
        <v>288</v>
      </c>
      <c r="L2190" s="173"/>
      <c r="M2190" s="177"/>
      <c r="N2190" s="178"/>
      <c r="O2190" s="178"/>
      <c r="P2190" s="178"/>
      <c r="Q2190" s="178"/>
      <c r="R2190" s="178"/>
      <c r="S2190" s="178"/>
      <c r="T2190" s="179"/>
      <c r="AT2190" s="174" t="s">
        <v>453</v>
      </c>
      <c r="AU2190" s="174" t="s">
        <v>129</v>
      </c>
      <c r="AV2190" s="14" t="s">
        <v>129</v>
      </c>
      <c r="AW2190" s="14" t="s">
        <v>29</v>
      </c>
      <c r="AX2190" s="14" t="s">
        <v>73</v>
      </c>
      <c r="AY2190" s="174" t="s">
        <v>445</v>
      </c>
    </row>
    <row r="2191" spans="1:65" s="16" customFormat="1">
      <c r="B2191" s="187"/>
      <c r="D2191" s="167" t="s">
        <v>453</v>
      </c>
      <c r="E2191" s="188" t="s">
        <v>1</v>
      </c>
      <c r="F2191" s="189" t="s">
        <v>470</v>
      </c>
      <c r="H2191" s="190">
        <v>288</v>
      </c>
      <c r="L2191" s="187"/>
      <c r="M2191" s="191"/>
      <c r="N2191" s="192"/>
      <c r="O2191" s="192"/>
      <c r="P2191" s="192"/>
      <c r="Q2191" s="192"/>
      <c r="R2191" s="192"/>
      <c r="S2191" s="192"/>
      <c r="T2191" s="193"/>
      <c r="AT2191" s="188" t="s">
        <v>453</v>
      </c>
      <c r="AU2191" s="188" t="s">
        <v>129</v>
      </c>
      <c r="AV2191" s="16" t="s">
        <v>451</v>
      </c>
      <c r="AW2191" s="16" t="s">
        <v>29</v>
      </c>
      <c r="AX2191" s="16" t="s">
        <v>81</v>
      </c>
      <c r="AY2191" s="188" t="s">
        <v>445</v>
      </c>
    </row>
    <row r="2192" spans="1:65" s="2" customFormat="1" ht="21.75" customHeight="1">
      <c r="A2192" s="30"/>
      <c r="B2192" s="152"/>
      <c r="C2192" s="194" t="s">
        <v>2579</v>
      </c>
      <c r="D2192" s="194" t="s">
        <v>534</v>
      </c>
      <c r="E2192" s="195" t="s">
        <v>2580</v>
      </c>
      <c r="F2192" s="196" t="s">
        <v>2581</v>
      </c>
      <c r="G2192" s="197" t="s">
        <v>542</v>
      </c>
      <c r="H2192" s="198">
        <v>288</v>
      </c>
      <c r="I2192" s="199"/>
      <c r="J2192" s="199">
        <f>ROUND(I2192*H2192,2)</f>
        <v>0</v>
      </c>
      <c r="K2192" s="200"/>
      <c r="L2192" s="201"/>
      <c r="M2192" s="202" t="s">
        <v>1</v>
      </c>
      <c r="N2192" s="203" t="s">
        <v>39</v>
      </c>
      <c r="O2192" s="162">
        <v>0</v>
      </c>
      <c r="P2192" s="162">
        <f>O2192*H2192</f>
        <v>0</v>
      </c>
      <c r="Q2192" s="162">
        <v>2.0000000000000001E-4</v>
      </c>
      <c r="R2192" s="162">
        <f>Q2192*H2192</f>
        <v>5.7600000000000005E-2</v>
      </c>
      <c r="S2192" s="162">
        <v>0</v>
      </c>
      <c r="T2192" s="163">
        <f>S2192*H2192</f>
        <v>0</v>
      </c>
      <c r="U2192" s="30"/>
      <c r="V2192" s="30"/>
      <c r="W2192" s="30"/>
      <c r="X2192" s="30"/>
      <c r="Y2192" s="30"/>
      <c r="Z2192" s="30"/>
      <c r="AA2192" s="30"/>
      <c r="AB2192" s="30"/>
      <c r="AC2192" s="30"/>
      <c r="AD2192" s="30"/>
      <c r="AE2192" s="30"/>
      <c r="AR2192" s="164" t="s">
        <v>655</v>
      </c>
      <c r="AT2192" s="164" t="s">
        <v>534</v>
      </c>
      <c r="AU2192" s="164" t="s">
        <v>129</v>
      </c>
      <c r="AY2192" s="18" t="s">
        <v>445</v>
      </c>
      <c r="BE2192" s="165">
        <f>IF(N2192="základná",J2192,0)</f>
        <v>0</v>
      </c>
      <c r="BF2192" s="165">
        <f>IF(N2192="znížená",J2192,0)</f>
        <v>0</v>
      </c>
      <c r="BG2192" s="165">
        <f>IF(N2192="zákl. prenesená",J2192,0)</f>
        <v>0</v>
      </c>
      <c r="BH2192" s="165">
        <f>IF(N2192="zníž. prenesená",J2192,0)</f>
        <v>0</v>
      </c>
      <c r="BI2192" s="165">
        <f>IF(N2192="nulová",J2192,0)</f>
        <v>0</v>
      </c>
      <c r="BJ2192" s="18" t="s">
        <v>129</v>
      </c>
      <c r="BK2192" s="165">
        <f>ROUND(I2192*H2192,2)</f>
        <v>0</v>
      </c>
      <c r="BL2192" s="18" t="s">
        <v>558</v>
      </c>
      <c r="BM2192" s="164" t="s">
        <v>2582</v>
      </c>
    </row>
    <row r="2193" spans="1:65" s="14" customFormat="1">
      <c r="B2193" s="173"/>
      <c r="D2193" s="167" t="s">
        <v>453</v>
      </c>
      <c r="E2193" s="174" t="s">
        <v>1</v>
      </c>
      <c r="F2193" s="175" t="s">
        <v>2508</v>
      </c>
      <c r="H2193" s="176">
        <v>288</v>
      </c>
      <c r="L2193" s="173"/>
      <c r="M2193" s="177"/>
      <c r="N2193" s="178"/>
      <c r="O2193" s="178"/>
      <c r="P2193" s="178"/>
      <c r="Q2193" s="178"/>
      <c r="R2193" s="178"/>
      <c r="S2193" s="178"/>
      <c r="T2193" s="179"/>
      <c r="AT2193" s="174" t="s">
        <v>453</v>
      </c>
      <c r="AU2193" s="174" t="s">
        <v>129</v>
      </c>
      <c r="AV2193" s="14" t="s">
        <v>129</v>
      </c>
      <c r="AW2193" s="14" t="s">
        <v>29</v>
      </c>
      <c r="AX2193" s="14" t="s">
        <v>73</v>
      </c>
      <c r="AY2193" s="174" t="s">
        <v>445</v>
      </c>
    </row>
    <row r="2194" spans="1:65" s="16" customFormat="1">
      <c r="B2194" s="187"/>
      <c r="D2194" s="167" t="s">
        <v>453</v>
      </c>
      <c r="E2194" s="188" t="s">
        <v>1</v>
      </c>
      <c r="F2194" s="189" t="s">
        <v>470</v>
      </c>
      <c r="H2194" s="190">
        <v>288</v>
      </c>
      <c r="L2194" s="187"/>
      <c r="M2194" s="191"/>
      <c r="N2194" s="192"/>
      <c r="O2194" s="192"/>
      <c r="P2194" s="192"/>
      <c r="Q2194" s="192"/>
      <c r="R2194" s="192"/>
      <c r="S2194" s="192"/>
      <c r="T2194" s="193"/>
      <c r="AT2194" s="188" t="s">
        <v>453</v>
      </c>
      <c r="AU2194" s="188" t="s">
        <v>129</v>
      </c>
      <c r="AV2194" s="16" t="s">
        <v>451</v>
      </c>
      <c r="AW2194" s="16" t="s">
        <v>29</v>
      </c>
      <c r="AX2194" s="16" t="s">
        <v>81</v>
      </c>
      <c r="AY2194" s="188" t="s">
        <v>445</v>
      </c>
    </row>
    <row r="2195" spans="1:65" s="2" customFormat="1" ht="33" customHeight="1">
      <c r="A2195" s="30"/>
      <c r="B2195" s="152"/>
      <c r="C2195" s="153" t="s">
        <v>2583</v>
      </c>
      <c r="D2195" s="153" t="s">
        <v>447</v>
      </c>
      <c r="E2195" s="154" t="s">
        <v>2584</v>
      </c>
      <c r="F2195" s="155" t="s">
        <v>2585</v>
      </c>
      <c r="G2195" s="156" t="s">
        <v>542</v>
      </c>
      <c r="H2195" s="157">
        <v>18.05</v>
      </c>
      <c r="I2195" s="158"/>
      <c r="J2195" s="158">
        <f>ROUND(I2195*H2195,2)</f>
        <v>0</v>
      </c>
      <c r="K2195" s="159"/>
      <c r="L2195" s="31"/>
      <c r="M2195" s="160" t="s">
        <v>1</v>
      </c>
      <c r="N2195" s="161" t="s">
        <v>39</v>
      </c>
      <c r="O2195" s="162">
        <v>0.61753999999999998</v>
      </c>
      <c r="P2195" s="162">
        <f>O2195*H2195</f>
        <v>11.146597</v>
      </c>
      <c r="Q2195" s="162">
        <v>3.3333199999999999E-3</v>
      </c>
      <c r="R2195" s="162">
        <f>Q2195*H2195</f>
        <v>6.0166426000000002E-2</v>
      </c>
      <c r="S2195" s="162">
        <v>0</v>
      </c>
      <c r="T2195" s="163">
        <f>S2195*H2195</f>
        <v>0</v>
      </c>
      <c r="U2195" s="30"/>
      <c r="V2195" s="30"/>
      <c r="W2195" s="30"/>
      <c r="X2195" s="30"/>
      <c r="Y2195" s="30"/>
      <c r="Z2195" s="30"/>
      <c r="AA2195" s="30"/>
      <c r="AB2195" s="30"/>
      <c r="AC2195" s="30"/>
      <c r="AD2195" s="30"/>
      <c r="AE2195" s="30"/>
      <c r="AR2195" s="164" t="s">
        <v>558</v>
      </c>
      <c r="AT2195" s="164" t="s">
        <v>447</v>
      </c>
      <c r="AU2195" s="164" t="s">
        <v>129</v>
      </c>
      <c r="AY2195" s="18" t="s">
        <v>445</v>
      </c>
      <c r="BE2195" s="165">
        <f>IF(N2195="základná",J2195,0)</f>
        <v>0</v>
      </c>
      <c r="BF2195" s="165">
        <f>IF(N2195="znížená",J2195,0)</f>
        <v>0</v>
      </c>
      <c r="BG2195" s="165">
        <f>IF(N2195="zákl. prenesená",J2195,0)</f>
        <v>0</v>
      </c>
      <c r="BH2195" s="165">
        <f>IF(N2195="zníž. prenesená",J2195,0)</f>
        <v>0</v>
      </c>
      <c r="BI2195" s="165">
        <f>IF(N2195="nulová",J2195,0)</f>
        <v>0</v>
      </c>
      <c r="BJ2195" s="18" t="s">
        <v>129</v>
      </c>
      <c r="BK2195" s="165">
        <f>ROUND(I2195*H2195,2)</f>
        <v>0</v>
      </c>
      <c r="BL2195" s="18" t="s">
        <v>558</v>
      </c>
      <c r="BM2195" s="164" t="s">
        <v>2586</v>
      </c>
    </row>
    <row r="2196" spans="1:65" s="13" customFormat="1">
      <c r="B2196" s="166"/>
      <c r="D2196" s="167" t="s">
        <v>453</v>
      </c>
      <c r="E2196" s="168" t="s">
        <v>1</v>
      </c>
      <c r="F2196" s="169" t="s">
        <v>2587</v>
      </c>
      <c r="H2196" s="168" t="s">
        <v>1</v>
      </c>
      <c r="L2196" s="166"/>
      <c r="M2196" s="170"/>
      <c r="N2196" s="171"/>
      <c r="O2196" s="171"/>
      <c r="P2196" s="171"/>
      <c r="Q2196" s="171"/>
      <c r="R2196" s="171"/>
      <c r="S2196" s="171"/>
      <c r="T2196" s="172"/>
      <c r="AT2196" s="168" t="s">
        <v>453</v>
      </c>
      <c r="AU2196" s="168" t="s">
        <v>129</v>
      </c>
      <c r="AV2196" s="13" t="s">
        <v>81</v>
      </c>
      <c r="AW2196" s="13" t="s">
        <v>29</v>
      </c>
      <c r="AX2196" s="13" t="s">
        <v>73</v>
      </c>
      <c r="AY2196" s="168" t="s">
        <v>445</v>
      </c>
    </row>
    <row r="2197" spans="1:65" s="13" customFormat="1">
      <c r="B2197" s="166"/>
      <c r="D2197" s="167" t="s">
        <v>453</v>
      </c>
      <c r="E2197" s="168" t="s">
        <v>1</v>
      </c>
      <c r="F2197" s="169" t="s">
        <v>2588</v>
      </c>
      <c r="H2197" s="168" t="s">
        <v>1</v>
      </c>
      <c r="L2197" s="166"/>
      <c r="M2197" s="170"/>
      <c r="N2197" s="171"/>
      <c r="O2197" s="171"/>
      <c r="P2197" s="171"/>
      <c r="Q2197" s="171"/>
      <c r="R2197" s="171"/>
      <c r="S2197" s="171"/>
      <c r="T2197" s="172"/>
      <c r="AT2197" s="168" t="s">
        <v>453</v>
      </c>
      <c r="AU2197" s="168" t="s">
        <v>129</v>
      </c>
      <c r="AV2197" s="13" t="s">
        <v>81</v>
      </c>
      <c r="AW2197" s="13" t="s">
        <v>29</v>
      </c>
      <c r="AX2197" s="13" t="s">
        <v>73</v>
      </c>
      <c r="AY2197" s="168" t="s">
        <v>445</v>
      </c>
    </row>
    <row r="2198" spans="1:65" s="14" customFormat="1">
      <c r="B2198" s="173"/>
      <c r="D2198" s="167" t="s">
        <v>453</v>
      </c>
      <c r="E2198" s="174" t="s">
        <v>1</v>
      </c>
      <c r="F2198" s="175" t="s">
        <v>2589</v>
      </c>
      <c r="H2198" s="176">
        <v>18.05</v>
      </c>
      <c r="L2198" s="173"/>
      <c r="M2198" s="177"/>
      <c r="N2198" s="178"/>
      <c r="O2198" s="178"/>
      <c r="P2198" s="178"/>
      <c r="Q2198" s="178"/>
      <c r="R2198" s="178"/>
      <c r="S2198" s="178"/>
      <c r="T2198" s="179"/>
      <c r="AT2198" s="174" t="s">
        <v>453</v>
      </c>
      <c r="AU2198" s="174" t="s">
        <v>129</v>
      </c>
      <c r="AV2198" s="14" t="s">
        <v>129</v>
      </c>
      <c r="AW2198" s="14" t="s">
        <v>29</v>
      </c>
      <c r="AX2198" s="14" t="s">
        <v>73</v>
      </c>
      <c r="AY2198" s="174" t="s">
        <v>445</v>
      </c>
    </row>
    <row r="2199" spans="1:65" s="16" customFormat="1">
      <c r="B2199" s="187"/>
      <c r="D2199" s="167" t="s">
        <v>453</v>
      </c>
      <c r="E2199" s="188" t="s">
        <v>1</v>
      </c>
      <c r="F2199" s="189" t="s">
        <v>470</v>
      </c>
      <c r="H2199" s="190">
        <v>18.05</v>
      </c>
      <c r="L2199" s="187"/>
      <c r="M2199" s="191"/>
      <c r="N2199" s="192"/>
      <c r="O2199" s="192"/>
      <c r="P2199" s="192"/>
      <c r="Q2199" s="192"/>
      <c r="R2199" s="192"/>
      <c r="S2199" s="192"/>
      <c r="T2199" s="193"/>
      <c r="AT2199" s="188" t="s">
        <v>453</v>
      </c>
      <c r="AU2199" s="188" t="s">
        <v>129</v>
      </c>
      <c r="AV2199" s="16" t="s">
        <v>451</v>
      </c>
      <c r="AW2199" s="16" t="s">
        <v>29</v>
      </c>
      <c r="AX2199" s="16" t="s">
        <v>81</v>
      </c>
      <c r="AY2199" s="188" t="s">
        <v>445</v>
      </c>
    </row>
    <row r="2200" spans="1:65" s="2" customFormat="1" ht="24.2" customHeight="1">
      <c r="A2200" s="30"/>
      <c r="B2200" s="152"/>
      <c r="C2200" s="153" t="s">
        <v>2590</v>
      </c>
      <c r="D2200" s="153" t="s">
        <v>447</v>
      </c>
      <c r="E2200" s="154" t="s">
        <v>2591</v>
      </c>
      <c r="F2200" s="155" t="s">
        <v>2592</v>
      </c>
      <c r="G2200" s="156" t="s">
        <v>542</v>
      </c>
      <c r="H2200" s="157">
        <v>144</v>
      </c>
      <c r="I2200" s="158"/>
      <c r="J2200" s="158">
        <f>ROUND(I2200*H2200,2)</f>
        <v>0</v>
      </c>
      <c r="K2200" s="159"/>
      <c r="L2200" s="31"/>
      <c r="M2200" s="160" t="s">
        <v>1</v>
      </c>
      <c r="N2200" s="161" t="s">
        <v>39</v>
      </c>
      <c r="O2200" s="162">
        <v>0.40229999999999999</v>
      </c>
      <c r="P2200" s="162">
        <f>O2200*H2200</f>
        <v>57.931199999999997</v>
      </c>
      <c r="Q2200" s="162">
        <v>2.6499999999999999E-4</v>
      </c>
      <c r="R2200" s="162">
        <f>Q2200*H2200</f>
        <v>3.8159999999999999E-2</v>
      </c>
      <c r="S2200" s="162">
        <v>0</v>
      </c>
      <c r="T2200" s="163">
        <f>S2200*H2200</f>
        <v>0</v>
      </c>
      <c r="U2200" s="30"/>
      <c r="V2200" s="30"/>
      <c r="W2200" s="30"/>
      <c r="X2200" s="30"/>
      <c r="Y2200" s="30"/>
      <c r="Z2200" s="30"/>
      <c r="AA2200" s="30"/>
      <c r="AB2200" s="30"/>
      <c r="AC2200" s="30"/>
      <c r="AD2200" s="30"/>
      <c r="AE2200" s="30"/>
      <c r="AR2200" s="164" t="s">
        <v>558</v>
      </c>
      <c r="AT2200" s="164" t="s">
        <v>447</v>
      </c>
      <c r="AU2200" s="164" t="s">
        <v>129</v>
      </c>
      <c r="AY2200" s="18" t="s">
        <v>445</v>
      </c>
      <c r="BE2200" s="165">
        <f>IF(N2200="základná",J2200,0)</f>
        <v>0</v>
      </c>
      <c r="BF2200" s="165">
        <f>IF(N2200="znížená",J2200,0)</f>
        <v>0</v>
      </c>
      <c r="BG2200" s="165">
        <f>IF(N2200="zákl. prenesená",J2200,0)</f>
        <v>0</v>
      </c>
      <c r="BH2200" s="165">
        <f>IF(N2200="zníž. prenesená",J2200,0)</f>
        <v>0</v>
      </c>
      <c r="BI2200" s="165">
        <f>IF(N2200="nulová",J2200,0)</f>
        <v>0</v>
      </c>
      <c r="BJ2200" s="18" t="s">
        <v>129</v>
      </c>
      <c r="BK2200" s="165">
        <f>ROUND(I2200*H2200,2)</f>
        <v>0</v>
      </c>
      <c r="BL2200" s="18" t="s">
        <v>558</v>
      </c>
      <c r="BM2200" s="164" t="s">
        <v>2593</v>
      </c>
    </row>
    <row r="2201" spans="1:65" s="13" customFormat="1">
      <c r="B2201" s="166"/>
      <c r="D2201" s="167" t="s">
        <v>453</v>
      </c>
      <c r="E2201" s="168" t="s">
        <v>1</v>
      </c>
      <c r="F2201" s="169" t="s">
        <v>2594</v>
      </c>
      <c r="H2201" s="168" t="s">
        <v>1</v>
      </c>
      <c r="L2201" s="166"/>
      <c r="M2201" s="170"/>
      <c r="N2201" s="171"/>
      <c r="O2201" s="171"/>
      <c r="P2201" s="171"/>
      <c r="Q2201" s="171"/>
      <c r="R2201" s="171"/>
      <c r="S2201" s="171"/>
      <c r="T2201" s="172"/>
      <c r="AT2201" s="168" t="s">
        <v>453</v>
      </c>
      <c r="AU2201" s="168" t="s">
        <v>129</v>
      </c>
      <c r="AV2201" s="13" t="s">
        <v>81</v>
      </c>
      <c r="AW2201" s="13" t="s">
        <v>29</v>
      </c>
      <c r="AX2201" s="13" t="s">
        <v>73</v>
      </c>
      <c r="AY2201" s="168" t="s">
        <v>445</v>
      </c>
    </row>
    <row r="2202" spans="1:65" s="14" customFormat="1">
      <c r="B2202" s="173"/>
      <c r="D2202" s="167" t="s">
        <v>453</v>
      </c>
      <c r="E2202" s="174" t="s">
        <v>1</v>
      </c>
      <c r="F2202" s="175" t="s">
        <v>1553</v>
      </c>
      <c r="H2202" s="176">
        <v>144</v>
      </c>
      <c r="L2202" s="173"/>
      <c r="M2202" s="177"/>
      <c r="N2202" s="178"/>
      <c r="O2202" s="178"/>
      <c r="P2202" s="178"/>
      <c r="Q2202" s="178"/>
      <c r="R2202" s="178"/>
      <c r="S2202" s="178"/>
      <c r="T2202" s="179"/>
      <c r="AT2202" s="174" t="s">
        <v>453</v>
      </c>
      <c r="AU2202" s="174" t="s">
        <v>129</v>
      </c>
      <c r="AV2202" s="14" t="s">
        <v>129</v>
      </c>
      <c r="AW2202" s="14" t="s">
        <v>29</v>
      </c>
      <c r="AX2202" s="14" t="s">
        <v>73</v>
      </c>
      <c r="AY2202" s="174" t="s">
        <v>445</v>
      </c>
    </row>
    <row r="2203" spans="1:65" s="16" customFormat="1">
      <c r="B2203" s="187"/>
      <c r="D2203" s="167" t="s">
        <v>453</v>
      </c>
      <c r="E2203" s="188" t="s">
        <v>1</v>
      </c>
      <c r="F2203" s="189" t="s">
        <v>470</v>
      </c>
      <c r="H2203" s="190">
        <v>144</v>
      </c>
      <c r="L2203" s="187"/>
      <c r="M2203" s="191"/>
      <c r="N2203" s="192"/>
      <c r="O2203" s="192"/>
      <c r="P2203" s="192"/>
      <c r="Q2203" s="192"/>
      <c r="R2203" s="192"/>
      <c r="S2203" s="192"/>
      <c r="T2203" s="193"/>
      <c r="AT2203" s="188" t="s">
        <v>453</v>
      </c>
      <c r="AU2203" s="188" t="s">
        <v>129</v>
      </c>
      <c r="AV2203" s="16" t="s">
        <v>451</v>
      </c>
      <c r="AW2203" s="16" t="s">
        <v>29</v>
      </c>
      <c r="AX2203" s="16" t="s">
        <v>81</v>
      </c>
      <c r="AY2203" s="188" t="s">
        <v>445</v>
      </c>
    </row>
    <row r="2204" spans="1:65" s="2" customFormat="1" ht="24.2" customHeight="1">
      <c r="A2204" s="30"/>
      <c r="B2204" s="152"/>
      <c r="C2204" s="153" t="s">
        <v>2595</v>
      </c>
      <c r="D2204" s="153" t="s">
        <v>447</v>
      </c>
      <c r="E2204" s="154" t="s">
        <v>2596</v>
      </c>
      <c r="F2204" s="155" t="s">
        <v>2597</v>
      </c>
      <c r="G2204" s="156" t="s">
        <v>542</v>
      </c>
      <c r="H2204" s="157">
        <v>288</v>
      </c>
      <c r="I2204" s="158"/>
      <c r="J2204" s="158">
        <f>ROUND(I2204*H2204,2)</f>
        <v>0</v>
      </c>
      <c r="K2204" s="159"/>
      <c r="L2204" s="31"/>
      <c r="M2204" s="160" t="s">
        <v>1</v>
      </c>
      <c r="N2204" s="161" t="s">
        <v>39</v>
      </c>
      <c r="O2204" s="162">
        <v>0.59009999999999996</v>
      </c>
      <c r="P2204" s="162">
        <f>O2204*H2204</f>
        <v>169.94879999999998</v>
      </c>
      <c r="Q2204" s="162">
        <v>5.2999999999999998E-4</v>
      </c>
      <c r="R2204" s="162">
        <f>Q2204*H2204</f>
        <v>0.15264</v>
      </c>
      <c r="S2204" s="162">
        <v>0</v>
      </c>
      <c r="T2204" s="163">
        <f>S2204*H2204</f>
        <v>0</v>
      </c>
      <c r="U2204" s="30"/>
      <c r="V2204" s="30"/>
      <c r="W2204" s="30"/>
      <c r="X2204" s="30"/>
      <c r="Y2204" s="30"/>
      <c r="Z2204" s="30"/>
      <c r="AA2204" s="30"/>
      <c r="AB2204" s="30"/>
      <c r="AC2204" s="30"/>
      <c r="AD2204" s="30"/>
      <c r="AE2204" s="30"/>
      <c r="AR2204" s="164" t="s">
        <v>558</v>
      </c>
      <c r="AT2204" s="164" t="s">
        <v>447</v>
      </c>
      <c r="AU2204" s="164" t="s">
        <v>129</v>
      </c>
      <c r="AY2204" s="18" t="s">
        <v>445</v>
      </c>
      <c r="BE2204" s="165">
        <f>IF(N2204="základná",J2204,0)</f>
        <v>0</v>
      </c>
      <c r="BF2204" s="165">
        <f>IF(N2204="znížená",J2204,0)</f>
        <v>0</v>
      </c>
      <c r="BG2204" s="165">
        <f>IF(N2204="zákl. prenesená",J2204,0)</f>
        <v>0</v>
      </c>
      <c r="BH2204" s="165">
        <f>IF(N2204="zníž. prenesená",J2204,0)</f>
        <v>0</v>
      </c>
      <c r="BI2204" s="165">
        <f>IF(N2204="nulová",J2204,0)</f>
        <v>0</v>
      </c>
      <c r="BJ2204" s="18" t="s">
        <v>129</v>
      </c>
      <c r="BK2204" s="165">
        <f>ROUND(I2204*H2204,2)</f>
        <v>0</v>
      </c>
      <c r="BL2204" s="18" t="s">
        <v>558</v>
      </c>
      <c r="BM2204" s="164" t="s">
        <v>2598</v>
      </c>
    </row>
    <row r="2205" spans="1:65" s="13" customFormat="1">
      <c r="B2205" s="166"/>
      <c r="D2205" s="167" t="s">
        <v>453</v>
      </c>
      <c r="E2205" s="168" t="s">
        <v>1</v>
      </c>
      <c r="F2205" s="169" t="s">
        <v>2599</v>
      </c>
      <c r="H2205" s="168" t="s">
        <v>1</v>
      </c>
      <c r="L2205" s="166"/>
      <c r="M2205" s="170"/>
      <c r="N2205" s="171"/>
      <c r="O2205" s="171"/>
      <c r="P2205" s="171"/>
      <c r="Q2205" s="171"/>
      <c r="R2205" s="171"/>
      <c r="S2205" s="171"/>
      <c r="T2205" s="172"/>
      <c r="AT2205" s="168" t="s">
        <v>453</v>
      </c>
      <c r="AU2205" s="168" t="s">
        <v>129</v>
      </c>
      <c r="AV2205" s="13" t="s">
        <v>81</v>
      </c>
      <c r="AW2205" s="13" t="s">
        <v>29</v>
      </c>
      <c r="AX2205" s="13" t="s">
        <v>73</v>
      </c>
      <c r="AY2205" s="168" t="s">
        <v>445</v>
      </c>
    </row>
    <row r="2206" spans="1:65" s="14" customFormat="1">
      <c r="B2206" s="173"/>
      <c r="D2206" s="167" t="s">
        <v>453</v>
      </c>
      <c r="E2206" s="174" t="s">
        <v>1</v>
      </c>
      <c r="F2206" s="175" t="s">
        <v>2508</v>
      </c>
      <c r="H2206" s="176">
        <v>288</v>
      </c>
      <c r="L2206" s="173"/>
      <c r="M2206" s="177"/>
      <c r="N2206" s="178"/>
      <c r="O2206" s="178"/>
      <c r="P2206" s="178"/>
      <c r="Q2206" s="178"/>
      <c r="R2206" s="178"/>
      <c r="S2206" s="178"/>
      <c r="T2206" s="179"/>
      <c r="AT2206" s="174" t="s">
        <v>453</v>
      </c>
      <c r="AU2206" s="174" t="s">
        <v>129</v>
      </c>
      <c r="AV2206" s="14" t="s">
        <v>129</v>
      </c>
      <c r="AW2206" s="14" t="s">
        <v>29</v>
      </c>
      <c r="AX2206" s="14" t="s">
        <v>73</v>
      </c>
      <c r="AY2206" s="174" t="s">
        <v>445</v>
      </c>
    </row>
    <row r="2207" spans="1:65" s="16" customFormat="1">
      <c r="B2207" s="187"/>
      <c r="D2207" s="167" t="s">
        <v>453</v>
      </c>
      <c r="E2207" s="188" t="s">
        <v>1</v>
      </c>
      <c r="F2207" s="189" t="s">
        <v>470</v>
      </c>
      <c r="H2207" s="190">
        <v>288</v>
      </c>
      <c r="L2207" s="187"/>
      <c r="M2207" s="191"/>
      <c r="N2207" s="192"/>
      <c r="O2207" s="192"/>
      <c r="P2207" s="192"/>
      <c r="Q2207" s="192"/>
      <c r="R2207" s="192"/>
      <c r="S2207" s="192"/>
      <c r="T2207" s="193"/>
      <c r="AT2207" s="188" t="s">
        <v>453</v>
      </c>
      <c r="AU2207" s="188" t="s">
        <v>129</v>
      </c>
      <c r="AV2207" s="16" t="s">
        <v>451</v>
      </c>
      <c r="AW2207" s="16" t="s">
        <v>29</v>
      </c>
      <c r="AX2207" s="16" t="s">
        <v>81</v>
      </c>
      <c r="AY2207" s="188" t="s">
        <v>445</v>
      </c>
    </row>
    <row r="2208" spans="1:65" s="2" customFormat="1" ht="24.2" customHeight="1">
      <c r="A2208" s="30"/>
      <c r="B2208" s="152"/>
      <c r="C2208" s="153" t="s">
        <v>2600</v>
      </c>
      <c r="D2208" s="153" t="s">
        <v>447</v>
      </c>
      <c r="E2208" s="154" t="s">
        <v>2601</v>
      </c>
      <c r="F2208" s="155" t="s">
        <v>2602</v>
      </c>
      <c r="G2208" s="156" t="s">
        <v>542</v>
      </c>
      <c r="H2208" s="157">
        <v>15.35</v>
      </c>
      <c r="I2208" s="158"/>
      <c r="J2208" s="158">
        <f>ROUND(I2208*H2208,2)</f>
        <v>0</v>
      </c>
      <c r="K2208" s="159"/>
      <c r="L2208" s="31"/>
      <c r="M2208" s="160" t="s">
        <v>1</v>
      </c>
      <c r="N2208" s="161" t="s">
        <v>39</v>
      </c>
      <c r="O2208" s="162">
        <v>1.06908</v>
      </c>
      <c r="P2208" s="162">
        <f>O2208*H2208</f>
        <v>16.410378000000001</v>
      </c>
      <c r="Q2208" s="162">
        <v>4.0117599999999996E-3</v>
      </c>
      <c r="R2208" s="162">
        <f>Q2208*H2208</f>
        <v>6.1580515999999995E-2</v>
      </c>
      <c r="S2208" s="162">
        <v>0</v>
      </c>
      <c r="T2208" s="163">
        <f>S2208*H2208</f>
        <v>0</v>
      </c>
      <c r="U2208" s="30"/>
      <c r="V2208" s="30"/>
      <c r="W2208" s="30"/>
      <c r="X2208" s="30"/>
      <c r="Y2208" s="30"/>
      <c r="Z2208" s="30"/>
      <c r="AA2208" s="30"/>
      <c r="AB2208" s="30"/>
      <c r="AC2208" s="30"/>
      <c r="AD2208" s="30"/>
      <c r="AE2208" s="30"/>
      <c r="AR2208" s="164" t="s">
        <v>558</v>
      </c>
      <c r="AT2208" s="164" t="s">
        <v>447</v>
      </c>
      <c r="AU2208" s="164" t="s">
        <v>129</v>
      </c>
      <c r="AY2208" s="18" t="s">
        <v>445</v>
      </c>
      <c r="BE2208" s="165">
        <f>IF(N2208="základná",J2208,0)</f>
        <v>0</v>
      </c>
      <c r="BF2208" s="165">
        <f>IF(N2208="znížená",J2208,0)</f>
        <v>0</v>
      </c>
      <c r="BG2208" s="165">
        <f>IF(N2208="zákl. prenesená",J2208,0)</f>
        <v>0</v>
      </c>
      <c r="BH2208" s="165">
        <f>IF(N2208="zníž. prenesená",J2208,0)</f>
        <v>0</v>
      </c>
      <c r="BI2208" s="165">
        <f>IF(N2208="nulová",J2208,0)</f>
        <v>0</v>
      </c>
      <c r="BJ2208" s="18" t="s">
        <v>129</v>
      </c>
      <c r="BK2208" s="165">
        <f>ROUND(I2208*H2208,2)</f>
        <v>0</v>
      </c>
      <c r="BL2208" s="18" t="s">
        <v>558</v>
      </c>
      <c r="BM2208" s="164" t="s">
        <v>2603</v>
      </c>
    </row>
    <row r="2209" spans="1:65" s="13" customFormat="1">
      <c r="B2209" s="166"/>
      <c r="D2209" s="167" t="s">
        <v>453</v>
      </c>
      <c r="E2209" s="168" t="s">
        <v>1</v>
      </c>
      <c r="F2209" s="169" t="s">
        <v>2604</v>
      </c>
      <c r="H2209" s="168" t="s">
        <v>1</v>
      </c>
      <c r="L2209" s="166"/>
      <c r="M2209" s="170"/>
      <c r="N2209" s="171"/>
      <c r="O2209" s="171"/>
      <c r="P2209" s="171"/>
      <c r="Q2209" s="171"/>
      <c r="R2209" s="171"/>
      <c r="S2209" s="171"/>
      <c r="T2209" s="172"/>
      <c r="AT2209" s="168" t="s">
        <v>453</v>
      </c>
      <c r="AU2209" s="168" t="s">
        <v>129</v>
      </c>
      <c r="AV2209" s="13" t="s">
        <v>81</v>
      </c>
      <c r="AW2209" s="13" t="s">
        <v>29</v>
      </c>
      <c r="AX2209" s="13" t="s">
        <v>73</v>
      </c>
      <c r="AY2209" s="168" t="s">
        <v>445</v>
      </c>
    </row>
    <row r="2210" spans="1:65" s="14" customFormat="1">
      <c r="B2210" s="173"/>
      <c r="D2210" s="167" t="s">
        <v>453</v>
      </c>
      <c r="E2210" s="174" t="s">
        <v>1</v>
      </c>
      <c r="F2210" s="175" t="s">
        <v>1903</v>
      </c>
      <c r="H2210" s="176">
        <v>15.35</v>
      </c>
      <c r="L2210" s="173"/>
      <c r="M2210" s="177"/>
      <c r="N2210" s="178"/>
      <c r="O2210" s="178"/>
      <c r="P2210" s="178"/>
      <c r="Q2210" s="178"/>
      <c r="R2210" s="178"/>
      <c r="S2210" s="178"/>
      <c r="T2210" s="179"/>
      <c r="AT2210" s="174" t="s">
        <v>453</v>
      </c>
      <c r="AU2210" s="174" t="s">
        <v>129</v>
      </c>
      <c r="AV2210" s="14" t="s">
        <v>129</v>
      </c>
      <c r="AW2210" s="14" t="s">
        <v>29</v>
      </c>
      <c r="AX2210" s="14" t="s">
        <v>73</v>
      </c>
      <c r="AY2210" s="174" t="s">
        <v>445</v>
      </c>
    </row>
    <row r="2211" spans="1:65" s="16" customFormat="1">
      <c r="B2211" s="187"/>
      <c r="D2211" s="167" t="s">
        <v>453</v>
      </c>
      <c r="E2211" s="188" t="s">
        <v>1</v>
      </c>
      <c r="F2211" s="189" t="s">
        <v>470</v>
      </c>
      <c r="H2211" s="190">
        <v>15.35</v>
      </c>
      <c r="L2211" s="187"/>
      <c r="M2211" s="191"/>
      <c r="N2211" s="192"/>
      <c r="O2211" s="192"/>
      <c r="P2211" s="192"/>
      <c r="Q2211" s="192"/>
      <c r="R2211" s="192"/>
      <c r="S2211" s="192"/>
      <c r="T2211" s="193"/>
      <c r="AT2211" s="188" t="s">
        <v>453</v>
      </c>
      <c r="AU2211" s="188" t="s">
        <v>129</v>
      </c>
      <c r="AV2211" s="16" t="s">
        <v>451</v>
      </c>
      <c r="AW2211" s="16" t="s">
        <v>29</v>
      </c>
      <c r="AX2211" s="16" t="s">
        <v>81</v>
      </c>
      <c r="AY2211" s="188" t="s">
        <v>445</v>
      </c>
    </row>
    <row r="2212" spans="1:65" s="2" customFormat="1" ht="24.2" customHeight="1">
      <c r="A2212" s="30"/>
      <c r="B2212" s="152"/>
      <c r="C2212" s="153" t="s">
        <v>2605</v>
      </c>
      <c r="D2212" s="153" t="s">
        <v>447</v>
      </c>
      <c r="E2212" s="154" t="s">
        <v>2606</v>
      </c>
      <c r="F2212" s="155" t="s">
        <v>2607</v>
      </c>
      <c r="G2212" s="156" t="s">
        <v>542</v>
      </c>
      <c r="H2212" s="157">
        <v>282</v>
      </c>
      <c r="I2212" s="158"/>
      <c r="J2212" s="158">
        <f>ROUND(I2212*H2212,2)</f>
        <v>0</v>
      </c>
      <c r="K2212" s="159"/>
      <c r="L2212" s="31"/>
      <c r="M2212" s="160" t="s">
        <v>1</v>
      </c>
      <c r="N2212" s="161" t="s">
        <v>39</v>
      </c>
      <c r="O2212" s="162">
        <v>0.89488000000000001</v>
      </c>
      <c r="P2212" s="162">
        <f>O2212*H2212</f>
        <v>252.35615999999999</v>
      </c>
      <c r="Q2212" s="162">
        <v>2.1557299999999998E-3</v>
      </c>
      <c r="R2212" s="162">
        <f>Q2212*H2212</f>
        <v>0.60791585999999997</v>
      </c>
      <c r="S2212" s="162">
        <v>0</v>
      </c>
      <c r="T2212" s="163">
        <f>S2212*H2212</f>
        <v>0</v>
      </c>
      <c r="U2212" s="30"/>
      <c r="V2212" s="30"/>
      <c r="W2212" s="30"/>
      <c r="X2212" s="30"/>
      <c r="Y2212" s="30"/>
      <c r="Z2212" s="30"/>
      <c r="AA2212" s="30"/>
      <c r="AB2212" s="30"/>
      <c r="AC2212" s="30"/>
      <c r="AD2212" s="30"/>
      <c r="AE2212" s="30"/>
      <c r="AR2212" s="164" t="s">
        <v>558</v>
      </c>
      <c r="AT2212" s="164" t="s">
        <v>447</v>
      </c>
      <c r="AU2212" s="164" t="s">
        <v>129</v>
      </c>
      <c r="AY2212" s="18" t="s">
        <v>445</v>
      </c>
      <c r="BE2212" s="165">
        <f>IF(N2212="základná",J2212,0)</f>
        <v>0</v>
      </c>
      <c r="BF2212" s="165">
        <f>IF(N2212="znížená",J2212,0)</f>
        <v>0</v>
      </c>
      <c r="BG2212" s="165">
        <f>IF(N2212="zákl. prenesená",J2212,0)</f>
        <v>0</v>
      </c>
      <c r="BH2212" s="165">
        <f>IF(N2212="zníž. prenesená",J2212,0)</f>
        <v>0</v>
      </c>
      <c r="BI2212" s="165">
        <f>IF(N2212="nulová",J2212,0)</f>
        <v>0</v>
      </c>
      <c r="BJ2212" s="18" t="s">
        <v>129</v>
      </c>
      <c r="BK2212" s="165">
        <f>ROUND(I2212*H2212,2)</f>
        <v>0</v>
      </c>
      <c r="BL2212" s="18" t="s">
        <v>558</v>
      </c>
      <c r="BM2212" s="164" t="s">
        <v>2608</v>
      </c>
    </row>
    <row r="2213" spans="1:65" s="14" customFormat="1">
      <c r="B2213" s="173"/>
      <c r="D2213" s="167" t="s">
        <v>453</v>
      </c>
      <c r="E2213" s="174" t="s">
        <v>1</v>
      </c>
      <c r="F2213" s="175" t="s">
        <v>2441</v>
      </c>
      <c r="H2213" s="176">
        <v>282</v>
      </c>
      <c r="L2213" s="173"/>
      <c r="M2213" s="177"/>
      <c r="N2213" s="178"/>
      <c r="O2213" s="178"/>
      <c r="P2213" s="178"/>
      <c r="Q2213" s="178"/>
      <c r="R2213" s="178"/>
      <c r="S2213" s="178"/>
      <c r="T2213" s="179"/>
      <c r="AT2213" s="174" t="s">
        <v>453</v>
      </c>
      <c r="AU2213" s="174" t="s">
        <v>129</v>
      </c>
      <c r="AV2213" s="14" t="s">
        <v>129</v>
      </c>
      <c r="AW2213" s="14" t="s">
        <v>29</v>
      </c>
      <c r="AX2213" s="14" t="s">
        <v>73</v>
      </c>
      <c r="AY2213" s="174" t="s">
        <v>445</v>
      </c>
    </row>
    <row r="2214" spans="1:65" s="16" customFormat="1">
      <c r="B2214" s="187"/>
      <c r="D2214" s="167" t="s">
        <v>453</v>
      </c>
      <c r="E2214" s="188" t="s">
        <v>1</v>
      </c>
      <c r="F2214" s="189" t="s">
        <v>470</v>
      </c>
      <c r="H2214" s="190">
        <v>282</v>
      </c>
      <c r="L2214" s="187"/>
      <c r="M2214" s="191"/>
      <c r="N2214" s="192"/>
      <c r="O2214" s="192"/>
      <c r="P2214" s="192"/>
      <c r="Q2214" s="192"/>
      <c r="R2214" s="192"/>
      <c r="S2214" s="192"/>
      <c r="T2214" s="193"/>
      <c r="AT2214" s="188" t="s">
        <v>453</v>
      </c>
      <c r="AU2214" s="188" t="s">
        <v>129</v>
      </c>
      <c r="AV2214" s="16" t="s">
        <v>451</v>
      </c>
      <c r="AW2214" s="16" t="s">
        <v>29</v>
      </c>
      <c r="AX2214" s="16" t="s">
        <v>81</v>
      </c>
      <c r="AY2214" s="188" t="s">
        <v>445</v>
      </c>
    </row>
    <row r="2215" spans="1:65" s="2" customFormat="1" ht="24.2" customHeight="1">
      <c r="A2215" s="30"/>
      <c r="B2215" s="152"/>
      <c r="C2215" s="153" t="s">
        <v>2609</v>
      </c>
      <c r="D2215" s="153" t="s">
        <v>447</v>
      </c>
      <c r="E2215" s="154" t="s">
        <v>2610</v>
      </c>
      <c r="F2215" s="155" t="s">
        <v>2611</v>
      </c>
      <c r="G2215" s="156" t="s">
        <v>542</v>
      </c>
      <c r="H2215" s="157">
        <v>253.6</v>
      </c>
      <c r="I2215" s="158"/>
      <c r="J2215" s="158">
        <f>ROUND(I2215*H2215,2)</f>
        <v>0</v>
      </c>
      <c r="K2215" s="159"/>
      <c r="L2215" s="31"/>
      <c r="M2215" s="160" t="s">
        <v>1</v>
      </c>
      <c r="N2215" s="161" t="s">
        <v>39</v>
      </c>
      <c r="O2215" s="162">
        <v>5.6000000000000001E-2</v>
      </c>
      <c r="P2215" s="162">
        <f>O2215*H2215</f>
        <v>14.201599999999999</v>
      </c>
      <c r="Q2215" s="162">
        <v>0</v>
      </c>
      <c r="R2215" s="162">
        <f>Q2215*H2215</f>
        <v>0</v>
      </c>
      <c r="S2215" s="162">
        <v>3.3E-3</v>
      </c>
      <c r="T2215" s="163">
        <f>S2215*H2215</f>
        <v>0.83687999999999996</v>
      </c>
      <c r="U2215" s="30"/>
      <c r="V2215" s="30"/>
      <c r="W2215" s="30"/>
      <c r="X2215" s="30"/>
      <c r="Y2215" s="30"/>
      <c r="Z2215" s="30"/>
      <c r="AA2215" s="30"/>
      <c r="AB2215" s="30"/>
      <c r="AC2215" s="30"/>
      <c r="AD2215" s="30"/>
      <c r="AE2215" s="30"/>
      <c r="AR2215" s="164" t="s">
        <v>558</v>
      </c>
      <c r="AT2215" s="164" t="s">
        <v>447</v>
      </c>
      <c r="AU2215" s="164" t="s">
        <v>129</v>
      </c>
      <c r="AY2215" s="18" t="s">
        <v>445</v>
      </c>
      <c r="BE2215" s="165">
        <f>IF(N2215="základná",J2215,0)</f>
        <v>0</v>
      </c>
      <c r="BF2215" s="165">
        <f>IF(N2215="znížená",J2215,0)</f>
        <v>0</v>
      </c>
      <c r="BG2215" s="165">
        <f>IF(N2215="zákl. prenesená",J2215,0)</f>
        <v>0</v>
      </c>
      <c r="BH2215" s="165">
        <f>IF(N2215="zníž. prenesená",J2215,0)</f>
        <v>0</v>
      </c>
      <c r="BI2215" s="165">
        <f>IF(N2215="nulová",J2215,0)</f>
        <v>0</v>
      </c>
      <c r="BJ2215" s="18" t="s">
        <v>129</v>
      </c>
      <c r="BK2215" s="165">
        <f>ROUND(I2215*H2215,2)</f>
        <v>0</v>
      </c>
      <c r="BL2215" s="18" t="s">
        <v>558</v>
      </c>
      <c r="BM2215" s="164" t="s">
        <v>2612</v>
      </c>
    </row>
    <row r="2216" spans="1:65" s="14" customFormat="1">
      <c r="B2216" s="173"/>
      <c r="D2216" s="167" t="s">
        <v>453</v>
      </c>
      <c r="E2216" s="174" t="s">
        <v>1</v>
      </c>
      <c r="F2216" s="175" t="s">
        <v>2613</v>
      </c>
      <c r="H2216" s="176">
        <v>85.64</v>
      </c>
      <c r="L2216" s="173"/>
      <c r="M2216" s="177"/>
      <c r="N2216" s="178"/>
      <c r="O2216" s="178"/>
      <c r="P2216" s="178"/>
      <c r="Q2216" s="178"/>
      <c r="R2216" s="178"/>
      <c r="S2216" s="178"/>
      <c r="T2216" s="179"/>
      <c r="AT2216" s="174" t="s">
        <v>453</v>
      </c>
      <c r="AU2216" s="174" t="s">
        <v>129</v>
      </c>
      <c r="AV2216" s="14" t="s">
        <v>129</v>
      </c>
      <c r="AW2216" s="14" t="s">
        <v>29</v>
      </c>
      <c r="AX2216" s="14" t="s">
        <v>73</v>
      </c>
      <c r="AY2216" s="174" t="s">
        <v>445</v>
      </c>
    </row>
    <row r="2217" spans="1:65" s="14" customFormat="1">
      <c r="B2217" s="173"/>
      <c r="D2217" s="167" t="s">
        <v>453</v>
      </c>
      <c r="E2217" s="174" t="s">
        <v>1</v>
      </c>
      <c r="F2217" s="175" t="s">
        <v>2614</v>
      </c>
      <c r="H2217" s="176">
        <v>167.96</v>
      </c>
      <c r="L2217" s="173"/>
      <c r="M2217" s="177"/>
      <c r="N2217" s="178"/>
      <c r="O2217" s="178"/>
      <c r="P2217" s="178"/>
      <c r="Q2217" s="178"/>
      <c r="R2217" s="178"/>
      <c r="S2217" s="178"/>
      <c r="T2217" s="179"/>
      <c r="AT2217" s="174" t="s">
        <v>453</v>
      </c>
      <c r="AU2217" s="174" t="s">
        <v>129</v>
      </c>
      <c r="AV2217" s="14" t="s">
        <v>129</v>
      </c>
      <c r="AW2217" s="14" t="s">
        <v>29</v>
      </c>
      <c r="AX2217" s="14" t="s">
        <v>73</v>
      </c>
      <c r="AY2217" s="174" t="s">
        <v>445</v>
      </c>
    </row>
    <row r="2218" spans="1:65" s="16" customFormat="1">
      <c r="B2218" s="187"/>
      <c r="D2218" s="167" t="s">
        <v>453</v>
      </c>
      <c r="E2218" s="188" t="s">
        <v>1</v>
      </c>
      <c r="F2218" s="189" t="s">
        <v>470</v>
      </c>
      <c r="H2218" s="190">
        <v>253.6</v>
      </c>
      <c r="L2218" s="187"/>
      <c r="M2218" s="191"/>
      <c r="N2218" s="192"/>
      <c r="O2218" s="192"/>
      <c r="P2218" s="192"/>
      <c r="Q2218" s="192"/>
      <c r="R2218" s="192"/>
      <c r="S2218" s="192"/>
      <c r="T2218" s="193"/>
      <c r="AT2218" s="188" t="s">
        <v>453</v>
      </c>
      <c r="AU2218" s="188" t="s">
        <v>129</v>
      </c>
      <c r="AV2218" s="16" t="s">
        <v>451</v>
      </c>
      <c r="AW2218" s="16" t="s">
        <v>29</v>
      </c>
      <c r="AX2218" s="16" t="s">
        <v>81</v>
      </c>
      <c r="AY2218" s="188" t="s">
        <v>445</v>
      </c>
    </row>
    <row r="2219" spans="1:65" s="2" customFormat="1" ht="33" customHeight="1">
      <c r="A2219" s="30"/>
      <c r="B2219" s="152"/>
      <c r="C2219" s="153" t="s">
        <v>2615</v>
      </c>
      <c r="D2219" s="153" t="s">
        <v>447</v>
      </c>
      <c r="E2219" s="154" t="s">
        <v>2616</v>
      </c>
      <c r="F2219" s="155" t="s">
        <v>2617</v>
      </c>
      <c r="G2219" s="156" t="s">
        <v>651</v>
      </c>
      <c r="H2219" s="157">
        <v>17</v>
      </c>
      <c r="I2219" s="158"/>
      <c r="J2219" s="158">
        <f>ROUND(I2219*H2219,2)</f>
        <v>0</v>
      </c>
      <c r="K2219" s="159"/>
      <c r="L2219" s="31"/>
      <c r="M2219" s="160" t="s">
        <v>1</v>
      </c>
      <c r="N2219" s="161" t="s">
        <v>39</v>
      </c>
      <c r="O2219" s="162">
        <v>1.2385600000000001</v>
      </c>
      <c r="P2219" s="162">
        <f>O2219*H2219</f>
        <v>21.055520000000001</v>
      </c>
      <c r="Q2219" s="162">
        <v>1.5739199999999999E-3</v>
      </c>
      <c r="R2219" s="162">
        <f>Q2219*H2219</f>
        <v>2.6756639999999998E-2</v>
      </c>
      <c r="S2219" s="162">
        <v>0</v>
      </c>
      <c r="T2219" s="163">
        <f>S2219*H2219</f>
        <v>0</v>
      </c>
      <c r="U2219" s="30"/>
      <c r="V2219" s="30"/>
      <c r="W2219" s="30"/>
      <c r="X2219" s="30"/>
      <c r="Y2219" s="30"/>
      <c r="Z2219" s="30"/>
      <c r="AA2219" s="30"/>
      <c r="AB2219" s="30"/>
      <c r="AC2219" s="30"/>
      <c r="AD2219" s="30"/>
      <c r="AE2219" s="30"/>
      <c r="AR2219" s="164" t="s">
        <v>558</v>
      </c>
      <c r="AT2219" s="164" t="s">
        <v>447</v>
      </c>
      <c r="AU2219" s="164" t="s">
        <v>129</v>
      </c>
      <c r="AY2219" s="18" t="s">
        <v>445</v>
      </c>
      <c r="BE2219" s="165">
        <f>IF(N2219="základná",J2219,0)</f>
        <v>0</v>
      </c>
      <c r="BF2219" s="165">
        <f>IF(N2219="znížená",J2219,0)</f>
        <v>0</v>
      </c>
      <c r="BG2219" s="165">
        <f>IF(N2219="zákl. prenesená",J2219,0)</f>
        <v>0</v>
      </c>
      <c r="BH2219" s="165">
        <f>IF(N2219="zníž. prenesená",J2219,0)</f>
        <v>0</v>
      </c>
      <c r="BI2219" s="165">
        <f>IF(N2219="nulová",J2219,0)</f>
        <v>0</v>
      </c>
      <c r="BJ2219" s="18" t="s">
        <v>129</v>
      </c>
      <c r="BK2219" s="165">
        <f>ROUND(I2219*H2219,2)</f>
        <v>0</v>
      </c>
      <c r="BL2219" s="18" t="s">
        <v>558</v>
      </c>
      <c r="BM2219" s="164" t="s">
        <v>2618</v>
      </c>
    </row>
    <row r="2220" spans="1:65" s="14" customFormat="1">
      <c r="B2220" s="173"/>
      <c r="D2220" s="167" t="s">
        <v>453</v>
      </c>
      <c r="E2220" s="174" t="s">
        <v>1</v>
      </c>
      <c r="F2220" s="175" t="s">
        <v>390</v>
      </c>
      <c r="H2220" s="176">
        <v>17</v>
      </c>
      <c r="L2220" s="173"/>
      <c r="M2220" s="177"/>
      <c r="N2220" s="178"/>
      <c r="O2220" s="178"/>
      <c r="P2220" s="178"/>
      <c r="Q2220" s="178"/>
      <c r="R2220" s="178"/>
      <c r="S2220" s="178"/>
      <c r="T2220" s="179"/>
      <c r="AT2220" s="174" t="s">
        <v>453</v>
      </c>
      <c r="AU2220" s="174" t="s">
        <v>129</v>
      </c>
      <c r="AV2220" s="14" t="s">
        <v>129</v>
      </c>
      <c r="AW2220" s="14" t="s">
        <v>29</v>
      </c>
      <c r="AX2220" s="14" t="s">
        <v>73</v>
      </c>
      <c r="AY2220" s="174" t="s">
        <v>445</v>
      </c>
    </row>
    <row r="2221" spans="1:65" s="16" customFormat="1">
      <c r="B2221" s="187"/>
      <c r="D2221" s="167" t="s">
        <v>453</v>
      </c>
      <c r="E2221" s="188" t="s">
        <v>1</v>
      </c>
      <c r="F2221" s="189" t="s">
        <v>470</v>
      </c>
      <c r="H2221" s="190">
        <v>17</v>
      </c>
      <c r="L2221" s="187"/>
      <c r="M2221" s="191"/>
      <c r="N2221" s="192"/>
      <c r="O2221" s="192"/>
      <c r="P2221" s="192"/>
      <c r="Q2221" s="192"/>
      <c r="R2221" s="192"/>
      <c r="S2221" s="192"/>
      <c r="T2221" s="193"/>
      <c r="AT2221" s="188" t="s">
        <v>453</v>
      </c>
      <c r="AU2221" s="188" t="s">
        <v>129</v>
      </c>
      <c r="AV2221" s="16" t="s">
        <v>451</v>
      </c>
      <c r="AW2221" s="16" t="s">
        <v>29</v>
      </c>
      <c r="AX2221" s="16" t="s">
        <v>81</v>
      </c>
      <c r="AY2221" s="188" t="s">
        <v>445</v>
      </c>
    </row>
    <row r="2222" spans="1:65" s="2" customFormat="1" ht="37.9" customHeight="1">
      <c r="A2222" s="30"/>
      <c r="B2222" s="152"/>
      <c r="C2222" s="153" t="s">
        <v>2619</v>
      </c>
      <c r="D2222" s="153" t="s">
        <v>447</v>
      </c>
      <c r="E2222" s="154" t="s">
        <v>2620</v>
      </c>
      <c r="F2222" s="155" t="s">
        <v>2621</v>
      </c>
      <c r="G2222" s="156" t="s">
        <v>651</v>
      </c>
      <c r="H2222" s="157">
        <v>1</v>
      </c>
      <c r="I2222" s="158"/>
      <c r="J2222" s="158">
        <f>ROUND(I2222*H2222,2)</f>
        <v>0</v>
      </c>
      <c r="K2222" s="159"/>
      <c r="L2222" s="31"/>
      <c r="M2222" s="160" t="s">
        <v>1</v>
      </c>
      <c r="N2222" s="161" t="s">
        <v>39</v>
      </c>
      <c r="O2222" s="162">
        <v>1.46591</v>
      </c>
      <c r="P2222" s="162">
        <f>O2222*H2222</f>
        <v>1.46591</v>
      </c>
      <c r="Q2222" s="162">
        <v>4.8223700000000003E-3</v>
      </c>
      <c r="R2222" s="162">
        <f>Q2222*H2222</f>
        <v>4.8223700000000003E-3</v>
      </c>
      <c r="S2222" s="162">
        <v>0</v>
      </c>
      <c r="T2222" s="163">
        <f>S2222*H2222</f>
        <v>0</v>
      </c>
      <c r="U2222" s="30"/>
      <c r="V2222" s="30"/>
      <c r="W2222" s="30"/>
      <c r="X2222" s="30"/>
      <c r="Y2222" s="30"/>
      <c r="Z2222" s="30"/>
      <c r="AA2222" s="30"/>
      <c r="AB2222" s="30"/>
      <c r="AC2222" s="30"/>
      <c r="AD2222" s="30"/>
      <c r="AE2222" s="30"/>
      <c r="AR2222" s="164" t="s">
        <v>558</v>
      </c>
      <c r="AT2222" s="164" t="s">
        <v>447</v>
      </c>
      <c r="AU2222" s="164" t="s">
        <v>129</v>
      </c>
      <c r="AY2222" s="18" t="s">
        <v>445</v>
      </c>
      <c r="BE2222" s="165">
        <f>IF(N2222="základná",J2222,0)</f>
        <v>0</v>
      </c>
      <c r="BF2222" s="165">
        <f>IF(N2222="znížená",J2222,0)</f>
        <v>0</v>
      </c>
      <c r="BG2222" s="165">
        <f>IF(N2222="zákl. prenesená",J2222,0)</f>
        <v>0</v>
      </c>
      <c r="BH2222" s="165">
        <f>IF(N2222="zníž. prenesená",J2222,0)</f>
        <v>0</v>
      </c>
      <c r="BI2222" s="165">
        <f>IF(N2222="nulová",J2222,0)</f>
        <v>0</v>
      </c>
      <c r="BJ2222" s="18" t="s">
        <v>129</v>
      </c>
      <c r="BK2222" s="165">
        <f>ROUND(I2222*H2222,2)</f>
        <v>0</v>
      </c>
      <c r="BL2222" s="18" t="s">
        <v>558</v>
      </c>
      <c r="BM2222" s="164" t="s">
        <v>2622</v>
      </c>
    </row>
    <row r="2223" spans="1:65" s="2" customFormat="1" ht="37.9" customHeight="1">
      <c r="A2223" s="30"/>
      <c r="B2223" s="152"/>
      <c r="C2223" s="153" t="s">
        <v>2623</v>
      </c>
      <c r="D2223" s="153" t="s">
        <v>447</v>
      </c>
      <c r="E2223" s="154" t="s">
        <v>2624</v>
      </c>
      <c r="F2223" s="155" t="s">
        <v>2625</v>
      </c>
      <c r="G2223" s="156" t="s">
        <v>651</v>
      </c>
      <c r="H2223" s="157">
        <v>10</v>
      </c>
      <c r="I2223" s="158"/>
      <c r="J2223" s="158">
        <f>ROUND(I2223*H2223,2)</f>
        <v>0</v>
      </c>
      <c r="K2223" s="159"/>
      <c r="L2223" s="31"/>
      <c r="M2223" s="160" t="s">
        <v>1</v>
      </c>
      <c r="N2223" s="161" t="s">
        <v>39</v>
      </c>
      <c r="O2223" s="162">
        <v>0.10006</v>
      </c>
      <c r="P2223" s="162">
        <f>O2223*H2223</f>
        <v>1.0005999999999999</v>
      </c>
      <c r="Q2223" s="162">
        <v>1.8600000000000001E-5</v>
      </c>
      <c r="R2223" s="162">
        <f>Q2223*H2223</f>
        <v>1.8600000000000002E-4</v>
      </c>
      <c r="S2223" s="162">
        <v>0</v>
      </c>
      <c r="T2223" s="163">
        <f>S2223*H2223</f>
        <v>0</v>
      </c>
      <c r="U2223" s="30"/>
      <c r="V2223" s="30"/>
      <c r="W2223" s="30"/>
      <c r="X2223" s="30"/>
      <c r="Y2223" s="30"/>
      <c r="Z2223" s="30"/>
      <c r="AA2223" s="30"/>
      <c r="AB2223" s="30"/>
      <c r="AC2223" s="30"/>
      <c r="AD2223" s="30"/>
      <c r="AE2223" s="30"/>
      <c r="AR2223" s="164" t="s">
        <v>558</v>
      </c>
      <c r="AT2223" s="164" t="s">
        <v>447</v>
      </c>
      <c r="AU2223" s="164" t="s">
        <v>129</v>
      </c>
      <c r="AY2223" s="18" t="s">
        <v>445</v>
      </c>
      <c r="BE2223" s="165">
        <f>IF(N2223="základná",J2223,0)</f>
        <v>0</v>
      </c>
      <c r="BF2223" s="165">
        <f>IF(N2223="znížená",J2223,0)</f>
        <v>0</v>
      </c>
      <c r="BG2223" s="165">
        <f>IF(N2223="zákl. prenesená",J2223,0)</f>
        <v>0</v>
      </c>
      <c r="BH2223" s="165">
        <f>IF(N2223="zníž. prenesená",J2223,0)</f>
        <v>0</v>
      </c>
      <c r="BI2223" s="165">
        <f>IF(N2223="nulová",J2223,0)</f>
        <v>0</v>
      </c>
      <c r="BJ2223" s="18" t="s">
        <v>129</v>
      </c>
      <c r="BK2223" s="165">
        <f>ROUND(I2223*H2223,2)</f>
        <v>0</v>
      </c>
      <c r="BL2223" s="18" t="s">
        <v>558</v>
      </c>
      <c r="BM2223" s="164" t="s">
        <v>2626</v>
      </c>
    </row>
    <row r="2224" spans="1:65" s="14" customFormat="1">
      <c r="B2224" s="173"/>
      <c r="D2224" s="167" t="s">
        <v>453</v>
      </c>
      <c r="E2224" s="174" t="s">
        <v>1</v>
      </c>
      <c r="F2224" s="175" t="s">
        <v>518</v>
      </c>
      <c r="H2224" s="176">
        <v>10</v>
      </c>
      <c r="L2224" s="173"/>
      <c r="M2224" s="177"/>
      <c r="N2224" s="178"/>
      <c r="O2224" s="178"/>
      <c r="P2224" s="178"/>
      <c r="Q2224" s="178"/>
      <c r="R2224" s="178"/>
      <c r="S2224" s="178"/>
      <c r="T2224" s="179"/>
      <c r="AT2224" s="174" t="s">
        <v>453</v>
      </c>
      <c r="AU2224" s="174" t="s">
        <v>129</v>
      </c>
      <c r="AV2224" s="14" t="s">
        <v>129</v>
      </c>
      <c r="AW2224" s="14" t="s">
        <v>29</v>
      </c>
      <c r="AX2224" s="14" t="s">
        <v>73</v>
      </c>
      <c r="AY2224" s="174" t="s">
        <v>445</v>
      </c>
    </row>
    <row r="2225" spans="1:65" s="16" customFormat="1">
      <c r="B2225" s="187"/>
      <c r="D2225" s="167" t="s">
        <v>453</v>
      </c>
      <c r="E2225" s="188" t="s">
        <v>1</v>
      </c>
      <c r="F2225" s="189" t="s">
        <v>470</v>
      </c>
      <c r="H2225" s="190">
        <v>10</v>
      </c>
      <c r="L2225" s="187"/>
      <c r="M2225" s="191"/>
      <c r="N2225" s="192"/>
      <c r="O2225" s="192"/>
      <c r="P2225" s="192"/>
      <c r="Q2225" s="192"/>
      <c r="R2225" s="192"/>
      <c r="S2225" s="192"/>
      <c r="T2225" s="193"/>
      <c r="AT2225" s="188" t="s">
        <v>453</v>
      </c>
      <c r="AU2225" s="188" t="s">
        <v>129</v>
      </c>
      <c r="AV2225" s="16" t="s">
        <v>451</v>
      </c>
      <c r="AW2225" s="16" t="s">
        <v>29</v>
      </c>
      <c r="AX2225" s="16" t="s">
        <v>81</v>
      </c>
      <c r="AY2225" s="188" t="s">
        <v>445</v>
      </c>
    </row>
    <row r="2226" spans="1:65" s="2" customFormat="1" ht="24.2" customHeight="1">
      <c r="A2226" s="30"/>
      <c r="B2226" s="152"/>
      <c r="C2226" s="194" t="s">
        <v>2627</v>
      </c>
      <c r="D2226" s="194" t="s">
        <v>534</v>
      </c>
      <c r="E2226" s="195" t="s">
        <v>2628</v>
      </c>
      <c r="F2226" s="196" t="s">
        <v>2629</v>
      </c>
      <c r="G2226" s="197" t="s">
        <v>651</v>
      </c>
      <c r="H2226" s="198">
        <v>10</v>
      </c>
      <c r="I2226" s="199"/>
      <c r="J2226" s="199">
        <f>ROUND(I2226*H2226,2)</f>
        <v>0</v>
      </c>
      <c r="K2226" s="200"/>
      <c r="L2226" s="201"/>
      <c r="M2226" s="202" t="s">
        <v>1</v>
      </c>
      <c r="N2226" s="203" t="s">
        <v>39</v>
      </c>
      <c r="O2226" s="162">
        <v>0</v>
      </c>
      <c r="P2226" s="162">
        <f>O2226*H2226</f>
        <v>0</v>
      </c>
      <c r="Q2226" s="162">
        <v>8.0000000000000007E-5</v>
      </c>
      <c r="R2226" s="162">
        <f>Q2226*H2226</f>
        <v>8.0000000000000004E-4</v>
      </c>
      <c r="S2226" s="162">
        <v>0</v>
      </c>
      <c r="T2226" s="163">
        <f>S2226*H2226</f>
        <v>0</v>
      </c>
      <c r="U2226" s="30"/>
      <c r="V2226" s="30"/>
      <c r="W2226" s="30"/>
      <c r="X2226" s="30"/>
      <c r="Y2226" s="30"/>
      <c r="Z2226" s="30"/>
      <c r="AA2226" s="30"/>
      <c r="AB2226" s="30"/>
      <c r="AC2226" s="30"/>
      <c r="AD2226" s="30"/>
      <c r="AE2226" s="30"/>
      <c r="AR2226" s="164" t="s">
        <v>655</v>
      </c>
      <c r="AT2226" s="164" t="s">
        <v>534</v>
      </c>
      <c r="AU2226" s="164" t="s">
        <v>129</v>
      </c>
      <c r="AY2226" s="18" t="s">
        <v>445</v>
      </c>
      <c r="BE2226" s="165">
        <f>IF(N2226="základná",J2226,0)</f>
        <v>0</v>
      </c>
      <c r="BF2226" s="165">
        <f>IF(N2226="znížená",J2226,0)</f>
        <v>0</v>
      </c>
      <c r="BG2226" s="165">
        <f>IF(N2226="zákl. prenesená",J2226,0)</f>
        <v>0</v>
      </c>
      <c r="BH2226" s="165">
        <f>IF(N2226="zníž. prenesená",J2226,0)</f>
        <v>0</v>
      </c>
      <c r="BI2226" s="165">
        <f>IF(N2226="nulová",J2226,0)</f>
        <v>0</v>
      </c>
      <c r="BJ2226" s="18" t="s">
        <v>129</v>
      </c>
      <c r="BK2226" s="165">
        <f>ROUND(I2226*H2226,2)</f>
        <v>0</v>
      </c>
      <c r="BL2226" s="18" t="s">
        <v>558</v>
      </c>
      <c r="BM2226" s="164" t="s">
        <v>2630</v>
      </c>
    </row>
    <row r="2227" spans="1:65" s="2" customFormat="1" ht="24.2" customHeight="1">
      <c r="A2227" s="30"/>
      <c r="B2227" s="152"/>
      <c r="C2227" s="153" t="s">
        <v>2631</v>
      </c>
      <c r="D2227" s="153" t="s">
        <v>447</v>
      </c>
      <c r="E2227" s="154" t="s">
        <v>2632</v>
      </c>
      <c r="F2227" s="155" t="s">
        <v>2633</v>
      </c>
      <c r="G2227" s="156" t="s">
        <v>542</v>
      </c>
      <c r="H2227" s="157">
        <v>28</v>
      </c>
      <c r="I2227" s="158"/>
      <c r="J2227" s="158">
        <f>ROUND(I2227*H2227,2)</f>
        <v>0</v>
      </c>
      <c r="K2227" s="159"/>
      <c r="L2227" s="31"/>
      <c r="M2227" s="160" t="s">
        <v>1</v>
      </c>
      <c r="N2227" s="161" t="s">
        <v>39</v>
      </c>
      <c r="O2227" s="162">
        <v>0.61240000000000006</v>
      </c>
      <c r="P2227" s="162">
        <f>O2227*H2227</f>
        <v>17.147200000000002</v>
      </c>
      <c r="Q2227" s="162">
        <v>2.8305600000000002E-3</v>
      </c>
      <c r="R2227" s="162">
        <f>Q2227*H2227</f>
        <v>7.9255680000000009E-2</v>
      </c>
      <c r="S2227" s="162">
        <v>0</v>
      </c>
      <c r="T2227" s="163">
        <f>S2227*H2227</f>
        <v>0</v>
      </c>
      <c r="U2227" s="30"/>
      <c r="V2227" s="30"/>
      <c r="W2227" s="30"/>
      <c r="X2227" s="30"/>
      <c r="Y2227" s="30"/>
      <c r="Z2227" s="30"/>
      <c r="AA2227" s="30"/>
      <c r="AB2227" s="30"/>
      <c r="AC2227" s="30"/>
      <c r="AD2227" s="30"/>
      <c r="AE2227" s="30"/>
      <c r="AR2227" s="164" t="s">
        <v>558</v>
      </c>
      <c r="AT2227" s="164" t="s">
        <v>447</v>
      </c>
      <c r="AU2227" s="164" t="s">
        <v>129</v>
      </c>
      <c r="AY2227" s="18" t="s">
        <v>445</v>
      </c>
      <c r="BE2227" s="165">
        <f>IF(N2227="základná",J2227,0)</f>
        <v>0</v>
      </c>
      <c r="BF2227" s="165">
        <f>IF(N2227="znížená",J2227,0)</f>
        <v>0</v>
      </c>
      <c r="BG2227" s="165">
        <f>IF(N2227="zákl. prenesená",J2227,0)</f>
        <v>0</v>
      </c>
      <c r="BH2227" s="165">
        <f>IF(N2227="zníž. prenesená",J2227,0)</f>
        <v>0</v>
      </c>
      <c r="BI2227" s="165">
        <f>IF(N2227="nulová",J2227,0)</f>
        <v>0</v>
      </c>
      <c r="BJ2227" s="18" t="s">
        <v>129</v>
      </c>
      <c r="BK2227" s="165">
        <f>ROUND(I2227*H2227,2)</f>
        <v>0</v>
      </c>
      <c r="BL2227" s="18" t="s">
        <v>558</v>
      </c>
      <c r="BM2227" s="164" t="s">
        <v>2634</v>
      </c>
    </row>
    <row r="2228" spans="1:65" s="14" customFormat="1">
      <c r="B2228" s="173"/>
      <c r="D2228" s="167" t="s">
        <v>453</v>
      </c>
      <c r="E2228" s="174" t="s">
        <v>1</v>
      </c>
      <c r="F2228" s="175" t="s">
        <v>408</v>
      </c>
      <c r="H2228" s="176">
        <v>28</v>
      </c>
      <c r="L2228" s="173"/>
      <c r="M2228" s="177"/>
      <c r="N2228" s="178"/>
      <c r="O2228" s="178"/>
      <c r="P2228" s="178"/>
      <c r="Q2228" s="178"/>
      <c r="R2228" s="178"/>
      <c r="S2228" s="178"/>
      <c r="T2228" s="179"/>
      <c r="AT2228" s="174" t="s">
        <v>453</v>
      </c>
      <c r="AU2228" s="174" t="s">
        <v>129</v>
      </c>
      <c r="AV2228" s="14" t="s">
        <v>129</v>
      </c>
      <c r="AW2228" s="14" t="s">
        <v>29</v>
      </c>
      <c r="AX2228" s="14" t="s">
        <v>73</v>
      </c>
      <c r="AY2228" s="174" t="s">
        <v>445</v>
      </c>
    </row>
    <row r="2229" spans="1:65" s="16" customFormat="1">
      <c r="B2229" s="187"/>
      <c r="D2229" s="167" t="s">
        <v>453</v>
      </c>
      <c r="E2229" s="188" t="s">
        <v>1</v>
      </c>
      <c r="F2229" s="189" t="s">
        <v>470</v>
      </c>
      <c r="H2229" s="190">
        <v>28</v>
      </c>
      <c r="L2229" s="187"/>
      <c r="M2229" s="191"/>
      <c r="N2229" s="192"/>
      <c r="O2229" s="192"/>
      <c r="P2229" s="192"/>
      <c r="Q2229" s="192"/>
      <c r="R2229" s="192"/>
      <c r="S2229" s="192"/>
      <c r="T2229" s="193"/>
      <c r="AT2229" s="188" t="s">
        <v>453</v>
      </c>
      <c r="AU2229" s="188" t="s">
        <v>129</v>
      </c>
      <c r="AV2229" s="16" t="s">
        <v>451</v>
      </c>
      <c r="AW2229" s="16" t="s">
        <v>29</v>
      </c>
      <c r="AX2229" s="16" t="s">
        <v>81</v>
      </c>
      <c r="AY2229" s="188" t="s">
        <v>445</v>
      </c>
    </row>
    <row r="2230" spans="1:65" s="2" customFormat="1" ht="24.2" customHeight="1">
      <c r="A2230" s="30"/>
      <c r="B2230" s="152"/>
      <c r="C2230" s="153" t="s">
        <v>2635</v>
      </c>
      <c r="D2230" s="153" t="s">
        <v>447</v>
      </c>
      <c r="E2230" s="154" t="s">
        <v>2636</v>
      </c>
      <c r="F2230" s="155" t="s">
        <v>2637</v>
      </c>
      <c r="G2230" s="156" t="s">
        <v>542</v>
      </c>
      <c r="H2230" s="157">
        <v>96</v>
      </c>
      <c r="I2230" s="158"/>
      <c r="J2230" s="158">
        <f>ROUND(I2230*H2230,2)</f>
        <v>0</v>
      </c>
      <c r="K2230" s="159"/>
      <c r="L2230" s="31"/>
      <c r="M2230" s="160" t="s">
        <v>1</v>
      </c>
      <c r="N2230" s="161" t="s">
        <v>39</v>
      </c>
      <c r="O2230" s="162">
        <v>0.92459999999999998</v>
      </c>
      <c r="P2230" s="162">
        <f>O2230*H2230</f>
        <v>88.761600000000001</v>
      </c>
      <c r="Q2230" s="162">
        <v>4.2418999999999998E-3</v>
      </c>
      <c r="R2230" s="162">
        <f>Q2230*H2230</f>
        <v>0.40722239999999998</v>
      </c>
      <c r="S2230" s="162">
        <v>0</v>
      </c>
      <c r="T2230" s="163">
        <f>S2230*H2230</f>
        <v>0</v>
      </c>
      <c r="U2230" s="30"/>
      <c r="V2230" s="30"/>
      <c r="W2230" s="30"/>
      <c r="X2230" s="30"/>
      <c r="Y2230" s="30"/>
      <c r="Z2230" s="30"/>
      <c r="AA2230" s="30"/>
      <c r="AB2230" s="30"/>
      <c r="AC2230" s="30"/>
      <c r="AD2230" s="30"/>
      <c r="AE2230" s="30"/>
      <c r="AR2230" s="164" t="s">
        <v>558</v>
      </c>
      <c r="AT2230" s="164" t="s">
        <v>447</v>
      </c>
      <c r="AU2230" s="164" t="s">
        <v>129</v>
      </c>
      <c r="AY2230" s="18" t="s">
        <v>445</v>
      </c>
      <c r="BE2230" s="165">
        <f>IF(N2230="základná",J2230,0)</f>
        <v>0</v>
      </c>
      <c r="BF2230" s="165">
        <f>IF(N2230="znížená",J2230,0)</f>
        <v>0</v>
      </c>
      <c r="BG2230" s="165">
        <f>IF(N2230="zákl. prenesená",J2230,0)</f>
        <v>0</v>
      </c>
      <c r="BH2230" s="165">
        <f>IF(N2230="zníž. prenesená",J2230,0)</f>
        <v>0</v>
      </c>
      <c r="BI2230" s="165">
        <f>IF(N2230="nulová",J2230,0)</f>
        <v>0</v>
      </c>
      <c r="BJ2230" s="18" t="s">
        <v>129</v>
      </c>
      <c r="BK2230" s="165">
        <f>ROUND(I2230*H2230,2)</f>
        <v>0</v>
      </c>
      <c r="BL2230" s="18" t="s">
        <v>558</v>
      </c>
      <c r="BM2230" s="164" t="s">
        <v>2638</v>
      </c>
    </row>
    <row r="2231" spans="1:65" s="14" customFormat="1">
      <c r="B2231" s="173"/>
      <c r="D2231" s="167" t="s">
        <v>453</v>
      </c>
      <c r="E2231" s="174" t="s">
        <v>1</v>
      </c>
      <c r="F2231" s="175" t="s">
        <v>1157</v>
      </c>
      <c r="H2231" s="176">
        <v>96</v>
      </c>
      <c r="L2231" s="173"/>
      <c r="M2231" s="177"/>
      <c r="N2231" s="178"/>
      <c r="O2231" s="178"/>
      <c r="P2231" s="178"/>
      <c r="Q2231" s="178"/>
      <c r="R2231" s="178"/>
      <c r="S2231" s="178"/>
      <c r="T2231" s="179"/>
      <c r="AT2231" s="174" t="s">
        <v>453</v>
      </c>
      <c r="AU2231" s="174" t="s">
        <v>129</v>
      </c>
      <c r="AV2231" s="14" t="s">
        <v>129</v>
      </c>
      <c r="AW2231" s="14" t="s">
        <v>29</v>
      </c>
      <c r="AX2231" s="14" t="s">
        <v>73</v>
      </c>
      <c r="AY2231" s="174" t="s">
        <v>445</v>
      </c>
    </row>
    <row r="2232" spans="1:65" s="16" customFormat="1">
      <c r="B2232" s="187"/>
      <c r="D2232" s="167" t="s">
        <v>453</v>
      </c>
      <c r="E2232" s="188" t="s">
        <v>1</v>
      </c>
      <c r="F2232" s="189" t="s">
        <v>470</v>
      </c>
      <c r="H2232" s="190">
        <v>96</v>
      </c>
      <c r="L2232" s="187"/>
      <c r="M2232" s="191"/>
      <c r="N2232" s="192"/>
      <c r="O2232" s="192"/>
      <c r="P2232" s="192"/>
      <c r="Q2232" s="192"/>
      <c r="R2232" s="192"/>
      <c r="S2232" s="192"/>
      <c r="T2232" s="193"/>
      <c r="AT2232" s="188" t="s">
        <v>453</v>
      </c>
      <c r="AU2232" s="188" t="s">
        <v>129</v>
      </c>
      <c r="AV2232" s="16" t="s">
        <v>451</v>
      </c>
      <c r="AW2232" s="16" t="s">
        <v>29</v>
      </c>
      <c r="AX2232" s="16" t="s">
        <v>81</v>
      </c>
      <c r="AY2232" s="188" t="s">
        <v>445</v>
      </c>
    </row>
    <row r="2233" spans="1:65" s="2" customFormat="1" ht="24.2" customHeight="1">
      <c r="A2233" s="30"/>
      <c r="B2233" s="152"/>
      <c r="C2233" s="153" t="s">
        <v>2639</v>
      </c>
      <c r="D2233" s="153" t="s">
        <v>447</v>
      </c>
      <c r="E2233" s="154" t="s">
        <v>2640</v>
      </c>
      <c r="F2233" s="155" t="s">
        <v>2641</v>
      </c>
      <c r="G2233" s="156" t="s">
        <v>542</v>
      </c>
      <c r="H2233" s="157">
        <v>266</v>
      </c>
      <c r="I2233" s="158"/>
      <c r="J2233" s="158">
        <f>ROUND(I2233*H2233,2)</f>
        <v>0</v>
      </c>
      <c r="K2233" s="159"/>
      <c r="L2233" s="31"/>
      <c r="M2233" s="160" t="s">
        <v>1</v>
      </c>
      <c r="N2233" s="161" t="s">
        <v>39</v>
      </c>
      <c r="O2233" s="162">
        <v>0.70574000000000003</v>
      </c>
      <c r="P2233" s="162">
        <f>O2233*H2233</f>
        <v>187.72684000000001</v>
      </c>
      <c r="Q2233" s="162">
        <v>3.4215199999999999E-3</v>
      </c>
      <c r="R2233" s="162">
        <f>Q2233*H2233</f>
        <v>0.91012431999999999</v>
      </c>
      <c r="S2233" s="162">
        <v>0</v>
      </c>
      <c r="T2233" s="163">
        <f>S2233*H2233</f>
        <v>0</v>
      </c>
      <c r="U2233" s="30"/>
      <c r="V2233" s="30"/>
      <c r="W2233" s="30"/>
      <c r="X2233" s="30"/>
      <c r="Y2233" s="30"/>
      <c r="Z2233" s="30"/>
      <c r="AA2233" s="30"/>
      <c r="AB2233" s="30"/>
      <c r="AC2233" s="30"/>
      <c r="AD2233" s="30"/>
      <c r="AE2233" s="30"/>
      <c r="AR2233" s="164" t="s">
        <v>558</v>
      </c>
      <c r="AT2233" s="164" t="s">
        <v>447</v>
      </c>
      <c r="AU2233" s="164" t="s">
        <v>129</v>
      </c>
      <c r="AY2233" s="18" t="s">
        <v>445</v>
      </c>
      <c r="BE2233" s="165">
        <f>IF(N2233="základná",J2233,0)</f>
        <v>0</v>
      </c>
      <c r="BF2233" s="165">
        <f>IF(N2233="znížená",J2233,0)</f>
        <v>0</v>
      </c>
      <c r="BG2233" s="165">
        <f>IF(N2233="zákl. prenesená",J2233,0)</f>
        <v>0</v>
      </c>
      <c r="BH2233" s="165">
        <f>IF(N2233="zníž. prenesená",J2233,0)</f>
        <v>0</v>
      </c>
      <c r="BI2233" s="165">
        <f>IF(N2233="nulová",J2233,0)</f>
        <v>0</v>
      </c>
      <c r="BJ2233" s="18" t="s">
        <v>129</v>
      </c>
      <c r="BK2233" s="165">
        <f>ROUND(I2233*H2233,2)</f>
        <v>0</v>
      </c>
      <c r="BL2233" s="18" t="s">
        <v>558</v>
      </c>
      <c r="BM2233" s="164" t="s">
        <v>2642</v>
      </c>
    </row>
    <row r="2234" spans="1:65" s="2" customFormat="1" ht="33" customHeight="1">
      <c r="A2234" s="30"/>
      <c r="B2234" s="152"/>
      <c r="C2234" s="153" t="s">
        <v>2643</v>
      </c>
      <c r="D2234" s="153" t="s">
        <v>447</v>
      </c>
      <c r="E2234" s="154" t="s">
        <v>2644</v>
      </c>
      <c r="F2234" s="155" t="s">
        <v>2645</v>
      </c>
      <c r="G2234" s="156" t="s">
        <v>542</v>
      </c>
      <c r="H2234" s="157">
        <v>12.2</v>
      </c>
      <c r="I2234" s="158"/>
      <c r="J2234" s="158">
        <f>ROUND(I2234*H2234,2)</f>
        <v>0</v>
      </c>
      <c r="K2234" s="159"/>
      <c r="L2234" s="31"/>
      <c r="M2234" s="160" t="s">
        <v>1</v>
      </c>
      <c r="N2234" s="161" t="s">
        <v>39</v>
      </c>
      <c r="O2234" s="162">
        <v>0.34186</v>
      </c>
      <c r="P2234" s="162">
        <f>O2234*H2234</f>
        <v>4.1706919999999998</v>
      </c>
      <c r="Q2234" s="162">
        <v>1.4837299999999999E-3</v>
      </c>
      <c r="R2234" s="162">
        <f>Q2234*H2234</f>
        <v>1.8101506E-2</v>
      </c>
      <c r="S2234" s="162">
        <v>0</v>
      </c>
      <c r="T2234" s="163">
        <f>S2234*H2234</f>
        <v>0</v>
      </c>
      <c r="U2234" s="30"/>
      <c r="V2234" s="30"/>
      <c r="W2234" s="30"/>
      <c r="X2234" s="30"/>
      <c r="Y2234" s="30"/>
      <c r="Z2234" s="30"/>
      <c r="AA2234" s="30"/>
      <c r="AB2234" s="30"/>
      <c r="AC2234" s="30"/>
      <c r="AD2234" s="30"/>
      <c r="AE2234" s="30"/>
      <c r="AR2234" s="164" t="s">
        <v>558</v>
      </c>
      <c r="AT2234" s="164" t="s">
        <v>447</v>
      </c>
      <c r="AU2234" s="164" t="s">
        <v>129</v>
      </c>
      <c r="AY2234" s="18" t="s">
        <v>445</v>
      </c>
      <c r="BE2234" s="165">
        <f>IF(N2234="základná",J2234,0)</f>
        <v>0</v>
      </c>
      <c r="BF2234" s="165">
        <f>IF(N2234="znížená",J2234,0)</f>
        <v>0</v>
      </c>
      <c r="BG2234" s="165">
        <f>IF(N2234="zákl. prenesená",J2234,0)</f>
        <v>0</v>
      </c>
      <c r="BH2234" s="165">
        <f>IF(N2234="zníž. prenesená",J2234,0)</f>
        <v>0</v>
      </c>
      <c r="BI2234" s="165">
        <f>IF(N2234="nulová",J2234,0)</f>
        <v>0</v>
      </c>
      <c r="BJ2234" s="18" t="s">
        <v>129</v>
      </c>
      <c r="BK2234" s="165">
        <f>ROUND(I2234*H2234,2)</f>
        <v>0</v>
      </c>
      <c r="BL2234" s="18" t="s">
        <v>558</v>
      </c>
      <c r="BM2234" s="164" t="s">
        <v>2646</v>
      </c>
    </row>
    <row r="2235" spans="1:65" s="13" customFormat="1">
      <c r="B2235" s="166"/>
      <c r="D2235" s="167" t="s">
        <v>453</v>
      </c>
      <c r="E2235" s="168" t="s">
        <v>1</v>
      </c>
      <c r="F2235" s="169" t="s">
        <v>2647</v>
      </c>
      <c r="H2235" s="168" t="s">
        <v>1</v>
      </c>
      <c r="L2235" s="166"/>
      <c r="M2235" s="170"/>
      <c r="N2235" s="171"/>
      <c r="O2235" s="171"/>
      <c r="P2235" s="171"/>
      <c r="Q2235" s="171"/>
      <c r="R2235" s="171"/>
      <c r="S2235" s="171"/>
      <c r="T2235" s="172"/>
      <c r="AT2235" s="168" t="s">
        <v>453</v>
      </c>
      <c r="AU2235" s="168" t="s">
        <v>129</v>
      </c>
      <c r="AV2235" s="13" t="s">
        <v>81</v>
      </c>
      <c r="AW2235" s="13" t="s">
        <v>29</v>
      </c>
      <c r="AX2235" s="13" t="s">
        <v>73</v>
      </c>
      <c r="AY2235" s="168" t="s">
        <v>445</v>
      </c>
    </row>
    <row r="2236" spans="1:65" s="14" customFormat="1">
      <c r="B2236" s="173"/>
      <c r="D2236" s="167" t="s">
        <v>453</v>
      </c>
      <c r="E2236" s="174" t="s">
        <v>1</v>
      </c>
      <c r="F2236" s="175" t="s">
        <v>2648</v>
      </c>
      <c r="H2236" s="176">
        <v>2.4</v>
      </c>
      <c r="L2236" s="173"/>
      <c r="M2236" s="177"/>
      <c r="N2236" s="178"/>
      <c r="O2236" s="178"/>
      <c r="P2236" s="178"/>
      <c r="Q2236" s="178"/>
      <c r="R2236" s="178"/>
      <c r="S2236" s="178"/>
      <c r="T2236" s="179"/>
      <c r="AT2236" s="174" t="s">
        <v>453</v>
      </c>
      <c r="AU2236" s="174" t="s">
        <v>129</v>
      </c>
      <c r="AV2236" s="14" t="s">
        <v>129</v>
      </c>
      <c r="AW2236" s="14" t="s">
        <v>29</v>
      </c>
      <c r="AX2236" s="14" t="s">
        <v>73</v>
      </c>
      <c r="AY2236" s="174" t="s">
        <v>445</v>
      </c>
    </row>
    <row r="2237" spans="1:65" s="14" customFormat="1">
      <c r="B2237" s="173"/>
      <c r="D2237" s="167" t="s">
        <v>453</v>
      </c>
      <c r="E2237" s="174" t="s">
        <v>1</v>
      </c>
      <c r="F2237" s="175" t="s">
        <v>2649</v>
      </c>
      <c r="H2237" s="176">
        <v>1.3</v>
      </c>
      <c r="L2237" s="173"/>
      <c r="M2237" s="177"/>
      <c r="N2237" s="178"/>
      <c r="O2237" s="178"/>
      <c r="P2237" s="178"/>
      <c r="Q2237" s="178"/>
      <c r="R2237" s="178"/>
      <c r="S2237" s="178"/>
      <c r="T2237" s="179"/>
      <c r="AT2237" s="174" t="s">
        <v>453</v>
      </c>
      <c r="AU2237" s="174" t="s">
        <v>129</v>
      </c>
      <c r="AV2237" s="14" t="s">
        <v>129</v>
      </c>
      <c r="AW2237" s="14" t="s">
        <v>29</v>
      </c>
      <c r="AX2237" s="14" t="s">
        <v>73</v>
      </c>
      <c r="AY2237" s="174" t="s">
        <v>445</v>
      </c>
    </row>
    <row r="2238" spans="1:65" s="14" customFormat="1">
      <c r="B2238" s="173"/>
      <c r="D2238" s="167" t="s">
        <v>453</v>
      </c>
      <c r="E2238" s="174" t="s">
        <v>1</v>
      </c>
      <c r="F2238" s="175" t="s">
        <v>2650</v>
      </c>
      <c r="H2238" s="176">
        <v>8.5</v>
      </c>
      <c r="L2238" s="173"/>
      <c r="M2238" s="177"/>
      <c r="N2238" s="178"/>
      <c r="O2238" s="178"/>
      <c r="P2238" s="178"/>
      <c r="Q2238" s="178"/>
      <c r="R2238" s="178"/>
      <c r="S2238" s="178"/>
      <c r="T2238" s="179"/>
      <c r="AT2238" s="174" t="s">
        <v>453</v>
      </c>
      <c r="AU2238" s="174" t="s">
        <v>129</v>
      </c>
      <c r="AV2238" s="14" t="s">
        <v>129</v>
      </c>
      <c r="AW2238" s="14" t="s">
        <v>29</v>
      </c>
      <c r="AX2238" s="14" t="s">
        <v>73</v>
      </c>
      <c r="AY2238" s="174" t="s">
        <v>445</v>
      </c>
    </row>
    <row r="2239" spans="1:65" s="16" customFormat="1">
      <c r="B2239" s="187"/>
      <c r="D2239" s="167" t="s">
        <v>453</v>
      </c>
      <c r="E2239" s="188" t="s">
        <v>1</v>
      </c>
      <c r="F2239" s="189" t="s">
        <v>470</v>
      </c>
      <c r="H2239" s="190">
        <v>12.2</v>
      </c>
      <c r="L2239" s="187"/>
      <c r="M2239" s="191"/>
      <c r="N2239" s="192"/>
      <c r="O2239" s="192"/>
      <c r="P2239" s="192"/>
      <c r="Q2239" s="192"/>
      <c r="R2239" s="192"/>
      <c r="S2239" s="192"/>
      <c r="T2239" s="193"/>
      <c r="AT2239" s="188" t="s">
        <v>453</v>
      </c>
      <c r="AU2239" s="188" t="s">
        <v>129</v>
      </c>
      <c r="AV2239" s="16" t="s">
        <v>451</v>
      </c>
      <c r="AW2239" s="16" t="s">
        <v>29</v>
      </c>
      <c r="AX2239" s="16" t="s">
        <v>81</v>
      </c>
      <c r="AY2239" s="188" t="s">
        <v>445</v>
      </c>
    </row>
    <row r="2240" spans="1:65" s="2" customFormat="1" ht="33" customHeight="1">
      <c r="A2240" s="30"/>
      <c r="B2240" s="152"/>
      <c r="C2240" s="153" t="s">
        <v>2651</v>
      </c>
      <c r="D2240" s="153" t="s">
        <v>447</v>
      </c>
      <c r="E2240" s="154" t="s">
        <v>2652</v>
      </c>
      <c r="F2240" s="155" t="s">
        <v>2653</v>
      </c>
      <c r="G2240" s="156" t="s">
        <v>542</v>
      </c>
      <c r="H2240" s="157">
        <v>7.6</v>
      </c>
      <c r="I2240" s="158"/>
      <c r="J2240" s="158">
        <f>ROUND(I2240*H2240,2)</f>
        <v>0</v>
      </c>
      <c r="K2240" s="159"/>
      <c r="L2240" s="31"/>
      <c r="M2240" s="160" t="s">
        <v>1</v>
      </c>
      <c r="N2240" s="161" t="s">
        <v>39</v>
      </c>
      <c r="O2240" s="162">
        <v>0.46257999999999999</v>
      </c>
      <c r="P2240" s="162">
        <f>O2240*H2240</f>
        <v>3.5156079999999998</v>
      </c>
      <c r="Q2240" s="162">
        <v>2.2472600000000001E-3</v>
      </c>
      <c r="R2240" s="162">
        <f>Q2240*H2240</f>
        <v>1.7079175999999998E-2</v>
      </c>
      <c r="S2240" s="162">
        <v>0</v>
      </c>
      <c r="T2240" s="163">
        <f>S2240*H2240</f>
        <v>0</v>
      </c>
      <c r="U2240" s="30"/>
      <c r="V2240" s="30"/>
      <c r="W2240" s="30"/>
      <c r="X2240" s="30"/>
      <c r="Y2240" s="30"/>
      <c r="Z2240" s="30"/>
      <c r="AA2240" s="30"/>
      <c r="AB2240" s="30"/>
      <c r="AC2240" s="30"/>
      <c r="AD2240" s="30"/>
      <c r="AE2240" s="30"/>
      <c r="AR2240" s="164" t="s">
        <v>558</v>
      </c>
      <c r="AT2240" s="164" t="s">
        <v>447</v>
      </c>
      <c r="AU2240" s="164" t="s">
        <v>129</v>
      </c>
      <c r="AY2240" s="18" t="s">
        <v>445</v>
      </c>
      <c r="BE2240" s="165">
        <f>IF(N2240="základná",J2240,0)</f>
        <v>0</v>
      </c>
      <c r="BF2240" s="165">
        <f>IF(N2240="znížená",J2240,0)</f>
        <v>0</v>
      </c>
      <c r="BG2240" s="165">
        <f>IF(N2240="zákl. prenesená",J2240,0)</f>
        <v>0</v>
      </c>
      <c r="BH2240" s="165">
        <f>IF(N2240="zníž. prenesená",J2240,0)</f>
        <v>0</v>
      </c>
      <c r="BI2240" s="165">
        <f>IF(N2240="nulová",J2240,0)</f>
        <v>0</v>
      </c>
      <c r="BJ2240" s="18" t="s">
        <v>129</v>
      </c>
      <c r="BK2240" s="165">
        <f>ROUND(I2240*H2240,2)</f>
        <v>0</v>
      </c>
      <c r="BL2240" s="18" t="s">
        <v>558</v>
      </c>
      <c r="BM2240" s="164" t="s">
        <v>2654</v>
      </c>
    </row>
    <row r="2241" spans="1:65" s="13" customFormat="1">
      <c r="B2241" s="166"/>
      <c r="D2241" s="167" t="s">
        <v>453</v>
      </c>
      <c r="E2241" s="168" t="s">
        <v>1</v>
      </c>
      <c r="F2241" s="169" t="s">
        <v>2655</v>
      </c>
      <c r="H2241" s="168" t="s">
        <v>1</v>
      </c>
      <c r="L2241" s="166"/>
      <c r="M2241" s="170"/>
      <c r="N2241" s="171"/>
      <c r="O2241" s="171"/>
      <c r="P2241" s="171"/>
      <c r="Q2241" s="171"/>
      <c r="R2241" s="171"/>
      <c r="S2241" s="171"/>
      <c r="T2241" s="172"/>
      <c r="AT2241" s="168" t="s">
        <v>453</v>
      </c>
      <c r="AU2241" s="168" t="s">
        <v>129</v>
      </c>
      <c r="AV2241" s="13" t="s">
        <v>81</v>
      </c>
      <c r="AW2241" s="13" t="s">
        <v>29</v>
      </c>
      <c r="AX2241" s="13" t="s">
        <v>73</v>
      </c>
      <c r="AY2241" s="168" t="s">
        <v>445</v>
      </c>
    </row>
    <row r="2242" spans="1:65" s="14" customFormat="1">
      <c r="B2242" s="173"/>
      <c r="D2242" s="167" t="s">
        <v>453</v>
      </c>
      <c r="E2242" s="174" t="s">
        <v>1</v>
      </c>
      <c r="F2242" s="175" t="s">
        <v>2656</v>
      </c>
      <c r="H2242" s="176">
        <v>7.6</v>
      </c>
      <c r="L2242" s="173"/>
      <c r="M2242" s="177"/>
      <c r="N2242" s="178"/>
      <c r="O2242" s="178"/>
      <c r="P2242" s="178"/>
      <c r="Q2242" s="178"/>
      <c r="R2242" s="178"/>
      <c r="S2242" s="178"/>
      <c r="T2242" s="179"/>
      <c r="AT2242" s="174" t="s">
        <v>453</v>
      </c>
      <c r="AU2242" s="174" t="s">
        <v>129</v>
      </c>
      <c r="AV2242" s="14" t="s">
        <v>129</v>
      </c>
      <c r="AW2242" s="14" t="s">
        <v>29</v>
      </c>
      <c r="AX2242" s="14" t="s">
        <v>73</v>
      </c>
      <c r="AY2242" s="174" t="s">
        <v>445</v>
      </c>
    </row>
    <row r="2243" spans="1:65" s="16" customFormat="1">
      <c r="B2243" s="187"/>
      <c r="D2243" s="167" t="s">
        <v>453</v>
      </c>
      <c r="E2243" s="188" t="s">
        <v>1</v>
      </c>
      <c r="F2243" s="189" t="s">
        <v>470</v>
      </c>
      <c r="H2243" s="190">
        <v>7.6</v>
      </c>
      <c r="L2243" s="187"/>
      <c r="M2243" s="191"/>
      <c r="N2243" s="192"/>
      <c r="O2243" s="192"/>
      <c r="P2243" s="192"/>
      <c r="Q2243" s="192"/>
      <c r="R2243" s="192"/>
      <c r="S2243" s="192"/>
      <c r="T2243" s="193"/>
      <c r="AT2243" s="188" t="s">
        <v>453</v>
      </c>
      <c r="AU2243" s="188" t="s">
        <v>129</v>
      </c>
      <c r="AV2243" s="16" t="s">
        <v>451</v>
      </c>
      <c r="AW2243" s="16" t="s">
        <v>29</v>
      </c>
      <c r="AX2243" s="16" t="s">
        <v>81</v>
      </c>
      <c r="AY2243" s="188" t="s">
        <v>445</v>
      </c>
    </row>
    <row r="2244" spans="1:65" s="2" customFormat="1" ht="24.2" customHeight="1">
      <c r="A2244" s="30"/>
      <c r="B2244" s="152"/>
      <c r="C2244" s="153" t="s">
        <v>2657</v>
      </c>
      <c r="D2244" s="153" t="s">
        <v>447</v>
      </c>
      <c r="E2244" s="154" t="s">
        <v>2658</v>
      </c>
      <c r="F2244" s="155" t="s">
        <v>2659</v>
      </c>
      <c r="G2244" s="156" t="s">
        <v>542</v>
      </c>
      <c r="H2244" s="157">
        <v>218.95</v>
      </c>
      <c r="I2244" s="158"/>
      <c r="J2244" s="158">
        <f>ROUND(I2244*H2244,2)</f>
        <v>0</v>
      </c>
      <c r="K2244" s="159"/>
      <c r="L2244" s="31"/>
      <c r="M2244" s="160" t="s">
        <v>1</v>
      </c>
      <c r="N2244" s="161" t="s">
        <v>39</v>
      </c>
      <c r="O2244" s="162">
        <v>7.4999999999999997E-2</v>
      </c>
      <c r="P2244" s="162">
        <f>O2244*H2244</f>
        <v>16.421249999999997</v>
      </c>
      <c r="Q2244" s="162">
        <v>0</v>
      </c>
      <c r="R2244" s="162">
        <f>Q2244*H2244</f>
        <v>0</v>
      </c>
      <c r="S2244" s="162">
        <v>1.3500000000000001E-3</v>
      </c>
      <c r="T2244" s="163">
        <f>S2244*H2244</f>
        <v>0.29558250000000003</v>
      </c>
      <c r="U2244" s="30"/>
      <c r="V2244" s="30"/>
      <c r="W2244" s="30"/>
      <c r="X2244" s="30"/>
      <c r="Y2244" s="30"/>
      <c r="Z2244" s="30"/>
      <c r="AA2244" s="30"/>
      <c r="AB2244" s="30"/>
      <c r="AC2244" s="30"/>
      <c r="AD2244" s="30"/>
      <c r="AE2244" s="30"/>
      <c r="AR2244" s="164" t="s">
        <v>558</v>
      </c>
      <c r="AT2244" s="164" t="s">
        <v>447</v>
      </c>
      <c r="AU2244" s="164" t="s">
        <v>129</v>
      </c>
      <c r="AY2244" s="18" t="s">
        <v>445</v>
      </c>
      <c r="BE2244" s="165">
        <f>IF(N2244="základná",J2244,0)</f>
        <v>0</v>
      </c>
      <c r="BF2244" s="165">
        <f>IF(N2244="znížená",J2244,0)</f>
        <v>0</v>
      </c>
      <c r="BG2244" s="165">
        <f>IF(N2244="zákl. prenesená",J2244,0)</f>
        <v>0</v>
      </c>
      <c r="BH2244" s="165">
        <f>IF(N2244="zníž. prenesená",J2244,0)</f>
        <v>0</v>
      </c>
      <c r="BI2244" s="165">
        <f>IF(N2244="nulová",J2244,0)</f>
        <v>0</v>
      </c>
      <c r="BJ2244" s="18" t="s">
        <v>129</v>
      </c>
      <c r="BK2244" s="165">
        <f>ROUND(I2244*H2244,2)</f>
        <v>0</v>
      </c>
      <c r="BL2244" s="18" t="s">
        <v>558</v>
      </c>
      <c r="BM2244" s="164" t="s">
        <v>2660</v>
      </c>
    </row>
    <row r="2245" spans="1:65" s="13" customFormat="1">
      <c r="B2245" s="166"/>
      <c r="D2245" s="167" t="s">
        <v>453</v>
      </c>
      <c r="E2245" s="168" t="s">
        <v>1</v>
      </c>
      <c r="F2245" s="169" t="s">
        <v>639</v>
      </c>
      <c r="H2245" s="168" t="s">
        <v>1</v>
      </c>
      <c r="L2245" s="166"/>
      <c r="M2245" s="170"/>
      <c r="N2245" s="171"/>
      <c r="O2245" s="171"/>
      <c r="P2245" s="171"/>
      <c r="Q2245" s="171"/>
      <c r="R2245" s="171"/>
      <c r="S2245" s="171"/>
      <c r="T2245" s="172"/>
      <c r="AT2245" s="168" t="s">
        <v>453</v>
      </c>
      <c r="AU2245" s="168" t="s">
        <v>129</v>
      </c>
      <c r="AV2245" s="13" t="s">
        <v>81</v>
      </c>
      <c r="AW2245" s="13" t="s">
        <v>29</v>
      </c>
      <c r="AX2245" s="13" t="s">
        <v>73</v>
      </c>
      <c r="AY2245" s="168" t="s">
        <v>445</v>
      </c>
    </row>
    <row r="2246" spans="1:65" s="14" customFormat="1">
      <c r="B2246" s="173"/>
      <c r="D2246" s="167" t="s">
        <v>453</v>
      </c>
      <c r="E2246" s="174" t="s">
        <v>1</v>
      </c>
      <c r="F2246" s="175" t="s">
        <v>2661</v>
      </c>
      <c r="H2246" s="176">
        <v>7.2</v>
      </c>
      <c r="L2246" s="173"/>
      <c r="M2246" s="177"/>
      <c r="N2246" s="178"/>
      <c r="O2246" s="178"/>
      <c r="P2246" s="178"/>
      <c r="Q2246" s="178"/>
      <c r="R2246" s="178"/>
      <c r="S2246" s="178"/>
      <c r="T2246" s="179"/>
      <c r="AT2246" s="174" t="s">
        <v>453</v>
      </c>
      <c r="AU2246" s="174" t="s">
        <v>129</v>
      </c>
      <c r="AV2246" s="14" t="s">
        <v>129</v>
      </c>
      <c r="AW2246" s="14" t="s">
        <v>29</v>
      </c>
      <c r="AX2246" s="14" t="s">
        <v>73</v>
      </c>
      <c r="AY2246" s="174" t="s">
        <v>445</v>
      </c>
    </row>
    <row r="2247" spans="1:65" s="14" customFormat="1">
      <c r="B2247" s="173"/>
      <c r="D2247" s="167" t="s">
        <v>453</v>
      </c>
      <c r="E2247" s="174" t="s">
        <v>1</v>
      </c>
      <c r="F2247" s="175" t="s">
        <v>2662</v>
      </c>
      <c r="H2247" s="176">
        <v>4</v>
      </c>
      <c r="L2247" s="173"/>
      <c r="M2247" s="177"/>
      <c r="N2247" s="178"/>
      <c r="O2247" s="178"/>
      <c r="P2247" s="178"/>
      <c r="Q2247" s="178"/>
      <c r="R2247" s="178"/>
      <c r="S2247" s="178"/>
      <c r="T2247" s="179"/>
      <c r="AT2247" s="174" t="s">
        <v>453</v>
      </c>
      <c r="AU2247" s="174" t="s">
        <v>129</v>
      </c>
      <c r="AV2247" s="14" t="s">
        <v>129</v>
      </c>
      <c r="AW2247" s="14" t="s">
        <v>29</v>
      </c>
      <c r="AX2247" s="14" t="s">
        <v>73</v>
      </c>
      <c r="AY2247" s="174" t="s">
        <v>445</v>
      </c>
    </row>
    <row r="2248" spans="1:65" s="13" customFormat="1">
      <c r="B2248" s="166"/>
      <c r="D2248" s="167" t="s">
        <v>453</v>
      </c>
      <c r="E2248" s="168" t="s">
        <v>1</v>
      </c>
      <c r="F2248" s="169" t="s">
        <v>653</v>
      </c>
      <c r="H2248" s="168" t="s">
        <v>1</v>
      </c>
      <c r="L2248" s="166"/>
      <c r="M2248" s="170"/>
      <c r="N2248" s="171"/>
      <c r="O2248" s="171"/>
      <c r="P2248" s="171"/>
      <c r="Q2248" s="171"/>
      <c r="R2248" s="171"/>
      <c r="S2248" s="171"/>
      <c r="T2248" s="172"/>
      <c r="AT2248" s="168" t="s">
        <v>453</v>
      </c>
      <c r="AU2248" s="168" t="s">
        <v>129</v>
      </c>
      <c r="AV2248" s="13" t="s">
        <v>81</v>
      </c>
      <c r="AW2248" s="13" t="s">
        <v>29</v>
      </c>
      <c r="AX2248" s="13" t="s">
        <v>73</v>
      </c>
      <c r="AY2248" s="168" t="s">
        <v>445</v>
      </c>
    </row>
    <row r="2249" spans="1:65" s="14" customFormat="1">
      <c r="B2249" s="173"/>
      <c r="D2249" s="167" t="s">
        <v>453</v>
      </c>
      <c r="E2249" s="174" t="s">
        <v>1</v>
      </c>
      <c r="F2249" s="175" t="s">
        <v>2663</v>
      </c>
      <c r="H2249" s="176">
        <v>79.8</v>
      </c>
      <c r="L2249" s="173"/>
      <c r="M2249" s="177"/>
      <c r="N2249" s="178"/>
      <c r="O2249" s="178"/>
      <c r="P2249" s="178"/>
      <c r="Q2249" s="178"/>
      <c r="R2249" s="178"/>
      <c r="S2249" s="178"/>
      <c r="T2249" s="179"/>
      <c r="AT2249" s="174" t="s">
        <v>453</v>
      </c>
      <c r="AU2249" s="174" t="s">
        <v>129</v>
      </c>
      <c r="AV2249" s="14" t="s">
        <v>129</v>
      </c>
      <c r="AW2249" s="14" t="s">
        <v>29</v>
      </c>
      <c r="AX2249" s="14" t="s">
        <v>73</v>
      </c>
      <c r="AY2249" s="174" t="s">
        <v>445</v>
      </c>
    </row>
    <row r="2250" spans="1:65" s="14" customFormat="1">
      <c r="B2250" s="173"/>
      <c r="D2250" s="167" t="s">
        <v>453</v>
      </c>
      <c r="E2250" s="174" t="s">
        <v>1</v>
      </c>
      <c r="F2250" s="175" t="s">
        <v>2664</v>
      </c>
      <c r="H2250" s="176">
        <v>5</v>
      </c>
      <c r="L2250" s="173"/>
      <c r="M2250" s="177"/>
      <c r="N2250" s="178"/>
      <c r="O2250" s="178"/>
      <c r="P2250" s="178"/>
      <c r="Q2250" s="178"/>
      <c r="R2250" s="178"/>
      <c r="S2250" s="178"/>
      <c r="T2250" s="179"/>
      <c r="AT2250" s="174" t="s">
        <v>453</v>
      </c>
      <c r="AU2250" s="174" t="s">
        <v>129</v>
      </c>
      <c r="AV2250" s="14" t="s">
        <v>129</v>
      </c>
      <c r="AW2250" s="14" t="s">
        <v>29</v>
      </c>
      <c r="AX2250" s="14" t="s">
        <v>73</v>
      </c>
      <c r="AY2250" s="174" t="s">
        <v>445</v>
      </c>
    </row>
    <row r="2251" spans="1:65" s="14" customFormat="1">
      <c r="B2251" s="173"/>
      <c r="D2251" s="167" t="s">
        <v>453</v>
      </c>
      <c r="E2251" s="174" t="s">
        <v>1</v>
      </c>
      <c r="F2251" s="175" t="s">
        <v>2665</v>
      </c>
      <c r="H2251" s="176">
        <v>2.5</v>
      </c>
      <c r="L2251" s="173"/>
      <c r="M2251" s="177"/>
      <c r="N2251" s="178"/>
      <c r="O2251" s="178"/>
      <c r="P2251" s="178"/>
      <c r="Q2251" s="178"/>
      <c r="R2251" s="178"/>
      <c r="S2251" s="178"/>
      <c r="T2251" s="179"/>
      <c r="AT2251" s="174" t="s">
        <v>453</v>
      </c>
      <c r="AU2251" s="174" t="s">
        <v>129</v>
      </c>
      <c r="AV2251" s="14" t="s">
        <v>129</v>
      </c>
      <c r="AW2251" s="14" t="s">
        <v>29</v>
      </c>
      <c r="AX2251" s="14" t="s">
        <v>73</v>
      </c>
      <c r="AY2251" s="174" t="s">
        <v>445</v>
      </c>
    </row>
    <row r="2252" spans="1:65" s="14" customFormat="1">
      <c r="B2252" s="173"/>
      <c r="D2252" s="167" t="s">
        <v>453</v>
      </c>
      <c r="E2252" s="174" t="s">
        <v>1</v>
      </c>
      <c r="F2252" s="175" t="s">
        <v>2666</v>
      </c>
      <c r="H2252" s="176">
        <v>1.9</v>
      </c>
      <c r="L2252" s="173"/>
      <c r="M2252" s="177"/>
      <c r="N2252" s="178"/>
      <c r="O2252" s="178"/>
      <c r="P2252" s="178"/>
      <c r="Q2252" s="178"/>
      <c r="R2252" s="178"/>
      <c r="S2252" s="178"/>
      <c r="T2252" s="179"/>
      <c r="AT2252" s="174" t="s">
        <v>453</v>
      </c>
      <c r="AU2252" s="174" t="s">
        <v>129</v>
      </c>
      <c r="AV2252" s="14" t="s">
        <v>129</v>
      </c>
      <c r="AW2252" s="14" t="s">
        <v>29</v>
      </c>
      <c r="AX2252" s="14" t="s">
        <v>73</v>
      </c>
      <c r="AY2252" s="174" t="s">
        <v>445</v>
      </c>
    </row>
    <row r="2253" spans="1:65" s="14" customFormat="1">
      <c r="B2253" s="173"/>
      <c r="D2253" s="167" t="s">
        <v>453</v>
      </c>
      <c r="E2253" s="174" t="s">
        <v>1</v>
      </c>
      <c r="F2253" s="175" t="s">
        <v>2667</v>
      </c>
      <c r="H2253" s="176">
        <v>16.100000000000001</v>
      </c>
      <c r="L2253" s="173"/>
      <c r="M2253" s="177"/>
      <c r="N2253" s="178"/>
      <c r="O2253" s="178"/>
      <c r="P2253" s="178"/>
      <c r="Q2253" s="178"/>
      <c r="R2253" s="178"/>
      <c r="S2253" s="178"/>
      <c r="T2253" s="179"/>
      <c r="AT2253" s="174" t="s">
        <v>453</v>
      </c>
      <c r="AU2253" s="174" t="s">
        <v>129</v>
      </c>
      <c r="AV2253" s="14" t="s">
        <v>129</v>
      </c>
      <c r="AW2253" s="14" t="s">
        <v>29</v>
      </c>
      <c r="AX2253" s="14" t="s">
        <v>73</v>
      </c>
      <c r="AY2253" s="174" t="s">
        <v>445</v>
      </c>
    </row>
    <row r="2254" spans="1:65" s="15" customFormat="1">
      <c r="B2254" s="180"/>
      <c r="D2254" s="167" t="s">
        <v>453</v>
      </c>
      <c r="E2254" s="181" t="s">
        <v>1</v>
      </c>
      <c r="F2254" s="182" t="s">
        <v>468</v>
      </c>
      <c r="H2254" s="183">
        <v>116.5</v>
      </c>
      <c r="L2254" s="180"/>
      <c r="M2254" s="184"/>
      <c r="N2254" s="185"/>
      <c r="O2254" s="185"/>
      <c r="P2254" s="185"/>
      <c r="Q2254" s="185"/>
      <c r="R2254" s="185"/>
      <c r="S2254" s="185"/>
      <c r="T2254" s="186"/>
      <c r="AT2254" s="181" t="s">
        <v>453</v>
      </c>
      <c r="AU2254" s="181" t="s">
        <v>129</v>
      </c>
      <c r="AV2254" s="15" t="s">
        <v>469</v>
      </c>
      <c r="AW2254" s="15" t="s">
        <v>29</v>
      </c>
      <c r="AX2254" s="15" t="s">
        <v>73</v>
      </c>
      <c r="AY2254" s="181" t="s">
        <v>445</v>
      </c>
    </row>
    <row r="2255" spans="1:65" s="13" customFormat="1">
      <c r="B2255" s="166"/>
      <c r="D2255" s="167" t="s">
        <v>453</v>
      </c>
      <c r="E2255" s="168" t="s">
        <v>1</v>
      </c>
      <c r="F2255" s="169" t="s">
        <v>654</v>
      </c>
      <c r="H2255" s="168" t="s">
        <v>1</v>
      </c>
      <c r="L2255" s="166"/>
      <c r="M2255" s="170"/>
      <c r="N2255" s="171"/>
      <c r="O2255" s="171"/>
      <c r="P2255" s="171"/>
      <c r="Q2255" s="171"/>
      <c r="R2255" s="171"/>
      <c r="S2255" s="171"/>
      <c r="T2255" s="172"/>
      <c r="AT2255" s="168" t="s">
        <v>453</v>
      </c>
      <c r="AU2255" s="168" t="s">
        <v>129</v>
      </c>
      <c r="AV2255" s="13" t="s">
        <v>81</v>
      </c>
      <c r="AW2255" s="13" t="s">
        <v>29</v>
      </c>
      <c r="AX2255" s="13" t="s">
        <v>73</v>
      </c>
      <c r="AY2255" s="168" t="s">
        <v>445</v>
      </c>
    </row>
    <row r="2256" spans="1:65" s="14" customFormat="1">
      <c r="B2256" s="173"/>
      <c r="D2256" s="167" t="s">
        <v>453</v>
      </c>
      <c r="E2256" s="174" t="s">
        <v>1</v>
      </c>
      <c r="F2256" s="175" t="s">
        <v>2668</v>
      </c>
      <c r="H2256" s="176">
        <v>77.900000000000006</v>
      </c>
      <c r="L2256" s="173"/>
      <c r="M2256" s="177"/>
      <c r="N2256" s="178"/>
      <c r="O2256" s="178"/>
      <c r="P2256" s="178"/>
      <c r="Q2256" s="178"/>
      <c r="R2256" s="178"/>
      <c r="S2256" s="178"/>
      <c r="T2256" s="179"/>
      <c r="AT2256" s="174" t="s">
        <v>453</v>
      </c>
      <c r="AU2256" s="174" t="s">
        <v>129</v>
      </c>
      <c r="AV2256" s="14" t="s">
        <v>129</v>
      </c>
      <c r="AW2256" s="14" t="s">
        <v>29</v>
      </c>
      <c r="AX2256" s="14" t="s">
        <v>73</v>
      </c>
      <c r="AY2256" s="174" t="s">
        <v>445</v>
      </c>
    </row>
    <row r="2257" spans="1:65" s="14" customFormat="1">
      <c r="B2257" s="173"/>
      <c r="D2257" s="167" t="s">
        <v>453</v>
      </c>
      <c r="E2257" s="174" t="s">
        <v>1</v>
      </c>
      <c r="F2257" s="175" t="s">
        <v>2669</v>
      </c>
      <c r="H2257" s="176">
        <v>12.5</v>
      </c>
      <c r="L2257" s="173"/>
      <c r="M2257" s="177"/>
      <c r="N2257" s="178"/>
      <c r="O2257" s="178"/>
      <c r="P2257" s="178"/>
      <c r="Q2257" s="178"/>
      <c r="R2257" s="178"/>
      <c r="S2257" s="178"/>
      <c r="T2257" s="179"/>
      <c r="AT2257" s="174" t="s">
        <v>453</v>
      </c>
      <c r="AU2257" s="174" t="s">
        <v>129</v>
      </c>
      <c r="AV2257" s="14" t="s">
        <v>129</v>
      </c>
      <c r="AW2257" s="14" t="s">
        <v>29</v>
      </c>
      <c r="AX2257" s="14" t="s">
        <v>73</v>
      </c>
      <c r="AY2257" s="174" t="s">
        <v>445</v>
      </c>
    </row>
    <row r="2258" spans="1:65" s="14" customFormat="1">
      <c r="B2258" s="173"/>
      <c r="D2258" s="167" t="s">
        <v>453</v>
      </c>
      <c r="E2258" s="174" t="s">
        <v>1</v>
      </c>
      <c r="F2258" s="175" t="s">
        <v>2664</v>
      </c>
      <c r="H2258" s="176">
        <v>5</v>
      </c>
      <c r="L2258" s="173"/>
      <c r="M2258" s="177"/>
      <c r="N2258" s="178"/>
      <c r="O2258" s="178"/>
      <c r="P2258" s="178"/>
      <c r="Q2258" s="178"/>
      <c r="R2258" s="178"/>
      <c r="S2258" s="178"/>
      <c r="T2258" s="179"/>
      <c r="AT2258" s="174" t="s">
        <v>453</v>
      </c>
      <c r="AU2258" s="174" t="s">
        <v>129</v>
      </c>
      <c r="AV2258" s="14" t="s">
        <v>129</v>
      </c>
      <c r="AW2258" s="14" t="s">
        <v>29</v>
      </c>
      <c r="AX2258" s="14" t="s">
        <v>73</v>
      </c>
      <c r="AY2258" s="174" t="s">
        <v>445</v>
      </c>
    </row>
    <row r="2259" spans="1:65" s="14" customFormat="1">
      <c r="B2259" s="173"/>
      <c r="D2259" s="167" t="s">
        <v>453</v>
      </c>
      <c r="E2259" s="174" t="s">
        <v>1</v>
      </c>
      <c r="F2259" s="175" t="s">
        <v>2670</v>
      </c>
      <c r="H2259" s="176">
        <v>7.05</v>
      </c>
      <c r="L2259" s="173"/>
      <c r="M2259" s="177"/>
      <c r="N2259" s="178"/>
      <c r="O2259" s="178"/>
      <c r="P2259" s="178"/>
      <c r="Q2259" s="178"/>
      <c r="R2259" s="178"/>
      <c r="S2259" s="178"/>
      <c r="T2259" s="179"/>
      <c r="AT2259" s="174" t="s">
        <v>453</v>
      </c>
      <c r="AU2259" s="174" t="s">
        <v>129</v>
      </c>
      <c r="AV2259" s="14" t="s">
        <v>129</v>
      </c>
      <c r="AW2259" s="14" t="s">
        <v>29</v>
      </c>
      <c r="AX2259" s="14" t="s">
        <v>73</v>
      </c>
      <c r="AY2259" s="174" t="s">
        <v>445</v>
      </c>
    </row>
    <row r="2260" spans="1:65" s="15" customFormat="1">
      <c r="B2260" s="180"/>
      <c r="D2260" s="167" t="s">
        <v>453</v>
      </c>
      <c r="E2260" s="181" t="s">
        <v>1</v>
      </c>
      <c r="F2260" s="182" t="s">
        <v>468</v>
      </c>
      <c r="H2260" s="183">
        <v>102.45</v>
      </c>
      <c r="L2260" s="180"/>
      <c r="M2260" s="184"/>
      <c r="N2260" s="185"/>
      <c r="O2260" s="185"/>
      <c r="P2260" s="185"/>
      <c r="Q2260" s="185"/>
      <c r="R2260" s="185"/>
      <c r="S2260" s="185"/>
      <c r="T2260" s="186"/>
      <c r="AT2260" s="181" t="s">
        <v>453</v>
      </c>
      <c r="AU2260" s="181" t="s">
        <v>129</v>
      </c>
      <c r="AV2260" s="15" t="s">
        <v>469</v>
      </c>
      <c r="AW2260" s="15" t="s">
        <v>29</v>
      </c>
      <c r="AX2260" s="15" t="s">
        <v>73</v>
      </c>
      <c r="AY2260" s="181" t="s">
        <v>445</v>
      </c>
    </row>
    <row r="2261" spans="1:65" s="16" customFormat="1">
      <c r="B2261" s="187"/>
      <c r="D2261" s="167" t="s">
        <v>453</v>
      </c>
      <c r="E2261" s="188" t="s">
        <v>1</v>
      </c>
      <c r="F2261" s="189" t="s">
        <v>470</v>
      </c>
      <c r="H2261" s="190">
        <v>218.95</v>
      </c>
      <c r="L2261" s="187"/>
      <c r="M2261" s="191"/>
      <c r="N2261" s="192"/>
      <c r="O2261" s="192"/>
      <c r="P2261" s="192"/>
      <c r="Q2261" s="192"/>
      <c r="R2261" s="192"/>
      <c r="S2261" s="192"/>
      <c r="T2261" s="193"/>
      <c r="AT2261" s="188" t="s">
        <v>453</v>
      </c>
      <c r="AU2261" s="188" t="s">
        <v>129</v>
      </c>
      <c r="AV2261" s="16" t="s">
        <v>451</v>
      </c>
      <c r="AW2261" s="16" t="s">
        <v>29</v>
      </c>
      <c r="AX2261" s="16" t="s">
        <v>81</v>
      </c>
      <c r="AY2261" s="188" t="s">
        <v>445</v>
      </c>
    </row>
    <row r="2262" spans="1:65" s="2" customFormat="1" ht="24.2" customHeight="1">
      <c r="A2262" s="30"/>
      <c r="B2262" s="152"/>
      <c r="C2262" s="153" t="s">
        <v>2671</v>
      </c>
      <c r="D2262" s="153" t="s">
        <v>447</v>
      </c>
      <c r="E2262" s="154" t="s">
        <v>2672</v>
      </c>
      <c r="F2262" s="155" t="s">
        <v>2673</v>
      </c>
      <c r="G2262" s="156" t="s">
        <v>542</v>
      </c>
      <c r="H2262" s="157">
        <v>199.87</v>
      </c>
      <c r="I2262" s="158"/>
      <c r="J2262" s="158">
        <f>ROUND(I2262*H2262,2)</f>
        <v>0</v>
      </c>
      <c r="K2262" s="159"/>
      <c r="L2262" s="31"/>
      <c r="M2262" s="160" t="s">
        <v>1</v>
      </c>
      <c r="N2262" s="161" t="s">
        <v>39</v>
      </c>
      <c r="O2262" s="162">
        <v>5.6000000000000001E-2</v>
      </c>
      <c r="P2262" s="162">
        <f>O2262*H2262</f>
        <v>11.192720000000001</v>
      </c>
      <c r="Q2262" s="162">
        <v>0</v>
      </c>
      <c r="R2262" s="162">
        <f>Q2262*H2262</f>
        <v>0</v>
      </c>
      <c r="S2262" s="162">
        <v>9.0000000000000006E-5</v>
      </c>
      <c r="T2262" s="163">
        <f>S2262*H2262</f>
        <v>1.7988300000000002E-2</v>
      </c>
      <c r="U2262" s="30"/>
      <c r="V2262" s="30"/>
      <c r="W2262" s="30"/>
      <c r="X2262" s="30"/>
      <c r="Y2262" s="30"/>
      <c r="Z2262" s="30"/>
      <c r="AA2262" s="30"/>
      <c r="AB2262" s="30"/>
      <c r="AC2262" s="30"/>
      <c r="AD2262" s="30"/>
      <c r="AE2262" s="30"/>
      <c r="AR2262" s="164" t="s">
        <v>558</v>
      </c>
      <c r="AT2262" s="164" t="s">
        <v>447</v>
      </c>
      <c r="AU2262" s="164" t="s">
        <v>129</v>
      </c>
      <c r="AY2262" s="18" t="s">
        <v>445</v>
      </c>
      <c r="BE2262" s="165">
        <f>IF(N2262="základná",J2262,0)</f>
        <v>0</v>
      </c>
      <c r="BF2262" s="165">
        <f>IF(N2262="znížená",J2262,0)</f>
        <v>0</v>
      </c>
      <c r="BG2262" s="165">
        <f>IF(N2262="zákl. prenesená",J2262,0)</f>
        <v>0</v>
      </c>
      <c r="BH2262" s="165">
        <f>IF(N2262="zníž. prenesená",J2262,0)</f>
        <v>0</v>
      </c>
      <c r="BI2262" s="165">
        <f>IF(N2262="nulová",J2262,0)</f>
        <v>0</v>
      </c>
      <c r="BJ2262" s="18" t="s">
        <v>129</v>
      </c>
      <c r="BK2262" s="165">
        <f>ROUND(I2262*H2262,2)</f>
        <v>0</v>
      </c>
      <c r="BL2262" s="18" t="s">
        <v>558</v>
      </c>
      <c r="BM2262" s="164" t="s">
        <v>2674</v>
      </c>
    </row>
    <row r="2263" spans="1:65" s="13" customFormat="1">
      <c r="B2263" s="166"/>
      <c r="D2263" s="167" t="s">
        <v>453</v>
      </c>
      <c r="E2263" s="168" t="s">
        <v>1</v>
      </c>
      <c r="F2263" s="169" t="s">
        <v>2675</v>
      </c>
      <c r="H2263" s="168" t="s">
        <v>1</v>
      </c>
      <c r="L2263" s="166"/>
      <c r="M2263" s="170"/>
      <c r="N2263" s="171"/>
      <c r="O2263" s="171"/>
      <c r="P2263" s="171"/>
      <c r="Q2263" s="171"/>
      <c r="R2263" s="171"/>
      <c r="S2263" s="171"/>
      <c r="T2263" s="172"/>
      <c r="AT2263" s="168" t="s">
        <v>453</v>
      </c>
      <c r="AU2263" s="168" t="s">
        <v>129</v>
      </c>
      <c r="AV2263" s="13" t="s">
        <v>81</v>
      </c>
      <c r="AW2263" s="13" t="s">
        <v>29</v>
      </c>
      <c r="AX2263" s="13" t="s">
        <v>73</v>
      </c>
      <c r="AY2263" s="168" t="s">
        <v>445</v>
      </c>
    </row>
    <row r="2264" spans="1:65" s="14" customFormat="1">
      <c r="B2264" s="173"/>
      <c r="D2264" s="167" t="s">
        <v>453</v>
      </c>
      <c r="E2264" s="174" t="s">
        <v>1</v>
      </c>
      <c r="F2264" s="175" t="s">
        <v>2676</v>
      </c>
      <c r="H2264" s="176">
        <v>88.96</v>
      </c>
      <c r="L2264" s="173"/>
      <c r="M2264" s="177"/>
      <c r="N2264" s="178"/>
      <c r="O2264" s="178"/>
      <c r="P2264" s="178"/>
      <c r="Q2264" s="178"/>
      <c r="R2264" s="178"/>
      <c r="S2264" s="178"/>
      <c r="T2264" s="179"/>
      <c r="AT2264" s="174" t="s">
        <v>453</v>
      </c>
      <c r="AU2264" s="174" t="s">
        <v>129</v>
      </c>
      <c r="AV2264" s="14" t="s">
        <v>129</v>
      </c>
      <c r="AW2264" s="14" t="s">
        <v>29</v>
      </c>
      <c r="AX2264" s="14" t="s">
        <v>73</v>
      </c>
      <c r="AY2264" s="174" t="s">
        <v>445</v>
      </c>
    </row>
    <row r="2265" spans="1:65" s="14" customFormat="1">
      <c r="B2265" s="173"/>
      <c r="D2265" s="167" t="s">
        <v>453</v>
      </c>
      <c r="E2265" s="174" t="s">
        <v>1</v>
      </c>
      <c r="F2265" s="175" t="s">
        <v>2677</v>
      </c>
      <c r="H2265" s="176">
        <v>110.91</v>
      </c>
      <c r="L2265" s="173"/>
      <c r="M2265" s="177"/>
      <c r="N2265" s="178"/>
      <c r="O2265" s="178"/>
      <c r="P2265" s="178"/>
      <c r="Q2265" s="178"/>
      <c r="R2265" s="178"/>
      <c r="S2265" s="178"/>
      <c r="T2265" s="179"/>
      <c r="AT2265" s="174" t="s">
        <v>453</v>
      </c>
      <c r="AU2265" s="174" t="s">
        <v>129</v>
      </c>
      <c r="AV2265" s="14" t="s">
        <v>129</v>
      </c>
      <c r="AW2265" s="14" t="s">
        <v>29</v>
      </c>
      <c r="AX2265" s="14" t="s">
        <v>73</v>
      </c>
      <c r="AY2265" s="174" t="s">
        <v>445</v>
      </c>
    </row>
    <row r="2266" spans="1:65" s="16" customFormat="1">
      <c r="B2266" s="187"/>
      <c r="D2266" s="167" t="s">
        <v>453</v>
      </c>
      <c r="E2266" s="188" t="s">
        <v>1</v>
      </c>
      <c r="F2266" s="189" t="s">
        <v>470</v>
      </c>
      <c r="H2266" s="190">
        <v>199.87</v>
      </c>
      <c r="L2266" s="187"/>
      <c r="M2266" s="191"/>
      <c r="N2266" s="192"/>
      <c r="O2266" s="192"/>
      <c r="P2266" s="192"/>
      <c r="Q2266" s="192"/>
      <c r="R2266" s="192"/>
      <c r="S2266" s="192"/>
      <c r="T2266" s="193"/>
      <c r="AT2266" s="188" t="s">
        <v>453</v>
      </c>
      <c r="AU2266" s="188" t="s">
        <v>129</v>
      </c>
      <c r="AV2266" s="16" t="s">
        <v>451</v>
      </c>
      <c r="AW2266" s="16" t="s">
        <v>29</v>
      </c>
      <c r="AX2266" s="16" t="s">
        <v>81</v>
      </c>
      <c r="AY2266" s="188" t="s">
        <v>445</v>
      </c>
    </row>
    <row r="2267" spans="1:65" s="2" customFormat="1" ht="24.2" customHeight="1">
      <c r="A2267" s="30"/>
      <c r="B2267" s="152"/>
      <c r="C2267" s="153" t="s">
        <v>2678</v>
      </c>
      <c r="D2267" s="153" t="s">
        <v>447</v>
      </c>
      <c r="E2267" s="154" t="s">
        <v>2679</v>
      </c>
      <c r="F2267" s="155" t="s">
        <v>2680</v>
      </c>
      <c r="G2267" s="156" t="s">
        <v>542</v>
      </c>
      <c r="H2267" s="157">
        <v>87.15</v>
      </c>
      <c r="I2267" s="158"/>
      <c r="J2267" s="158">
        <f>ROUND(I2267*H2267,2)</f>
        <v>0</v>
      </c>
      <c r="K2267" s="159"/>
      <c r="L2267" s="31"/>
      <c r="M2267" s="160" t="s">
        <v>1</v>
      </c>
      <c r="N2267" s="161" t="s">
        <v>39</v>
      </c>
      <c r="O2267" s="162">
        <v>6.6000000000000003E-2</v>
      </c>
      <c r="P2267" s="162">
        <f>O2267*H2267</f>
        <v>5.7519000000000009</v>
      </c>
      <c r="Q2267" s="162">
        <v>0</v>
      </c>
      <c r="R2267" s="162">
        <f>Q2267*H2267</f>
        <v>0</v>
      </c>
      <c r="S2267" s="162">
        <v>1.75E-3</v>
      </c>
      <c r="T2267" s="163">
        <f>S2267*H2267</f>
        <v>0.15251250000000002</v>
      </c>
      <c r="U2267" s="30"/>
      <c r="V2267" s="30"/>
      <c r="W2267" s="30"/>
      <c r="X2267" s="30"/>
      <c r="Y2267" s="30"/>
      <c r="Z2267" s="30"/>
      <c r="AA2267" s="30"/>
      <c r="AB2267" s="30"/>
      <c r="AC2267" s="30"/>
      <c r="AD2267" s="30"/>
      <c r="AE2267" s="30"/>
      <c r="AR2267" s="164" t="s">
        <v>558</v>
      </c>
      <c r="AT2267" s="164" t="s">
        <v>447</v>
      </c>
      <c r="AU2267" s="164" t="s">
        <v>129</v>
      </c>
      <c r="AY2267" s="18" t="s">
        <v>445</v>
      </c>
      <c r="BE2267" s="165">
        <f>IF(N2267="základná",J2267,0)</f>
        <v>0</v>
      </c>
      <c r="BF2267" s="165">
        <f>IF(N2267="znížená",J2267,0)</f>
        <v>0</v>
      </c>
      <c r="BG2267" s="165">
        <f>IF(N2267="zákl. prenesená",J2267,0)</f>
        <v>0</v>
      </c>
      <c r="BH2267" s="165">
        <f>IF(N2267="zníž. prenesená",J2267,0)</f>
        <v>0</v>
      </c>
      <c r="BI2267" s="165">
        <f>IF(N2267="nulová",J2267,0)</f>
        <v>0</v>
      </c>
      <c r="BJ2267" s="18" t="s">
        <v>129</v>
      </c>
      <c r="BK2267" s="165">
        <f>ROUND(I2267*H2267,2)</f>
        <v>0</v>
      </c>
      <c r="BL2267" s="18" t="s">
        <v>558</v>
      </c>
      <c r="BM2267" s="164" t="s">
        <v>2681</v>
      </c>
    </row>
    <row r="2268" spans="1:65" s="13" customFormat="1">
      <c r="B2268" s="166"/>
      <c r="D2268" s="167" t="s">
        <v>453</v>
      </c>
      <c r="E2268" s="168" t="s">
        <v>1</v>
      </c>
      <c r="F2268" s="169" t="s">
        <v>2682</v>
      </c>
      <c r="H2268" s="168" t="s">
        <v>1</v>
      </c>
      <c r="L2268" s="166"/>
      <c r="M2268" s="170"/>
      <c r="N2268" s="171"/>
      <c r="O2268" s="171"/>
      <c r="P2268" s="171"/>
      <c r="Q2268" s="171"/>
      <c r="R2268" s="171"/>
      <c r="S2268" s="171"/>
      <c r="T2268" s="172"/>
      <c r="AT2268" s="168" t="s">
        <v>453</v>
      </c>
      <c r="AU2268" s="168" t="s">
        <v>129</v>
      </c>
      <c r="AV2268" s="13" t="s">
        <v>81</v>
      </c>
      <c r="AW2268" s="13" t="s">
        <v>29</v>
      </c>
      <c r="AX2268" s="13" t="s">
        <v>73</v>
      </c>
      <c r="AY2268" s="168" t="s">
        <v>445</v>
      </c>
    </row>
    <row r="2269" spans="1:65" s="13" customFormat="1">
      <c r="B2269" s="166"/>
      <c r="D2269" s="167" t="s">
        <v>453</v>
      </c>
      <c r="E2269" s="168" t="s">
        <v>1</v>
      </c>
      <c r="F2269" s="169" t="s">
        <v>654</v>
      </c>
      <c r="H2269" s="168" t="s">
        <v>1</v>
      </c>
      <c r="L2269" s="166"/>
      <c r="M2269" s="170"/>
      <c r="N2269" s="171"/>
      <c r="O2269" s="171"/>
      <c r="P2269" s="171"/>
      <c r="Q2269" s="171"/>
      <c r="R2269" s="171"/>
      <c r="S2269" s="171"/>
      <c r="T2269" s="172"/>
      <c r="AT2269" s="168" t="s">
        <v>453</v>
      </c>
      <c r="AU2269" s="168" t="s">
        <v>129</v>
      </c>
      <c r="AV2269" s="13" t="s">
        <v>81</v>
      </c>
      <c r="AW2269" s="13" t="s">
        <v>29</v>
      </c>
      <c r="AX2269" s="13" t="s">
        <v>73</v>
      </c>
      <c r="AY2269" s="168" t="s">
        <v>445</v>
      </c>
    </row>
    <row r="2270" spans="1:65" s="14" customFormat="1">
      <c r="B2270" s="173"/>
      <c r="D2270" s="167" t="s">
        <v>453</v>
      </c>
      <c r="E2270" s="174" t="s">
        <v>1</v>
      </c>
      <c r="F2270" s="175" t="s">
        <v>2683</v>
      </c>
      <c r="H2270" s="176">
        <v>65.599999999999994</v>
      </c>
      <c r="L2270" s="173"/>
      <c r="M2270" s="177"/>
      <c r="N2270" s="178"/>
      <c r="O2270" s="178"/>
      <c r="P2270" s="178"/>
      <c r="Q2270" s="178"/>
      <c r="R2270" s="178"/>
      <c r="S2270" s="178"/>
      <c r="T2270" s="179"/>
      <c r="AT2270" s="174" t="s">
        <v>453</v>
      </c>
      <c r="AU2270" s="174" t="s">
        <v>129</v>
      </c>
      <c r="AV2270" s="14" t="s">
        <v>129</v>
      </c>
      <c r="AW2270" s="14" t="s">
        <v>29</v>
      </c>
      <c r="AX2270" s="14" t="s">
        <v>73</v>
      </c>
      <c r="AY2270" s="174" t="s">
        <v>445</v>
      </c>
    </row>
    <row r="2271" spans="1:65" s="14" customFormat="1">
      <c r="B2271" s="173"/>
      <c r="D2271" s="167" t="s">
        <v>453</v>
      </c>
      <c r="E2271" s="174" t="s">
        <v>1</v>
      </c>
      <c r="F2271" s="175" t="s">
        <v>2684</v>
      </c>
      <c r="H2271" s="176">
        <v>11</v>
      </c>
      <c r="L2271" s="173"/>
      <c r="M2271" s="177"/>
      <c r="N2271" s="178"/>
      <c r="O2271" s="178"/>
      <c r="P2271" s="178"/>
      <c r="Q2271" s="178"/>
      <c r="R2271" s="178"/>
      <c r="S2271" s="178"/>
      <c r="T2271" s="179"/>
      <c r="AT2271" s="174" t="s">
        <v>453</v>
      </c>
      <c r="AU2271" s="174" t="s">
        <v>129</v>
      </c>
      <c r="AV2271" s="14" t="s">
        <v>129</v>
      </c>
      <c r="AW2271" s="14" t="s">
        <v>29</v>
      </c>
      <c r="AX2271" s="14" t="s">
        <v>73</v>
      </c>
      <c r="AY2271" s="174" t="s">
        <v>445</v>
      </c>
    </row>
    <row r="2272" spans="1:65" s="14" customFormat="1">
      <c r="B2272" s="173"/>
      <c r="D2272" s="167" t="s">
        <v>453</v>
      </c>
      <c r="E2272" s="174" t="s">
        <v>1</v>
      </c>
      <c r="F2272" s="175" t="s">
        <v>2685</v>
      </c>
      <c r="H2272" s="176">
        <v>4.4000000000000004</v>
      </c>
      <c r="L2272" s="173"/>
      <c r="M2272" s="177"/>
      <c r="N2272" s="178"/>
      <c r="O2272" s="178"/>
      <c r="P2272" s="178"/>
      <c r="Q2272" s="178"/>
      <c r="R2272" s="178"/>
      <c r="S2272" s="178"/>
      <c r="T2272" s="179"/>
      <c r="AT2272" s="174" t="s">
        <v>453</v>
      </c>
      <c r="AU2272" s="174" t="s">
        <v>129</v>
      </c>
      <c r="AV2272" s="14" t="s">
        <v>129</v>
      </c>
      <c r="AW2272" s="14" t="s">
        <v>29</v>
      </c>
      <c r="AX2272" s="14" t="s">
        <v>73</v>
      </c>
      <c r="AY2272" s="174" t="s">
        <v>445</v>
      </c>
    </row>
    <row r="2273" spans="1:65" s="14" customFormat="1">
      <c r="B2273" s="173"/>
      <c r="D2273" s="167" t="s">
        <v>453</v>
      </c>
      <c r="E2273" s="174" t="s">
        <v>1</v>
      </c>
      <c r="F2273" s="175" t="s">
        <v>2686</v>
      </c>
      <c r="H2273" s="176">
        <v>6.15</v>
      </c>
      <c r="L2273" s="173"/>
      <c r="M2273" s="177"/>
      <c r="N2273" s="178"/>
      <c r="O2273" s="178"/>
      <c r="P2273" s="178"/>
      <c r="Q2273" s="178"/>
      <c r="R2273" s="178"/>
      <c r="S2273" s="178"/>
      <c r="T2273" s="179"/>
      <c r="AT2273" s="174" t="s">
        <v>453</v>
      </c>
      <c r="AU2273" s="174" t="s">
        <v>129</v>
      </c>
      <c r="AV2273" s="14" t="s">
        <v>129</v>
      </c>
      <c r="AW2273" s="14" t="s">
        <v>29</v>
      </c>
      <c r="AX2273" s="14" t="s">
        <v>73</v>
      </c>
      <c r="AY2273" s="174" t="s">
        <v>445</v>
      </c>
    </row>
    <row r="2274" spans="1:65" s="16" customFormat="1">
      <c r="B2274" s="187"/>
      <c r="D2274" s="167" t="s">
        <v>453</v>
      </c>
      <c r="E2274" s="188" t="s">
        <v>1</v>
      </c>
      <c r="F2274" s="189" t="s">
        <v>470</v>
      </c>
      <c r="H2274" s="190">
        <v>87.15</v>
      </c>
      <c r="L2274" s="187"/>
      <c r="M2274" s="191"/>
      <c r="N2274" s="192"/>
      <c r="O2274" s="192"/>
      <c r="P2274" s="192"/>
      <c r="Q2274" s="192"/>
      <c r="R2274" s="192"/>
      <c r="S2274" s="192"/>
      <c r="T2274" s="193"/>
      <c r="AT2274" s="188" t="s">
        <v>453</v>
      </c>
      <c r="AU2274" s="188" t="s">
        <v>129</v>
      </c>
      <c r="AV2274" s="16" t="s">
        <v>451</v>
      </c>
      <c r="AW2274" s="16" t="s">
        <v>29</v>
      </c>
      <c r="AX2274" s="16" t="s">
        <v>81</v>
      </c>
      <c r="AY2274" s="188" t="s">
        <v>445</v>
      </c>
    </row>
    <row r="2275" spans="1:65" s="2" customFormat="1" ht="24.2" customHeight="1">
      <c r="A2275" s="30"/>
      <c r="B2275" s="152"/>
      <c r="C2275" s="153" t="s">
        <v>2687</v>
      </c>
      <c r="D2275" s="153" t="s">
        <v>447</v>
      </c>
      <c r="E2275" s="154" t="s">
        <v>2688</v>
      </c>
      <c r="F2275" s="155" t="s">
        <v>2689</v>
      </c>
      <c r="G2275" s="156" t="s">
        <v>542</v>
      </c>
      <c r="H2275" s="157">
        <v>4.5</v>
      </c>
      <c r="I2275" s="158"/>
      <c r="J2275" s="158">
        <f>ROUND(I2275*H2275,2)</f>
        <v>0</v>
      </c>
      <c r="K2275" s="159"/>
      <c r="L2275" s="31"/>
      <c r="M2275" s="160" t="s">
        <v>1</v>
      </c>
      <c r="N2275" s="161" t="s">
        <v>39</v>
      </c>
      <c r="O2275" s="162">
        <v>0.89592000000000005</v>
      </c>
      <c r="P2275" s="162">
        <f>O2275*H2275</f>
        <v>4.0316400000000003</v>
      </c>
      <c r="Q2275" s="162">
        <v>4.2982000000000003E-3</v>
      </c>
      <c r="R2275" s="162">
        <f>Q2275*H2275</f>
        <v>1.9341900000000002E-2</v>
      </c>
      <c r="S2275" s="162">
        <v>0</v>
      </c>
      <c r="T2275" s="163">
        <f>S2275*H2275</f>
        <v>0</v>
      </c>
      <c r="U2275" s="30"/>
      <c r="V2275" s="30"/>
      <c r="W2275" s="30"/>
      <c r="X2275" s="30"/>
      <c r="Y2275" s="30"/>
      <c r="Z2275" s="30"/>
      <c r="AA2275" s="30"/>
      <c r="AB2275" s="30"/>
      <c r="AC2275" s="30"/>
      <c r="AD2275" s="30"/>
      <c r="AE2275" s="30"/>
      <c r="AR2275" s="164" t="s">
        <v>558</v>
      </c>
      <c r="AT2275" s="164" t="s">
        <v>447</v>
      </c>
      <c r="AU2275" s="164" t="s">
        <v>129</v>
      </c>
      <c r="AY2275" s="18" t="s">
        <v>445</v>
      </c>
      <c r="BE2275" s="165">
        <f>IF(N2275="základná",J2275,0)</f>
        <v>0</v>
      </c>
      <c r="BF2275" s="165">
        <f>IF(N2275="znížená",J2275,0)</f>
        <v>0</v>
      </c>
      <c r="BG2275" s="165">
        <f>IF(N2275="zákl. prenesená",J2275,0)</f>
        <v>0</v>
      </c>
      <c r="BH2275" s="165">
        <f>IF(N2275="zníž. prenesená",J2275,0)</f>
        <v>0</v>
      </c>
      <c r="BI2275" s="165">
        <f>IF(N2275="nulová",J2275,0)</f>
        <v>0</v>
      </c>
      <c r="BJ2275" s="18" t="s">
        <v>129</v>
      </c>
      <c r="BK2275" s="165">
        <f>ROUND(I2275*H2275,2)</f>
        <v>0</v>
      </c>
      <c r="BL2275" s="18" t="s">
        <v>558</v>
      </c>
      <c r="BM2275" s="164" t="s">
        <v>2690</v>
      </c>
    </row>
    <row r="2276" spans="1:65" s="14" customFormat="1">
      <c r="B2276" s="173"/>
      <c r="D2276" s="167" t="s">
        <v>453</v>
      </c>
      <c r="E2276" s="174" t="s">
        <v>1</v>
      </c>
      <c r="F2276" s="175" t="s">
        <v>2691</v>
      </c>
      <c r="H2276" s="176">
        <v>4.5</v>
      </c>
      <c r="L2276" s="173"/>
      <c r="M2276" s="177"/>
      <c r="N2276" s="178"/>
      <c r="O2276" s="178"/>
      <c r="P2276" s="178"/>
      <c r="Q2276" s="178"/>
      <c r="R2276" s="178"/>
      <c r="S2276" s="178"/>
      <c r="T2276" s="179"/>
      <c r="AT2276" s="174" t="s">
        <v>453</v>
      </c>
      <c r="AU2276" s="174" t="s">
        <v>129</v>
      </c>
      <c r="AV2276" s="14" t="s">
        <v>129</v>
      </c>
      <c r="AW2276" s="14" t="s">
        <v>29</v>
      </c>
      <c r="AX2276" s="14" t="s">
        <v>73</v>
      </c>
      <c r="AY2276" s="174" t="s">
        <v>445</v>
      </c>
    </row>
    <row r="2277" spans="1:65" s="16" customFormat="1">
      <c r="B2277" s="187"/>
      <c r="D2277" s="167" t="s">
        <v>453</v>
      </c>
      <c r="E2277" s="188" t="s">
        <v>1</v>
      </c>
      <c r="F2277" s="189" t="s">
        <v>470</v>
      </c>
      <c r="H2277" s="190">
        <v>4.5</v>
      </c>
      <c r="L2277" s="187"/>
      <c r="M2277" s="191"/>
      <c r="N2277" s="192"/>
      <c r="O2277" s="192"/>
      <c r="P2277" s="192"/>
      <c r="Q2277" s="192"/>
      <c r="R2277" s="192"/>
      <c r="S2277" s="192"/>
      <c r="T2277" s="193"/>
      <c r="AT2277" s="188" t="s">
        <v>453</v>
      </c>
      <c r="AU2277" s="188" t="s">
        <v>129</v>
      </c>
      <c r="AV2277" s="16" t="s">
        <v>451</v>
      </c>
      <c r="AW2277" s="16" t="s">
        <v>29</v>
      </c>
      <c r="AX2277" s="16" t="s">
        <v>81</v>
      </c>
      <c r="AY2277" s="188" t="s">
        <v>445</v>
      </c>
    </row>
    <row r="2278" spans="1:65" s="2" customFormat="1" ht="33" customHeight="1">
      <c r="A2278" s="30"/>
      <c r="B2278" s="152"/>
      <c r="C2278" s="153" t="s">
        <v>2692</v>
      </c>
      <c r="D2278" s="153" t="s">
        <v>447</v>
      </c>
      <c r="E2278" s="154" t="s">
        <v>2693</v>
      </c>
      <c r="F2278" s="155" t="s">
        <v>2694</v>
      </c>
      <c r="G2278" s="156" t="s">
        <v>651</v>
      </c>
      <c r="H2278" s="157">
        <v>4</v>
      </c>
      <c r="I2278" s="158"/>
      <c r="J2278" s="158">
        <f>ROUND(I2278*H2278,2)</f>
        <v>0</v>
      </c>
      <c r="K2278" s="159"/>
      <c r="L2278" s="31"/>
      <c r="M2278" s="160" t="s">
        <v>1</v>
      </c>
      <c r="N2278" s="161" t="s">
        <v>39</v>
      </c>
      <c r="O2278" s="162">
        <v>0.16195999999999999</v>
      </c>
      <c r="P2278" s="162">
        <f>O2278*H2278</f>
        <v>0.64783999999999997</v>
      </c>
      <c r="Q2278" s="162">
        <v>8.9439999999999997E-5</v>
      </c>
      <c r="R2278" s="162">
        <f>Q2278*H2278</f>
        <v>3.5775999999999999E-4</v>
      </c>
      <c r="S2278" s="162">
        <v>0</v>
      </c>
      <c r="T2278" s="163">
        <f>S2278*H2278</f>
        <v>0</v>
      </c>
      <c r="U2278" s="30"/>
      <c r="V2278" s="30"/>
      <c r="W2278" s="30"/>
      <c r="X2278" s="30"/>
      <c r="Y2278" s="30"/>
      <c r="Z2278" s="30"/>
      <c r="AA2278" s="30"/>
      <c r="AB2278" s="30"/>
      <c r="AC2278" s="30"/>
      <c r="AD2278" s="30"/>
      <c r="AE2278" s="30"/>
      <c r="AR2278" s="164" t="s">
        <v>558</v>
      </c>
      <c r="AT2278" s="164" t="s">
        <v>447</v>
      </c>
      <c r="AU2278" s="164" t="s">
        <v>129</v>
      </c>
      <c r="AY2278" s="18" t="s">
        <v>445</v>
      </c>
      <c r="BE2278" s="165">
        <f>IF(N2278="základná",J2278,0)</f>
        <v>0</v>
      </c>
      <c r="BF2278" s="165">
        <f>IF(N2278="znížená",J2278,0)</f>
        <v>0</v>
      </c>
      <c r="BG2278" s="165">
        <f>IF(N2278="zákl. prenesená",J2278,0)</f>
        <v>0</v>
      </c>
      <c r="BH2278" s="165">
        <f>IF(N2278="zníž. prenesená",J2278,0)</f>
        <v>0</v>
      </c>
      <c r="BI2278" s="165">
        <f>IF(N2278="nulová",J2278,0)</f>
        <v>0</v>
      </c>
      <c r="BJ2278" s="18" t="s">
        <v>129</v>
      </c>
      <c r="BK2278" s="165">
        <f>ROUND(I2278*H2278,2)</f>
        <v>0</v>
      </c>
      <c r="BL2278" s="18" t="s">
        <v>558</v>
      </c>
      <c r="BM2278" s="164" t="s">
        <v>2695</v>
      </c>
    </row>
    <row r="2279" spans="1:65" s="2" customFormat="1" ht="21.75" customHeight="1">
      <c r="A2279" s="30"/>
      <c r="B2279" s="152"/>
      <c r="C2279" s="194" t="s">
        <v>2696</v>
      </c>
      <c r="D2279" s="194" t="s">
        <v>534</v>
      </c>
      <c r="E2279" s="195" t="s">
        <v>2697</v>
      </c>
      <c r="F2279" s="196" t="s">
        <v>2698</v>
      </c>
      <c r="G2279" s="197" t="s">
        <v>651</v>
      </c>
      <c r="H2279" s="198">
        <v>4</v>
      </c>
      <c r="I2279" s="199"/>
      <c r="J2279" s="199">
        <f>ROUND(I2279*H2279,2)</f>
        <v>0</v>
      </c>
      <c r="K2279" s="200"/>
      <c r="L2279" s="201"/>
      <c r="M2279" s="202" t="s">
        <v>1</v>
      </c>
      <c r="N2279" s="203" t="s">
        <v>39</v>
      </c>
      <c r="O2279" s="162">
        <v>0</v>
      </c>
      <c r="P2279" s="162">
        <f>O2279*H2279</f>
        <v>0</v>
      </c>
      <c r="Q2279" s="162">
        <v>7.1000000000000002E-4</v>
      </c>
      <c r="R2279" s="162">
        <f>Q2279*H2279</f>
        <v>2.8400000000000001E-3</v>
      </c>
      <c r="S2279" s="162">
        <v>0</v>
      </c>
      <c r="T2279" s="163">
        <f>S2279*H2279</f>
        <v>0</v>
      </c>
      <c r="U2279" s="30"/>
      <c r="V2279" s="30"/>
      <c r="W2279" s="30"/>
      <c r="X2279" s="30"/>
      <c r="Y2279" s="30"/>
      <c r="Z2279" s="30"/>
      <c r="AA2279" s="30"/>
      <c r="AB2279" s="30"/>
      <c r="AC2279" s="30"/>
      <c r="AD2279" s="30"/>
      <c r="AE2279" s="30"/>
      <c r="AR2279" s="164" t="s">
        <v>655</v>
      </c>
      <c r="AT2279" s="164" t="s">
        <v>534</v>
      </c>
      <c r="AU2279" s="164" t="s">
        <v>129</v>
      </c>
      <c r="AY2279" s="18" t="s">
        <v>445</v>
      </c>
      <c r="BE2279" s="165">
        <f>IF(N2279="základná",J2279,0)</f>
        <v>0</v>
      </c>
      <c r="BF2279" s="165">
        <f>IF(N2279="znížená",J2279,0)</f>
        <v>0</v>
      </c>
      <c r="BG2279" s="165">
        <f>IF(N2279="zákl. prenesená",J2279,0)</f>
        <v>0</v>
      </c>
      <c r="BH2279" s="165">
        <f>IF(N2279="zníž. prenesená",J2279,0)</f>
        <v>0</v>
      </c>
      <c r="BI2279" s="165">
        <f>IF(N2279="nulová",J2279,0)</f>
        <v>0</v>
      </c>
      <c r="BJ2279" s="18" t="s">
        <v>129</v>
      </c>
      <c r="BK2279" s="165">
        <f>ROUND(I2279*H2279,2)</f>
        <v>0</v>
      </c>
      <c r="BL2279" s="18" t="s">
        <v>558</v>
      </c>
      <c r="BM2279" s="164" t="s">
        <v>2699</v>
      </c>
    </row>
    <row r="2280" spans="1:65" s="2" customFormat="1" ht="33" customHeight="1">
      <c r="A2280" s="30"/>
      <c r="B2280" s="152"/>
      <c r="C2280" s="153" t="s">
        <v>2700</v>
      </c>
      <c r="D2280" s="153" t="s">
        <v>447</v>
      </c>
      <c r="E2280" s="154" t="s">
        <v>2701</v>
      </c>
      <c r="F2280" s="155" t="s">
        <v>2702</v>
      </c>
      <c r="G2280" s="156" t="s">
        <v>651</v>
      </c>
      <c r="H2280" s="157">
        <v>34</v>
      </c>
      <c r="I2280" s="158"/>
      <c r="J2280" s="158">
        <f>ROUND(I2280*H2280,2)</f>
        <v>0</v>
      </c>
      <c r="K2280" s="159"/>
      <c r="L2280" s="31"/>
      <c r="M2280" s="160" t="s">
        <v>1</v>
      </c>
      <c r="N2280" s="161" t="s">
        <v>39</v>
      </c>
      <c r="O2280" s="162">
        <v>0.22325999999999999</v>
      </c>
      <c r="P2280" s="162">
        <f>O2280*H2280</f>
        <v>7.5908399999999991</v>
      </c>
      <c r="Q2280" s="162">
        <v>8.9439999999999997E-5</v>
      </c>
      <c r="R2280" s="162">
        <f>Q2280*H2280</f>
        <v>3.0409600000000001E-3</v>
      </c>
      <c r="S2280" s="162">
        <v>0</v>
      </c>
      <c r="T2280" s="163">
        <f>S2280*H2280</f>
        <v>0</v>
      </c>
      <c r="U2280" s="30"/>
      <c r="V2280" s="30"/>
      <c r="W2280" s="30"/>
      <c r="X2280" s="30"/>
      <c r="Y2280" s="30"/>
      <c r="Z2280" s="30"/>
      <c r="AA2280" s="30"/>
      <c r="AB2280" s="30"/>
      <c r="AC2280" s="30"/>
      <c r="AD2280" s="30"/>
      <c r="AE2280" s="30"/>
      <c r="AR2280" s="164" t="s">
        <v>558</v>
      </c>
      <c r="AT2280" s="164" t="s">
        <v>447</v>
      </c>
      <c r="AU2280" s="164" t="s">
        <v>129</v>
      </c>
      <c r="AY2280" s="18" t="s">
        <v>445</v>
      </c>
      <c r="BE2280" s="165">
        <f>IF(N2280="základná",J2280,0)</f>
        <v>0</v>
      </c>
      <c r="BF2280" s="165">
        <f>IF(N2280="znížená",J2280,0)</f>
        <v>0</v>
      </c>
      <c r="BG2280" s="165">
        <f>IF(N2280="zákl. prenesená",J2280,0)</f>
        <v>0</v>
      </c>
      <c r="BH2280" s="165">
        <f>IF(N2280="zníž. prenesená",J2280,0)</f>
        <v>0</v>
      </c>
      <c r="BI2280" s="165">
        <f>IF(N2280="nulová",J2280,0)</f>
        <v>0</v>
      </c>
      <c r="BJ2280" s="18" t="s">
        <v>129</v>
      </c>
      <c r="BK2280" s="165">
        <f>ROUND(I2280*H2280,2)</f>
        <v>0</v>
      </c>
      <c r="BL2280" s="18" t="s">
        <v>558</v>
      </c>
      <c r="BM2280" s="164" t="s">
        <v>2703</v>
      </c>
    </row>
    <row r="2281" spans="1:65" s="2" customFormat="1" ht="21.75" customHeight="1">
      <c r="A2281" s="30"/>
      <c r="B2281" s="152"/>
      <c r="C2281" s="194" t="s">
        <v>2704</v>
      </c>
      <c r="D2281" s="194" t="s">
        <v>534</v>
      </c>
      <c r="E2281" s="195" t="s">
        <v>2705</v>
      </c>
      <c r="F2281" s="196" t="s">
        <v>2706</v>
      </c>
      <c r="G2281" s="197" t="s">
        <v>651</v>
      </c>
      <c r="H2281" s="198">
        <v>34</v>
      </c>
      <c r="I2281" s="199"/>
      <c r="J2281" s="199">
        <f>ROUND(I2281*H2281,2)</f>
        <v>0</v>
      </c>
      <c r="K2281" s="200"/>
      <c r="L2281" s="201"/>
      <c r="M2281" s="202" t="s">
        <v>1</v>
      </c>
      <c r="N2281" s="203" t="s">
        <v>39</v>
      </c>
      <c r="O2281" s="162">
        <v>0</v>
      </c>
      <c r="P2281" s="162">
        <f>O2281*H2281</f>
        <v>0</v>
      </c>
      <c r="Q2281" s="162">
        <v>2.5000000000000001E-4</v>
      </c>
      <c r="R2281" s="162">
        <f>Q2281*H2281</f>
        <v>8.5000000000000006E-3</v>
      </c>
      <c r="S2281" s="162">
        <v>0</v>
      </c>
      <c r="T2281" s="163">
        <f>S2281*H2281</f>
        <v>0</v>
      </c>
      <c r="U2281" s="30"/>
      <c r="V2281" s="30"/>
      <c r="W2281" s="30"/>
      <c r="X2281" s="30"/>
      <c r="Y2281" s="30"/>
      <c r="Z2281" s="30"/>
      <c r="AA2281" s="30"/>
      <c r="AB2281" s="30"/>
      <c r="AC2281" s="30"/>
      <c r="AD2281" s="30"/>
      <c r="AE2281" s="30"/>
      <c r="AR2281" s="164" t="s">
        <v>655</v>
      </c>
      <c r="AT2281" s="164" t="s">
        <v>534</v>
      </c>
      <c r="AU2281" s="164" t="s">
        <v>129</v>
      </c>
      <c r="AY2281" s="18" t="s">
        <v>445</v>
      </c>
      <c r="BE2281" s="165">
        <f>IF(N2281="základná",J2281,0)</f>
        <v>0</v>
      </c>
      <c r="BF2281" s="165">
        <f>IF(N2281="znížená",J2281,0)</f>
        <v>0</v>
      </c>
      <c r="BG2281" s="165">
        <f>IF(N2281="zákl. prenesená",J2281,0)</f>
        <v>0</v>
      </c>
      <c r="BH2281" s="165">
        <f>IF(N2281="zníž. prenesená",J2281,0)</f>
        <v>0</v>
      </c>
      <c r="BI2281" s="165">
        <f>IF(N2281="nulová",J2281,0)</f>
        <v>0</v>
      </c>
      <c r="BJ2281" s="18" t="s">
        <v>129</v>
      </c>
      <c r="BK2281" s="165">
        <f>ROUND(I2281*H2281,2)</f>
        <v>0</v>
      </c>
      <c r="BL2281" s="18" t="s">
        <v>558</v>
      </c>
      <c r="BM2281" s="164" t="s">
        <v>2707</v>
      </c>
    </row>
    <row r="2282" spans="1:65" s="2" customFormat="1" ht="24.2" customHeight="1">
      <c r="A2282" s="30"/>
      <c r="B2282" s="152"/>
      <c r="C2282" s="153" t="s">
        <v>2708</v>
      </c>
      <c r="D2282" s="153" t="s">
        <v>447</v>
      </c>
      <c r="E2282" s="154" t="s">
        <v>2709</v>
      </c>
      <c r="F2282" s="155" t="s">
        <v>2710</v>
      </c>
      <c r="G2282" s="156" t="s">
        <v>542</v>
      </c>
      <c r="H2282" s="157">
        <v>17</v>
      </c>
      <c r="I2282" s="158"/>
      <c r="J2282" s="158">
        <f>ROUND(I2282*H2282,2)</f>
        <v>0</v>
      </c>
      <c r="K2282" s="159"/>
      <c r="L2282" s="31"/>
      <c r="M2282" s="160" t="s">
        <v>1</v>
      </c>
      <c r="N2282" s="161" t="s">
        <v>39</v>
      </c>
      <c r="O2282" s="162">
        <v>0.65771999999999997</v>
      </c>
      <c r="P2282" s="162">
        <f>O2282*H2282</f>
        <v>11.181239999999999</v>
      </c>
      <c r="Q2282" s="162">
        <v>1.2444000000000001E-3</v>
      </c>
      <c r="R2282" s="162">
        <f>Q2282*H2282</f>
        <v>2.1154800000000001E-2</v>
      </c>
      <c r="S2282" s="162">
        <v>0</v>
      </c>
      <c r="T2282" s="163">
        <f>S2282*H2282</f>
        <v>0</v>
      </c>
      <c r="U2282" s="30"/>
      <c r="V2282" s="30"/>
      <c r="W2282" s="30"/>
      <c r="X2282" s="30"/>
      <c r="Y2282" s="30"/>
      <c r="Z2282" s="30"/>
      <c r="AA2282" s="30"/>
      <c r="AB2282" s="30"/>
      <c r="AC2282" s="30"/>
      <c r="AD2282" s="30"/>
      <c r="AE2282" s="30"/>
      <c r="AR2282" s="164" t="s">
        <v>558</v>
      </c>
      <c r="AT2282" s="164" t="s">
        <v>447</v>
      </c>
      <c r="AU2282" s="164" t="s">
        <v>129</v>
      </c>
      <c r="AY2282" s="18" t="s">
        <v>445</v>
      </c>
      <c r="BE2282" s="165">
        <f>IF(N2282="základná",J2282,0)</f>
        <v>0</v>
      </c>
      <c r="BF2282" s="165">
        <f>IF(N2282="znížená",J2282,0)</f>
        <v>0</v>
      </c>
      <c r="BG2282" s="165">
        <f>IF(N2282="zákl. prenesená",J2282,0)</f>
        <v>0</v>
      </c>
      <c r="BH2282" s="165">
        <f>IF(N2282="zníž. prenesená",J2282,0)</f>
        <v>0</v>
      </c>
      <c r="BI2282" s="165">
        <f>IF(N2282="nulová",J2282,0)</f>
        <v>0</v>
      </c>
      <c r="BJ2282" s="18" t="s">
        <v>129</v>
      </c>
      <c r="BK2282" s="165">
        <f>ROUND(I2282*H2282,2)</f>
        <v>0</v>
      </c>
      <c r="BL2282" s="18" t="s">
        <v>558</v>
      </c>
      <c r="BM2282" s="164" t="s">
        <v>2711</v>
      </c>
    </row>
    <row r="2283" spans="1:65" s="13" customFormat="1">
      <c r="B2283" s="166"/>
      <c r="D2283" s="167" t="s">
        <v>453</v>
      </c>
      <c r="E2283" s="168" t="s">
        <v>1</v>
      </c>
      <c r="F2283" s="169" t="s">
        <v>2712</v>
      </c>
      <c r="H2283" s="168" t="s">
        <v>1</v>
      </c>
      <c r="L2283" s="166"/>
      <c r="M2283" s="170"/>
      <c r="N2283" s="171"/>
      <c r="O2283" s="171"/>
      <c r="P2283" s="171"/>
      <c r="Q2283" s="171"/>
      <c r="R2283" s="171"/>
      <c r="S2283" s="171"/>
      <c r="T2283" s="172"/>
      <c r="AT2283" s="168" t="s">
        <v>453</v>
      </c>
      <c r="AU2283" s="168" t="s">
        <v>129</v>
      </c>
      <c r="AV2283" s="13" t="s">
        <v>81</v>
      </c>
      <c r="AW2283" s="13" t="s">
        <v>29</v>
      </c>
      <c r="AX2283" s="13" t="s">
        <v>73</v>
      </c>
      <c r="AY2283" s="168" t="s">
        <v>445</v>
      </c>
    </row>
    <row r="2284" spans="1:65" s="14" customFormat="1">
      <c r="B2284" s="173"/>
      <c r="D2284" s="167" t="s">
        <v>453</v>
      </c>
      <c r="E2284" s="174" t="s">
        <v>1</v>
      </c>
      <c r="F2284" s="175" t="s">
        <v>2713</v>
      </c>
      <c r="H2284" s="176">
        <v>17</v>
      </c>
      <c r="L2284" s="173"/>
      <c r="M2284" s="177"/>
      <c r="N2284" s="178"/>
      <c r="O2284" s="178"/>
      <c r="P2284" s="178"/>
      <c r="Q2284" s="178"/>
      <c r="R2284" s="178"/>
      <c r="S2284" s="178"/>
      <c r="T2284" s="179"/>
      <c r="AT2284" s="174" t="s">
        <v>453</v>
      </c>
      <c r="AU2284" s="174" t="s">
        <v>129</v>
      </c>
      <c r="AV2284" s="14" t="s">
        <v>129</v>
      </c>
      <c r="AW2284" s="14" t="s">
        <v>29</v>
      </c>
      <c r="AX2284" s="14" t="s">
        <v>73</v>
      </c>
      <c r="AY2284" s="174" t="s">
        <v>445</v>
      </c>
    </row>
    <row r="2285" spans="1:65" s="16" customFormat="1">
      <c r="B2285" s="187"/>
      <c r="D2285" s="167" t="s">
        <v>453</v>
      </c>
      <c r="E2285" s="188" t="s">
        <v>1</v>
      </c>
      <c r="F2285" s="189" t="s">
        <v>470</v>
      </c>
      <c r="H2285" s="190">
        <v>17</v>
      </c>
      <c r="L2285" s="187"/>
      <c r="M2285" s="191"/>
      <c r="N2285" s="192"/>
      <c r="O2285" s="192"/>
      <c r="P2285" s="192"/>
      <c r="Q2285" s="192"/>
      <c r="R2285" s="192"/>
      <c r="S2285" s="192"/>
      <c r="T2285" s="193"/>
      <c r="AT2285" s="188" t="s">
        <v>453</v>
      </c>
      <c r="AU2285" s="188" t="s">
        <v>129</v>
      </c>
      <c r="AV2285" s="16" t="s">
        <v>451</v>
      </c>
      <c r="AW2285" s="16" t="s">
        <v>29</v>
      </c>
      <c r="AX2285" s="16" t="s">
        <v>81</v>
      </c>
      <c r="AY2285" s="188" t="s">
        <v>445</v>
      </c>
    </row>
    <row r="2286" spans="1:65" s="2" customFormat="1" ht="24.2" customHeight="1">
      <c r="A2286" s="30"/>
      <c r="B2286" s="152"/>
      <c r="C2286" s="153" t="s">
        <v>2714</v>
      </c>
      <c r="D2286" s="153" t="s">
        <v>447</v>
      </c>
      <c r="E2286" s="154" t="s">
        <v>2715</v>
      </c>
      <c r="F2286" s="155" t="s">
        <v>2716</v>
      </c>
      <c r="G2286" s="156" t="s">
        <v>542</v>
      </c>
      <c r="H2286" s="157">
        <v>39</v>
      </c>
      <c r="I2286" s="158"/>
      <c r="J2286" s="158">
        <f>ROUND(I2286*H2286,2)</f>
        <v>0</v>
      </c>
      <c r="K2286" s="159"/>
      <c r="L2286" s="31"/>
      <c r="M2286" s="160" t="s">
        <v>1</v>
      </c>
      <c r="N2286" s="161" t="s">
        <v>39</v>
      </c>
      <c r="O2286" s="162">
        <v>0.65958000000000006</v>
      </c>
      <c r="P2286" s="162">
        <f>O2286*H2286</f>
        <v>25.723620000000004</v>
      </c>
      <c r="Q2286" s="162">
        <v>2.0698000000000001E-3</v>
      </c>
      <c r="R2286" s="162">
        <f>Q2286*H2286</f>
        <v>8.0722200000000008E-2</v>
      </c>
      <c r="S2286" s="162">
        <v>0</v>
      </c>
      <c r="T2286" s="163">
        <f>S2286*H2286</f>
        <v>0</v>
      </c>
      <c r="U2286" s="30"/>
      <c r="V2286" s="30"/>
      <c r="W2286" s="30"/>
      <c r="X2286" s="30"/>
      <c r="Y2286" s="30"/>
      <c r="Z2286" s="30"/>
      <c r="AA2286" s="30"/>
      <c r="AB2286" s="30"/>
      <c r="AC2286" s="30"/>
      <c r="AD2286" s="30"/>
      <c r="AE2286" s="30"/>
      <c r="AR2286" s="164" t="s">
        <v>558</v>
      </c>
      <c r="AT2286" s="164" t="s">
        <v>447</v>
      </c>
      <c r="AU2286" s="164" t="s">
        <v>129</v>
      </c>
      <c r="AY2286" s="18" t="s">
        <v>445</v>
      </c>
      <c r="BE2286" s="165">
        <f>IF(N2286="základná",J2286,0)</f>
        <v>0</v>
      </c>
      <c r="BF2286" s="165">
        <f>IF(N2286="znížená",J2286,0)</f>
        <v>0</v>
      </c>
      <c r="BG2286" s="165">
        <f>IF(N2286="zákl. prenesená",J2286,0)</f>
        <v>0</v>
      </c>
      <c r="BH2286" s="165">
        <f>IF(N2286="zníž. prenesená",J2286,0)</f>
        <v>0</v>
      </c>
      <c r="BI2286" s="165">
        <f>IF(N2286="nulová",J2286,0)</f>
        <v>0</v>
      </c>
      <c r="BJ2286" s="18" t="s">
        <v>129</v>
      </c>
      <c r="BK2286" s="165">
        <f>ROUND(I2286*H2286,2)</f>
        <v>0</v>
      </c>
      <c r="BL2286" s="18" t="s">
        <v>558</v>
      </c>
      <c r="BM2286" s="164" t="s">
        <v>2717</v>
      </c>
    </row>
    <row r="2287" spans="1:65" s="14" customFormat="1">
      <c r="B2287" s="173"/>
      <c r="D2287" s="167" t="s">
        <v>453</v>
      </c>
      <c r="E2287" s="174" t="s">
        <v>1</v>
      </c>
      <c r="F2287" s="175" t="s">
        <v>747</v>
      </c>
      <c r="H2287" s="176">
        <v>39</v>
      </c>
      <c r="L2287" s="173"/>
      <c r="M2287" s="177"/>
      <c r="N2287" s="178"/>
      <c r="O2287" s="178"/>
      <c r="P2287" s="178"/>
      <c r="Q2287" s="178"/>
      <c r="R2287" s="178"/>
      <c r="S2287" s="178"/>
      <c r="T2287" s="179"/>
      <c r="AT2287" s="174" t="s">
        <v>453</v>
      </c>
      <c r="AU2287" s="174" t="s">
        <v>129</v>
      </c>
      <c r="AV2287" s="14" t="s">
        <v>129</v>
      </c>
      <c r="AW2287" s="14" t="s">
        <v>29</v>
      </c>
      <c r="AX2287" s="14" t="s">
        <v>73</v>
      </c>
      <c r="AY2287" s="174" t="s">
        <v>445</v>
      </c>
    </row>
    <row r="2288" spans="1:65" s="16" customFormat="1">
      <c r="B2288" s="187"/>
      <c r="D2288" s="167" t="s">
        <v>453</v>
      </c>
      <c r="E2288" s="188" t="s">
        <v>1</v>
      </c>
      <c r="F2288" s="189" t="s">
        <v>470</v>
      </c>
      <c r="H2288" s="190">
        <v>39</v>
      </c>
      <c r="L2288" s="187"/>
      <c r="M2288" s="191"/>
      <c r="N2288" s="192"/>
      <c r="O2288" s="192"/>
      <c r="P2288" s="192"/>
      <c r="Q2288" s="192"/>
      <c r="R2288" s="192"/>
      <c r="S2288" s="192"/>
      <c r="T2288" s="193"/>
      <c r="AT2288" s="188" t="s">
        <v>453</v>
      </c>
      <c r="AU2288" s="188" t="s">
        <v>129</v>
      </c>
      <c r="AV2288" s="16" t="s">
        <v>451</v>
      </c>
      <c r="AW2288" s="16" t="s">
        <v>29</v>
      </c>
      <c r="AX2288" s="16" t="s">
        <v>81</v>
      </c>
      <c r="AY2288" s="188" t="s">
        <v>445</v>
      </c>
    </row>
    <row r="2289" spans="1:65" s="2" customFormat="1" ht="24.2" customHeight="1">
      <c r="A2289" s="30"/>
      <c r="B2289" s="152"/>
      <c r="C2289" s="153" t="s">
        <v>2718</v>
      </c>
      <c r="D2289" s="153" t="s">
        <v>447</v>
      </c>
      <c r="E2289" s="154" t="s">
        <v>2719</v>
      </c>
      <c r="F2289" s="155" t="s">
        <v>2720</v>
      </c>
      <c r="G2289" s="156" t="s">
        <v>542</v>
      </c>
      <c r="H2289" s="157">
        <v>104</v>
      </c>
      <c r="I2289" s="158"/>
      <c r="J2289" s="158">
        <f>ROUND(I2289*H2289,2)</f>
        <v>0</v>
      </c>
      <c r="K2289" s="159"/>
      <c r="L2289" s="31"/>
      <c r="M2289" s="160" t="s">
        <v>1</v>
      </c>
      <c r="N2289" s="161" t="s">
        <v>39</v>
      </c>
      <c r="O2289" s="162">
        <v>0.66124000000000005</v>
      </c>
      <c r="P2289" s="162">
        <f>O2289*H2289</f>
        <v>68.768960000000007</v>
      </c>
      <c r="Q2289" s="162">
        <v>2.8005E-3</v>
      </c>
      <c r="R2289" s="162">
        <f>Q2289*H2289</f>
        <v>0.29125200000000001</v>
      </c>
      <c r="S2289" s="162">
        <v>0</v>
      </c>
      <c r="T2289" s="163">
        <f>S2289*H2289</f>
        <v>0</v>
      </c>
      <c r="U2289" s="30"/>
      <c r="V2289" s="30"/>
      <c r="W2289" s="30"/>
      <c r="X2289" s="30"/>
      <c r="Y2289" s="30"/>
      <c r="Z2289" s="30"/>
      <c r="AA2289" s="30"/>
      <c r="AB2289" s="30"/>
      <c r="AC2289" s="30"/>
      <c r="AD2289" s="30"/>
      <c r="AE2289" s="30"/>
      <c r="AR2289" s="164" t="s">
        <v>558</v>
      </c>
      <c r="AT2289" s="164" t="s">
        <v>447</v>
      </c>
      <c r="AU2289" s="164" t="s">
        <v>129</v>
      </c>
      <c r="AY2289" s="18" t="s">
        <v>445</v>
      </c>
      <c r="BE2289" s="165">
        <f>IF(N2289="základná",J2289,0)</f>
        <v>0</v>
      </c>
      <c r="BF2289" s="165">
        <f>IF(N2289="znížená",J2289,0)</f>
        <v>0</v>
      </c>
      <c r="BG2289" s="165">
        <f>IF(N2289="zákl. prenesená",J2289,0)</f>
        <v>0</v>
      </c>
      <c r="BH2289" s="165">
        <f>IF(N2289="zníž. prenesená",J2289,0)</f>
        <v>0</v>
      </c>
      <c r="BI2289" s="165">
        <f>IF(N2289="nulová",J2289,0)</f>
        <v>0</v>
      </c>
      <c r="BJ2289" s="18" t="s">
        <v>129</v>
      </c>
      <c r="BK2289" s="165">
        <f>ROUND(I2289*H2289,2)</f>
        <v>0</v>
      </c>
      <c r="BL2289" s="18" t="s">
        <v>558</v>
      </c>
      <c r="BM2289" s="164" t="s">
        <v>2721</v>
      </c>
    </row>
    <row r="2290" spans="1:65" s="13" customFormat="1">
      <c r="B2290" s="166"/>
      <c r="D2290" s="167" t="s">
        <v>453</v>
      </c>
      <c r="E2290" s="168" t="s">
        <v>1</v>
      </c>
      <c r="F2290" s="169" t="s">
        <v>2712</v>
      </c>
      <c r="H2290" s="168" t="s">
        <v>1</v>
      </c>
      <c r="L2290" s="166"/>
      <c r="M2290" s="170"/>
      <c r="N2290" s="171"/>
      <c r="O2290" s="171"/>
      <c r="P2290" s="171"/>
      <c r="Q2290" s="171"/>
      <c r="R2290" s="171"/>
      <c r="S2290" s="171"/>
      <c r="T2290" s="172"/>
      <c r="AT2290" s="168" t="s">
        <v>453</v>
      </c>
      <c r="AU2290" s="168" t="s">
        <v>129</v>
      </c>
      <c r="AV2290" s="13" t="s">
        <v>81</v>
      </c>
      <c r="AW2290" s="13" t="s">
        <v>29</v>
      </c>
      <c r="AX2290" s="13" t="s">
        <v>73</v>
      </c>
      <c r="AY2290" s="168" t="s">
        <v>445</v>
      </c>
    </row>
    <row r="2291" spans="1:65" s="14" customFormat="1">
      <c r="B2291" s="173"/>
      <c r="D2291" s="167" t="s">
        <v>453</v>
      </c>
      <c r="E2291" s="174" t="s">
        <v>1</v>
      </c>
      <c r="F2291" s="175" t="s">
        <v>1192</v>
      </c>
      <c r="H2291" s="176">
        <v>104</v>
      </c>
      <c r="L2291" s="173"/>
      <c r="M2291" s="177"/>
      <c r="N2291" s="178"/>
      <c r="O2291" s="178"/>
      <c r="P2291" s="178"/>
      <c r="Q2291" s="178"/>
      <c r="R2291" s="178"/>
      <c r="S2291" s="178"/>
      <c r="T2291" s="179"/>
      <c r="AT2291" s="174" t="s">
        <v>453</v>
      </c>
      <c r="AU2291" s="174" t="s">
        <v>129</v>
      </c>
      <c r="AV2291" s="14" t="s">
        <v>129</v>
      </c>
      <c r="AW2291" s="14" t="s">
        <v>29</v>
      </c>
      <c r="AX2291" s="14" t="s">
        <v>73</v>
      </c>
      <c r="AY2291" s="174" t="s">
        <v>445</v>
      </c>
    </row>
    <row r="2292" spans="1:65" s="16" customFormat="1">
      <c r="B2292" s="187"/>
      <c r="D2292" s="167" t="s">
        <v>453</v>
      </c>
      <c r="E2292" s="188" t="s">
        <v>1</v>
      </c>
      <c r="F2292" s="189" t="s">
        <v>470</v>
      </c>
      <c r="H2292" s="190">
        <v>104</v>
      </c>
      <c r="L2292" s="187"/>
      <c r="M2292" s="191"/>
      <c r="N2292" s="192"/>
      <c r="O2292" s="192"/>
      <c r="P2292" s="192"/>
      <c r="Q2292" s="192"/>
      <c r="R2292" s="192"/>
      <c r="S2292" s="192"/>
      <c r="T2292" s="193"/>
      <c r="AT2292" s="188" t="s">
        <v>453</v>
      </c>
      <c r="AU2292" s="188" t="s">
        <v>129</v>
      </c>
      <c r="AV2292" s="16" t="s">
        <v>451</v>
      </c>
      <c r="AW2292" s="16" t="s">
        <v>29</v>
      </c>
      <c r="AX2292" s="16" t="s">
        <v>81</v>
      </c>
      <c r="AY2292" s="188" t="s">
        <v>445</v>
      </c>
    </row>
    <row r="2293" spans="1:65" s="2" customFormat="1" ht="24.2" customHeight="1">
      <c r="A2293" s="30"/>
      <c r="B2293" s="152"/>
      <c r="C2293" s="153" t="s">
        <v>2722</v>
      </c>
      <c r="D2293" s="153" t="s">
        <v>447</v>
      </c>
      <c r="E2293" s="154" t="s">
        <v>2723</v>
      </c>
      <c r="F2293" s="155" t="s">
        <v>2724</v>
      </c>
      <c r="G2293" s="156" t="s">
        <v>542</v>
      </c>
      <c r="H2293" s="157">
        <v>163.99</v>
      </c>
      <c r="I2293" s="158"/>
      <c r="J2293" s="158">
        <f>ROUND(I2293*H2293,2)</f>
        <v>0</v>
      </c>
      <c r="K2293" s="159"/>
      <c r="L2293" s="31"/>
      <c r="M2293" s="160" t="s">
        <v>1</v>
      </c>
      <c r="N2293" s="161" t="s">
        <v>39</v>
      </c>
      <c r="O2293" s="162">
        <v>5.6000000000000001E-2</v>
      </c>
      <c r="P2293" s="162">
        <f>O2293*H2293</f>
        <v>9.1834400000000009</v>
      </c>
      <c r="Q2293" s="162">
        <v>0</v>
      </c>
      <c r="R2293" s="162">
        <f>Q2293*H2293</f>
        <v>0</v>
      </c>
      <c r="S2293" s="162">
        <v>2.8500000000000001E-3</v>
      </c>
      <c r="T2293" s="163">
        <f>S2293*H2293</f>
        <v>0.46737150000000005</v>
      </c>
      <c r="U2293" s="30"/>
      <c r="V2293" s="30"/>
      <c r="W2293" s="30"/>
      <c r="X2293" s="30"/>
      <c r="Y2293" s="30"/>
      <c r="Z2293" s="30"/>
      <c r="AA2293" s="30"/>
      <c r="AB2293" s="30"/>
      <c r="AC2293" s="30"/>
      <c r="AD2293" s="30"/>
      <c r="AE2293" s="30"/>
      <c r="AR2293" s="164" t="s">
        <v>558</v>
      </c>
      <c r="AT2293" s="164" t="s">
        <v>447</v>
      </c>
      <c r="AU2293" s="164" t="s">
        <v>129</v>
      </c>
      <c r="AY2293" s="18" t="s">
        <v>445</v>
      </c>
      <c r="BE2293" s="165">
        <f>IF(N2293="základná",J2293,0)</f>
        <v>0</v>
      </c>
      <c r="BF2293" s="165">
        <f>IF(N2293="znížená",J2293,0)</f>
        <v>0</v>
      </c>
      <c r="BG2293" s="165">
        <f>IF(N2293="zákl. prenesená",J2293,0)</f>
        <v>0</v>
      </c>
      <c r="BH2293" s="165">
        <f>IF(N2293="zníž. prenesená",J2293,0)</f>
        <v>0</v>
      </c>
      <c r="BI2293" s="165">
        <f>IF(N2293="nulová",J2293,0)</f>
        <v>0</v>
      </c>
      <c r="BJ2293" s="18" t="s">
        <v>129</v>
      </c>
      <c r="BK2293" s="165">
        <f>ROUND(I2293*H2293,2)</f>
        <v>0</v>
      </c>
      <c r="BL2293" s="18" t="s">
        <v>558</v>
      </c>
      <c r="BM2293" s="164" t="s">
        <v>2725</v>
      </c>
    </row>
    <row r="2294" spans="1:65" s="14" customFormat="1">
      <c r="B2294" s="173"/>
      <c r="D2294" s="167" t="s">
        <v>453</v>
      </c>
      <c r="E2294" s="174" t="s">
        <v>1</v>
      </c>
      <c r="F2294" s="175" t="s">
        <v>2726</v>
      </c>
      <c r="H2294" s="176">
        <v>74.69</v>
      </c>
      <c r="L2294" s="173"/>
      <c r="M2294" s="177"/>
      <c r="N2294" s="178"/>
      <c r="O2294" s="178"/>
      <c r="P2294" s="178"/>
      <c r="Q2294" s="178"/>
      <c r="R2294" s="178"/>
      <c r="S2294" s="178"/>
      <c r="T2294" s="179"/>
      <c r="AT2294" s="174" t="s">
        <v>453</v>
      </c>
      <c r="AU2294" s="174" t="s">
        <v>129</v>
      </c>
      <c r="AV2294" s="14" t="s">
        <v>129</v>
      </c>
      <c r="AW2294" s="14" t="s">
        <v>29</v>
      </c>
      <c r="AX2294" s="14" t="s">
        <v>73</v>
      </c>
      <c r="AY2294" s="174" t="s">
        <v>445</v>
      </c>
    </row>
    <row r="2295" spans="1:65" s="14" customFormat="1">
      <c r="B2295" s="173"/>
      <c r="D2295" s="167" t="s">
        <v>453</v>
      </c>
      <c r="E2295" s="174" t="s">
        <v>1</v>
      </c>
      <c r="F2295" s="175" t="s">
        <v>2727</v>
      </c>
      <c r="H2295" s="176">
        <v>89.3</v>
      </c>
      <c r="L2295" s="173"/>
      <c r="M2295" s="177"/>
      <c r="N2295" s="178"/>
      <c r="O2295" s="178"/>
      <c r="P2295" s="178"/>
      <c r="Q2295" s="178"/>
      <c r="R2295" s="178"/>
      <c r="S2295" s="178"/>
      <c r="T2295" s="179"/>
      <c r="AT2295" s="174" t="s">
        <v>453</v>
      </c>
      <c r="AU2295" s="174" t="s">
        <v>129</v>
      </c>
      <c r="AV2295" s="14" t="s">
        <v>129</v>
      </c>
      <c r="AW2295" s="14" t="s">
        <v>29</v>
      </c>
      <c r="AX2295" s="14" t="s">
        <v>73</v>
      </c>
      <c r="AY2295" s="174" t="s">
        <v>445</v>
      </c>
    </row>
    <row r="2296" spans="1:65" s="16" customFormat="1">
      <c r="B2296" s="187"/>
      <c r="D2296" s="167" t="s">
        <v>453</v>
      </c>
      <c r="E2296" s="188" t="s">
        <v>1</v>
      </c>
      <c r="F2296" s="189" t="s">
        <v>470</v>
      </c>
      <c r="H2296" s="190">
        <v>163.99</v>
      </c>
      <c r="L2296" s="187"/>
      <c r="M2296" s="191"/>
      <c r="N2296" s="192"/>
      <c r="O2296" s="192"/>
      <c r="P2296" s="192"/>
      <c r="Q2296" s="192"/>
      <c r="R2296" s="192"/>
      <c r="S2296" s="192"/>
      <c r="T2296" s="193"/>
      <c r="AT2296" s="188" t="s">
        <v>453</v>
      </c>
      <c r="AU2296" s="188" t="s">
        <v>129</v>
      </c>
      <c r="AV2296" s="16" t="s">
        <v>451</v>
      </c>
      <c r="AW2296" s="16" t="s">
        <v>29</v>
      </c>
      <c r="AX2296" s="16" t="s">
        <v>81</v>
      </c>
      <c r="AY2296" s="188" t="s">
        <v>445</v>
      </c>
    </row>
    <row r="2297" spans="1:65" s="2" customFormat="1" ht="33" customHeight="1">
      <c r="A2297" s="30"/>
      <c r="B2297" s="152"/>
      <c r="C2297" s="153" t="s">
        <v>2728</v>
      </c>
      <c r="D2297" s="153" t="s">
        <v>447</v>
      </c>
      <c r="E2297" s="154" t="s">
        <v>2729</v>
      </c>
      <c r="F2297" s="155" t="s">
        <v>2730</v>
      </c>
      <c r="G2297" s="156" t="s">
        <v>651</v>
      </c>
      <c r="H2297" s="157">
        <v>24</v>
      </c>
      <c r="I2297" s="158"/>
      <c r="J2297" s="158">
        <f>ROUND(I2297*H2297,2)</f>
        <v>0</v>
      </c>
      <c r="K2297" s="159"/>
      <c r="L2297" s="31"/>
      <c r="M2297" s="160" t="s">
        <v>1</v>
      </c>
      <c r="N2297" s="161" t="s">
        <v>39</v>
      </c>
      <c r="O2297" s="162">
        <v>7.4999999999999997E-2</v>
      </c>
      <c r="P2297" s="162">
        <f>O2297*H2297</f>
        <v>1.7999999999999998</v>
      </c>
      <c r="Q2297" s="162">
        <v>0</v>
      </c>
      <c r="R2297" s="162">
        <f>Q2297*H2297</f>
        <v>0</v>
      </c>
      <c r="S2297" s="162">
        <v>1.16E-3</v>
      </c>
      <c r="T2297" s="163">
        <f>S2297*H2297</f>
        <v>2.784E-2</v>
      </c>
      <c r="U2297" s="30"/>
      <c r="V2297" s="30"/>
      <c r="W2297" s="30"/>
      <c r="X2297" s="30"/>
      <c r="Y2297" s="30"/>
      <c r="Z2297" s="30"/>
      <c r="AA2297" s="30"/>
      <c r="AB2297" s="30"/>
      <c r="AC2297" s="30"/>
      <c r="AD2297" s="30"/>
      <c r="AE2297" s="30"/>
      <c r="AR2297" s="164" t="s">
        <v>558</v>
      </c>
      <c r="AT2297" s="164" t="s">
        <v>447</v>
      </c>
      <c r="AU2297" s="164" t="s">
        <v>129</v>
      </c>
      <c r="AY2297" s="18" t="s">
        <v>445</v>
      </c>
      <c r="BE2297" s="165">
        <f>IF(N2297="základná",J2297,0)</f>
        <v>0</v>
      </c>
      <c r="BF2297" s="165">
        <f>IF(N2297="znížená",J2297,0)</f>
        <v>0</v>
      </c>
      <c r="BG2297" s="165">
        <f>IF(N2297="zákl. prenesená",J2297,0)</f>
        <v>0</v>
      </c>
      <c r="BH2297" s="165">
        <f>IF(N2297="zníž. prenesená",J2297,0)</f>
        <v>0</v>
      </c>
      <c r="BI2297" s="165">
        <f>IF(N2297="nulová",J2297,0)</f>
        <v>0</v>
      </c>
      <c r="BJ2297" s="18" t="s">
        <v>129</v>
      </c>
      <c r="BK2297" s="165">
        <f>ROUND(I2297*H2297,2)</f>
        <v>0</v>
      </c>
      <c r="BL2297" s="18" t="s">
        <v>558</v>
      </c>
      <c r="BM2297" s="164" t="s">
        <v>2731</v>
      </c>
    </row>
    <row r="2298" spans="1:65" s="14" customFormat="1">
      <c r="B2298" s="173"/>
      <c r="D2298" s="167" t="s">
        <v>453</v>
      </c>
      <c r="E2298" s="174" t="s">
        <v>1</v>
      </c>
      <c r="F2298" s="175" t="s">
        <v>606</v>
      </c>
      <c r="H2298" s="176">
        <v>24</v>
      </c>
      <c r="L2298" s="173"/>
      <c r="M2298" s="177"/>
      <c r="N2298" s="178"/>
      <c r="O2298" s="178"/>
      <c r="P2298" s="178"/>
      <c r="Q2298" s="178"/>
      <c r="R2298" s="178"/>
      <c r="S2298" s="178"/>
      <c r="T2298" s="179"/>
      <c r="AT2298" s="174" t="s">
        <v>453</v>
      </c>
      <c r="AU2298" s="174" t="s">
        <v>129</v>
      </c>
      <c r="AV2298" s="14" t="s">
        <v>129</v>
      </c>
      <c r="AW2298" s="14" t="s">
        <v>29</v>
      </c>
      <c r="AX2298" s="14" t="s">
        <v>73</v>
      </c>
      <c r="AY2298" s="174" t="s">
        <v>445</v>
      </c>
    </row>
    <row r="2299" spans="1:65" s="16" customFormat="1">
      <c r="B2299" s="187"/>
      <c r="D2299" s="167" t="s">
        <v>453</v>
      </c>
      <c r="E2299" s="188" t="s">
        <v>1</v>
      </c>
      <c r="F2299" s="189" t="s">
        <v>470</v>
      </c>
      <c r="H2299" s="190">
        <v>24</v>
      </c>
      <c r="L2299" s="187"/>
      <c r="M2299" s="191"/>
      <c r="N2299" s="192"/>
      <c r="O2299" s="192"/>
      <c r="P2299" s="192"/>
      <c r="Q2299" s="192"/>
      <c r="R2299" s="192"/>
      <c r="S2299" s="192"/>
      <c r="T2299" s="193"/>
      <c r="AT2299" s="188" t="s">
        <v>453</v>
      </c>
      <c r="AU2299" s="188" t="s">
        <v>129</v>
      </c>
      <c r="AV2299" s="16" t="s">
        <v>451</v>
      </c>
      <c r="AW2299" s="16" t="s">
        <v>29</v>
      </c>
      <c r="AX2299" s="16" t="s">
        <v>81</v>
      </c>
      <c r="AY2299" s="188" t="s">
        <v>445</v>
      </c>
    </row>
    <row r="2300" spans="1:65" s="2" customFormat="1" ht="24.2" customHeight="1">
      <c r="A2300" s="30"/>
      <c r="B2300" s="152"/>
      <c r="C2300" s="153" t="s">
        <v>2732</v>
      </c>
      <c r="D2300" s="153" t="s">
        <v>447</v>
      </c>
      <c r="E2300" s="154" t="s">
        <v>2733</v>
      </c>
      <c r="F2300" s="155" t="s">
        <v>2734</v>
      </c>
      <c r="G2300" s="156" t="s">
        <v>1774</v>
      </c>
      <c r="H2300" s="157">
        <v>1855.0119999999999</v>
      </c>
      <c r="I2300" s="158"/>
      <c r="J2300" s="158">
        <f>ROUND(I2300*H2300,2)</f>
        <v>0</v>
      </c>
      <c r="K2300" s="159"/>
      <c r="L2300" s="31"/>
      <c r="M2300" s="160" t="s">
        <v>1</v>
      </c>
      <c r="N2300" s="161" t="s">
        <v>39</v>
      </c>
      <c r="O2300" s="162">
        <v>0</v>
      </c>
      <c r="P2300" s="162">
        <f>O2300*H2300</f>
        <v>0</v>
      </c>
      <c r="Q2300" s="162">
        <v>0</v>
      </c>
      <c r="R2300" s="162">
        <f>Q2300*H2300</f>
        <v>0</v>
      </c>
      <c r="S2300" s="162">
        <v>0</v>
      </c>
      <c r="T2300" s="163">
        <f>S2300*H2300</f>
        <v>0</v>
      </c>
      <c r="U2300" s="30"/>
      <c r="V2300" s="30"/>
      <c r="W2300" s="30"/>
      <c r="X2300" s="30"/>
      <c r="Y2300" s="30"/>
      <c r="Z2300" s="30"/>
      <c r="AA2300" s="30"/>
      <c r="AB2300" s="30"/>
      <c r="AC2300" s="30"/>
      <c r="AD2300" s="30"/>
      <c r="AE2300" s="30"/>
      <c r="AR2300" s="164" t="s">
        <v>558</v>
      </c>
      <c r="AT2300" s="164" t="s">
        <v>447</v>
      </c>
      <c r="AU2300" s="164" t="s">
        <v>129</v>
      </c>
      <c r="AY2300" s="18" t="s">
        <v>445</v>
      </c>
      <c r="BE2300" s="165">
        <f>IF(N2300="základná",J2300,0)</f>
        <v>0</v>
      </c>
      <c r="BF2300" s="165">
        <f>IF(N2300="znížená",J2300,0)</f>
        <v>0</v>
      </c>
      <c r="BG2300" s="165">
        <f>IF(N2300="zákl. prenesená",J2300,0)</f>
        <v>0</v>
      </c>
      <c r="BH2300" s="165">
        <f>IF(N2300="zníž. prenesená",J2300,0)</f>
        <v>0</v>
      </c>
      <c r="BI2300" s="165">
        <f>IF(N2300="nulová",J2300,0)</f>
        <v>0</v>
      </c>
      <c r="BJ2300" s="18" t="s">
        <v>129</v>
      </c>
      <c r="BK2300" s="165">
        <f>ROUND(I2300*H2300,2)</f>
        <v>0</v>
      </c>
      <c r="BL2300" s="18" t="s">
        <v>558</v>
      </c>
      <c r="BM2300" s="164" t="s">
        <v>2735</v>
      </c>
    </row>
    <row r="2301" spans="1:65" s="12" customFormat="1" ht="22.9" customHeight="1">
      <c r="B2301" s="140"/>
      <c r="D2301" s="141" t="s">
        <v>72</v>
      </c>
      <c r="E2301" s="150" t="s">
        <v>2736</v>
      </c>
      <c r="F2301" s="150" t="s">
        <v>2737</v>
      </c>
      <c r="J2301" s="151">
        <f>BK2301</f>
        <v>0</v>
      </c>
      <c r="L2301" s="140"/>
      <c r="M2301" s="144"/>
      <c r="N2301" s="145"/>
      <c r="O2301" s="145"/>
      <c r="P2301" s="146">
        <f>SUM(P2302:P2305)</f>
        <v>244.67393181000003</v>
      </c>
      <c r="Q2301" s="145"/>
      <c r="R2301" s="146">
        <f>SUM(R2302:R2305)</f>
        <v>0.49078949150000001</v>
      </c>
      <c r="S2301" s="145"/>
      <c r="T2301" s="147">
        <f>SUM(T2302:T2305)</f>
        <v>0</v>
      </c>
      <c r="AR2301" s="141" t="s">
        <v>129</v>
      </c>
      <c r="AT2301" s="148" t="s">
        <v>72</v>
      </c>
      <c r="AU2301" s="148" t="s">
        <v>81</v>
      </c>
      <c r="AY2301" s="141" t="s">
        <v>445</v>
      </c>
      <c r="BK2301" s="149">
        <f>SUM(BK2302:BK2305)</f>
        <v>0</v>
      </c>
    </row>
    <row r="2302" spans="1:65" s="2" customFormat="1" ht="24.2" customHeight="1">
      <c r="A2302" s="30"/>
      <c r="B2302" s="152"/>
      <c r="C2302" s="153" t="s">
        <v>2738</v>
      </c>
      <c r="D2302" s="153" t="s">
        <v>447</v>
      </c>
      <c r="E2302" s="154" t="s">
        <v>2739</v>
      </c>
      <c r="F2302" s="155" t="s">
        <v>2740</v>
      </c>
      <c r="G2302" s="156" t="s">
        <v>529</v>
      </c>
      <c r="H2302" s="157">
        <v>2120.0410000000002</v>
      </c>
      <c r="I2302" s="158"/>
      <c r="J2302" s="158">
        <f>ROUND(I2302*H2302,2)</f>
        <v>0</v>
      </c>
      <c r="K2302" s="159"/>
      <c r="L2302" s="31"/>
      <c r="M2302" s="160" t="s">
        <v>1</v>
      </c>
      <c r="N2302" s="161" t="s">
        <v>39</v>
      </c>
      <c r="O2302" s="162">
        <v>0.11541</v>
      </c>
      <c r="P2302" s="162">
        <f>O2302*H2302</f>
        <v>244.67393181000003</v>
      </c>
      <c r="Q2302" s="162">
        <v>2.3149999999999999E-4</v>
      </c>
      <c r="R2302" s="162">
        <f>Q2302*H2302</f>
        <v>0.49078949150000001</v>
      </c>
      <c r="S2302" s="162">
        <v>0</v>
      </c>
      <c r="T2302" s="163">
        <f>S2302*H2302</f>
        <v>0</v>
      </c>
      <c r="U2302" s="30"/>
      <c r="V2302" s="30"/>
      <c r="W2302" s="30"/>
      <c r="X2302" s="30"/>
      <c r="Y2302" s="30"/>
      <c r="Z2302" s="30"/>
      <c r="AA2302" s="30"/>
      <c r="AB2302" s="30"/>
      <c r="AC2302" s="30"/>
      <c r="AD2302" s="30"/>
      <c r="AE2302" s="30"/>
      <c r="AR2302" s="164" t="s">
        <v>558</v>
      </c>
      <c r="AT2302" s="164" t="s">
        <v>447</v>
      </c>
      <c r="AU2302" s="164" t="s">
        <v>129</v>
      </c>
      <c r="AY2302" s="18" t="s">
        <v>445</v>
      </c>
      <c r="BE2302" s="165">
        <f>IF(N2302="základná",J2302,0)</f>
        <v>0</v>
      </c>
      <c r="BF2302" s="165">
        <f>IF(N2302="znížená",J2302,0)</f>
        <v>0</v>
      </c>
      <c r="BG2302" s="165">
        <f>IF(N2302="zákl. prenesená",J2302,0)</f>
        <v>0</v>
      </c>
      <c r="BH2302" s="165">
        <f>IF(N2302="zníž. prenesená",J2302,0)</f>
        <v>0</v>
      </c>
      <c r="BI2302" s="165">
        <f>IF(N2302="nulová",J2302,0)</f>
        <v>0</v>
      </c>
      <c r="BJ2302" s="18" t="s">
        <v>129</v>
      </c>
      <c r="BK2302" s="165">
        <f>ROUND(I2302*H2302,2)</f>
        <v>0</v>
      </c>
      <c r="BL2302" s="18" t="s">
        <v>558</v>
      </c>
      <c r="BM2302" s="164" t="s">
        <v>2741</v>
      </c>
    </row>
    <row r="2303" spans="1:65" s="14" customFormat="1">
      <c r="B2303" s="173"/>
      <c r="D2303" s="167" t="s">
        <v>453</v>
      </c>
      <c r="E2303" s="174" t="s">
        <v>1</v>
      </c>
      <c r="F2303" s="175" t="s">
        <v>2742</v>
      </c>
      <c r="H2303" s="176">
        <v>2120.0410000000002</v>
      </c>
      <c r="L2303" s="173"/>
      <c r="M2303" s="177"/>
      <c r="N2303" s="178"/>
      <c r="O2303" s="178"/>
      <c r="P2303" s="178"/>
      <c r="Q2303" s="178"/>
      <c r="R2303" s="178"/>
      <c r="S2303" s="178"/>
      <c r="T2303" s="179"/>
      <c r="AT2303" s="174" t="s">
        <v>453</v>
      </c>
      <c r="AU2303" s="174" t="s">
        <v>129</v>
      </c>
      <c r="AV2303" s="14" t="s">
        <v>129</v>
      </c>
      <c r="AW2303" s="14" t="s">
        <v>29</v>
      </c>
      <c r="AX2303" s="14" t="s">
        <v>73</v>
      </c>
      <c r="AY2303" s="174" t="s">
        <v>445</v>
      </c>
    </row>
    <row r="2304" spans="1:65" s="16" customFormat="1">
      <c r="B2304" s="187"/>
      <c r="D2304" s="167" t="s">
        <v>453</v>
      </c>
      <c r="E2304" s="188" t="s">
        <v>1</v>
      </c>
      <c r="F2304" s="189" t="s">
        <v>470</v>
      </c>
      <c r="H2304" s="190">
        <v>2120.0410000000002</v>
      </c>
      <c r="L2304" s="187"/>
      <c r="M2304" s="191"/>
      <c r="N2304" s="192"/>
      <c r="O2304" s="192"/>
      <c r="P2304" s="192"/>
      <c r="Q2304" s="192"/>
      <c r="R2304" s="192"/>
      <c r="S2304" s="192"/>
      <c r="T2304" s="193"/>
      <c r="AT2304" s="188" t="s">
        <v>453</v>
      </c>
      <c r="AU2304" s="188" t="s">
        <v>129</v>
      </c>
      <c r="AV2304" s="16" t="s">
        <v>451</v>
      </c>
      <c r="AW2304" s="16" t="s">
        <v>29</v>
      </c>
      <c r="AX2304" s="16" t="s">
        <v>81</v>
      </c>
      <c r="AY2304" s="188" t="s">
        <v>445</v>
      </c>
    </row>
    <row r="2305" spans="1:65" s="2" customFormat="1" ht="24.2" customHeight="1">
      <c r="A2305" s="30"/>
      <c r="B2305" s="152"/>
      <c r="C2305" s="153" t="s">
        <v>2743</v>
      </c>
      <c r="D2305" s="153" t="s">
        <v>447</v>
      </c>
      <c r="E2305" s="154" t="s">
        <v>2744</v>
      </c>
      <c r="F2305" s="155" t="s">
        <v>2745</v>
      </c>
      <c r="G2305" s="156" t="s">
        <v>1774</v>
      </c>
      <c r="H2305" s="157">
        <v>187.41200000000001</v>
      </c>
      <c r="I2305" s="158"/>
      <c r="J2305" s="158">
        <f>ROUND(I2305*H2305,2)</f>
        <v>0</v>
      </c>
      <c r="K2305" s="159"/>
      <c r="L2305" s="31"/>
      <c r="M2305" s="160" t="s">
        <v>1</v>
      </c>
      <c r="N2305" s="161" t="s">
        <v>39</v>
      </c>
      <c r="O2305" s="162">
        <v>0</v>
      </c>
      <c r="P2305" s="162">
        <f>O2305*H2305</f>
        <v>0</v>
      </c>
      <c r="Q2305" s="162">
        <v>0</v>
      </c>
      <c r="R2305" s="162">
        <f>Q2305*H2305</f>
        <v>0</v>
      </c>
      <c r="S2305" s="162">
        <v>0</v>
      </c>
      <c r="T2305" s="163">
        <f>S2305*H2305</f>
        <v>0</v>
      </c>
      <c r="U2305" s="30"/>
      <c r="V2305" s="30"/>
      <c r="W2305" s="30"/>
      <c r="X2305" s="30"/>
      <c r="Y2305" s="30"/>
      <c r="Z2305" s="30"/>
      <c r="AA2305" s="30"/>
      <c r="AB2305" s="30"/>
      <c r="AC2305" s="30"/>
      <c r="AD2305" s="30"/>
      <c r="AE2305" s="30"/>
      <c r="AR2305" s="164" t="s">
        <v>558</v>
      </c>
      <c r="AT2305" s="164" t="s">
        <v>447</v>
      </c>
      <c r="AU2305" s="164" t="s">
        <v>129</v>
      </c>
      <c r="AY2305" s="18" t="s">
        <v>445</v>
      </c>
      <c r="BE2305" s="165">
        <f>IF(N2305="základná",J2305,0)</f>
        <v>0</v>
      </c>
      <c r="BF2305" s="165">
        <f>IF(N2305="znížená",J2305,0)</f>
        <v>0</v>
      </c>
      <c r="BG2305" s="165">
        <f>IF(N2305="zákl. prenesená",J2305,0)</f>
        <v>0</v>
      </c>
      <c r="BH2305" s="165">
        <f>IF(N2305="zníž. prenesená",J2305,0)</f>
        <v>0</v>
      </c>
      <c r="BI2305" s="165">
        <f>IF(N2305="nulová",J2305,0)</f>
        <v>0</v>
      </c>
      <c r="BJ2305" s="18" t="s">
        <v>129</v>
      </c>
      <c r="BK2305" s="165">
        <f>ROUND(I2305*H2305,2)</f>
        <v>0</v>
      </c>
      <c r="BL2305" s="18" t="s">
        <v>558</v>
      </c>
      <c r="BM2305" s="164" t="s">
        <v>2746</v>
      </c>
    </row>
    <row r="2306" spans="1:65" s="12" customFormat="1" ht="22.9" customHeight="1">
      <c r="B2306" s="140"/>
      <c r="D2306" s="141" t="s">
        <v>72</v>
      </c>
      <c r="E2306" s="150" t="s">
        <v>2747</v>
      </c>
      <c r="F2306" s="150" t="s">
        <v>2748</v>
      </c>
      <c r="J2306" s="151">
        <f>BK2306</f>
        <v>0</v>
      </c>
      <c r="L2306" s="140"/>
      <c r="M2306" s="144"/>
      <c r="N2306" s="145"/>
      <c r="O2306" s="145"/>
      <c r="P2306" s="146">
        <f>SUM(P2307:P2453)</f>
        <v>1249.5653879999998</v>
      </c>
      <c r="Q2306" s="145"/>
      <c r="R2306" s="146">
        <f>SUM(R2307:R2453)</f>
        <v>3.4792025199999999</v>
      </c>
      <c r="S2306" s="145"/>
      <c r="T2306" s="147">
        <f>SUM(T2307:T2453)</f>
        <v>15.158840179999999</v>
      </c>
      <c r="AR2306" s="141" t="s">
        <v>129</v>
      </c>
      <c r="AT2306" s="148" t="s">
        <v>72</v>
      </c>
      <c r="AU2306" s="148" t="s">
        <v>81</v>
      </c>
      <c r="AY2306" s="141" t="s">
        <v>445</v>
      </c>
      <c r="BK2306" s="149">
        <f>SUM(BK2307:BK2453)</f>
        <v>0</v>
      </c>
    </row>
    <row r="2307" spans="1:65" s="2" customFormat="1" ht="16.5" customHeight="1">
      <c r="A2307" s="30"/>
      <c r="B2307" s="152"/>
      <c r="C2307" s="153" t="s">
        <v>2749</v>
      </c>
      <c r="D2307" s="153" t="s">
        <v>447</v>
      </c>
      <c r="E2307" s="154" t="s">
        <v>2750</v>
      </c>
      <c r="F2307" s="155" t="s">
        <v>2751</v>
      </c>
      <c r="G2307" s="156" t="s">
        <v>529</v>
      </c>
      <c r="H2307" s="157">
        <v>6.3040000000000003</v>
      </c>
      <c r="I2307" s="158"/>
      <c r="J2307" s="158">
        <f>ROUND(I2307*H2307,2)</f>
        <v>0</v>
      </c>
      <c r="K2307" s="159"/>
      <c r="L2307" s="31"/>
      <c r="M2307" s="160" t="s">
        <v>1</v>
      </c>
      <c r="N2307" s="161" t="s">
        <v>39</v>
      </c>
      <c r="O2307" s="162">
        <v>0.125</v>
      </c>
      <c r="P2307" s="162">
        <f>O2307*H2307</f>
        <v>0.78800000000000003</v>
      </c>
      <c r="Q2307" s="162">
        <v>0</v>
      </c>
      <c r="R2307" s="162">
        <f>Q2307*H2307</f>
        <v>0</v>
      </c>
      <c r="S2307" s="162">
        <v>1.6379999999999999E-2</v>
      </c>
      <c r="T2307" s="163">
        <f>S2307*H2307</f>
        <v>0.10325951999999999</v>
      </c>
      <c r="U2307" s="30"/>
      <c r="V2307" s="30"/>
      <c r="W2307" s="30"/>
      <c r="X2307" s="30"/>
      <c r="Y2307" s="30"/>
      <c r="Z2307" s="30"/>
      <c r="AA2307" s="30"/>
      <c r="AB2307" s="30"/>
      <c r="AC2307" s="30"/>
      <c r="AD2307" s="30"/>
      <c r="AE2307" s="30"/>
      <c r="AR2307" s="164" t="s">
        <v>558</v>
      </c>
      <c r="AT2307" s="164" t="s">
        <v>447</v>
      </c>
      <c r="AU2307" s="164" t="s">
        <v>129</v>
      </c>
      <c r="AY2307" s="18" t="s">
        <v>445</v>
      </c>
      <c r="BE2307" s="165">
        <f>IF(N2307="základná",J2307,0)</f>
        <v>0</v>
      </c>
      <c r="BF2307" s="165">
        <f>IF(N2307="znížená",J2307,0)</f>
        <v>0</v>
      </c>
      <c r="BG2307" s="165">
        <f>IF(N2307="zákl. prenesená",J2307,0)</f>
        <v>0</v>
      </c>
      <c r="BH2307" s="165">
        <f>IF(N2307="zníž. prenesená",J2307,0)</f>
        <v>0</v>
      </c>
      <c r="BI2307" s="165">
        <f>IF(N2307="nulová",J2307,0)</f>
        <v>0</v>
      </c>
      <c r="BJ2307" s="18" t="s">
        <v>129</v>
      </c>
      <c r="BK2307" s="165">
        <f>ROUND(I2307*H2307,2)</f>
        <v>0</v>
      </c>
      <c r="BL2307" s="18" t="s">
        <v>558</v>
      </c>
      <c r="BM2307" s="164" t="s">
        <v>2752</v>
      </c>
    </row>
    <row r="2308" spans="1:65" s="13" customFormat="1">
      <c r="B2308" s="166"/>
      <c r="D2308" s="167" t="s">
        <v>453</v>
      </c>
      <c r="E2308" s="168" t="s">
        <v>1</v>
      </c>
      <c r="F2308" s="169" t="s">
        <v>653</v>
      </c>
      <c r="H2308" s="168" t="s">
        <v>1</v>
      </c>
      <c r="L2308" s="166"/>
      <c r="M2308" s="170"/>
      <c r="N2308" s="171"/>
      <c r="O2308" s="171"/>
      <c r="P2308" s="171"/>
      <c r="Q2308" s="171"/>
      <c r="R2308" s="171"/>
      <c r="S2308" s="171"/>
      <c r="T2308" s="172"/>
      <c r="AT2308" s="168" t="s">
        <v>453</v>
      </c>
      <c r="AU2308" s="168" t="s">
        <v>129</v>
      </c>
      <c r="AV2308" s="13" t="s">
        <v>81</v>
      </c>
      <c r="AW2308" s="13" t="s">
        <v>29</v>
      </c>
      <c r="AX2308" s="13" t="s">
        <v>73</v>
      </c>
      <c r="AY2308" s="168" t="s">
        <v>445</v>
      </c>
    </row>
    <row r="2309" spans="1:65" s="14" customFormat="1">
      <c r="B2309" s="173"/>
      <c r="D2309" s="167" t="s">
        <v>453</v>
      </c>
      <c r="E2309" s="174" t="s">
        <v>1</v>
      </c>
      <c r="F2309" s="175" t="s">
        <v>2753</v>
      </c>
      <c r="H2309" s="176">
        <v>2.8330000000000002</v>
      </c>
      <c r="L2309" s="173"/>
      <c r="M2309" s="177"/>
      <c r="N2309" s="178"/>
      <c r="O2309" s="178"/>
      <c r="P2309" s="178"/>
      <c r="Q2309" s="178"/>
      <c r="R2309" s="178"/>
      <c r="S2309" s="178"/>
      <c r="T2309" s="179"/>
      <c r="AT2309" s="174" t="s">
        <v>453</v>
      </c>
      <c r="AU2309" s="174" t="s">
        <v>129</v>
      </c>
      <c r="AV2309" s="14" t="s">
        <v>129</v>
      </c>
      <c r="AW2309" s="14" t="s">
        <v>29</v>
      </c>
      <c r="AX2309" s="14" t="s">
        <v>73</v>
      </c>
      <c r="AY2309" s="174" t="s">
        <v>445</v>
      </c>
    </row>
    <row r="2310" spans="1:65" s="13" customFormat="1">
      <c r="B2310" s="166"/>
      <c r="D2310" s="167" t="s">
        <v>453</v>
      </c>
      <c r="E2310" s="168" t="s">
        <v>1</v>
      </c>
      <c r="F2310" s="169" t="s">
        <v>654</v>
      </c>
      <c r="H2310" s="168" t="s">
        <v>1</v>
      </c>
      <c r="L2310" s="166"/>
      <c r="M2310" s="170"/>
      <c r="N2310" s="171"/>
      <c r="O2310" s="171"/>
      <c r="P2310" s="171"/>
      <c r="Q2310" s="171"/>
      <c r="R2310" s="171"/>
      <c r="S2310" s="171"/>
      <c r="T2310" s="172"/>
      <c r="AT2310" s="168" t="s">
        <v>453</v>
      </c>
      <c r="AU2310" s="168" t="s">
        <v>129</v>
      </c>
      <c r="AV2310" s="13" t="s">
        <v>81</v>
      </c>
      <c r="AW2310" s="13" t="s">
        <v>29</v>
      </c>
      <c r="AX2310" s="13" t="s">
        <v>73</v>
      </c>
      <c r="AY2310" s="168" t="s">
        <v>445</v>
      </c>
    </row>
    <row r="2311" spans="1:65" s="14" customFormat="1">
      <c r="B2311" s="173"/>
      <c r="D2311" s="167" t="s">
        <v>453</v>
      </c>
      <c r="E2311" s="174" t="s">
        <v>1</v>
      </c>
      <c r="F2311" s="175" t="s">
        <v>2754</v>
      </c>
      <c r="H2311" s="176">
        <v>3.4710000000000001</v>
      </c>
      <c r="L2311" s="173"/>
      <c r="M2311" s="177"/>
      <c r="N2311" s="178"/>
      <c r="O2311" s="178"/>
      <c r="P2311" s="178"/>
      <c r="Q2311" s="178"/>
      <c r="R2311" s="178"/>
      <c r="S2311" s="178"/>
      <c r="T2311" s="179"/>
      <c r="AT2311" s="174" t="s">
        <v>453</v>
      </c>
      <c r="AU2311" s="174" t="s">
        <v>129</v>
      </c>
      <c r="AV2311" s="14" t="s">
        <v>129</v>
      </c>
      <c r="AW2311" s="14" t="s">
        <v>29</v>
      </c>
      <c r="AX2311" s="14" t="s">
        <v>73</v>
      </c>
      <c r="AY2311" s="174" t="s">
        <v>445</v>
      </c>
    </row>
    <row r="2312" spans="1:65" s="16" customFormat="1">
      <c r="B2312" s="187"/>
      <c r="D2312" s="167" t="s">
        <v>453</v>
      </c>
      <c r="E2312" s="188" t="s">
        <v>1</v>
      </c>
      <c r="F2312" s="189" t="s">
        <v>470</v>
      </c>
      <c r="H2312" s="190">
        <v>6.3040000000000003</v>
      </c>
      <c r="L2312" s="187"/>
      <c r="M2312" s="191"/>
      <c r="N2312" s="192"/>
      <c r="O2312" s="192"/>
      <c r="P2312" s="192"/>
      <c r="Q2312" s="192"/>
      <c r="R2312" s="192"/>
      <c r="S2312" s="192"/>
      <c r="T2312" s="193"/>
      <c r="AT2312" s="188" t="s">
        <v>453</v>
      </c>
      <c r="AU2312" s="188" t="s">
        <v>129</v>
      </c>
      <c r="AV2312" s="16" t="s">
        <v>451</v>
      </c>
      <c r="AW2312" s="16" t="s">
        <v>29</v>
      </c>
      <c r="AX2312" s="16" t="s">
        <v>81</v>
      </c>
      <c r="AY2312" s="188" t="s">
        <v>445</v>
      </c>
    </row>
    <row r="2313" spans="1:65" s="2" customFormat="1" ht="49.15" customHeight="1">
      <c r="A2313" s="30"/>
      <c r="B2313" s="152"/>
      <c r="C2313" s="153" t="s">
        <v>2755</v>
      </c>
      <c r="D2313" s="153" t="s">
        <v>447</v>
      </c>
      <c r="E2313" s="154" t="s">
        <v>2756</v>
      </c>
      <c r="F2313" s="237" t="s">
        <v>2757</v>
      </c>
      <c r="G2313" s="156" t="s">
        <v>529</v>
      </c>
      <c r="H2313" s="238">
        <v>0</v>
      </c>
      <c r="I2313" s="158"/>
      <c r="J2313" s="239">
        <f>ROUND(I2313*H2313,2)</f>
        <v>0</v>
      </c>
      <c r="K2313" s="159"/>
      <c r="L2313" s="31"/>
      <c r="M2313" s="160" t="s">
        <v>1</v>
      </c>
      <c r="N2313" s="161" t="s">
        <v>39</v>
      </c>
      <c r="O2313" s="162">
        <v>0.88312000000000002</v>
      </c>
      <c r="P2313" s="162">
        <f>O2313*H2313</f>
        <v>0</v>
      </c>
      <c r="Q2313" s="162">
        <v>6.2459999999999995E-5</v>
      </c>
      <c r="R2313" s="162">
        <f>Q2313*H2313</f>
        <v>0</v>
      </c>
      <c r="S2313" s="162">
        <v>0</v>
      </c>
      <c r="T2313" s="163">
        <f>S2313*H2313</f>
        <v>0</v>
      </c>
      <c r="U2313" s="30"/>
      <c r="V2313" s="2" t="s">
        <v>7245</v>
      </c>
      <c r="W2313" s="30"/>
      <c r="X2313" s="30"/>
      <c r="Y2313" s="30"/>
      <c r="Z2313" s="30"/>
      <c r="AA2313" s="30"/>
      <c r="AB2313" s="30"/>
      <c r="AC2313" s="30"/>
      <c r="AD2313" s="30"/>
      <c r="AE2313" s="30"/>
      <c r="AR2313" s="164" t="s">
        <v>558</v>
      </c>
      <c r="AT2313" s="164" t="s">
        <v>447</v>
      </c>
      <c r="AU2313" s="164" t="s">
        <v>129</v>
      </c>
      <c r="AY2313" s="18" t="s">
        <v>445</v>
      </c>
      <c r="BE2313" s="165">
        <f>IF(N2313="základná",J2313,0)</f>
        <v>0</v>
      </c>
      <c r="BF2313" s="165">
        <f>IF(N2313="znížená",J2313,0)</f>
        <v>0</v>
      </c>
      <c r="BG2313" s="165">
        <f>IF(N2313="zákl. prenesená",J2313,0)</f>
        <v>0</v>
      </c>
      <c r="BH2313" s="165">
        <f>IF(N2313="zníž. prenesená",J2313,0)</f>
        <v>0</v>
      </c>
      <c r="BI2313" s="165">
        <f>IF(N2313="nulová",J2313,0)</f>
        <v>0</v>
      </c>
      <c r="BJ2313" s="18" t="s">
        <v>129</v>
      </c>
      <c r="BK2313" s="165">
        <f>ROUND(I2313*H2313,2)</f>
        <v>0</v>
      </c>
      <c r="BL2313" s="18" t="s">
        <v>558</v>
      </c>
      <c r="BM2313" s="164" t="s">
        <v>2758</v>
      </c>
    </row>
    <row r="2314" spans="1:65" s="13" customFormat="1">
      <c r="B2314" s="166"/>
      <c r="D2314" s="167" t="s">
        <v>453</v>
      </c>
      <c r="E2314" s="168" t="s">
        <v>1</v>
      </c>
      <c r="F2314" s="169" t="s">
        <v>653</v>
      </c>
      <c r="H2314" s="168" t="s">
        <v>1</v>
      </c>
      <c r="L2314" s="166"/>
      <c r="M2314" s="170"/>
      <c r="N2314" s="171"/>
      <c r="O2314" s="171"/>
      <c r="P2314" s="171"/>
      <c r="Q2314" s="171"/>
      <c r="R2314" s="171"/>
      <c r="S2314" s="171"/>
      <c r="T2314" s="172"/>
      <c r="AT2314" s="168" t="s">
        <v>453</v>
      </c>
      <c r="AU2314" s="168" t="s">
        <v>129</v>
      </c>
      <c r="AV2314" s="13" t="s">
        <v>81</v>
      </c>
      <c r="AW2314" s="13" t="s">
        <v>29</v>
      </c>
      <c r="AX2314" s="13" t="s">
        <v>73</v>
      </c>
      <c r="AY2314" s="168" t="s">
        <v>445</v>
      </c>
    </row>
    <row r="2315" spans="1:65" s="14" customFormat="1">
      <c r="B2315" s="173"/>
      <c r="D2315" s="167" t="s">
        <v>453</v>
      </c>
      <c r="E2315" s="174" t="s">
        <v>1</v>
      </c>
      <c r="F2315" s="175" t="s">
        <v>2759</v>
      </c>
      <c r="H2315" s="176">
        <v>12.507</v>
      </c>
      <c r="L2315" s="173"/>
      <c r="M2315" s="177"/>
      <c r="N2315" s="178"/>
      <c r="O2315" s="178"/>
      <c r="P2315" s="178"/>
      <c r="Q2315" s="178"/>
      <c r="R2315" s="178"/>
      <c r="S2315" s="178"/>
      <c r="T2315" s="179"/>
      <c r="AT2315" s="174" t="s">
        <v>453</v>
      </c>
      <c r="AU2315" s="174" t="s">
        <v>129</v>
      </c>
      <c r="AV2315" s="14" t="s">
        <v>129</v>
      </c>
      <c r="AW2315" s="14" t="s">
        <v>29</v>
      </c>
      <c r="AX2315" s="14" t="s">
        <v>73</v>
      </c>
      <c r="AY2315" s="174" t="s">
        <v>445</v>
      </c>
    </row>
    <row r="2316" spans="1:65" s="13" customFormat="1">
      <c r="B2316" s="166"/>
      <c r="D2316" s="167" t="s">
        <v>453</v>
      </c>
      <c r="E2316" s="168" t="s">
        <v>1</v>
      </c>
      <c r="F2316" s="169" t="s">
        <v>846</v>
      </c>
      <c r="H2316" s="168" t="s">
        <v>1</v>
      </c>
      <c r="L2316" s="166"/>
      <c r="M2316" s="170"/>
      <c r="N2316" s="171"/>
      <c r="O2316" s="171"/>
      <c r="P2316" s="171"/>
      <c r="Q2316" s="171"/>
      <c r="R2316" s="171"/>
      <c r="S2316" s="171"/>
      <c r="T2316" s="172"/>
      <c r="AT2316" s="168" t="s">
        <v>453</v>
      </c>
      <c r="AU2316" s="168" t="s">
        <v>129</v>
      </c>
      <c r="AV2316" s="13" t="s">
        <v>81</v>
      </c>
      <c r="AW2316" s="13" t="s">
        <v>29</v>
      </c>
      <c r="AX2316" s="13" t="s">
        <v>73</v>
      </c>
      <c r="AY2316" s="168" t="s">
        <v>445</v>
      </c>
    </row>
    <row r="2317" spans="1:65" s="14" customFormat="1">
      <c r="B2317" s="173"/>
      <c r="D2317" s="167" t="s">
        <v>453</v>
      </c>
      <c r="E2317" s="174" t="s">
        <v>1</v>
      </c>
      <c r="F2317" s="175" t="s">
        <v>2760</v>
      </c>
      <c r="H2317" s="176">
        <v>11.726000000000001</v>
      </c>
      <c r="L2317" s="173"/>
      <c r="M2317" s="177"/>
      <c r="N2317" s="178"/>
      <c r="O2317" s="178"/>
      <c r="P2317" s="178"/>
      <c r="Q2317" s="178"/>
      <c r="R2317" s="178"/>
      <c r="S2317" s="178"/>
      <c r="T2317" s="179"/>
      <c r="AT2317" s="174" t="s">
        <v>453</v>
      </c>
      <c r="AU2317" s="174" t="s">
        <v>129</v>
      </c>
      <c r="AV2317" s="14" t="s">
        <v>129</v>
      </c>
      <c r="AW2317" s="14" t="s">
        <v>29</v>
      </c>
      <c r="AX2317" s="14" t="s">
        <v>73</v>
      </c>
      <c r="AY2317" s="174" t="s">
        <v>445</v>
      </c>
    </row>
    <row r="2318" spans="1:65" s="16" customFormat="1">
      <c r="B2318" s="187"/>
      <c r="D2318" s="167" t="s">
        <v>453</v>
      </c>
      <c r="E2318" s="188" t="s">
        <v>1</v>
      </c>
      <c r="F2318" s="189" t="s">
        <v>470</v>
      </c>
      <c r="H2318" s="190">
        <v>24.233000000000001</v>
      </c>
      <c r="L2318" s="187"/>
      <c r="M2318" s="191"/>
      <c r="N2318" s="192"/>
      <c r="O2318" s="192"/>
      <c r="P2318" s="192"/>
      <c r="Q2318" s="192"/>
      <c r="R2318" s="192"/>
      <c r="S2318" s="192"/>
      <c r="T2318" s="193"/>
      <c r="AT2318" s="188" t="s">
        <v>453</v>
      </c>
      <c r="AU2318" s="188" t="s">
        <v>129</v>
      </c>
      <c r="AV2318" s="16" t="s">
        <v>451</v>
      </c>
      <c r="AW2318" s="16" t="s">
        <v>29</v>
      </c>
      <c r="AX2318" s="16" t="s">
        <v>81</v>
      </c>
      <c r="AY2318" s="188" t="s">
        <v>445</v>
      </c>
    </row>
    <row r="2319" spans="1:65" s="2" customFormat="1" ht="24.2" customHeight="1">
      <c r="A2319" s="30"/>
      <c r="B2319" s="152"/>
      <c r="C2319" s="153" t="s">
        <v>2761</v>
      </c>
      <c r="D2319" s="153" t="s">
        <v>447</v>
      </c>
      <c r="E2319" s="154" t="s">
        <v>2762</v>
      </c>
      <c r="F2319" s="155" t="s">
        <v>2763</v>
      </c>
      <c r="G2319" s="156" t="s">
        <v>529</v>
      </c>
      <c r="H2319" s="157">
        <v>49.898000000000003</v>
      </c>
      <c r="I2319" s="158"/>
      <c r="J2319" s="158">
        <f>ROUND(I2319*H2319,2)</f>
        <v>0</v>
      </c>
      <c r="K2319" s="159"/>
      <c r="L2319" s="31"/>
      <c r="M2319" s="160" t="s">
        <v>1</v>
      </c>
      <c r="N2319" s="161" t="s">
        <v>39</v>
      </c>
      <c r="O2319" s="162">
        <v>0.26100000000000001</v>
      </c>
      <c r="P2319" s="162">
        <f>O2319*H2319</f>
        <v>13.023378000000001</v>
      </c>
      <c r="Q2319" s="162">
        <v>0</v>
      </c>
      <c r="R2319" s="162">
        <f>Q2319*H2319</f>
        <v>0</v>
      </c>
      <c r="S2319" s="162">
        <v>2.4649999999999998E-2</v>
      </c>
      <c r="T2319" s="163">
        <f>S2319*H2319</f>
        <v>1.2299857000000001</v>
      </c>
      <c r="U2319" s="30"/>
      <c r="V2319" s="30"/>
      <c r="W2319" s="30"/>
      <c r="X2319" s="30"/>
      <c r="Y2319" s="30"/>
      <c r="Z2319" s="30"/>
      <c r="AA2319" s="30"/>
      <c r="AB2319" s="30"/>
      <c r="AC2319" s="30"/>
      <c r="AD2319" s="30"/>
      <c r="AE2319" s="30"/>
      <c r="AR2319" s="164" t="s">
        <v>558</v>
      </c>
      <c r="AT2319" s="164" t="s">
        <v>447</v>
      </c>
      <c r="AU2319" s="164" t="s">
        <v>129</v>
      </c>
      <c r="AY2319" s="18" t="s">
        <v>445</v>
      </c>
      <c r="BE2319" s="165">
        <f>IF(N2319="základná",J2319,0)</f>
        <v>0</v>
      </c>
      <c r="BF2319" s="165">
        <f>IF(N2319="znížená",J2319,0)</f>
        <v>0</v>
      </c>
      <c r="BG2319" s="165">
        <f>IF(N2319="zákl. prenesená",J2319,0)</f>
        <v>0</v>
      </c>
      <c r="BH2319" s="165">
        <f>IF(N2319="zníž. prenesená",J2319,0)</f>
        <v>0</v>
      </c>
      <c r="BI2319" s="165">
        <f>IF(N2319="nulová",J2319,0)</f>
        <v>0</v>
      </c>
      <c r="BJ2319" s="18" t="s">
        <v>129</v>
      </c>
      <c r="BK2319" s="165">
        <f>ROUND(I2319*H2319,2)</f>
        <v>0</v>
      </c>
      <c r="BL2319" s="18" t="s">
        <v>558</v>
      </c>
      <c r="BM2319" s="164" t="s">
        <v>2764</v>
      </c>
    </row>
    <row r="2320" spans="1:65" s="13" customFormat="1">
      <c r="B2320" s="166"/>
      <c r="D2320" s="167" t="s">
        <v>453</v>
      </c>
      <c r="E2320" s="168" t="s">
        <v>1</v>
      </c>
      <c r="F2320" s="169" t="s">
        <v>2765</v>
      </c>
      <c r="H2320" s="168" t="s">
        <v>1</v>
      </c>
      <c r="L2320" s="166"/>
      <c r="M2320" s="170"/>
      <c r="N2320" s="171"/>
      <c r="O2320" s="171"/>
      <c r="P2320" s="171"/>
      <c r="Q2320" s="171"/>
      <c r="R2320" s="171"/>
      <c r="S2320" s="171"/>
      <c r="T2320" s="172"/>
      <c r="AT2320" s="168" t="s">
        <v>453</v>
      </c>
      <c r="AU2320" s="168" t="s">
        <v>129</v>
      </c>
      <c r="AV2320" s="13" t="s">
        <v>81</v>
      </c>
      <c r="AW2320" s="13" t="s">
        <v>29</v>
      </c>
      <c r="AX2320" s="13" t="s">
        <v>73</v>
      </c>
      <c r="AY2320" s="168" t="s">
        <v>445</v>
      </c>
    </row>
    <row r="2321" spans="2:51" s="13" customFormat="1">
      <c r="B2321" s="166"/>
      <c r="D2321" s="167" t="s">
        <v>453</v>
      </c>
      <c r="E2321" s="168" t="s">
        <v>1</v>
      </c>
      <c r="F2321" s="169" t="s">
        <v>654</v>
      </c>
      <c r="H2321" s="168" t="s">
        <v>1</v>
      </c>
      <c r="L2321" s="166"/>
      <c r="M2321" s="170"/>
      <c r="N2321" s="171"/>
      <c r="O2321" s="171"/>
      <c r="P2321" s="171"/>
      <c r="Q2321" s="171"/>
      <c r="R2321" s="171"/>
      <c r="S2321" s="171"/>
      <c r="T2321" s="172"/>
      <c r="AT2321" s="168" t="s">
        <v>453</v>
      </c>
      <c r="AU2321" s="168" t="s">
        <v>129</v>
      </c>
      <c r="AV2321" s="13" t="s">
        <v>81</v>
      </c>
      <c r="AW2321" s="13" t="s">
        <v>29</v>
      </c>
      <c r="AX2321" s="13" t="s">
        <v>73</v>
      </c>
      <c r="AY2321" s="168" t="s">
        <v>445</v>
      </c>
    </row>
    <row r="2322" spans="2:51" s="13" customFormat="1">
      <c r="B2322" s="166"/>
      <c r="D2322" s="167" t="s">
        <v>453</v>
      </c>
      <c r="E2322" s="168" t="s">
        <v>1</v>
      </c>
      <c r="F2322" s="169" t="s">
        <v>2766</v>
      </c>
      <c r="H2322" s="168" t="s">
        <v>1</v>
      </c>
      <c r="L2322" s="166"/>
      <c r="M2322" s="170"/>
      <c r="N2322" s="171"/>
      <c r="O2322" s="171"/>
      <c r="P2322" s="171"/>
      <c r="Q2322" s="171"/>
      <c r="R2322" s="171"/>
      <c r="S2322" s="171"/>
      <c r="T2322" s="172"/>
      <c r="AT2322" s="168" t="s">
        <v>453</v>
      </c>
      <c r="AU2322" s="168" t="s">
        <v>129</v>
      </c>
      <c r="AV2322" s="13" t="s">
        <v>81</v>
      </c>
      <c r="AW2322" s="13" t="s">
        <v>29</v>
      </c>
      <c r="AX2322" s="13" t="s">
        <v>73</v>
      </c>
      <c r="AY2322" s="168" t="s">
        <v>445</v>
      </c>
    </row>
    <row r="2323" spans="2:51" s="14" customFormat="1">
      <c r="B2323" s="173"/>
      <c r="D2323" s="167" t="s">
        <v>453</v>
      </c>
      <c r="E2323" s="174" t="s">
        <v>1</v>
      </c>
      <c r="F2323" s="175" t="s">
        <v>2767</v>
      </c>
      <c r="H2323" s="176">
        <v>6.84</v>
      </c>
      <c r="L2323" s="173"/>
      <c r="M2323" s="177"/>
      <c r="N2323" s="178"/>
      <c r="O2323" s="178"/>
      <c r="P2323" s="178"/>
      <c r="Q2323" s="178"/>
      <c r="R2323" s="178"/>
      <c r="S2323" s="178"/>
      <c r="T2323" s="179"/>
      <c r="AT2323" s="174" t="s">
        <v>453</v>
      </c>
      <c r="AU2323" s="174" t="s">
        <v>129</v>
      </c>
      <c r="AV2323" s="14" t="s">
        <v>129</v>
      </c>
      <c r="AW2323" s="14" t="s">
        <v>29</v>
      </c>
      <c r="AX2323" s="14" t="s">
        <v>73</v>
      </c>
      <c r="AY2323" s="174" t="s">
        <v>445</v>
      </c>
    </row>
    <row r="2324" spans="2:51" s="13" customFormat="1">
      <c r="B2324" s="166"/>
      <c r="D2324" s="167" t="s">
        <v>453</v>
      </c>
      <c r="E2324" s="168" t="s">
        <v>1</v>
      </c>
      <c r="F2324" s="169" t="s">
        <v>2768</v>
      </c>
      <c r="H2324" s="168" t="s">
        <v>1</v>
      </c>
      <c r="L2324" s="166"/>
      <c r="M2324" s="170"/>
      <c r="N2324" s="171"/>
      <c r="O2324" s="171"/>
      <c r="P2324" s="171"/>
      <c r="Q2324" s="171"/>
      <c r="R2324" s="171"/>
      <c r="S2324" s="171"/>
      <c r="T2324" s="172"/>
      <c r="AT2324" s="168" t="s">
        <v>453</v>
      </c>
      <c r="AU2324" s="168" t="s">
        <v>129</v>
      </c>
      <c r="AV2324" s="13" t="s">
        <v>81</v>
      </c>
      <c r="AW2324" s="13" t="s">
        <v>29</v>
      </c>
      <c r="AX2324" s="13" t="s">
        <v>73</v>
      </c>
      <c r="AY2324" s="168" t="s">
        <v>445</v>
      </c>
    </row>
    <row r="2325" spans="2:51" s="14" customFormat="1">
      <c r="B2325" s="173"/>
      <c r="D2325" s="167" t="s">
        <v>453</v>
      </c>
      <c r="E2325" s="174" t="s">
        <v>1</v>
      </c>
      <c r="F2325" s="175" t="s">
        <v>2769</v>
      </c>
      <c r="H2325" s="176">
        <v>3.2650000000000001</v>
      </c>
      <c r="L2325" s="173"/>
      <c r="M2325" s="177"/>
      <c r="N2325" s="178"/>
      <c r="O2325" s="178"/>
      <c r="P2325" s="178"/>
      <c r="Q2325" s="178"/>
      <c r="R2325" s="178"/>
      <c r="S2325" s="178"/>
      <c r="T2325" s="179"/>
      <c r="AT2325" s="174" t="s">
        <v>453</v>
      </c>
      <c r="AU2325" s="174" t="s">
        <v>129</v>
      </c>
      <c r="AV2325" s="14" t="s">
        <v>129</v>
      </c>
      <c r="AW2325" s="14" t="s">
        <v>29</v>
      </c>
      <c r="AX2325" s="14" t="s">
        <v>73</v>
      </c>
      <c r="AY2325" s="174" t="s">
        <v>445</v>
      </c>
    </row>
    <row r="2326" spans="2:51" s="13" customFormat="1">
      <c r="B2326" s="166"/>
      <c r="D2326" s="167" t="s">
        <v>453</v>
      </c>
      <c r="E2326" s="168" t="s">
        <v>1</v>
      </c>
      <c r="F2326" s="169" t="s">
        <v>2770</v>
      </c>
      <c r="H2326" s="168" t="s">
        <v>1</v>
      </c>
      <c r="L2326" s="166"/>
      <c r="M2326" s="170"/>
      <c r="N2326" s="171"/>
      <c r="O2326" s="171"/>
      <c r="P2326" s="171"/>
      <c r="Q2326" s="171"/>
      <c r="R2326" s="171"/>
      <c r="S2326" s="171"/>
      <c r="T2326" s="172"/>
      <c r="AT2326" s="168" t="s">
        <v>453</v>
      </c>
      <c r="AU2326" s="168" t="s">
        <v>129</v>
      </c>
      <c r="AV2326" s="13" t="s">
        <v>81</v>
      </c>
      <c r="AW2326" s="13" t="s">
        <v>29</v>
      </c>
      <c r="AX2326" s="13" t="s">
        <v>73</v>
      </c>
      <c r="AY2326" s="168" t="s">
        <v>445</v>
      </c>
    </row>
    <row r="2327" spans="2:51" s="14" customFormat="1">
      <c r="B2327" s="173"/>
      <c r="D2327" s="167" t="s">
        <v>453</v>
      </c>
      <c r="E2327" s="174" t="s">
        <v>1</v>
      </c>
      <c r="F2327" s="175" t="s">
        <v>2771</v>
      </c>
      <c r="H2327" s="176">
        <v>9.9420000000000002</v>
      </c>
      <c r="L2327" s="173"/>
      <c r="M2327" s="177"/>
      <c r="N2327" s="178"/>
      <c r="O2327" s="178"/>
      <c r="P2327" s="178"/>
      <c r="Q2327" s="178"/>
      <c r="R2327" s="178"/>
      <c r="S2327" s="178"/>
      <c r="T2327" s="179"/>
      <c r="AT2327" s="174" t="s">
        <v>453</v>
      </c>
      <c r="AU2327" s="174" t="s">
        <v>129</v>
      </c>
      <c r="AV2327" s="14" t="s">
        <v>129</v>
      </c>
      <c r="AW2327" s="14" t="s">
        <v>29</v>
      </c>
      <c r="AX2327" s="14" t="s">
        <v>73</v>
      </c>
      <c r="AY2327" s="174" t="s">
        <v>445</v>
      </c>
    </row>
    <row r="2328" spans="2:51" s="13" customFormat="1">
      <c r="B2328" s="166"/>
      <c r="D2328" s="167" t="s">
        <v>453</v>
      </c>
      <c r="E2328" s="168" t="s">
        <v>1</v>
      </c>
      <c r="F2328" s="169" t="s">
        <v>2772</v>
      </c>
      <c r="H2328" s="168" t="s">
        <v>1</v>
      </c>
      <c r="L2328" s="166"/>
      <c r="M2328" s="170"/>
      <c r="N2328" s="171"/>
      <c r="O2328" s="171"/>
      <c r="P2328" s="171"/>
      <c r="Q2328" s="171"/>
      <c r="R2328" s="171"/>
      <c r="S2328" s="171"/>
      <c r="T2328" s="172"/>
      <c r="AT2328" s="168" t="s">
        <v>453</v>
      </c>
      <c r="AU2328" s="168" t="s">
        <v>129</v>
      </c>
      <c r="AV2328" s="13" t="s">
        <v>81</v>
      </c>
      <c r="AW2328" s="13" t="s">
        <v>29</v>
      </c>
      <c r="AX2328" s="13" t="s">
        <v>73</v>
      </c>
      <c r="AY2328" s="168" t="s">
        <v>445</v>
      </c>
    </row>
    <row r="2329" spans="2:51" s="14" customFormat="1">
      <c r="B2329" s="173"/>
      <c r="D2329" s="167" t="s">
        <v>453</v>
      </c>
      <c r="E2329" s="174" t="s">
        <v>1</v>
      </c>
      <c r="F2329" s="175" t="s">
        <v>2773</v>
      </c>
      <c r="H2329" s="176">
        <v>6.7720000000000002</v>
      </c>
      <c r="L2329" s="173"/>
      <c r="M2329" s="177"/>
      <c r="N2329" s="178"/>
      <c r="O2329" s="178"/>
      <c r="P2329" s="178"/>
      <c r="Q2329" s="178"/>
      <c r="R2329" s="178"/>
      <c r="S2329" s="178"/>
      <c r="T2329" s="179"/>
      <c r="AT2329" s="174" t="s">
        <v>453</v>
      </c>
      <c r="AU2329" s="174" t="s">
        <v>129</v>
      </c>
      <c r="AV2329" s="14" t="s">
        <v>129</v>
      </c>
      <c r="AW2329" s="14" t="s">
        <v>29</v>
      </c>
      <c r="AX2329" s="14" t="s">
        <v>73</v>
      </c>
      <c r="AY2329" s="174" t="s">
        <v>445</v>
      </c>
    </row>
    <row r="2330" spans="2:51" s="13" customFormat="1">
      <c r="B2330" s="166"/>
      <c r="D2330" s="167" t="s">
        <v>453</v>
      </c>
      <c r="E2330" s="168" t="s">
        <v>1</v>
      </c>
      <c r="F2330" s="169" t="s">
        <v>2774</v>
      </c>
      <c r="H2330" s="168" t="s">
        <v>1</v>
      </c>
      <c r="L2330" s="166"/>
      <c r="M2330" s="170"/>
      <c r="N2330" s="171"/>
      <c r="O2330" s="171"/>
      <c r="P2330" s="171"/>
      <c r="Q2330" s="171"/>
      <c r="R2330" s="171"/>
      <c r="S2330" s="171"/>
      <c r="T2330" s="172"/>
      <c r="AT2330" s="168" t="s">
        <v>453</v>
      </c>
      <c r="AU2330" s="168" t="s">
        <v>129</v>
      </c>
      <c r="AV2330" s="13" t="s">
        <v>81</v>
      </c>
      <c r="AW2330" s="13" t="s">
        <v>29</v>
      </c>
      <c r="AX2330" s="13" t="s">
        <v>73</v>
      </c>
      <c r="AY2330" s="168" t="s">
        <v>445</v>
      </c>
    </row>
    <row r="2331" spans="2:51" s="14" customFormat="1">
      <c r="B2331" s="173"/>
      <c r="D2331" s="167" t="s">
        <v>453</v>
      </c>
      <c r="E2331" s="174" t="s">
        <v>1</v>
      </c>
      <c r="F2331" s="175" t="s">
        <v>2775</v>
      </c>
      <c r="H2331" s="176">
        <v>9.6010000000000009</v>
      </c>
      <c r="L2331" s="173"/>
      <c r="M2331" s="177"/>
      <c r="N2331" s="178"/>
      <c r="O2331" s="178"/>
      <c r="P2331" s="178"/>
      <c r="Q2331" s="178"/>
      <c r="R2331" s="178"/>
      <c r="S2331" s="178"/>
      <c r="T2331" s="179"/>
      <c r="AT2331" s="174" t="s">
        <v>453</v>
      </c>
      <c r="AU2331" s="174" t="s">
        <v>129</v>
      </c>
      <c r="AV2331" s="14" t="s">
        <v>129</v>
      </c>
      <c r="AW2331" s="14" t="s">
        <v>29</v>
      </c>
      <c r="AX2331" s="14" t="s">
        <v>73</v>
      </c>
      <c r="AY2331" s="174" t="s">
        <v>445</v>
      </c>
    </row>
    <row r="2332" spans="2:51" s="13" customFormat="1">
      <c r="B2332" s="166"/>
      <c r="D2332" s="167" t="s">
        <v>453</v>
      </c>
      <c r="E2332" s="168" t="s">
        <v>1</v>
      </c>
      <c r="F2332" s="169" t="s">
        <v>2776</v>
      </c>
      <c r="H2332" s="168" t="s">
        <v>1</v>
      </c>
      <c r="L2332" s="166"/>
      <c r="M2332" s="170"/>
      <c r="N2332" s="171"/>
      <c r="O2332" s="171"/>
      <c r="P2332" s="171"/>
      <c r="Q2332" s="171"/>
      <c r="R2332" s="171"/>
      <c r="S2332" s="171"/>
      <c r="T2332" s="172"/>
      <c r="AT2332" s="168" t="s">
        <v>453</v>
      </c>
      <c r="AU2332" s="168" t="s">
        <v>129</v>
      </c>
      <c r="AV2332" s="13" t="s">
        <v>81</v>
      </c>
      <c r="AW2332" s="13" t="s">
        <v>29</v>
      </c>
      <c r="AX2332" s="13" t="s">
        <v>73</v>
      </c>
      <c r="AY2332" s="168" t="s">
        <v>445</v>
      </c>
    </row>
    <row r="2333" spans="2:51" s="14" customFormat="1">
      <c r="B2333" s="173"/>
      <c r="D2333" s="167" t="s">
        <v>453</v>
      </c>
      <c r="E2333" s="174" t="s">
        <v>1</v>
      </c>
      <c r="F2333" s="175" t="s">
        <v>2769</v>
      </c>
      <c r="H2333" s="176">
        <v>3.2650000000000001</v>
      </c>
      <c r="L2333" s="173"/>
      <c r="M2333" s="177"/>
      <c r="N2333" s="178"/>
      <c r="O2333" s="178"/>
      <c r="P2333" s="178"/>
      <c r="Q2333" s="178"/>
      <c r="R2333" s="178"/>
      <c r="S2333" s="178"/>
      <c r="T2333" s="179"/>
      <c r="AT2333" s="174" t="s">
        <v>453</v>
      </c>
      <c r="AU2333" s="174" t="s">
        <v>129</v>
      </c>
      <c r="AV2333" s="14" t="s">
        <v>129</v>
      </c>
      <c r="AW2333" s="14" t="s">
        <v>29</v>
      </c>
      <c r="AX2333" s="14" t="s">
        <v>73</v>
      </c>
      <c r="AY2333" s="174" t="s">
        <v>445</v>
      </c>
    </row>
    <row r="2334" spans="2:51" s="13" customFormat="1">
      <c r="B2334" s="166"/>
      <c r="D2334" s="167" t="s">
        <v>453</v>
      </c>
      <c r="E2334" s="168" t="s">
        <v>1</v>
      </c>
      <c r="F2334" s="169" t="s">
        <v>2777</v>
      </c>
      <c r="H2334" s="168" t="s">
        <v>1</v>
      </c>
      <c r="L2334" s="166"/>
      <c r="M2334" s="170"/>
      <c r="N2334" s="171"/>
      <c r="O2334" s="171"/>
      <c r="P2334" s="171"/>
      <c r="Q2334" s="171"/>
      <c r="R2334" s="171"/>
      <c r="S2334" s="171"/>
      <c r="T2334" s="172"/>
      <c r="AT2334" s="168" t="s">
        <v>453</v>
      </c>
      <c r="AU2334" s="168" t="s">
        <v>129</v>
      </c>
      <c r="AV2334" s="13" t="s">
        <v>81</v>
      </c>
      <c r="AW2334" s="13" t="s">
        <v>29</v>
      </c>
      <c r="AX2334" s="13" t="s">
        <v>73</v>
      </c>
      <c r="AY2334" s="168" t="s">
        <v>445</v>
      </c>
    </row>
    <row r="2335" spans="2:51" s="14" customFormat="1">
      <c r="B2335" s="173"/>
      <c r="D2335" s="167" t="s">
        <v>453</v>
      </c>
      <c r="E2335" s="174" t="s">
        <v>1</v>
      </c>
      <c r="F2335" s="175" t="s">
        <v>2778</v>
      </c>
      <c r="H2335" s="176">
        <v>10.212999999999999</v>
      </c>
      <c r="L2335" s="173"/>
      <c r="M2335" s="177"/>
      <c r="N2335" s="178"/>
      <c r="O2335" s="178"/>
      <c r="P2335" s="178"/>
      <c r="Q2335" s="178"/>
      <c r="R2335" s="178"/>
      <c r="S2335" s="178"/>
      <c r="T2335" s="179"/>
      <c r="AT2335" s="174" t="s">
        <v>453</v>
      </c>
      <c r="AU2335" s="174" t="s">
        <v>129</v>
      </c>
      <c r="AV2335" s="14" t="s">
        <v>129</v>
      </c>
      <c r="AW2335" s="14" t="s">
        <v>29</v>
      </c>
      <c r="AX2335" s="14" t="s">
        <v>73</v>
      </c>
      <c r="AY2335" s="174" t="s">
        <v>445</v>
      </c>
    </row>
    <row r="2336" spans="2:51" s="15" customFormat="1">
      <c r="B2336" s="180"/>
      <c r="D2336" s="167" t="s">
        <v>453</v>
      </c>
      <c r="E2336" s="181" t="s">
        <v>137</v>
      </c>
      <c r="F2336" s="182" t="s">
        <v>468</v>
      </c>
      <c r="H2336" s="183">
        <v>49.898000000000003</v>
      </c>
      <c r="L2336" s="180"/>
      <c r="M2336" s="184"/>
      <c r="N2336" s="185"/>
      <c r="O2336" s="185"/>
      <c r="P2336" s="185"/>
      <c r="Q2336" s="185"/>
      <c r="R2336" s="185"/>
      <c r="S2336" s="185"/>
      <c r="T2336" s="186"/>
      <c r="AT2336" s="181" t="s">
        <v>453</v>
      </c>
      <c r="AU2336" s="181" t="s">
        <v>129</v>
      </c>
      <c r="AV2336" s="15" t="s">
        <v>469</v>
      </c>
      <c r="AW2336" s="15" t="s">
        <v>29</v>
      </c>
      <c r="AX2336" s="15" t="s">
        <v>73</v>
      </c>
      <c r="AY2336" s="181" t="s">
        <v>445</v>
      </c>
    </row>
    <row r="2337" spans="1:65" s="16" customFormat="1">
      <c r="B2337" s="187"/>
      <c r="D2337" s="167" t="s">
        <v>453</v>
      </c>
      <c r="E2337" s="188" t="s">
        <v>1</v>
      </c>
      <c r="F2337" s="189" t="s">
        <v>470</v>
      </c>
      <c r="H2337" s="190">
        <v>49.898000000000003</v>
      </c>
      <c r="L2337" s="187"/>
      <c r="M2337" s="191"/>
      <c r="N2337" s="192"/>
      <c r="O2337" s="192"/>
      <c r="P2337" s="192"/>
      <c r="Q2337" s="192"/>
      <c r="R2337" s="192"/>
      <c r="S2337" s="192"/>
      <c r="T2337" s="193"/>
      <c r="AT2337" s="188" t="s">
        <v>453</v>
      </c>
      <c r="AU2337" s="188" t="s">
        <v>129</v>
      </c>
      <c r="AV2337" s="16" t="s">
        <v>451</v>
      </c>
      <c r="AW2337" s="16" t="s">
        <v>29</v>
      </c>
      <c r="AX2337" s="16" t="s">
        <v>81</v>
      </c>
      <c r="AY2337" s="188" t="s">
        <v>445</v>
      </c>
    </row>
    <row r="2338" spans="1:65" s="2" customFormat="1" ht="24.2" customHeight="1">
      <c r="A2338" s="30"/>
      <c r="B2338" s="152"/>
      <c r="C2338" s="153" t="s">
        <v>271</v>
      </c>
      <c r="D2338" s="153" t="s">
        <v>447</v>
      </c>
      <c r="E2338" s="154" t="s">
        <v>2779</v>
      </c>
      <c r="F2338" s="155" t="s">
        <v>2780</v>
      </c>
      <c r="G2338" s="156" t="s">
        <v>529</v>
      </c>
      <c r="H2338" s="157">
        <v>688.85199999999998</v>
      </c>
      <c r="I2338" s="158"/>
      <c r="J2338" s="158">
        <f>ROUND(I2338*H2338,2)</f>
        <v>0</v>
      </c>
      <c r="K2338" s="159"/>
      <c r="L2338" s="31"/>
      <c r="M2338" s="160" t="s">
        <v>1</v>
      </c>
      <c r="N2338" s="161" t="s">
        <v>39</v>
      </c>
      <c r="O2338" s="162">
        <v>0.38500000000000001</v>
      </c>
      <c r="P2338" s="162">
        <f>O2338*H2338</f>
        <v>265.20801999999998</v>
      </c>
      <c r="Q2338" s="162">
        <v>0</v>
      </c>
      <c r="R2338" s="162">
        <f>Q2338*H2338</f>
        <v>0</v>
      </c>
      <c r="S2338" s="162">
        <v>1.098E-2</v>
      </c>
      <c r="T2338" s="163">
        <f>S2338*H2338</f>
        <v>7.5635949599999996</v>
      </c>
      <c r="U2338" s="30"/>
      <c r="V2338" s="30"/>
      <c r="W2338" s="30"/>
      <c r="X2338" s="30"/>
      <c r="Y2338" s="30"/>
      <c r="Z2338" s="30"/>
      <c r="AA2338" s="30"/>
      <c r="AB2338" s="30"/>
      <c r="AC2338" s="30"/>
      <c r="AD2338" s="30"/>
      <c r="AE2338" s="30"/>
      <c r="AR2338" s="164" t="s">
        <v>558</v>
      </c>
      <c r="AT2338" s="164" t="s">
        <v>447</v>
      </c>
      <c r="AU2338" s="164" t="s">
        <v>129</v>
      </c>
      <c r="AY2338" s="18" t="s">
        <v>445</v>
      </c>
      <c r="BE2338" s="165">
        <f>IF(N2338="základná",J2338,0)</f>
        <v>0</v>
      </c>
      <c r="BF2338" s="165">
        <f>IF(N2338="znížená",J2338,0)</f>
        <v>0</v>
      </c>
      <c r="BG2338" s="165">
        <f>IF(N2338="zákl. prenesená",J2338,0)</f>
        <v>0</v>
      </c>
      <c r="BH2338" s="165">
        <f>IF(N2338="zníž. prenesená",J2338,0)</f>
        <v>0</v>
      </c>
      <c r="BI2338" s="165">
        <f>IF(N2338="nulová",J2338,0)</f>
        <v>0</v>
      </c>
      <c r="BJ2338" s="18" t="s">
        <v>129</v>
      </c>
      <c r="BK2338" s="165">
        <f>ROUND(I2338*H2338,2)</f>
        <v>0</v>
      </c>
      <c r="BL2338" s="18" t="s">
        <v>558</v>
      </c>
      <c r="BM2338" s="164" t="s">
        <v>2781</v>
      </c>
    </row>
    <row r="2339" spans="1:65" s="13" customFormat="1">
      <c r="B2339" s="166"/>
      <c r="D2339" s="167" t="s">
        <v>453</v>
      </c>
      <c r="E2339" s="168" t="s">
        <v>1</v>
      </c>
      <c r="F2339" s="169" t="s">
        <v>2782</v>
      </c>
      <c r="H2339" s="168" t="s">
        <v>1</v>
      </c>
      <c r="L2339" s="166"/>
      <c r="M2339" s="170"/>
      <c r="N2339" s="171"/>
      <c r="O2339" s="171"/>
      <c r="P2339" s="171"/>
      <c r="Q2339" s="171"/>
      <c r="R2339" s="171"/>
      <c r="S2339" s="171"/>
      <c r="T2339" s="172"/>
      <c r="AT2339" s="168" t="s">
        <v>453</v>
      </c>
      <c r="AU2339" s="168" t="s">
        <v>129</v>
      </c>
      <c r="AV2339" s="13" t="s">
        <v>81</v>
      </c>
      <c r="AW2339" s="13" t="s">
        <v>29</v>
      </c>
      <c r="AX2339" s="13" t="s">
        <v>73</v>
      </c>
      <c r="AY2339" s="168" t="s">
        <v>445</v>
      </c>
    </row>
    <row r="2340" spans="1:65" s="14" customFormat="1">
      <c r="B2340" s="173"/>
      <c r="D2340" s="167" t="s">
        <v>453</v>
      </c>
      <c r="E2340" s="174" t="s">
        <v>1</v>
      </c>
      <c r="F2340" s="175" t="s">
        <v>2783</v>
      </c>
      <c r="H2340" s="176">
        <v>80.814999999999998</v>
      </c>
      <c r="L2340" s="173"/>
      <c r="M2340" s="177"/>
      <c r="N2340" s="178"/>
      <c r="O2340" s="178"/>
      <c r="P2340" s="178"/>
      <c r="Q2340" s="178"/>
      <c r="R2340" s="178"/>
      <c r="S2340" s="178"/>
      <c r="T2340" s="179"/>
      <c r="AT2340" s="174" t="s">
        <v>453</v>
      </c>
      <c r="AU2340" s="174" t="s">
        <v>129</v>
      </c>
      <c r="AV2340" s="14" t="s">
        <v>129</v>
      </c>
      <c r="AW2340" s="14" t="s">
        <v>29</v>
      </c>
      <c r="AX2340" s="14" t="s">
        <v>73</v>
      </c>
      <c r="AY2340" s="174" t="s">
        <v>445</v>
      </c>
    </row>
    <row r="2341" spans="1:65" s="13" customFormat="1">
      <c r="B2341" s="166"/>
      <c r="D2341" s="167" t="s">
        <v>453</v>
      </c>
      <c r="E2341" s="168" t="s">
        <v>1</v>
      </c>
      <c r="F2341" s="169" t="s">
        <v>653</v>
      </c>
      <c r="H2341" s="168" t="s">
        <v>1</v>
      </c>
      <c r="L2341" s="166"/>
      <c r="M2341" s="170"/>
      <c r="N2341" s="171"/>
      <c r="O2341" s="171"/>
      <c r="P2341" s="171"/>
      <c r="Q2341" s="171"/>
      <c r="R2341" s="171"/>
      <c r="S2341" s="171"/>
      <c r="T2341" s="172"/>
      <c r="AT2341" s="168" t="s">
        <v>453</v>
      </c>
      <c r="AU2341" s="168" t="s">
        <v>129</v>
      </c>
      <c r="AV2341" s="13" t="s">
        <v>81</v>
      </c>
      <c r="AW2341" s="13" t="s">
        <v>29</v>
      </c>
      <c r="AX2341" s="13" t="s">
        <v>73</v>
      </c>
      <c r="AY2341" s="168" t="s">
        <v>445</v>
      </c>
    </row>
    <row r="2342" spans="1:65" s="13" customFormat="1">
      <c r="B2342" s="166"/>
      <c r="D2342" s="167" t="s">
        <v>453</v>
      </c>
      <c r="E2342" s="168" t="s">
        <v>1</v>
      </c>
      <c r="F2342" s="169" t="s">
        <v>2784</v>
      </c>
      <c r="H2342" s="168" t="s">
        <v>1</v>
      </c>
      <c r="L2342" s="166"/>
      <c r="M2342" s="170"/>
      <c r="N2342" s="171"/>
      <c r="O2342" s="171"/>
      <c r="P2342" s="171"/>
      <c r="Q2342" s="171"/>
      <c r="R2342" s="171"/>
      <c r="S2342" s="171"/>
      <c r="T2342" s="172"/>
      <c r="AT2342" s="168" t="s">
        <v>453</v>
      </c>
      <c r="AU2342" s="168" t="s">
        <v>129</v>
      </c>
      <c r="AV2342" s="13" t="s">
        <v>81</v>
      </c>
      <c r="AW2342" s="13" t="s">
        <v>29</v>
      </c>
      <c r="AX2342" s="13" t="s">
        <v>73</v>
      </c>
      <c r="AY2342" s="168" t="s">
        <v>445</v>
      </c>
    </row>
    <row r="2343" spans="1:65" s="14" customFormat="1">
      <c r="B2343" s="173"/>
      <c r="D2343" s="167" t="s">
        <v>453</v>
      </c>
      <c r="E2343" s="174" t="s">
        <v>1</v>
      </c>
      <c r="F2343" s="175" t="s">
        <v>2785</v>
      </c>
      <c r="H2343" s="176">
        <v>35.616</v>
      </c>
      <c r="L2343" s="173"/>
      <c r="M2343" s="177"/>
      <c r="N2343" s="178"/>
      <c r="O2343" s="178"/>
      <c r="P2343" s="178"/>
      <c r="Q2343" s="178"/>
      <c r="R2343" s="178"/>
      <c r="S2343" s="178"/>
      <c r="T2343" s="179"/>
      <c r="AT2343" s="174" t="s">
        <v>453</v>
      </c>
      <c r="AU2343" s="174" t="s">
        <v>129</v>
      </c>
      <c r="AV2343" s="14" t="s">
        <v>129</v>
      </c>
      <c r="AW2343" s="14" t="s">
        <v>29</v>
      </c>
      <c r="AX2343" s="14" t="s">
        <v>73</v>
      </c>
      <c r="AY2343" s="174" t="s">
        <v>445</v>
      </c>
    </row>
    <row r="2344" spans="1:65" s="13" customFormat="1">
      <c r="B2344" s="166"/>
      <c r="D2344" s="167" t="s">
        <v>453</v>
      </c>
      <c r="E2344" s="168" t="s">
        <v>1</v>
      </c>
      <c r="F2344" s="169" t="s">
        <v>2786</v>
      </c>
      <c r="H2344" s="168" t="s">
        <v>1</v>
      </c>
      <c r="L2344" s="166"/>
      <c r="M2344" s="170"/>
      <c r="N2344" s="171"/>
      <c r="O2344" s="171"/>
      <c r="P2344" s="171"/>
      <c r="Q2344" s="171"/>
      <c r="R2344" s="171"/>
      <c r="S2344" s="171"/>
      <c r="T2344" s="172"/>
      <c r="AT2344" s="168" t="s">
        <v>453</v>
      </c>
      <c r="AU2344" s="168" t="s">
        <v>129</v>
      </c>
      <c r="AV2344" s="13" t="s">
        <v>81</v>
      </c>
      <c r="AW2344" s="13" t="s">
        <v>29</v>
      </c>
      <c r="AX2344" s="13" t="s">
        <v>73</v>
      </c>
      <c r="AY2344" s="168" t="s">
        <v>445</v>
      </c>
    </row>
    <row r="2345" spans="1:65" s="14" customFormat="1">
      <c r="B2345" s="173"/>
      <c r="D2345" s="167" t="s">
        <v>453</v>
      </c>
      <c r="E2345" s="174" t="s">
        <v>1</v>
      </c>
      <c r="F2345" s="175" t="s">
        <v>2787</v>
      </c>
      <c r="H2345" s="176">
        <v>86.31</v>
      </c>
      <c r="L2345" s="173"/>
      <c r="M2345" s="177"/>
      <c r="N2345" s="178"/>
      <c r="O2345" s="178"/>
      <c r="P2345" s="178"/>
      <c r="Q2345" s="178"/>
      <c r="R2345" s="178"/>
      <c r="S2345" s="178"/>
      <c r="T2345" s="179"/>
      <c r="AT2345" s="174" t="s">
        <v>453</v>
      </c>
      <c r="AU2345" s="174" t="s">
        <v>129</v>
      </c>
      <c r="AV2345" s="14" t="s">
        <v>129</v>
      </c>
      <c r="AW2345" s="14" t="s">
        <v>29</v>
      </c>
      <c r="AX2345" s="14" t="s">
        <v>73</v>
      </c>
      <c r="AY2345" s="174" t="s">
        <v>445</v>
      </c>
    </row>
    <row r="2346" spans="1:65" s="13" customFormat="1">
      <c r="B2346" s="166"/>
      <c r="D2346" s="167" t="s">
        <v>453</v>
      </c>
      <c r="E2346" s="168" t="s">
        <v>1</v>
      </c>
      <c r="F2346" s="169" t="s">
        <v>2788</v>
      </c>
      <c r="H2346" s="168" t="s">
        <v>1</v>
      </c>
      <c r="L2346" s="166"/>
      <c r="M2346" s="170"/>
      <c r="N2346" s="171"/>
      <c r="O2346" s="171"/>
      <c r="P2346" s="171"/>
      <c r="Q2346" s="171"/>
      <c r="R2346" s="171"/>
      <c r="S2346" s="171"/>
      <c r="T2346" s="172"/>
      <c r="AT2346" s="168" t="s">
        <v>453</v>
      </c>
      <c r="AU2346" s="168" t="s">
        <v>129</v>
      </c>
      <c r="AV2346" s="13" t="s">
        <v>81</v>
      </c>
      <c r="AW2346" s="13" t="s">
        <v>29</v>
      </c>
      <c r="AX2346" s="13" t="s">
        <v>73</v>
      </c>
      <c r="AY2346" s="168" t="s">
        <v>445</v>
      </c>
    </row>
    <row r="2347" spans="1:65" s="14" customFormat="1">
      <c r="B2347" s="173"/>
      <c r="D2347" s="167" t="s">
        <v>453</v>
      </c>
      <c r="E2347" s="174" t="s">
        <v>1</v>
      </c>
      <c r="F2347" s="175" t="s">
        <v>2789</v>
      </c>
      <c r="H2347" s="176">
        <v>41.517000000000003</v>
      </c>
      <c r="L2347" s="173"/>
      <c r="M2347" s="177"/>
      <c r="N2347" s="178"/>
      <c r="O2347" s="178"/>
      <c r="P2347" s="178"/>
      <c r="Q2347" s="178"/>
      <c r="R2347" s="178"/>
      <c r="S2347" s="178"/>
      <c r="T2347" s="179"/>
      <c r="AT2347" s="174" t="s">
        <v>453</v>
      </c>
      <c r="AU2347" s="174" t="s">
        <v>129</v>
      </c>
      <c r="AV2347" s="14" t="s">
        <v>129</v>
      </c>
      <c r="AW2347" s="14" t="s">
        <v>29</v>
      </c>
      <c r="AX2347" s="14" t="s">
        <v>73</v>
      </c>
      <c r="AY2347" s="174" t="s">
        <v>445</v>
      </c>
    </row>
    <row r="2348" spans="1:65" s="13" customFormat="1">
      <c r="B2348" s="166"/>
      <c r="D2348" s="167" t="s">
        <v>453</v>
      </c>
      <c r="E2348" s="168" t="s">
        <v>1</v>
      </c>
      <c r="F2348" s="169" t="s">
        <v>2790</v>
      </c>
      <c r="H2348" s="168" t="s">
        <v>1</v>
      </c>
      <c r="L2348" s="166"/>
      <c r="M2348" s="170"/>
      <c r="N2348" s="171"/>
      <c r="O2348" s="171"/>
      <c r="P2348" s="171"/>
      <c r="Q2348" s="171"/>
      <c r="R2348" s="171"/>
      <c r="S2348" s="171"/>
      <c r="T2348" s="172"/>
      <c r="AT2348" s="168" t="s">
        <v>453</v>
      </c>
      <c r="AU2348" s="168" t="s">
        <v>129</v>
      </c>
      <c r="AV2348" s="13" t="s">
        <v>81</v>
      </c>
      <c r="AW2348" s="13" t="s">
        <v>29</v>
      </c>
      <c r="AX2348" s="13" t="s">
        <v>73</v>
      </c>
      <c r="AY2348" s="168" t="s">
        <v>445</v>
      </c>
    </row>
    <row r="2349" spans="1:65" s="14" customFormat="1">
      <c r="B2349" s="173"/>
      <c r="D2349" s="167" t="s">
        <v>453</v>
      </c>
      <c r="E2349" s="174" t="s">
        <v>1</v>
      </c>
      <c r="F2349" s="175" t="s">
        <v>2791</v>
      </c>
      <c r="H2349" s="176">
        <v>73.356999999999999</v>
      </c>
      <c r="L2349" s="173"/>
      <c r="M2349" s="177"/>
      <c r="N2349" s="178"/>
      <c r="O2349" s="178"/>
      <c r="P2349" s="178"/>
      <c r="Q2349" s="178"/>
      <c r="R2349" s="178"/>
      <c r="S2349" s="178"/>
      <c r="T2349" s="179"/>
      <c r="AT2349" s="174" t="s">
        <v>453</v>
      </c>
      <c r="AU2349" s="174" t="s">
        <v>129</v>
      </c>
      <c r="AV2349" s="14" t="s">
        <v>129</v>
      </c>
      <c r="AW2349" s="14" t="s">
        <v>29</v>
      </c>
      <c r="AX2349" s="14" t="s">
        <v>73</v>
      </c>
      <c r="AY2349" s="174" t="s">
        <v>445</v>
      </c>
    </row>
    <row r="2350" spans="1:65" s="13" customFormat="1">
      <c r="B2350" s="166"/>
      <c r="D2350" s="167" t="s">
        <v>453</v>
      </c>
      <c r="E2350" s="168" t="s">
        <v>1</v>
      </c>
      <c r="F2350" s="169" t="s">
        <v>654</v>
      </c>
      <c r="H2350" s="168" t="s">
        <v>1</v>
      </c>
      <c r="L2350" s="166"/>
      <c r="M2350" s="170"/>
      <c r="N2350" s="171"/>
      <c r="O2350" s="171"/>
      <c r="P2350" s="171"/>
      <c r="Q2350" s="171"/>
      <c r="R2350" s="171"/>
      <c r="S2350" s="171"/>
      <c r="T2350" s="172"/>
      <c r="AT2350" s="168" t="s">
        <v>453</v>
      </c>
      <c r="AU2350" s="168" t="s">
        <v>129</v>
      </c>
      <c r="AV2350" s="13" t="s">
        <v>81</v>
      </c>
      <c r="AW2350" s="13" t="s">
        <v>29</v>
      </c>
      <c r="AX2350" s="13" t="s">
        <v>73</v>
      </c>
      <c r="AY2350" s="168" t="s">
        <v>445</v>
      </c>
    </row>
    <row r="2351" spans="1:65" s="13" customFormat="1">
      <c r="B2351" s="166"/>
      <c r="D2351" s="167" t="s">
        <v>453</v>
      </c>
      <c r="E2351" s="168" t="s">
        <v>1</v>
      </c>
      <c r="F2351" s="169" t="s">
        <v>2792</v>
      </c>
      <c r="H2351" s="168" t="s">
        <v>1</v>
      </c>
      <c r="L2351" s="166"/>
      <c r="M2351" s="170"/>
      <c r="N2351" s="171"/>
      <c r="O2351" s="171"/>
      <c r="P2351" s="171"/>
      <c r="Q2351" s="171"/>
      <c r="R2351" s="171"/>
      <c r="S2351" s="171"/>
      <c r="T2351" s="172"/>
      <c r="AT2351" s="168" t="s">
        <v>453</v>
      </c>
      <c r="AU2351" s="168" t="s">
        <v>129</v>
      </c>
      <c r="AV2351" s="13" t="s">
        <v>81</v>
      </c>
      <c r="AW2351" s="13" t="s">
        <v>29</v>
      </c>
      <c r="AX2351" s="13" t="s">
        <v>73</v>
      </c>
      <c r="AY2351" s="168" t="s">
        <v>445</v>
      </c>
    </row>
    <row r="2352" spans="1:65" s="14" customFormat="1">
      <c r="B2352" s="173"/>
      <c r="D2352" s="167" t="s">
        <v>453</v>
      </c>
      <c r="E2352" s="174" t="s">
        <v>1</v>
      </c>
      <c r="F2352" s="175" t="s">
        <v>2793</v>
      </c>
      <c r="H2352" s="176">
        <v>108.47</v>
      </c>
      <c r="L2352" s="173"/>
      <c r="M2352" s="177"/>
      <c r="N2352" s="178"/>
      <c r="O2352" s="178"/>
      <c r="P2352" s="178"/>
      <c r="Q2352" s="178"/>
      <c r="R2352" s="178"/>
      <c r="S2352" s="178"/>
      <c r="T2352" s="179"/>
      <c r="AT2352" s="174" t="s">
        <v>453</v>
      </c>
      <c r="AU2352" s="174" t="s">
        <v>129</v>
      </c>
      <c r="AV2352" s="14" t="s">
        <v>129</v>
      </c>
      <c r="AW2352" s="14" t="s">
        <v>29</v>
      </c>
      <c r="AX2352" s="14" t="s">
        <v>73</v>
      </c>
      <c r="AY2352" s="174" t="s">
        <v>445</v>
      </c>
    </row>
    <row r="2353" spans="2:51" s="13" customFormat="1">
      <c r="B2353" s="166"/>
      <c r="D2353" s="167" t="s">
        <v>453</v>
      </c>
      <c r="E2353" s="168" t="s">
        <v>1</v>
      </c>
      <c r="F2353" s="169" t="s">
        <v>2794</v>
      </c>
      <c r="H2353" s="168" t="s">
        <v>1</v>
      </c>
      <c r="L2353" s="166"/>
      <c r="M2353" s="170"/>
      <c r="N2353" s="171"/>
      <c r="O2353" s="171"/>
      <c r="P2353" s="171"/>
      <c r="Q2353" s="171"/>
      <c r="R2353" s="171"/>
      <c r="S2353" s="171"/>
      <c r="T2353" s="172"/>
      <c r="AT2353" s="168" t="s">
        <v>453</v>
      </c>
      <c r="AU2353" s="168" t="s">
        <v>129</v>
      </c>
      <c r="AV2353" s="13" t="s">
        <v>81</v>
      </c>
      <c r="AW2353" s="13" t="s">
        <v>29</v>
      </c>
      <c r="AX2353" s="13" t="s">
        <v>73</v>
      </c>
      <c r="AY2353" s="168" t="s">
        <v>445</v>
      </c>
    </row>
    <row r="2354" spans="2:51" s="14" customFormat="1">
      <c r="B2354" s="173"/>
      <c r="D2354" s="167" t="s">
        <v>453</v>
      </c>
      <c r="E2354" s="174" t="s">
        <v>1</v>
      </c>
      <c r="F2354" s="175" t="s">
        <v>2795</v>
      </c>
      <c r="H2354" s="176">
        <v>23.32</v>
      </c>
      <c r="L2354" s="173"/>
      <c r="M2354" s="177"/>
      <c r="N2354" s="178"/>
      <c r="O2354" s="178"/>
      <c r="P2354" s="178"/>
      <c r="Q2354" s="178"/>
      <c r="R2354" s="178"/>
      <c r="S2354" s="178"/>
      <c r="T2354" s="179"/>
      <c r="AT2354" s="174" t="s">
        <v>453</v>
      </c>
      <c r="AU2354" s="174" t="s">
        <v>129</v>
      </c>
      <c r="AV2354" s="14" t="s">
        <v>129</v>
      </c>
      <c r="AW2354" s="14" t="s">
        <v>29</v>
      </c>
      <c r="AX2354" s="14" t="s">
        <v>73</v>
      </c>
      <c r="AY2354" s="174" t="s">
        <v>445</v>
      </c>
    </row>
    <row r="2355" spans="2:51" s="13" customFormat="1">
      <c r="B2355" s="166"/>
      <c r="D2355" s="167" t="s">
        <v>453</v>
      </c>
      <c r="E2355" s="168" t="s">
        <v>1</v>
      </c>
      <c r="F2355" s="169" t="s">
        <v>2768</v>
      </c>
      <c r="H2355" s="168" t="s">
        <v>1</v>
      </c>
      <c r="L2355" s="166"/>
      <c r="M2355" s="170"/>
      <c r="N2355" s="171"/>
      <c r="O2355" s="171"/>
      <c r="P2355" s="171"/>
      <c r="Q2355" s="171"/>
      <c r="R2355" s="171"/>
      <c r="S2355" s="171"/>
      <c r="T2355" s="172"/>
      <c r="AT2355" s="168" t="s">
        <v>453</v>
      </c>
      <c r="AU2355" s="168" t="s">
        <v>129</v>
      </c>
      <c r="AV2355" s="13" t="s">
        <v>81</v>
      </c>
      <c r="AW2355" s="13" t="s">
        <v>29</v>
      </c>
      <c r="AX2355" s="13" t="s">
        <v>73</v>
      </c>
      <c r="AY2355" s="168" t="s">
        <v>445</v>
      </c>
    </row>
    <row r="2356" spans="2:51" s="14" customFormat="1">
      <c r="B2356" s="173"/>
      <c r="D2356" s="167" t="s">
        <v>453</v>
      </c>
      <c r="E2356" s="174" t="s">
        <v>1</v>
      </c>
      <c r="F2356" s="175" t="s">
        <v>2796</v>
      </c>
      <c r="H2356" s="176">
        <v>20.329999999999998</v>
      </c>
      <c r="L2356" s="173"/>
      <c r="M2356" s="177"/>
      <c r="N2356" s="178"/>
      <c r="O2356" s="178"/>
      <c r="P2356" s="178"/>
      <c r="Q2356" s="178"/>
      <c r="R2356" s="178"/>
      <c r="S2356" s="178"/>
      <c r="T2356" s="179"/>
      <c r="AT2356" s="174" t="s">
        <v>453</v>
      </c>
      <c r="AU2356" s="174" t="s">
        <v>129</v>
      </c>
      <c r="AV2356" s="14" t="s">
        <v>129</v>
      </c>
      <c r="AW2356" s="14" t="s">
        <v>29</v>
      </c>
      <c r="AX2356" s="14" t="s">
        <v>73</v>
      </c>
      <c r="AY2356" s="174" t="s">
        <v>445</v>
      </c>
    </row>
    <row r="2357" spans="2:51" s="13" customFormat="1">
      <c r="B2357" s="166"/>
      <c r="D2357" s="167" t="s">
        <v>453</v>
      </c>
      <c r="E2357" s="168" t="s">
        <v>1</v>
      </c>
      <c r="F2357" s="169" t="s">
        <v>2770</v>
      </c>
      <c r="H2357" s="168" t="s">
        <v>1</v>
      </c>
      <c r="L2357" s="166"/>
      <c r="M2357" s="170"/>
      <c r="N2357" s="171"/>
      <c r="O2357" s="171"/>
      <c r="P2357" s="171"/>
      <c r="Q2357" s="171"/>
      <c r="R2357" s="171"/>
      <c r="S2357" s="171"/>
      <c r="T2357" s="172"/>
      <c r="AT2357" s="168" t="s">
        <v>453</v>
      </c>
      <c r="AU2357" s="168" t="s">
        <v>129</v>
      </c>
      <c r="AV2357" s="13" t="s">
        <v>81</v>
      </c>
      <c r="AW2357" s="13" t="s">
        <v>29</v>
      </c>
      <c r="AX2357" s="13" t="s">
        <v>73</v>
      </c>
      <c r="AY2357" s="168" t="s">
        <v>445</v>
      </c>
    </row>
    <row r="2358" spans="2:51" s="14" customFormat="1">
      <c r="B2358" s="173"/>
      <c r="D2358" s="167" t="s">
        <v>453</v>
      </c>
      <c r="E2358" s="174" t="s">
        <v>1</v>
      </c>
      <c r="F2358" s="175" t="s">
        <v>2797</v>
      </c>
      <c r="H2358" s="176">
        <v>31.69</v>
      </c>
      <c r="L2358" s="173"/>
      <c r="M2358" s="177"/>
      <c r="N2358" s="178"/>
      <c r="O2358" s="178"/>
      <c r="P2358" s="178"/>
      <c r="Q2358" s="178"/>
      <c r="R2358" s="178"/>
      <c r="S2358" s="178"/>
      <c r="T2358" s="179"/>
      <c r="AT2358" s="174" t="s">
        <v>453</v>
      </c>
      <c r="AU2358" s="174" t="s">
        <v>129</v>
      </c>
      <c r="AV2358" s="14" t="s">
        <v>129</v>
      </c>
      <c r="AW2358" s="14" t="s">
        <v>29</v>
      </c>
      <c r="AX2358" s="14" t="s">
        <v>73</v>
      </c>
      <c r="AY2358" s="174" t="s">
        <v>445</v>
      </c>
    </row>
    <row r="2359" spans="2:51" s="13" customFormat="1">
      <c r="B2359" s="166"/>
      <c r="D2359" s="167" t="s">
        <v>453</v>
      </c>
      <c r="E2359" s="168" t="s">
        <v>1</v>
      </c>
      <c r="F2359" s="169" t="s">
        <v>2772</v>
      </c>
      <c r="H2359" s="168" t="s">
        <v>1</v>
      </c>
      <c r="L2359" s="166"/>
      <c r="M2359" s="170"/>
      <c r="N2359" s="171"/>
      <c r="O2359" s="171"/>
      <c r="P2359" s="171"/>
      <c r="Q2359" s="171"/>
      <c r="R2359" s="171"/>
      <c r="S2359" s="171"/>
      <c r="T2359" s="172"/>
      <c r="AT2359" s="168" t="s">
        <v>453</v>
      </c>
      <c r="AU2359" s="168" t="s">
        <v>129</v>
      </c>
      <c r="AV2359" s="13" t="s">
        <v>81</v>
      </c>
      <c r="AW2359" s="13" t="s">
        <v>29</v>
      </c>
      <c r="AX2359" s="13" t="s">
        <v>73</v>
      </c>
      <c r="AY2359" s="168" t="s">
        <v>445</v>
      </c>
    </row>
    <row r="2360" spans="2:51" s="14" customFormat="1">
      <c r="B2360" s="173"/>
      <c r="D2360" s="167" t="s">
        <v>453</v>
      </c>
      <c r="E2360" s="174" t="s">
        <v>1</v>
      </c>
      <c r="F2360" s="175" t="s">
        <v>2798</v>
      </c>
      <c r="H2360" s="176">
        <v>53.612000000000002</v>
      </c>
      <c r="L2360" s="173"/>
      <c r="M2360" s="177"/>
      <c r="N2360" s="178"/>
      <c r="O2360" s="178"/>
      <c r="P2360" s="178"/>
      <c r="Q2360" s="178"/>
      <c r="R2360" s="178"/>
      <c r="S2360" s="178"/>
      <c r="T2360" s="179"/>
      <c r="AT2360" s="174" t="s">
        <v>453</v>
      </c>
      <c r="AU2360" s="174" t="s">
        <v>129</v>
      </c>
      <c r="AV2360" s="14" t="s">
        <v>129</v>
      </c>
      <c r="AW2360" s="14" t="s">
        <v>29</v>
      </c>
      <c r="AX2360" s="14" t="s">
        <v>73</v>
      </c>
      <c r="AY2360" s="174" t="s">
        <v>445</v>
      </c>
    </row>
    <row r="2361" spans="2:51" s="13" customFormat="1">
      <c r="B2361" s="166"/>
      <c r="D2361" s="167" t="s">
        <v>453</v>
      </c>
      <c r="E2361" s="168" t="s">
        <v>1</v>
      </c>
      <c r="F2361" s="169" t="s">
        <v>2774</v>
      </c>
      <c r="H2361" s="168" t="s">
        <v>1</v>
      </c>
      <c r="L2361" s="166"/>
      <c r="M2361" s="170"/>
      <c r="N2361" s="171"/>
      <c r="O2361" s="171"/>
      <c r="P2361" s="171"/>
      <c r="Q2361" s="171"/>
      <c r="R2361" s="171"/>
      <c r="S2361" s="171"/>
      <c r="T2361" s="172"/>
      <c r="AT2361" s="168" t="s">
        <v>453</v>
      </c>
      <c r="AU2361" s="168" t="s">
        <v>129</v>
      </c>
      <c r="AV2361" s="13" t="s">
        <v>81</v>
      </c>
      <c r="AW2361" s="13" t="s">
        <v>29</v>
      </c>
      <c r="AX2361" s="13" t="s">
        <v>73</v>
      </c>
      <c r="AY2361" s="168" t="s">
        <v>445</v>
      </c>
    </row>
    <row r="2362" spans="2:51" s="14" customFormat="1">
      <c r="B2362" s="173"/>
      <c r="D2362" s="167" t="s">
        <v>453</v>
      </c>
      <c r="E2362" s="174" t="s">
        <v>1</v>
      </c>
      <c r="F2362" s="175" t="s">
        <v>2799</v>
      </c>
      <c r="H2362" s="176">
        <v>42.645000000000003</v>
      </c>
      <c r="L2362" s="173"/>
      <c r="M2362" s="177"/>
      <c r="N2362" s="178"/>
      <c r="O2362" s="178"/>
      <c r="P2362" s="178"/>
      <c r="Q2362" s="178"/>
      <c r="R2362" s="178"/>
      <c r="S2362" s="178"/>
      <c r="T2362" s="179"/>
      <c r="AT2362" s="174" t="s">
        <v>453</v>
      </c>
      <c r="AU2362" s="174" t="s">
        <v>129</v>
      </c>
      <c r="AV2362" s="14" t="s">
        <v>129</v>
      </c>
      <c r="AW2362" s="14" t="s">
        <v>29</v>
      </c>
      <c r="AX2362" s="14" t="s">
        <v>73</v>
      </c>
      <c r="AY2362" s="174" t="s">
        <v>445</v>
      </c>
    </row>
    <row r="2363" spans="2:51" s="13" customFormat="1">
      <c r="B2363" s="166"/>
      <c r="D2363" s="167" t="s">
        <v>453</v>
      </c>
      <c r="E2363" s="168" t="s">
        <v>1</v>
      </c>
      <c r="F2363" s="169" t="s">
        <v>2776</v>
      </c>
      <c r="H2363" s="168" t="s">
        <v>1</v>
      </c>
      <c r="L2363" s="166"/>
      <c r="M2363" s="170"/>
      <c r="N2363" s="171"/>
      <c r="O2363" s="171"/>
      <c r="P2363" s="171"/>
      <c r="Q2363" s="171"/>
      <c r="R2363" s="171"/>
      <c r="S2363" s="171"/>
      <c r="T2363" s="172"/>
      <c r="AT2363" s="168" t="s">
        <v>453</v>
      </c>
      <c r="AU2363" s="168" t="s">
        <v>129</v>
      </c>
      <c r="AV2363" s="13" t="s">
        <v>81</v>
      </c>
      <c r="AW2363" s="13" t="s">
        <v>29</v>
      </c>
      <c r="AX2363" s="13" t="s">
        <v>73</v>
      </c>
      <c r="AY2363" s="168" t="s">
        <v>445</v>
      </c>
    </row>
    <row r="2364" spans="2:51" s="14" customFormat="1">
      <c r="B2364" s="173"/>
      <c r="D2364" s="167" t="s">
        <v>453</v>
      </c>
      <c r="E2364" s="174" t="s">
        <v>1</v>
      </c>
      <c r="F2364" s="175" t="s">
        <v>2800</v>
      </c>
      <c r="H2364" s="176">
        <v>27.44</v>
      </c>
      <c r="L2364" s="173"/>
      <c r="M2364" s="177"/>
      <c r="N2364" s="178"/>
      <c r="O2364" s="178"/>
      <c r="P2364" s="178"/>
      <c r="Q2364" s="178"/>
      <c r="R2364" s="178"/>
      <c r="S2364" s="178"/>
      <c r="T2364" s="179"/>
      <c r="AT2364" s="174" t="s">
        <v>453</v>
      </c>
      <c r="AU2364" s="174" t="s">
        <v>129</v>
      </c>
      <c r="AV2364" s="14" t="s">
        <v>129</v>
      </c>
      <c r="AW2364" s="14" t="s">
        <v>29</v>
      </c>
      <c r="AX2364" s="14" t="s">
        <v>73</v>
      </c>
      <c r="AY2364" s="174" t="s">
        <v>445</v>
      </c>
    </row>
    <row r="2365" spans="2:51" s="13" customFormat="1">
      <c r="B2365" s="166"/>
      <c r="D2365" s="167" t="s">
        <v>453</v>
      </c>
      <c r="E2365" s="168" t="s">
        <v>1</v>
      </c>
      <c r="F2365" s="169" t="s">
        <v>2801</v>
      </c>
      <c r="H2365" s="168" t="s">
        <v>1</v>
      </c>
      <c r="L2365" s="166"/>
      <c r="M2365" s="170"/>
      <c r="N2365" s="171"/>
      <c r="O2365" s="171"/>
      <c r="P2365" s="171"/>
      <c r="Q2365" s="171"/>
      <c r="R2365" s="171"/>
      <c r="S2365" s="171"/>
      <c r="T2365" s="172"/>
      <c r="AT2365" s="168" t="s">
        <v>453</v>
      </c>
      <c r="AU2365" s="168" t="s">
        <v>129</v>
      </c>
      <c r="AV2365" s="13" t="s">
        <v>81</v>
      </c>
      <c r="AW2365" s="13" t="s">
        <v>29</v>
      </c>
      <c r="AX2365" s="13" t="s">
        <v>73</v>
      </c>
      <c r="AY2365" s="168" t="s">
        <v>445</v>
      </c>
    </row>
    <row r="2366" spans="2:51" s="14" customFormat="1">
      <c r="B2366" s="173"/>
      <c r="D2366" s="167" t="s">
        <v>453</v>
      </c>
      <c r="E2366" s="174" t="s">
        <v>1</v>
      </c>
      <c r="F2366" s="175" t="s">
        <v>2802</v>
      </c>
      <c r="H2366" s="176">
        <v>63.73</v>
      </c>
      <c r="L2366" s="173"/>
      <c r="M2366" s="177"/>
      <c r="N2366" s="178"/>
      <c r="O2366" s="178"/>
      <c r="P2366" s="178"/>
      <c r="Q2366" s="178"/>
      <c r="R2366" s="178"/>
      <c r="S2366" s="178"/>
      <c r="T2366" s="179"/>
      <c r="AT2366" s="174" t="s">
        <v>453</v>
      </c>
      <c r="AU2366" s="174" t="s">
        <v>129</v>
      </c>
      <c r="AV2366" s="14" t="s">
        <v>129</v>
      </c>
      <c r="AW2366" s="14" t="s">
        <v>29</v>
      </c>
      <c r="AX2366" s="14" t="s">
        <v>73</v>
      </c>
      <c r="AY2366" s="174" t="s">
        <v>445</v>
      </c>
    </row>
    <row r="2367" spans="2:51" s="15" customFormat="1">
      <c r="B2367" s="180"/>
      <c r="D2367" s="167" t="s">
        <v>453</v>
      </c>
      <c r="E2367" s="181" t="s">
        <v>133</v>
      </c>
      <c r="F2367" s="182" t="s">
        <v>468</v>
      </c>
      <c r="H2367" s="183">
        <v>688.85199999999998</v>
      </c>
      <c r="L2367" s="180"/>
      <c r="M2367" s="184"/>
      <c r="N2367" s="185"/>
      <c r="O2367" s="185"/>
      <c r="P2367" s="185"/>
      <c r="Q2367" s="185"/>
      <c r="R2367" s="185"/>
      <c r="S2367" s="185"/>
      <c r="T2367" s="186"/>
      <c r="AT2367" s="181" t="s">
        <v>453</v>
      </c>
      <c r="AU2367" s="181" t="s">
        <v>129</v>
      </c>
      <c r="AV2367" s="15" t="s">
        <v>469</v>
      </c>
      <c r="AW2367" s="15" t="s">
        <v>29</v>
      </c>
      <c r="AX2367" s="15" t="s">
        <v>73</v>
      </c>
      <c r="AY2367" s="181" t="s">
        <v>445</v>
      </c>
    </row>
    <row r="2368" spans="2:51" s="16" customFormat="1">
      <c r="B2368" s="187"/>
      <c r="D2368" s="167" t="s">
        <v>453</v>
      </c>
      <c r="E2368" s="188" t="s">
        <v>1</v>
      </c>
      <c r="F2368" s="189" t="s">
        <v>470</v>
      </c>
      <c r="H2368" s="190">
        <v>688.85199999999998</v>
      </c>
      <c r="L2368" s="187"/>
      <c r="M2368" s="191"/>
      <c r="N2368" s="192"/>
      <c r="O2368" s="192"/>
      <c r="P2368" s="192"/>
      <c r="Q2368" s="192"/>
      <c r="R2368" s="192"/>
      <c r="S2368" s="192"/>
      <c r="T2368" s="193"/>
      <c r="AT2368" s="188" t="s">
        <v>453</v>
      </c>
      <c r="AU2368" s="188" t="s">
        <v>129</v>
      </c>
      <c r="AV2368" s="16" t="s">
        <v>451</v>
      </c>
      <c r="AW2368" s="16" t="s">
        <v>29</v>
      </c>
      <c r="AX2368" s="16" t="s">
        <v>81</v>
      </c>
      <c r="AY2368" s="188" t="s">
        <v>445</v>
      </c>
    </row>
    <row r="2369" spans="1:65" s="2" customFormat="1" ht="24.2" customHeight="1">
      <c r="A2369" s="30"/>
      <c r="B2369" s="152"/>
      <c r="C2369" s="153" t="s">
        <v>2803</v>
      </c>
      <c r="D2369" s="153" t="s">
        <v>447</v>
      </c>
      <c r="E2369" s="154" t="s">
        <v>2804</v>
      </c>
      <c r="F2369" s="155" t="s">
        <v>2805</v>
      </c>
      <c r="G2369" s="156" t="s">
        <v>529</v>
      </c>
      <c r="H2369" s="157">
        <v>738.75</v>
      </c>
      <c r="I2369" s="158"/>
      <c r="J2369" s="158">
        <f>ROUND(I2369*H2369,2)</f>
        <v>0</v>
      </c>
      <c r="K2369" s="159"/>
      <c r="L2369" s="31"/>
      <c r="M2369" s="160" t="s">
        <v>1</v>
      </c>
      <c r="N2369" s="161" t="s">
        <v>39</v>
      </c>
      <c r="O2369" s="162">
        <v>6.9000000000000006E-2</v>
      </c>
      <c r="P2369" s="162">
        <f>O2369*H2369</f>
        <v>50.973750000000003</v>
      </c>
      <c r="Q2369" s="162">
        <v>0</v>
      </c>
      <c r="R2369" s="162">
        <f>Q2369*H2369</f>
        <v>0</v>
      </c>
      <c r="S2369" s="162">
        <v>8.0000000000000002E-3</v>
      </c>
      <c r="T2369" s="163">
        <f>S2369*H2369</f>
        <v>5.91</v>
      </c>
      <c r="U2369" s="30"/>
      <c r="V2369" s="30"/>
      <c r="W2369" s="30"/>
      <c r="X2369" s="30"/>
      <c r="Y2369" s="30"/>
      <c r="Z2369" s="30"/>
      <c r="AA2369" s="30"/>
      <c r="AB2369" s="30"/>
      <c r="AC2369" s="30"/>
      <c r="AD2369" s="30"/>
      <c r="AE2369" s="30"/>
      <c r="AR2369" s="164" t="s">
        <v>558</v>
      </c>
      <c r="AT2369" s="164" t="s">
        <v>447</v>
      </c>
      <c r="AU2369" s="164" t="s">
        <v>129</v>
      </c>
      <c r="AY2369" s="18" t="s">
        <v>445</v>
      </c>
      <c r="BE2369" s="165">
        <f>IF(N2369="základná",J2369,0)</f>
        <v>0</v>
      </c>
      <c r="BF2369" s="165">
        <f>IF(N2369="znížená",J2369,0)</f>
        <v>0</v>
      </c>
      <c r="BG2369" s="165">
        <f>IF(N2369="zákl. prenesená",J2369,0)</f>
        <v>0</v>
      </c>
      <c r="BH2369" s="165">
        <f>IF(N2369="zníž. prenesená",J2369,0)</f>
        <v>0</v>
      </c>
      <c r="BI2369" s="165">
        <f>IF(N2369="nulová",J2369,0)</f>
        <v>0</v>
      </c>
      <c r="BJ2369" s="18" t="s">
        <v>129</v>
      </c>
      <c r="BK2369" s="165">
        <f>ROUND(I2369*H2369,2)</f>
        <v>0</v>
      </c>
      <c r="BL2369" s="18" t="s">
        <v>558</v>
      </c>
      <c r="BM2369" s="164" t="s">
        <v>2806</v>
      </c>
    </row>
    <row r="2370" spans="1:65" s="14" customFormat="1">
      <c r="B2370" s="173"/>
      <c r="D2370" s="167" t="s">
        <v>453</v>
      </c>
      <c r="E2370" s="174" t="s">
        <v>1</v>
      </c>
      <c r="F2370" s="175" t="s">
        <v>133</v>
      </c>
      <c r="H2370" s="176">
        <v>688.85199999999998</v>
      </c>
      <c r="L2370" s="173"/>
      <c r="M2370" s="177"/>
      <c r="N2370" s="178"/>
      <c r="O2370" s="178"/>
      <c r="P2370" s="178"/>
      <c r="Q2370" s="178"/>
      <c r="R2370" s="178"/>
      <c r="S2370" s="178"/>
      <c r="T2370" s="179"/>
      <c r="AT2370" s="174" t="s">
        <v>453</v>
      </c>
      <c r="AU2370" s="174" t="s">
        <v>129</v>
      </c>
      <c r="AV2370" s="14" t="s">
        <v>129</v>
      </c>
      <c r="AW2370" s="14" t="s">
        <v>29</v>
      </c>
      <c r="AX2370" s="14" t="s">
        <v>73</v>
      </c>
      <c r="AY2370" s="174" t="s">
        <v>445</v>
      </c>
    </row>
    <row r="2371" spans="1:65" s="14" customFormat="1">
      <c r="B2371" s="173"/>
      <c r="D2371" s="167" t="s">
        <v>453</v>
      </c>
      <c r="E2371" s="174" t="s">
        <v>1</v>
      </c>
      <c r="F2371" s="175" t="s">
        <v>137</v>
      </c>
      <c r="H2371" s="176">
        <v>49.898000000000003</v>
      </c>
      <c r="L2371" s="173"/>
      <c r="M2371" s="177"/>
      <c r="N2371" s="178"/>
      <c r="O2371" s="178"/>
      <c r="P2371" s="178"/>
      <c r="Q2371" s="178"/>
      <c r="R2371" s="178"/>
      <c r="S2371" s="178"/>
      <c r="T2371" s="179"/>
      <c r="AT2371" s="174" t="s">
        <v>453</v>
      </c>
      <c r="AU2371" s="174" t="s">
        <v>129</v>
      </c>
      <c r="AV2371" s="14" t="s">
        <v>129</v>
      </c>
      <c r="AW2371" s="14" t="s">
        <v>29</v>
      </c>
      <c r="AX2371" s="14" t="s">
        <v>73</v>
      </c>
      <c r="AY2371" s="174" t="s">
        <v>445</v>
      </c>
    </row>
    <row r="2372" spans="1:65" s="16" customFormat="1">
      <c r="B2372" s="187"/>
      <c r="D2372" s="167" t="s">
        <v>453</v>
      </c>
      <c r="E2372" s="188" t="s">
        <v>1</v>
      </c>
      <c r="F2372" s="189" t="s">
        <v>470</v>
      </c>
      <c r="H2372" s="190">
        <v>738.75</v>
      </c>
      <c r="L2372" s="187"/>
      <c r="M2372" s="191"/>
      <c r="N2372" s="192"/>
      <c r="O2372" s="192"/>
      <c r="P2372" s="192"/>
      <c r="Q2372" s="192"/>
      <c r="R2372" s="192"/>
      <c r="S2372" s="192"/>
      <c r="T2372" s="193"/>
      <c r="AT2372" s="188" t="s">
        <v>453</v>
      </c>
      <c r="AU2372" s="188" t="s">
        <v>129</v>
      </c>
      <c r="AV2372" s="16" t="s">
        <v>451</v>
      </c>
      <c r="AW2372" s="16" t="s">
        <v>29</v>
      </c>
      <c r="AX2372" s="16" t="s">
        <v>81</v>
      </c>
      <c r="AY2372" s="188" t="s">
        <v>445</v>
      </c>
    </row>
    <row r="2373" spans="1:65" s="2" customFormat="1" ht="55.5" customHeight="1">
      <c r="A2373" s="30"/>
      <c r="B2373" s="152"/>
      <c r="C2373" s="153" t="s">
        <v>2807</v>
      </c>
      <c r="D2373" s="153" t="s">
        <v>447</v>
      </c>
      <c r="E2373" s="154" t="s">
        <v>2808</v>
      </c>
      <c r="F2373" s="155" t="s">
        <v>2809</v>
      </c>
      <c r="G2373" s="156" t="s">
        <v>542</v>
      </c>
      <c r="H2373" s="157">
        <v>101.5</v>
      </c>
      <c r="I2373" s="158"/>
      <c r="J2373" s="158">
        <f>ROUND(I2373*H2373,2)</f>
        <v>0</v>
      </c>
      <c r="K2373" s="159"/>
      <c r="L2373" s="31"/>
      <c r="M2373" s="160" t="s">
        <v>1</v>
      </c>
      <c r="N2373" s="161" t="s">
        <v>39</v>
      </c>
      <c r="O2373" s="162">
        <v>1.1050800000000001</v>
      </c>
      <c r="P2373" s="162">
        <f>O2373*H2373</f>
        <v>112.16562</v>
      </c>
      <c r="Q2373" s="162">
        <v>4.0000000000000003E-5</v>
      </c>
      <c r="R2373" s="162">
        <f>Q2373*H2373</f>
        <v>4.0600000000000002E-3</v>
      </c>
      <c r="S2373" s="162">
        <v>0</v>
      </c>
      <c r="T2373" s="163">
        <f>S2373*H2373</f>
        <v>0</v>
      </c>
      <c r="U2373" s="30"/>
      <c r="V2373" s="30"/>
      <c r="W2373" s="30"/>
      <c r="X2373" s="30"/>
      <c r="Y2373" s="30"/>
      <c r="Z2373" s="30"/>
      <c r="AA2373" s="30"/>
      <c r="AB2373" s="30"/>
      <c r="AC2373" s="30"/>
      <c r="AD2373" s="30"/>
      <c r="AE2373" s="30"/>
      <c r="AR2373" s="164" t="s">
        <v>558</v>
      </c>
      <c r="AT2373" s="164" t="s">
        <v>447</v>
      </c>
      <c r="AU2373" s="164" t="s">
        <v>129</v>
      </c>
      <c r="AY2373" s="18" t="s">
        <v>445</v>
      </c>
      <c r="BE2373" s="165">
        <f>IF(N2373="základná",J2373,0)</f>
        <v>0</v>
      </c>
      <c r="BF2373" s="165">
        <f>IF(N2373="znížená",J2373,0)</f>
        <v>0</v>
      </c>
      <c r="BG2373" s="165">
        <f>IF(N2373="zákl. prenesená",J2373,0)</f>
        <v>0</v>
      </c>
      <c r="BH2373" s="165">
        <f>IF(N2373="zníž. prenesená",J2373,0)</f>
        <v>0</v>
      </c>
      <c r="BI2373" s="165">
        <f>IF(N2373="nulová",J2373,0)</f>
        <v>0</v>
      </c>
      <c r="BJ2373" s="18" t="s">
        <v>129</v>
      </c>
      <c r="BK2373" s="165">
        <f>ROUND(I2373*H2373,2)</f>
        <v>0</v>
      </c>
      <c r="BL2373" s="18" t="s">
        <v>558</v>
      </c>
      <c r="BM2373" s="164" t="s">
        <v>2810</v>
      </c>
    </row>
    <row r="2374" spans="1:65" s="2" customFormat="1" ht="55.5" customHeight="1">
      <c r="A2374" s="30"/>
      <c r="B2374" s="152"/>
      <c r="C2374" s="153" t="s">
        <v>2811</v>
      </c>
      <c r="D2374" s="153" t="s">
        <v>447</v>
      </c>
      <c r="E2374" s="154" t="s">
        <v>2812</v>
      </c>
      <c r="F2374" s="155" t="s">
        <v>2813</v>
      </c>
      <c r="G2374" s="156" t="s">
        <v>651</v>
      </c>
      <c r="H2374" s="157">
        <v>109</v>
      </c>
      <c r="I2374" s="158"/>
      <c r="J2374" s="158">
        <f>ROUND(I2374*H2374,2)</f>
        <v>0</v>
      </c>
      <c r="K2374" s="159"/>
      <c r="L2374" s="31"/>
      <c r="M2374" s="160" t="s">
        <v>1</v>
      </c>
      <c r="N2374" s="161" t="s">
        <v>39</v>
      </c>
      <c r="O2374" s="162">
        <v>1.1050800000000001</v>
      </c>
      <c r="P2374" s="162">
        <f>O2374*H2374</f>
        <v>120.45372</v>
      </c>
      <c r="Q2374" s="162">
        <v>4.0000000000000003E-5</v>
      </c>
      <c r="R2374" s="162">
        <f>Q2374*H2374</f>
        <v>4.3600000000000002E-3</v>
      </c>
      <c r="S2374" s="162">
        <v>0</v>
      </c>
      <c r="T2374" s="163">
        <f>S2374*H2374</f>
        <v>0</v>
      </c>
      <c r="U2374" s="30"/>
      <c r="V2374" s="30"/>
      <c r="W2374" s="30"/>
      <c r="X2374" s="30"/>
      <c r="Y2374" s="30"/>
      <c r="Z2374" s="30"/>
      <c r="AA2374" s="30"/>
      <c r="AB2374" s="30"/>
      <c r="AC2374" s="30"/>
      <c r="AD2374" s="30"/>
      <c r="AE2374" s="30"/>
      <c r="AR2374" s="164" t="s">
        <v>558</v>
      </c>
      <c r="AT2374" s="164" t="s">
        <v>447</v>
      </c>
      <c r="AU2374" s="164" t="s">
        <v>129</v>
      </c>
      <c r="AY2374" s="18" t="s">
        <v>445</v>
      </c>
      <c r="BE2374" s="165">
        <f>IF(N2374="základná",J2374,0)</f>
        <v>0</v>
      </c>
      <c r="BF2374" s="165">
        <f>IF(N2374="znížená",J2374,0)</f>
        <v>0</v>
      </c>
      <c r="BG2374" s="165">
        <f>IF(N2374="zákl. prenesená",J2374,0)</f>
        <v>0</v>
      </c>
      <c r="BH2374" s="165">
        <f>IF(N2374="zníž. prenesená",J2374,0)</f>
        <v>0</v>
      </c>
      <c r="BI2374" s="165">
        <f>IF(N2374="nulová",J2374,0)</f>
        <v>0</v>
      </c>
      <c r="BJ2374" s="18" t="s">
        <v>129</v>
      </c>
      <c r="BK2374" s="165">
        <f>ROUND(I2374*H2374,2)</f>
        <v>0</v>
      </c>
      <c r="BL2374" s="18" t="s">
        <v>558</v>
      </c>
      <c r="BM2374" s="164" t="s">
        <v>2814</v>
      </c>
    </row>
    <row r="2375" spans="1:65" s="2" customFormat="1" ht="37.9" customHeight="1">
      <c r="A2375" s="30"/>
      <c r="B2375" s="152"/>
      <c r="C2375" s="153" t="s">
        <v>2815</v>
      </c>
      <c r="D2375" s="153" t="s">
        <v>447</v>
      </c>
      <c r="E2375" s="154" t="s">
        <v>2816</v>
      </c>
      <c r="F2375" s="155" t="s">
        <v>2817</v>
      </c>
      <c r="G2375" s="156" t="s">
        <v>651</v>
      </c>
      <c r="H2375" s="157">
        <v>4</v>
      </c>
      <c r="I2375" s="158"/>
      <c r="J2375" s="158">
        <f>ROUND(I2375*H2375,2)</f>
        <v>0</v>
      </c>
      <c r="K2375" s="159"/>
      <c r="L2375" s="31"/>
      <c r="M2375" s="160" t="s">
        <v>1</v>
      </c>
      <c r="N2375" s="161" t="s">
        <v>39</v>
      </c>
      <c r="O2375" s="162">
        <v>1.2250099999999999</v>
      </c>
      <c r="P2375" s="162">
        <f>O2375*H2375</f>
        <v>4.9000399999999997</v>
      </c>
      <c r="Q2375" s="162">
        <v>0</v>
      </c>
      <c r="R2375" s="162">
        <f>Q2375*H2375</f>
        <v>0</v>
      </c>
      <c r="S2375" s="162">
        <v>0</v>
      </c>
      <c r="T2375" s="163">
        <f>S2375*H2375</f>
        <v>0</v>
      </c>
      <c r="U2375" s="30"/>
      <c r="V2375" s="30"/>
      <c r="W2375" s="30"/>
      <c r="X2375" s="30"/>
      <c r="Y2375" s="30"/>
      <c r="Z2375" s="30"/>
      <c r="AA2375" s="30"/>
      <c r="AB2375" s="30"/>
      <c r="AC2375" s="30"/>
      <c r="AD2375" s="30"/>
      <c r="AE2375" s="30"/>
      <c r="AR2375" s="164" t="s">
        <v>558</v>
      </c>
      <c r="AT2375" s="164" t="s">
        <v>447</v>
      </c>
      <c r="AU2375" s="164" t="s">
        <v>129</v>
      </c>
      <c r="AY2375" s="18" t="s">
        <v>445</v>
      </c>
      <c r="BE2375" s="165">
        <f>IF(N2375="základná",J2375,0)</f>
        <v>0</v>
      </c>
      <c r="BF2375" s="165">
        <f>IF(N2375="znížená",J2375,0)</f>
        <v>0</v>
      </c>
      <c r="BG2375" s="165">
        <f>IF(N2375="zákl. prenesená",J2375,0)</f>
        <v>0</v>
      </c>
      <c r="BH2375" s="165">
        <f>IF(N2375="zníž. prenesená",J2375,0)</f>
        <v>0</v>
      </c>
      <c r="BI2375" s="165">
        <f>IF(N2375="nulová",J2375,0)</f>
        <v>0</v>
      </c>
      <c r="BJ2375" s="18" t="s">
        <v>129</v>
      </c>
      <c r="BK2375" s="165">
        <f>ROUND(I2375*H2375,2)</f>
        <v>0</v>
      </c>
      <c r="BL2375" s="18" t="s">
        <v>558</v>
      </c>
      <c r="BM2375" s="164" t="s">
        <v>2818</v>
      </c>
    </row>
    <row r="2376" spans="1:65" s="2" customFormat="1" ht="37.9" customHeight="1">
      <c r="A2376" s="30"/>
      <c r="B2376" s="152"/>
      <c r="C2376" s="153" t="s">
        <v>2819</v>
      </c>
      <c r="D2376" s="153" t="s">
        <v>447</v>
      </c>
      <c r="E2376" s="154" t="s">
        <v>2820</v>
      </c>
      <c r="F2376" s="155" t="s">
        <v>2821</v>
      </c>
      <c r="G2376" s="156" t="s">
        <v>651</v>
      </c>
      <c r="H2376" s="157">
        <v>26</v>
      </c>
      <c r="I2376" s="158"/>
      <c r="J2376" s="158">
        <f>ROUND(I2376*H2376,2)</f>
        <v>0</v>
      </c>
      <c r="K2376" s="159"/>
      <c r="L2376" s="31"/>
      <c r="M2376" s="160" t="s">
        <v>1</v>
      </c>
      <c r="N2376" s="161" t="s">
        <v>39</v>
      </c>
      <c r="O2376" s="162">
        <v>1.2250099999999999</v>
      </c>
      <c r="P2376" s="162">
        <f>O2376*H2376</f>
        <v>31.850259999999999</v>
      </c>
      <c r="Q2376" s="162">
        <v>0</v>
      </c>
      <c r="R2376" s="162">
        <f>Q2376*H2376</f>
        <v>0</v>
      </c>
      <c r="S2376" s="162">
        <v>0</v>
      </c>
      <c r="T2376" s="163">
        <f>S2376*H2376</f>
        <v>0</v>
      </c>
      <c r="U2376" s="30"/>
      <c r="V2376" s="30"/>
      <c r="W2376" s="30"/>
      <c r="X2376" s="30"/>
      <c r="Y2376" s="30"/>
      <c r="Z2376" s="30"/>
      <c r="AA2376" s="30"/>
      <c r="AB2376" s="30"/>
      <c r="AC2376" s="30"/>
      <c r="AD2376" s="30"/>
      <c r="AE2376" s="30"/>
      <c r="AR2376" s="164" t="s">
        <v>558</v>
      </c>
      <c r="AT2376" s="164" t="s">
        <v>447</v>
      </c>
      <c r="AU2376" s="164" t="s">
        <v>129</v>
      </c>
      <c r="AY2376" s="18" t="s">
        <v>445</v>
      </c>
      <c r="BE2376" s="165">
        <f>IF(N2376="základná",J2376,0)</f>
        <v>0</v>
      </c>
      <c r="BF2376" s="165">
        <f>IF(N2376="znížená",J2376,0)</f>
        <v>0</v>
      </c>
      <c r="BG2376" s="165">
        <f>IF(N2376="zákl. prenesená",J2376,0)</f>
        <v>0</v>
      </c>
      <c r="BH2376" s="165">
        <f>IF(N2376="zníž. prenesená",J2376,0)</f>
        <v>0</v>
      </c>
      <c r="BI2376" s="165">
        <f>IF(N2376="nulová",J2376,0)</f>
        <v>0</v>
      </c>
      <c r="BJ2376" s="18" t="s">
        <v>129</v>
      </c>
      <c r="BK2376" s="165">
        <f>ROUND(I2376*H2376,2)</f>
        <v>0</v>
      </c>
      <c r="BL2376" s="18" t="s">
        <v>558</v>
      </c>
      <c r="BM2376" s="164" t="s">
        <v>2822</v>
      </c>
    </row>
    <row r="2377" spans="1:65" s="2" customFormat="1" ht="37.9" customHeight="1">
      <c r="A2377" s="30"/>
      <c r="B2377" s="152"/>
      <c r="C2377" s="153" t="s">
        <v>2823</v>
      </c>
      <c r="D2377" s="153" t="s">
        <v>447</v>
      </c>
      <c r="E2377" s="154" t="s">
        <v>2824</v>
      </c>
      <c r="F2377" s="155" t="s">
        <v>2825</v>
      </c>
      <c r="G2377" s="156" t="s">
        <v>651</v>
      </c>
      <c r="H2377" s="157">
        <v>18</v>
      </c>
      <c r="I2377" s="158"/>
      <c r="J2377" s="158">
        <f>ROUND(I2377*H2377,2)</f>
        <v>0</v>
      </c>
      <c r="K2377" s="159"/>
      <c r="L2377" s="31"/>
      <c r="M2377" s="160" t="s">
        <v>1</v>
      </c>
      <c r="N2377" s="161" t="s">
        <v>39</v>
      </c>
      <c r="O2377" s="162">
        <v>1.2250099999999999</v>
      </c>
      <c r="P2377" s="162">
        <f>O2377*H2377</f>
        <v>22.050179999999997</v>
      </c>
      <c r="Q2377" s="162">
        <v>0</v>
      </c>
      <c r="R2377" s="162">
        <f>Q2377*H2377</f>
        <v>0</v>
      </c>
      <c r="S2377" s="162">
        <v>0</v>
      </c>
      <c r="T2377" s="163">
        <f>S2377*H2377</f>
        <v>0</v>
      </c>
      <c r="U2377" s="30"/>
      <c r="V2377" s="30"/>
      <c r="W2377" s="30"/>
      <c r="X2377" s="30"/>
      <c r="Y2377" s="30"/>
      <c r="Z2377" s="30"/>
      <c r="AA2377" s="30"/>
      <c r="AB2377" s="30"/>
      <c r="AC2377" s="30"/>
      <c r="AD2377" s="30"/>
      <c r="AE2377" s="30"/>
      <c r="AR2377" s="164" t="s">
        <v>558</v>
      </c>
      <c r="AT2377" s="164" t="s">
        <v>447</v>
      </c>
      <c r="AU2377" s="164" t="s">
        <v>129</v>
      </c>
      <c r="AY2377" s="18" t="s">
        <v>445</v>
      </c>
      <c r="BE2377" s="165">
        <f>IF(N2377="základná",J2377,0)</f>
        <v>0</v>
      </c>
      <c r="BF2377" s="165">
        <f>IF(N2377="znížená",J2377,0)</f>
        <v>0</v>
      </c>
      <c r="BG2377" s="165">
        <f>IF(N2377="zákl. prenesená",J2377,0)</f>
        <v>0</v>
      </c>
      <c r="BH2377" s="165">
        <f>IF(N2377="zníž. prenesená",J2377,0)</f>
        <v>0</v>
      </c>
      <c r="BI2377" s="165">
        <f>IF(N2377="nulová",J2377,0)</f>
        <v>0</v>
      </c>
      <c r="BJ2377" s="18" t="s">
        <v>129</v>
      </c>
      <c r="BK2377" s="165">
        <f>ROUND(I2377*H2377,2)</f>
        <v>0</v>
      </c>
      <c r="BL2377" s="18" t="s">
        <v>558</v>
      </c>
      <c r="BM2377" s="164" t="s">
        <v>2826</v>
      </c>
    </row>
    <row r="2378" spans="1:65" s="14" customFormat="1">
      <c r="B2378" s="173"/>
      <c r="D2378" s="167" t="s">
        <v>453</v>
      </c>
      <c r="E2378" s="174" t="s">
        <v>1</v>
      </c>
      <c r="F2378" s="175" t="s">
        <v>2827</v>
      </c>
      <c r="H2378" s="176">
        <v>18</v>
      </c>
      <c r="L2378" s="173"/>
      <c r="M2378" s="177"/>
      <c r="N2378" s="178"/>
      <c r="O2378" s="178"/>
      <c r="P2378" s="178"/>
      <c r="Q2378" s="178"/>
      <c r="R2378" s="178"/>
      <c r="S2378" s="178"/>
      <c r="T2378" s="179"/>
      <c r="AT2378" s="174" t="s">
        <v>453</v>
      </c>
      <c r="AU2378" s="174" t="s">
        <v>129</v>
      </c>
      <c r="AV2378" s="14" t="s">
        <v>129</v>
      </c>
      <c r="AW2378" s="14" t="s">
        <v>29</v>
      </c>
      <c r="AX2378" s="14" t="s">
        <v>73</v>
      </c>
      <c r="AY2378" s="174" t="s">
        <v>445</v>
      </c>
    </row>
    <row r="2379" spans="1:65" s="16" customFormat="1">
      <c r="B2379" s="187"/>
      <c r="D2379" s="167" t="s">
        <v>453</v>
      </c>
      <c r="E2379" s="188" t="s">
        <v>1</v>
      </c>
      <c r="F2379" s="189" t="s">
        <v>470</v>
      </c>
      <c r="H2379" s="190">
        <v>18</v>
      </c>
      <c r="L2379" s="187"/>
      <c r="M2379" s="191"/>
      <c r="N2379" s="192"/>
      <c r="O2379" s="192"/>
      <c r="P2379" s="192"/>
      <c r="Q2379" s="192"/>
      <c r="R2379" s="192"/>
      <c r="S2379" s="192"/>
      <c r="T2379" s="193"/>
      <c r="AT2379" s="188" t="s">
        <v>453</v>
      </c>
      <c r="AU2379" s="188" t="s">
        <v>129</v>
      </c>
      <c r="AV2379" s="16" t="s">
        <v>451</v>
      </c>
      <c r="AW2379" s="16" t="s">
        <v>29</v>
      </c>
      <c r="AX2379" s="16" t="s">
        <v>81</v>
      </c>
      <c r="AY2379" s="188" t="s">
        <v>445</v>
      </c>
    </row>
    <row r="2380" spans="1:65" s="2" customFormat="1" ht="44.25" customHeight="1">
      <c r="A2380" s="30"/>
      <c r="B2380" s="152"/>
      <c r="C2380" s="153" t="s">
        <v>2828</v>
      </c>
      <c r="D2380" s="153" t="s">
        <v>447</v>
      </c>
      <c r="E2380" s="154" t="s">
        <v>2829</v>
      </c>
      <c r="F2380" s="155" t="s">
        <v>2830</v>
      </c>
      <c r="G2380" s="156" t="s">
        <v>651</v>
      </c>
      <c r="H2380" s="157">
        <v>3</v>
      </c>
      <c r="I2380" s="158"/>
      <c r="J2380" s="158">
        <f>ROUND(I2380*H2380,2)</f>
        <v>0</v>
      </c>
      <c r="K2380" s="159"/>
      <c r="L2380" s="31"/>
      <c r="M2380" s="160" t="s">
        <v>1</v>
      </c>
      <c r="N2380" s="161" t="s">
        <v>39</v>
      </c>
      <c r="O2380" s="162">
        <v>1.2250099999999999</v>
      </c>
      <c r="P2380" s="162">
        <f>O2380*H2380</f>
        <v>3.6750299999999996</v>
      </c>
      <c r="Q2380" s="162">
        <v>0</v>
      </c>
      <c r="R2380" s="162">
        <f>Q2380*H2380</f>
        <v>0</v>
      </c>
      <c r="S2380" s="162">
        <v>0</v>
      </c>
      <c r="T2380" s="163">
        <f>S2380*H2380</f>
        <v>0</v>
      </c>
      <c r="U2380" s="30"/>
      <c r="V2380" s="30"/>
      <c r="W2380" s="30"/>
      <c r="X2380" s="30"/>
      <c r="Y2380" s="30"/>
      <c r="Z2380" s="30"/>
      <c r="AA2380" s="30"/>
      <c r="AB2380" s="30"/>
      <c r="AC2380" s="30"/>
      <c r="AD2380" s="30"/>
      <c r="AE2380" s="30"/>
      <c r="AR2380" s="164" t="s">
        <v>558</v>
      </c>
      <c r="AT2380" s="164" t="s">
        <v>447</v>
      </c>
      <c r="AU2380" s="164" t="s">
        <v>129</v>
      </c>
      <c r="AY2380" s="18" t="s">
        <v>445</v>
      </c>
      <c r="BE2380" s="165">
        <f>IF(N2380="základná",J2380,0)</f>
        <v>0</v>
      </c>
      <c r="BF2380" s="165">
        <f>IF(N2380="znížená",J2380,0)</f>
        <v>0</v>
      </c>
      <c r="BG2380" s="165">
        <f>IF(N2380="zákl. prenesená",J2380,0)</f>
        <v>0</v>
      </c>
      <c r="BH2380" s="165">
        <f>IF(N2380="zníž. prenesená",J2380,0)</f>
        <v>0</v>
      </c>
      <c r="BI2380" s="165">
        <f>IF(N2380="nulová",J2380,0)</f>
        <v>0</v>
      </c>
      <c r="BJ2380" s="18" t="s">
        <v>129</v>
      </c>
      <c r="BK2380" s="165">
        <f>ROUND(I2380*H2380,2)</f>
        <v>0</v>
      </c>
      <c r="BL2380" s="18" t="s">
        <v>558</v>
      </c>
      <c r="BM2380" s="164" t="s">
        <v>2831</v>
      </c>
    </row>
    <row r="2381" spans="1:65" s="2" customFormat="1" ht="37.9" customHeight="1">
      <c r="A2381" s="30"/>
      <c r="B2381" s="152"/>
      <c r="C2381" s="153" t="s">
        <v>2832</v>
      </c>
      <c r="D2381" s="153" t="s">
        <v>447</v>
      </c>
      <c r="E2381" s="154" t="s">
        <v>2833</v>
      </c>
      <c r="F2381" s="155" t="s">
        <v>2834</v>
      </c>
      <c r="G2381" s="156" t="s">
        <v>651</v>
      </c>
      <c r="H2381" s="157">
        <v>18</v>
      </c>
      <c r="I2381" s="158"/>
      <c r="J2381" s="158">
        <f>ROUND(I2381*H2381,2)</f>
        <v>0</v>
      </c>
      <c r="K2381" s="159"/>
      <c r="L2381" s="31"/>
      <c r="M2381" s="160" t="s">
        <v>1</v>
      </c>
      <c r="N2381" s="161" t="s">
        <v>39</v>
      </c>
      <c r="O2381" s="162">
        <v>1.2250099999999999</v>
      </c>
      <c r="P2381" s="162">
        <f>O2381*H2381</f>
        <v>22.050179999999997</v>
      </c>
      <c r="Q2381" s="162">
        <v>0</v>
      </c>
      <c r="R2381" s="162">
        <f>Q2381*H2381</f>
        <v>0</v>
      </c>
      <c r="S2381" s="162">
        <v>0</v>
      </c>
      <c r="T2381" s="163">
        <f>S2381*H2381</f>
        <v>0</v>
      </c>
      <c r="U2381" s="30"/>
      <c r="V2381" s="30"/>
      <c r="W2381" s="30"/>
      <c r="X2381" s="30"/>
      <c r="Y2381" s="30"/>
      <c r="Z2381" s="30"/>
      <c r="AA2381" s="30"/>
      <c r="AB2381" s="30"/>
      <c r="AC2381" s="30"/>
      <c r="AD2381" s="30"/>
      <c r="AE2381" s="30"/>
      <c r="AR2381" s="164" t="s">
        <v>558</v>
      </c>
      <c r="AT2381" s="164" t="s">
        <v>447</v>
      </c>
      <c r="AU2381" s="164" t="s">
        <v>129</v>
      </c>
      <c r="AY2381" s="18" t="s">
        <v>445</v>
      </c>
      <c r="BE2381" s="165">
        <f>IF(N2381="základná",J2381,0)</f>
        <v>0</v>
      </c>
      <c r="BF2381" s="165">
        <f>IF(N2381="znížená",J2381,0)</f>
        <v>0</v>
      </c>
      <c r="BG2381" s="165">
        <f>IF(N2381="zákl. prenesená",J2381,0)</f>
        <v>0</v>
      </c>
      <c r="BH2381" s="165">
        <f>IF(N2381="zníž. prenesená",J2381,0)</f>
        <v>0</v>
      </c>
      <c r="BI2381" s="165">
        <f>IF(N2381="nulová",J2381,0)</f>
        <v>0</v>
      </c>
      <c r="BJ2381" s="18" t="s">
        <v>129</v>
      </c>
      <c r="BK2381" s="165">
        <f>ROUND(I2381*H2381,2)</f>
        <v>0</v>
      </c>
      <c r="BL2381" s="18" t="s">
        <v>558</v>
      </c>
      <c r="BM2381" s="164" t="s">
        <v>2835</v>
      </c>
    </row>
    <row r="2382" spans="1:65" s="14" customFormat="1">
      <c r="B2382" s="173"/>
      <c r="D2382" s="167" t="s">
        <v>453</v>
      </c>
      <c r="E2382" s="174" t="s">
        <v>1</v>
      </c>
      <c r="F2382" s="175" t="s">
        <v>2836</v>
      </c>
      <c r="H2382" s="176">
        <v>18</v>
      </c>
      <c r="L2382" s="173"/>
      <c r="M2382" s="177"/>
      <c r="N2382" s="178"/>
      <c r="O2382" s="178"/>
      <c r="P2382" s="178"/>
      <c r="Q2382" s="178"/>
      <c r="R2382" s="178"/>
      <c r="S2382" s="178"/>
      <c r="T2382" s="179"/>
      <c r="AT2382" s="174" t="s">
        <v>453</v>
      </c>
      <c r="AU2382" s="174" t="s">
        <v>129</v>
      </c>
      <c r="AV2382" s="14" t="s">
        <v>129</v>
      </c>
      <c r="AW2382" s="14" t="s">
        <v>29</v>
      </c>
      <c r="AX2382" s="14" t="s">
        <v>73</v>
      </c>
      <c r="AY2382" s="174" t="s">
        <v>445</v>
      </c>
    </row>
    <row r="2383" spans="1:65" s="16" customFormat="1">
      <c r="B2383" s="187"/>
      <c r="D2383" s="167" t="s">
        <v>453</v>
      </c>
      <c r="E2383" s="188" t="s">
        <v>1</v>
      </c>
      <c r="F2383" s="189" t="s">
        <v>470</v>
      </c>
      <c r="H2383" s="190">
        <v>18</v>
      </c>
      <c r="L2383" s="187"/>
      <c r="M2383" s="191"/>
      <c r="N2383" s="192"/>
      <c r="O2383" s="192"/>
      <c r="P2383" s="192"/>
      <c r="Q2383" s="192"/>
      <c r="R2383" s="192"/>
      <c r="S2383" s="192"/>
      <c r="T2383" s="193"/>
      <c r="AT2383" s="188" t="s">
        <v>453</v>
      </c>
      <c r="AU2383" s="188" t="s">
        <v>129</v>
      </c>
      <c r="AV2383" s="16" t="s">
        <v>451</v>
      </c>
      <c r="AW2383" s="16" t="s">
        <v>29</v>
      </c>
      <c r="AX2383" s="16" t="s">
        <v>81</v>
      </c>
      <c r="AY2383" s="188" t="s">
        <v>445</v>
      </c>
    </row>
    <row r="2384" spans="1:65" s="2" customFormat="1" ht="44.25" customHeight="1">
      <c r="A2384" s="30"/>
      <c r="B2384" s="152"/>
      <c r="C2384" s="153" t="s">
        <v>2837</v>
      </c>
      <c r="D2384" s="153" t="s">
        <v>447</v>
      </c>
      <c r="E2384" s="154" t="s">
        <v>2838</v>
      </c>
      <c r="F2384" s="155" t="s">
        <v>2839</v>
      </c>
      <c r="G2384" s="156" t="s">
        <v>651</v>
      </c>
      <c r="H2384" s="157">
        <v>3</v>
      </c>
      <c r="I2384" s="158"/>
      <c r="J2384" s="158">
        <f>ROUND(I2384*H2384,2)</f>
        <v>0</v>
      </c>
      <c r="K2384" s="159"/>
      <c r="L2384" s="31"/>
      <c r="M2384" s="160" t="s">
        <v>1</v>
      </c>
      <c r="N2384" s="161" t="s">
        <v>39</v>
      </c>
      <c r="O2384" s="162">
        <v>1.2250099999999999</v>
      </c>
      <c r="P2384" s="162">
        <f>O2384*H2384</f>
        <v>3.6750299999999996</v>
      </c>
      <c r="Q2384" s="162">
        <v>0</v>
      </c>
      <c r="R2384" s="162">
        <f>Q2384*H2384</f>
        <v>0</v>
      </c>
      <c r="S2384" s="162">
        <v>0</v>
      </c>
      <c r="T2384" s="163">
        <f>S2384*H2384</f>
        <v>0</v>
      </c>
      <c r="U2384" s="30"/>
      <c r="V2384" s="30"/>
      <c r="W2384" s="30"/>
      <c r="X2384" s="30"/>
      <c r="Y2384" s="30"/>
      <c r="Z2384" s="30"/>
      <c r="AA2384" s="30"/>
      <c r="AB2384" s="30"/>
      <c r="AC2384" s="30"/>
      <c r="AD2384" s="30"/>
      <c r="AE2384" s="30"/>
      <c r="AR2384" s="164" t="s">
        <v>558</v>
      </c>
      <c r="AT2384" s="164" t="s">
        <v>447</v>
      </c>
      <c r="AU2384" s="164" t="s">
        <v>129</v>
      </c>
      <c r="AY2384" s="18" t="s">
        <v>445</v>
      </c>
      <c r="BE2384" s="165">
        <f>IF(N2384="základná",J2384,0)</f>
        <v>0</v>
      </c>
      <c r="BF2384" s="165">
        <f>IF(N2384="znížená",J2384,0)</f>
        <v>0</v>
      </c>
      <c r="BG2384" s="165">
        <f>IF(N2384="zákl. prenesená",J2384,0)</f>
        <v>0</v>
      </c>
      <c r="BH2384" s="165">
        <f>IF(N2384="zníž. prenesená",J2384,0)</f>
        <v>0</v>
      </c>
      <c r="BI2384" s="165">
        <f>IF(N2384="nulová",J2384,0)</f>
        <v>0</v>
      </c>
      <c r="BJ2384" s="18" t="s">
        <v>129</v>
      </c>
      <c r="BK2384" s="165">
        <f>ROUND(I2384*H2384,2)</f>
        <v>0</v>
      </c>
      <c r="BL2384" s="18" t="s">
        <v>558</v>
      </c>
      <c r="BM2384" s="164" t="s">
        <v>2840</v>
      </c>
    </row>
    <row r="2385" spans="1:65" s="2" customFormat="1" ht="44.25" customHeight="1">
      <c r="A2385" s="30"/>
      <c r="B2385" s="152"/>
      <c r="C2385" s="153" t="s">
        <v>2841</v>
      </c>
      <c r="D2385" s="153" t="s">
        <v>447</v>
      </c>
      <c r="E2385" s="154" t="s">
        <v>2842</v>
      </c>
      <c r="F2385" s="155" t="s">
        <v>2843</v>
      </c>
      <c r="G2385" s="156" t="s">
        <v>651</v>
      </c>
      <c r="H2385" s="157">
        <v>1</v>
      </c>
      <c r="I2385" s="158"/>
      <c r="J2385" s="158">
        <f>ROUND(I2385*H2385,2)</f>
        <v>0</v>
      </c>
      <c r="K2385" s="159"/>
      <c r="L2385" s="31"/>
      <c r="M2385" s="160" t="s">
        <v>1</v>
      </c>
      <c r="N2385" s="161" t="s">
        <v>39</v>
      </c>
      <c r="O2385" s="162">
        <v>1.2250099999999999</v>
      </c>
      <c r="P2385" s="162">
        <f>O2385*H2385</f>
        <v>1.2250099999999999</v>
      </c>
      <c r="Q2385" s="162">
        <v>0</v>
      </c>
      <c r="R2385" s="162">
        <f>Q2385*H2385</f>
        <v>0</v>
      </c>
      <c r="S2385" s="162">
        <v>0</v>
      </c>
      <c r="T2385" s="163">
        <f>S2385*H2385</f>
        <v>0</v>
      </c>
      <c r="U2385" s="30"/>
      <c r="V2385" s="30"/>
      <c r="W2385" s="30"/>
      <c r="X2385" s="30"/>
      <c r="Y2385" s="30"/>
      <c r="Z2385" s="30"/>
      <c r="AA2385" s="30"/>
      <c r="AB2385" s="30"/>
      <c r="AC2385" s="30"/>
      <c r="AD2385" s="30"/>
      <c r="AE2385" s="30"/>
      <c r="AR2385" s="164" t="s">
        <v>558</v>
      </c>
      <c r="AT2385" s="164" t="s">
        <v>447</v>
      </c>
      <c r="AU2385" s="164" t="s">
        <v>129</v>
      </c>
      <c r="AY2385" s="18" t="s">
        <v>445</v>
      </c>
      <c r="BE2385" s="165">
        <f>IF(N2385="základná",J2385,0)</f>
        <v>0</v>
      </c>
      <c r="BF2385" s="165">
        <f>IF(N2385="znížená",J2385,0)</f>
        <v>0</v>
      </c>
      <c r="BG2385" s="165">
        <f>IF(N2385="zákl. prenesená",J2385,0)</f>
        <v>0</v>
      </c>
      <c r="BH2385" s="165">
        <f>IF(N2385="zníž. prenesená",J2385,0)</f>
        <v>0</v>
      </c>
      <c r="BI2385" s="165">
        <f>IF(N2385="nulová",J2385,0)</f>
        <v>0</v>
      </c>
      <c r="BJ2385" s="18" t="s">
        <v>129</v>
      </c>
      <c r="BK2385" s="165">
        <f>ROUND(I2385*H2385,2)</f>
        <v>0</v>
      </c>
      <c r="BL2385" s="18" t="s">
        <v>558</v>
      </c>
      <c r="BM2385" s="164" t="s">
        <v>2844</v>
      </c>
    </row>
    <row r="2386" spans="1:65" s="2" customFormat="1" ht="44.25" customHeight="1">
      <c r="A2386" s="30"/>
      <c r="B2386" s="152"/>
      <c r="C2386" s="153" t="s">
        <v>2845</v>
      </c>
      <c r="D2386" s="153" t="s">
        <v>447</v>
      </c>
      <c r="E2386" s="154" t="s">
        <v>2846</v>
      </c>
      <c r="F2386" s="155" t="s">
        <v>2847</v>
      </c>
      <c r="G2386" s="156" t="s">
        <v>651</v>
      </c>
      <c r="H2386" s="157">
        <v>3</v>
      </c>
      <c r="I2386" s="158"/>
      <c r="J2386" s="158">
        <f>ROUND(I2386*H2386,2)</f>
        <v>0</v>
      </c>
      <c r="K2386" s="159"/>
      <c r="L2386" s="31"/>
      <c r="M2386" s="160" t="s">
        <v>1</v>
      </c>
      <c r="N2386" s="161" t="s">
        <v>39</v>
      </c>
      <c r="O2386" s="162">
        <v>1.2250099999999999</v>
      </c>
      <c r="P2386" s="162">
        <f>O2386*H2386</f>
        <v>3.6750299999999996</v>
      </c>
      <c r="Q2386" s="162">
        <v>0</v>
      </c>
      <c r="R2386" s="162">
        <f>Q2386*H2386</f>
        <v>0</v>
      </c>
      <c r="S2386" s="162">
        <v>0</v>
      </c>
      <c r="T2386" s="163">
        <f>S2386*H2386</f>
        <v>0</v>
      </c>
      <c r="U2386" s="30"/>
      <c r="V2386" s="30"/>
      <c r="W2386" s="30"/>
      <c r="X2386" s="30"/>
      <c r="Y2386" s="30"/>
      <c r="Z2386" s="30"/>
      <c r="AA2386" s="30"/>
      <c r="AB2386" s="30"/>
      <c r="AC2386" s="30"/>
      <c r="AD2386" s="30"/>
      <c r="AE2386" s="30"/>
      <c r="AR2386" s="164" t="s">
        <v>558</v>
      </c>
      <c r="AT2386" s="164" t="s">
        <v>447</v>
      </c>
      <c r="AU2386" s="164" t="s">
        <v>129</v>
      </c>
      <c r="AY2386" s="18" t="s">
        <v>445</v>
      </c>
      <c r="BE2386" s="165">
        <f>IF(N2386="základná",J2386,0)</f>
        <v>0</v>
      </c>
      <c r="BF2386" s="165">
        <f>IF(N2386="znížená",J2386,0)</f>
        <v>0</v>
      </c>
      <c r="BG2386" s="165">
        <f>IF(N2386="zákl. prenesená",J2386,0)</f>
        <v>0</v>
      </c>
      <c r="BH2386" s="165">
        <f>IF(N2386="zníž. prenesená",J2386,0)</f>
        <v>0</v>
      </c>
      <c r="BI2386" s="165">
        <f>IF(N2386="nulová",J2386,0)</f>
        <v>0</v>
      </c>
      <c r="BJ2386" s="18" t="s">
        <v>129</v>
      </c>
      <c r="BK2386" s="165">
        <f>ROUND(I2386*H2386,2)</f>
        <v>0</v>
      </c>
      <c r="BL2386" s="18" t="s">
        <v>558</v>
      </c>
      <c r="BM2386" s="164" t="s">
        <v>2848</v>
      </c>
    </row>
    <row r="2387" spans="1:65" s="14" customFormat="1">
      <c r="B2387" s="173"/>
      <c r="D2387" s="167" t="s">
        <v>453</v>
      </c>
      <c r="E2387" s="174" t="s">
        <v>1</v>
      </c>
      <c r="F2387" s="175" t="s">
        <v>469</v>
      </c>
      <c r="H2387" s="176">
        <v>3</v>
      </c>
      <c r="L2387" s="173"/>
      <c r="M2387" s="177"/>
      <c r="N2387" s="178"/>
      <c r="O2387" s="178"/>
      <c r="P2387" s="178"/>
      <c r="Q2387" s="178"/>
      <c r="R2387" s="178"/>
      <c r="S2387" s="178"/>
      <c r="T2387" s="179"/>
      <c r="AT2387" s="174" t="s">
        <v>453</v>
      </c>
      <c r="AU2387" s="174" t="s">
        <v>129</v>
      </c>
      <c r="AV2387" s="14" t="s">
        <v>129</v>
      </c>
      <c r="AW2387" s="14" t="s">
        <v>29</v>
      </c>
      <c r="AX2387" s="14" t="s">
        <v>73</v>
      </c>
      <c r="AY2387" s="174" t="s">
        <v>445</v>
      </c>
    </row>
    <row r="2388" spans="1:65" s="16" customFormat="1">
      <c r="B2388" s="187"/>
      <c r="D2388" s="167" t="s">
        <v>453</v>
      </c>
      <c r="E2388" s="188" t="s">
        <v>1</v>
      </c>
      <c r="F2388" s="189" t="s">
        <v>470</v>
      </c>
      <c r="H2388" s="190">
        <v>3</v>
      </c>
      <c r="L2388" s="187"/>
      <c r="M2388" s="191"/>
      <c r="N2388" s="192"/>
      <c r="O2388" s="192"/>
      <c r="P2388" s="192"/>
      <c r="Q2388" s="192"/>
      <c r="R2388" s="192"/>
      <c r="S2388" s="192"/>
      <c r="T2388" s="193"/>
      <c r="AT2388" s="188" t="s">
        <v>453</v>
      </c>
      <c r="AU2388" s="188" t="s">
        <v>129</v>
      </c>
      <c r="AV2388" s="16" t="s">
        <v>451</v>
      </c>
      <c r="AW2388" s="16" t="s">
        <v>29</v>
      </c>
      <c r="AX2388" s="16" t="s">
        <v>81</v>
      </c>
      <c r="AY2388" s="188" t="s">
        <v>445</v>
      </c>
    </row>
    <row r="2389" spans="1:65" s="2" customFormat="1" ht="44.25" customHeight="1">
      <c r="A2389" s="30"/>
      <c r="B2389" s="152"/>
      <c r="C2389" s="153" t="s">
        <v>2849</v>
      </c>
      <c r="D2389" s="153" t="s">
        <v>447</v>
      </c>
      <c r="E2389" s="154" t="s">
        <v>2850</v>
      </c>
      <c r="F2389" s="155" t="s">
        <v>2851</v>
      </c>
      <c r="G2389" s="156" t="s">
        <v>651</v>
      </c>
      <c r="H2389" s="157">
        <v>1</v>
      </c>
      <c r="I2389" s="158"/>
      <c r="J2389" s="158">
        <f>ROUND(I2389*H2389,2)</f>
        <v>0</v>
      </c>
      <c r="K2389" s="159"/>
      <c r="L2389" s="31"/>
      <c r="M2389" s="160" t="s">
        <v>1</v>
      </c>
      <c r="N2389" s="161" t="s">
        <v>39</v>
      </c>
      <c r="O2389" s="162">
        <v>1.2250099999999999</v>
      </c>
      <c r="P2389" s="162">
        <f>O2389*H2389</f>
        <v>1.2250099999999999</v>
      </c>
      <c r="Q2389" s="162">
        <v>0</v>
      </c>
      <c r="R2389" s="162">
        <f>Q2389*H2389</f>
        <v>0</v>
      </c>
      <c r="S2389" s="162">
        <v>0</v>
      </c>
      <c r="T2389" s="163">
        <f>S2389*H2389</f>
        <v>0</v>
      </c>
      <c r="U2389" s="30"/>
      <c r="V2389" s="30"/>
      <c r="W2389" s="30"/>
      <c r="X2389" s="30"/>
      <c r="Y2389" s="30"/>
      <c r="Z2389" s="30"/>
      <c r="AA2389" s="30"/>
      <c r="AB2389" s="30"/>
      <c r="AC2389" s="30"/>
      <c r="AD2389" s="30"/>
      <c r="AE2389" s="30"/>
      <c r="AR2389" s="164" t="s">
        <v>558</v>
      </c>
      <c r="AT2389" s="164" t="s">
        <v>447</v>
      </c>
      <c r="AU2389" s="164" t="s">
        <v>129</v>
      </c>
      <c r="AY2389" s="18" t="s">
        <v>445</v>
      </c>
      <c r="BE2389" s="165">
        <f>IF(N2389="základná",J2389,0)</f>
        <v>0</v>
      </c>
      <c r="BF2389" s="165">
        <f>IF(N2389="znížená",J2389,0)</f>
        <v>0</v>
      </c>
      <c r="BG2389" s="165">
        <f>IF(N2389="zákl. prenesená",J2389,0)</f>
        <v>0</v>
      </c>
      <c r="BH2389" s="165">
        <f>IF(N2389="zníž. prenesená",J2389,0)</f>
        <v>0</v>
      </c>
      <c r="BI2389" s="165">
        <f>IF(N2389="nulová",J2389,0)</f>
        <v>0</v>
      </c>
      <c r="BJ2389" s="18" t="s">
        <v>129</v>
      </c>
      <c r="BK2389" s="165">
        <f>ROUND(I2389*H2389,2)</f>
        <v>0</v>
      </c>
      <c r="BL2389" s="18" t="s">
        <v>558</v>
      </c>
      <c r="BM2389" s="164" t="s">
        <v>2852</v>
      </c>
    </row>
    <row r="2390" spans="1:65" s="14" customFormat="1">
      <c r="B2390" s="173"/>
      <c r="D2390" s="167" t="s">
        <v>453</v>
      </c>
      <c r="E2390" s="174" t="s">
        <v>1</v>
      </c>
      <c r="F2390" s="175" t="s">
        <v>81</v>
      </c>
      <c r="H2390" s="176">
        <v>1</v>
      </c>
      <c r="L2390" s="173"/>
      <c r="M2390" s="177"/>
      <c r="N2390" s="178"/>
      <c r="O2390" s="178"/>
      <c r="P2390" s="178"/>
      <c r="Q2390" s="178"/>
      <c r="R2390" s="178"/>
      <c r="S2390" s="178"/>
      <c r="T2390" s="179"/>
      <c r="AT2390" s="174" t="s">
        <v>453</v>
      </c>
      <c r="AU2390" s="174" t="s">
        <v>129</v>
      </c>
      <c r="AV2390" s="14" t="s">
        <v>129</v>
      </c>
      <c r="AW2390" s="14" t="s">
        <v>29</v>
      </c>
      <c r="AX2390" s="14" t="s">
        <v>73</v>
      </c>
      <c r="AY2390" s="174" t="s">
        <v>445</v>
      </c>
    </row>
    <row r="2391" spans="1:65" s="16" customFormat="1">
      <c r="B2391" s="187"/>
      <c r="D2391" s="167" t="s">
        <v>453</v>
      </c>
      <c r="E2391" s="188" t="s">
        <v>1</v>
      </c>
      <c r="F2391" s="189" t="s">
        <v>470</v>
      </c>
      <c r="H2391" s="190">
        <v>1</v>
      </c>
      <c r="L2391" s="187"/>
      <c r="M2391" s="191"/>
      <c r="N2391" s="192"/>
      <c r="O2391" s="192"/>
      <c r="P2391" s="192"/>
      <c r="Q2391" s="192"/>
      <c r="R2391" s="192"/>
      <c r="S2391" s="192"/>
      <c r="T2391" s="193"/>
      <c r="AT2391" s="188" t="s">
        <v>453</v>
      </c>
      <c r="AU2391" s="188" t="s">
        <v>129</v>
      </c>
      <c r="AV2391" s="16" t="s">
        <v>451</v>
      </c>
      <c r="AW2391" s="16" t="s">
        <v>29</v>
      </c>
      <c r="AX2391" s="16" t="s">
        <v>81</v>
      </c>
      <c r="AY2391" s="188" t="s">
        <v>445</v>
      </c>
    </row>
    <row r="2392" spans="1:65" s="2" customFormat="1" ht="37.9" customHeight="1">
      <c r="A2392" s="30"/>
      <c r="B2392" s="152"/>
      <c r="C2392" s="153" t="s">
        <v>2853</v>
      </c>
      <c r="D2392" s="153" t="s">
        <v>447</v>
      </c>
      <c r="E2392" s="154" t="s">
        <v>2854</v>
      </c>
      <c r="F2392" s="155" t="s">
        <v>2855</v>
      </c>
      <c r="G2392" s="156" t="s">
        <v>651</v>
      </c>
      <c r="H2392" s="240">
        <v>48</v>
      </c>
      <c r="I2392" s="158"/>
      <c r="J2392" s="158">
        <f>ROUND(I2392*H2392,2)</f>
        <v>0</v>
      </c>
      <c r="K2392" s="159"/>
      <c r="L2392" s="31"/>
      <c r="M2392" s="160" t="s">
        <v>1</v>
      </c>
      <c r="N2392" s="161" t="s">
        <v>39</v>
      </c>
      <c r="O2392" s="162">
        <v>1.2250099999999999</v>
      </c>
      <c r="P2392" s="162">
        <f>O2392*H2392</f>
        <v>58.800479999999993</v>
      </c>
      <c r="Q2392" s="162">
        <v>0</v>
      </c>
      <c r="R2392" s="162">
        <f>Q2392*H2392</f>
        <v>0</v>
      </c>
      <c r="S2392" s="162">
        <v>0</v>
      </c>
      <c r="T2392" s="163">
        <f>S2392*H2392</f>
        <v>0</v>
      </c>
      <c r="U2392" s="30"/>
      <c r="V2392" s="2" t="s">
        <v>7252</v>
      </c>
      <c r="W2392" s="30"/>
      <c r="X2392" s="30"/>
      <c r="Y2392" s="30"/>
      <c r="Z2392" s="30"/>
      <c r="AA2392" s="30"/>
      <c r="AB2392" s="30"/>
      <c r="AC2392" s="30"/>
      <c r="AD2392" s="30"/>
      <c r="AE2392" s="30"/>
      <c r="AR2392" s="164" t="s">
        <v>558</v>
      </c>
      <c r="AT2392" s="164" t="s">
        <v>447</v>
      </c>
      <c r="AU2392" s="164" t="s">
        <v>129</v>
      </c>
      <c r="AY2392" s="18" t="s">
        <v>445</v>
      </c>
      <c r="BE2392" s="165">
        <f>IF(N2392="základná",J2392,0)</f>
        <v>0</v>
      </c>
      <c r="BF2392" s="165">
        <f>IF(N2392="znížená",J2392,0)</f>
        <v>0</v>
      </c>
      <c r="BG2392" s="165">
        <f>IF(N2392="zákl. prenesená",J2392,0)</f>
        <v>0</v>
      </c>
      <c r="BH2392" s="165">
        <f>IF(N2392="zníž. prenesená",J2392,0)</f>
        <v>0</v>
      </c>
      <c r="BI2392" s="165">
        <f>IF(N2392="nulová",J2392,0)</f>
        <v>0</v>
      </c>
      <c r="BJ2392" s="18" t="s">
        <v>129</v>
      </c>
      <c r="BK2392" s="165">
        <f>ROUND(I2392*H2392,2)</f>
        <v>0</v>
      </c>
      <c r="BL2392" s="18" t="s">
        <v>558</v>
      </c>
      <c r="BM2392" s="164" t="s">
        <v>2856</v>
      </c>
    </row>
    <row r="2393" spans="1:65" s="14" customFormat="1">
      <c r="B2393" s="173"/>
      <c r="D2393" s="167" t="s">
        <v>453</v>
      </c>
      <c r="E2393" s="174" t="s">
        <v>1</v>
      </c>
      <c r="F2393" s="175" t="s">
        <v>1061</v>
      </c>
      <c r="H2393" s="176">
        <v>86</v>
      </c>
      <c r="L2393" s="173"/>
      <c r="M2393" s="177"/>
      <c r="N2393" s="178"/>
      <c r="O2393" s="178"/>
      <c r="P2393" s="178"/>
      <c r="Q2393" s="178"/>
      <c r="R2393" s="178"/>
      <c r="S2393" s="178"/>
      <c r="T2393" s="179"/>
      <c r="AT2393" s="174" t="s">
        <v>453</v>
      </c>
      <c r="AU2393" s="174" t="s">
        <v>129</v>
      </c>
      <c r="AV2393" s="14" t="s">
        <v>129</v>
      </c>
      <c r="AW2393" s="14" t="s">
        <v>29</v>
      </c>
      <c r="AX2393" s="14" t="s">
        <v>73</v>
      </c>
      <c r="AY2393" s="174" t="s">
        <v>445</v>
      </c>
    </row>
    <row r="2394" spans="1:65" s="16" customFormat="1">
      <c r="B2394" s="187"/>
      <c r="D2394" s="167" t="s">
        <v>453</v>
      </c>
      <c r="E2394" s="188" t="s">
        <v>1</v>
      </c>
      <c r="F2394" s="189" t="s">
        <v>470</v>
      </c>
      <c r="H2394" s="190">
        <v>86</v>
      </c>
      <c r="L2394" s="187"/>
      <c r="M2394" s="191"/>
      <c r="N2394" s="192"/>
      <c r="O2394" s="192"/>
      <c r="P2394" s="192"/>
      <c r="Q2394" s="192"/>
      <c r="R2394" s="192"/>
      <c r="S2394" s="192"/>
      <c r="T2394" s="193"/>
      <c r="AT2394" s="188" t="s">
        <v>453</v>
      </c>
      <c r="AU2394" s="188" t="s">
        <v>129</v>
      </c>
      <c r="AV2394" s="16" t="s">
        <v>451</v>
      </c>
      <c r="AW2394" s="16" t="s">
        <v>29</v>
      </c>
      <c r="AX2394" s="16" t="s">
        <v>81</v>
      </c>
      <c r="AY2394" s="188" t="s">
        <v>445</v>
      </c>
    </row>
    <row r="2395" spans="1:65" s="2" customFormat="1" ht="37.9" customHeight="1">
      <c r="A2395" s="30"/>
      <c r="B2395" s="152"/>
      <c r="C2395" s="153" t="s">
        <v>2857</v>
      </c>
      <c r="D2395" s="153" t="s">
        <v>447</v>
      </c>
      <c r="E2395" s="154" t="s">
        <v>2858</v>
      </c>
      <c r="F2395" s="155" t="s">
        <v>2859</v>
      </c>
      <c r="G2395" s="156" t="s">
        <v>651</v>
      </c>
      <c r="H2395" s="240">
        <v>4</v>
      </c>
      <c r="I2395" s="158"/>
      <c r="J2395" s="158">
        <f>ROUND(I2395*H2395,2)</f>
        <v>0</v>
      </c>
      <c r="K2395" s="159"/>
      <c r="L2395" s="31"/>
      <c r="M2395" s="160" t="s">
        <v>1</v>
      </c>
      <c r="N2395" s="161" t="s">
        <v>39</v>
      </c>
      <c r="O2395" s="162">
        <v>1.2250099999999999</v>
      </c>
      <c r="P2395" s="162">
        <f>O2395*H2395</f>
        <v>4.9000399999999997</v>
      </c>
      <c r="Q2395" s="162">
        <v>0</v>
      </c>
      <c r="R2395" s="162">
        <f>Q2395*H2395</f>
        <v>0</v>
      </c>
      <c r="S2395" s="162">
        <v>0</v>
      </c>
      <c r="T2395" s="163">
        <f>S2395*H2395</f>
        <v>0</v>
      </c>
      <c r="U2395" s="30"/>
      <c r="V2395" s="2" t="s">
        <v>7252</v>
      </c>
      <c r="W2395" s="30"/>
      <c r="X2395" s="30"/>
      <c r="Y2395" s="30"/>
      <c r="Z2395" s="30"/>
      <c r="AA2395" s="30"/>
      <c r="AB2395" s="30"/>
      <c r="AC2395" s="30"/>
      <c r="AD2395" s="30"/>
      <c r="AE2395" s="30"/>
      <c r="AR2395" s="164" t="s">
        <v>558</v>
      </c>
      <c r="AT2395" s="164" t="s">
        <v>447</v>
      </c>
      <c r="AU2395" s="164" t="s">
        <v>129</v>
      </c>
      <c r="AY2395" s="18" t="s">
        <v>445</v>
      </c>
      <c r="BE2395" s="165">
        <f>IF(N2395="základná",J2395,0)</f>
        <v>0</v>
      </c>
      <c r="BF2395" s="165">
        <f>IF(N2395="znížená",J2395,0)</f>
        <v>0</v>
      </c>
      <c r="BG2395" s="165">
        <f>IF(N2395="zákl. prenesená",J2395,0)</f>
        <v>0</v>
      </c>
      <c r="BH2395" s="165">
        <f>IF(N2395="zníž. prenesená",J2395,0)</f>
        <v>0</v>
      </c>
      <c r="BI2395" s="165">
        <f>IF(N2395="nulová",J2395,0)</f>
        <v>0</v>
      </c>
      <c r="BJ2395" s="18" t="s">
        <v>129</v>
      </c>
      <c r="BK2395" s="165">
        <f>ROUND(I2395*H2395,2)</f>
        <v>0</v>
      </c>
      <c r="BL2395" s="18" t="s">
        <v>558</v>
      </c>
      <c r="BM2395" s="164" t="s">
        <v>2860</v>
      </c>
    </row>
    <row r="2396" spans="1:65" s="14" customFormat="1">
      <c r="B2396" s="173"/>
      <c r="D2396" s="167" t="s">
        <v>453</v>
      </c>
      <c r="E2396" s="174" t="s">
        <v>1</v>
      </c>
      <c r="F2396" s="175" t="s">
        <v>823</v>
      </c>
      <c r="H2396" s="176">
        <v>48</v>
      </c>
      <c r="L2396" s="173"/>
      <c r="M2396" s="177"/>
      <c r="N2396" s="178"/>
      <c r="O2396" s="178"/>
      <c r="P2396" s="178"/>
      <c r="Q2396" s="178"/>
      <c r="R2396" s="178"/>
      <c r="S2396" s="178"/>
      <c r="T2396" s="179"/>
      <c r="AT2396" s="174" t="s">
        <v>453</v>
      </c>
      <c r="AU2396" s="174" t="s">
        <v>129</v>
      </c>
      <c r="AV2396" s="14" t="s">
        <v>129</v>
      </c>
      <c r="AW2396" s="14" t="s">
        <v>29</v>
      </c>
      <c r="AX2396" s="14" t="s">
        <v>73</v>
      </c>
      <c r="AY2396" s="174" t="s">
        <v>445</v>
      </c>
    </row>
    <row r="2397" spans="1:65" s="16" customFormat="1">
      <c r="B2397" s="187"/>
      <c r="D2397" s="167" t="s">
        <v>453</v>
      </c>
      <c r="E2397" s="188" t="s">
        <v>1</v>
      </c>
      <c r="F2397" s="189" t="s">
        <v>470</v>
      </c>
      <c r="H2397" s="190">
        <v>48</v>
      </c>
      <c r="L2397" s="187"/>
      <c r="M2397" s="191"/>
      <c r="N2397" s="192"/>
      <c r="O2397" s="192"/>
      <c r="P2397" s="192"/>
      <c r="Q2397" s="192"/>
      <c r="R2397" s="192"/>
      <c r="S2397" s="192"/>
      <c r="T2397" s="193"/>
      <c r="AT2397" s="188" t="s">
        <v>453</v>
      </c>
      <c r="AU2397" s="188" t="s">
        <v>129</v>
      </c>
      <c r="AV2397" s="16" t="s">
        <v>451</v>
      </c>
      <c r="AW2397" s="16" t="s">
        <v>29</v>
      </c>
      <c r="AX2397" s="16" t="s">
        <v>81</v>
      </c>
      <c r="AY2397" s="188" t="s">
        <v>445</v>
      </c>
    </row>
    <row r="2398" spans="1:65" s="2" customFormat="1" ht="37.9" customHeight="1">
      <c r="A2398" s="30"/>
      <c r="B2398" s="152"/>
      <c r="C2398" s="153" t="s">
        <v>2861</v>
      </c>
      <c r="D2398" s="153" t="s">
        <v>447</v>
      </c>
      <c r="E2398" s="154" t="s">
        <v>2862</v>
      </c>
      <c r="F2398" s="155" t="s">
        <v>2863</v>
      </c>
      <c r="G2398" s="156" t="s">
        <v>651</v>
      </c>
      <c r="H2398" s="157">
        <v>32</v>
      </c>
      <c r="I2398" s="158"/>
      <c r="J2398" s="158">
        <f>ROUND(I2398*H2398,2)</f>
        <v>0</v>
      </c>
      <c r="K2398" s="159"/>
      <c r="L2398" s="31"/>
      <c r="M2398" s="160" t="s">
        <v>1</v>
      </c>
      <c r="N2398" s="161" t="s">
        <v>39</v>
      </c>
      <c r="O2398" s="162">
        <v>1.2250099999999999</v>
      </c>
      <c r="P2398" s="162">
        <f>O2398*H2398</f>
        <v>39.200319999999998</v>
      </c>
      <c r="Q2398" s="162">
        <v>0</v>
      </c>
      <c r="R2398" s="162">
        <f>Q2398*H2398</f>
        <v>0</v>
      </c>
      <c r="S2398" s="162">
        <v>0</v>
      </c>
      <c r="T2398" s="163">
        <f>S2398*H2398</f>
        <v>0</v>
      </c>
      <c r="U2398" s="30"/>
      <c r="V2398" s="30"/>
      <c r="W2398" s="30"/>
      <c r="X2398" s="30"/>
      <c r="Y2398" s="30"/>
      <c r="Z2398" s="30"/>
      <c r="AA2398" s="30"/>
      <c r="AB2398" s="30"/>
      <c r="AC2398" s="30"/>
      <c r="AD2398" s="30"/>
      <c r="AE2398" s="30"/>
      <c r="AR2398" s="164" t="s">
        <v>558</v>
      </c>
      <c r="AT2398" s="164" t="s">
        <v>447</v>
      </c>
      <c r="AU2398" s="164" t="s">
        <v>129</v>
      </c>
      <c r="AY2398" s="18" t="s">
        <v>445</v>
      </c>
      <c r="BE2398" s="165">
        <f>IF(N2398="základná",J2398,0)</f>
        <v>0</v>
      </c>
      <c r="BF2398" s="165">
        <f>IF(N2398="znížená",J2398,0)</f>
        <v>0</v>
      </c>
      <c r="BG2398" s="165">
        <f>IF(N2398="zákl. prenesená",J2398,0)</f>
        <v>0</v>
      </c>
      <c r="BH2398" s="165">
        <f>IF(N2398="zníž. prenesená",J2398,0)</f>
        <v>0</v>
      </c>
      <c r="BI2398" s="165">
        <f>IF(N2398="nulová",J2398,0)</f>
        <v>0</v>
      </c>
      <c r="BJ2398" s="18" t="s">
        <v>129</v>
      </c>
      <c r="BK2398" s="165">
        <f>ROUND(I2398*H2398,2)</f>
        <v>0</v>
      </c>
      <c r="BL2398" s="18" t="s">
        <v>558</v>
      </c>
      <c r="BM2398" s="164" t="s">
        <v>2864</v>
      </c>
    </row>
    <row r="2399" spans="1:65" s="14" customFormat="1">
      <c r="B2399" s="173"/>
      <c r="D2399" s="167" t="s">
        <v>453</v>
      </c>
      <c r="E2399" s="174" t="s">
        <v>1</v>
      </c>
      <c r="F2399" s="175" t="s">
        <v>655</v>
      </c>
      <c r="H2399" s="176">
        <v>32</v>
      </c>
      <c r="L2399" s="173"/>
      <c r="M2399" s="177"/>
      <c r="N2399" s="178"/>
      <c r="O2399" s="178"/>
      <c r="P2399" s="178"/>
      <c r="Q2399" s="178"/>
      <c r="R2399" s="178"/>
      <c r="S2399" s="178"/>
      <c r="T2399" s="179"/>
      <c r="AT2399" s="174" t="s">
        <v>453</v>
      </c>
      <c r="AU2399" s="174" t="s">
        <v>129</v>
      </c>
      <c r="AV2399" s="14" t="s">
        <v>129</v>
      </c>
      <c r="AW2399" s="14" t="s">
        <v>29</v>
      </c>
      <c r="AX2399" s="14" t="s">
        <v>73</v>
      </c>
      <c r="AY2399" s="174" t="s">
        <v>445</v>
      </c>
    </row>
    <row r="2400" spans="1:65" s="16" customFormat="1">
      <c r="B2400" s="187"/>
      <c r="D2400" s="167" t="s">
        <v>453</v>
      </c>
      <c r="E2400" s="188" t="s">
        <v>1</v>
      </c>
      <c r="F2400" s="189" t="s">
        <v>470</v>
      </c>
      <c r="H2400" s="190">
        <v>32</v>
      </c>
      <c r="L2400" s="187"/>
      <c r="M2400" s="191"/>
      <c r="N2400" s="192"/>
      <c r="O2400" s="192"/>
      <c r="P2400" s="192"/>
      <c r="Q2400" s="192"/>
      <c r="R2400" s="192"/>
      <c r="S2400" s="192"/>
      <c r="T2400" s="193"/>
      <c r="AT2400" s="188" t="s">
        <v>453</v>
      </c>
      <c r="AU2400" s="188" t="s">
        <v>129</v>
      </c>
      <c r="AV2400" s="16" t="s">
        <v>451</v>
      </c>
      <c r="AW2400" s="16" t="s">
        <v>29</v>
      </c>
      <c r="AX2400" s="16" t="s">
        <v>81</v>
      </c>
      <c r="AY2400" s="188" t="s">
        <v>445</v>
      </c>
    </row>
    <row r="2401" spans="1:65" s="2" customFormat="1" ht="37.9" customHeight="1">
      <c r="A2401" s="30"/>
      <c r="B2401" s="152"/>
      <c r="C2401" s="153" t="s">
        <v>2865</v>
      </c>
      <c r="D2401" s="153" t="s">
        <v>447</v>
      </c>
      <c r="E2401" s="154" t="s">
        <v>2866</v>
      </c>
      <c r="F2401" s="155" t="s">
        <v>2867</v>
      </c>
      <c r="G2401" s="156" t="s">
        <v>651</v>
      </c>
      <c r="H2401" s="157">
        <v>2</v>
      </c>
      <c r="I2401" s="158"/>
      <c r="J2401" s="158">
        <f>ROUND(I2401*H2401,2)</f>
        <v>0</v>
      </c>
      <c r="K2401" s="159"/>
      <c r="L2401" s="31"/>
      <c r="M2401" s="160" t="s">
        <v>1</v>
      </c>
      <c r="N2401" s="161" t="s">
        <v>39</v>
      </c>
      <c r="O2401" s="162">
        <v>1.2250099999999999</v>
      </c>
      <c r="P2401" s="162">
        <f>O2401*H2401</f>
        <v>2.4500199999999999</v>
      </c>
      <c r="Q2401" s="162">
        <v>0</v>
      </c>
      <c r="R2401" s="162">
        <f>Q2401*H2401</f>
        <v>0</v>
      </c>
      <c r="S2401" s="162">
        <v>0</v>
      </c>
      <c r="T2401" s="163">
        <f>S2401*H2401</f>
        <v>0</v>
      </c>
      <c r="U2401" s="30"/>
      <c r="V2401" s="30"/>
      <c r="W2401" s="30"/>
      <c r="X2401" s="30"/>
      <c r="Y2401" s="30"/>
      <c r="Z2401" s="30"/>
      <c r="AA2401" s="30"/>
      <c r="AB2401" s="30"/>
      <c r="AC2401" s="30"/>
      <c r="AD2401" s="30"/>
      <c r="AE2401" s="30"/>
      <c r="AR2401" s="164" t="s">
        <v>558</v>
      </c>
      <c r="AT2401" s="164" t="s">
        <v>447</v>
      </c>
      <c r="AU2401" s="164" t="s">
        <v>129</v>
      </c>
      <c r="AY2401" s="18" t="s">
        <v>445</v>
      </c>
      <c r="BE2401" s="165">
        <f>IF(N2401="základná",J2401,0)</f>
        <v>0</v>
      </c>
      <c r="BF2401" s="165">
        <f>IF(N2401="znížená",J2401,0)</f>
        <v>0</v>
      </c>
      <c r="BG2401" s="165">
        <f>IF(N2401="zákl. prenesená",J2401,0)</f>
        <v>0</v>
      </c>
      <c r="BH2401" s="165">
        <f>IF(N2401="zníž. prenesená",J2401,0)</f>
        <v>0</v>
      </c>
      <c r="BI2401" s="165">
        <f>IF(N2401="nulová",J2401,0)</f>
        <v>0</v>
      </c>
      <c r="BJ2401" s="18" t="s">
        <v>129</v>
      </c>
      <c r="BK2401" s="165">
        <f>ROUND(I2401*H2401,2)</f>
        <v>0</v>
      </c>
      <c r="BL2401" s="18" t="s">
        <v>558</v>
      </c>
      <c r="BM2401" s="164" t="s">
        <v>2868</v>
      </c>
    </row>
    <row r="2402" spans="1:65" s="14" customFormat="1">
      <c r="B2402" s="173"/>
      <c r="D2402" s="167" t="s">
        <v>453</v>
      </c>
      <c r="E2402" s="174" t="s">
        <v>1</v>
      </c>
      <c r="F2402" s="175" t="s">
        <v>129</v>
      </c>
      <c r="H2402" s="176">
        <v>2</v>
      </c>
      <c r="L2402" s="173"/>
      <c r="M2402" s="177"/>
      <c r="N2402" s="178"/>
      <c r="O2402" s="178"/>
      <c r="P2402" s="178"/>
      <c r="Q2402" s="178"/>
      <c r="R2402" s="178"/>
      <c r="S2402" s="178"/>
      <c r="T2402" s="179"/>
      <c r="AT2402" s="174" t="s">
        <v>453</v>
      </c>
      <c r="AU2402" s="174" t="s">
        <v>129</v>
      </c>
      <c r="AV2402" s="14" t="s">
        <v>129</v>
      </c>
      <c r="AW2402" s="14" t="s">
        <v>29</v>
      </c>
      <c r="AX2402" s="14" t="s">
        <v>73</v>
      </c>
      <c r="AY2402" s="174" t="s">
        <v>445</v>
      </c>
    </row>
    <row r="2403" spans="1:65" s="16" customFormat="1">
      <c r="B2403" s="187"/>
      <c r="D2403" s="167" t="s">
        <v>453</v>
      </c>
      <c r="E2403" s="188" t="s">
        <v>1</v>
      </c>
      <c r="F2403" s="189" t="s">
        <v>470</v>
      </c>
      <c r="H2403" s="190">
        <v>2</v>
      </c>
      <c r="L2403" s="187"/>
      <c r="M2403" s="191"/>
      <c r="N2403" s="192"/>
      <c r="O2403" s="192"/>
      <c r="P2403" s="192"/>
      <c r="Q2403" s="192"/>
      <c r="R2403" s="192"/>
      <c r="S2403" s="192"/>
      <c r="T2403" s="193"/>
      <c r="AT2403" s="188" t="s">
        <v>453</v>
      </c>
      <c r="AU2403" s="188" t="s">
        <v>129</v>
      </c>
      <c r="AV2403" s="16" t="s">
        <v>451</v>
      </c>
      <c r="AW2403" s="16" t="s">
        <v>29</v>
      </c>
      <c r="AX2403" s="16" t="s">
        <v>81</v>
      </c>
      <c r="AY2403" s="188" t="s">
        <v>445</v>
      </c>
    </row>
    <row r="2404" spans="1:65" s="2" customFormat="1" ht="49.15" customHeight="1">
      <c r="A2404" s="30"/>
      <c r="B2404" s="152"/>
      <c r="C2404" s="153" t="s">
        <v>2869</v>
      </c>
      <c r="D2404" s="153" t="s">
        <v>447</v>
      </c>
      <c r="E2404" s="154" t="s">
        <v>2870</v>
      </c>
      <c r="F2404" s="155" t="s">
        <v>2871</v>
      </c>
      <c r="G2404" s="156" t="s">
        <v>651</v>
      </c>
      <c r="H2404" s="157">
        <v>26</v>
      </c>
      <c r="I2404" s="158"/>
      <c r="J2404" s="158">
        <f>ROUND(I2404*H2404,2)</f>
        <v>0</v>
      </c>
      <c r="K2404" s="159"/>
      <c r="L2404" s="31"/>
      <c r="M2404" s="160" t="s">
        <v>1</v>
      </c>
      <c r="N2404" s="161" t="s">
        <v>39</v>
      </c>
      <c r="O2404" s="162">
        <v>1.2250099999999999</v>
      </c>
      <c r="P2404" s="162">
        <f>O2404*H2404</f>
        <v>31.850259999999999</v>
      </c>
      <c r="Q2404" s="162">
        <v>0</v>
      </c>
      <c r="R2404" s="162">
        <f>Q2404*H2404</f>
        <v>0</v>
      </c>
      <c r="S2404" s="162">
        <v>0</v>
      </c>
      <c r="T2404" s="163">
        <f>S2404*H2404</f>
        <v>0</v>
      </c>
      <c r="U2404" s="30"/>
      <c r="V2404" s="30"/>
      <c r="W2404" s="30"/>
      <c r="X2404" s="30"/>
      <c r="Y2404" s="30"/>
      <c r="Z2404" s="30"/>
      <c r="AA2404" s="30"/>
      <c r="AB2404" s="30"/>
      <c r="AC2404" s="30"/>
      <c r="AD2404" s="30"/>
      <c r="AE2404" s="30"/>
      <c r="AR2404" s="164" t="s">
        <v>558</v>
      </c>
      <c r="AT2404" s="164" t="s">
        <v>447</v>
      </c>
      <c r="AU2404" s="164" t="s">
        <v>129</v>
      </c>
      <c r="AY2404" s="18" t="s">
        <v>445</v>
      </c>
      <c r="BE2404" s="165">
        <f>IF(N2404="základná",J2404,0)</f>
        <v>0</v>
      </c>
      <c r="BF2404" s="165">
        <f>IF(N2404="znížená",J2404,0)</f>
        <v>0</v>
      </c>
      <c r="BG2404" s="165">
        <f>IF(N2404="zákl. prenesená",J2404,0)</f>
        <v>0</v>
      </c>
      <c r="BH2404" s="165">
        <f>IF(N2404="zníž. prenesená",J2404,0)</f>
        <v>0</v>
      </c>
      <c r="BI2404" s="165">
        <f>IF(N2404="nulová",J2404,0)</f>
        <v>0</v>
      </c>
      <c r="BJ2404" s="18" t="s">
        <v>129</v>
      </c>
      <c r="BK2404" s="165">
        <f>ROUND(I2404*H2404,2)</f>
        <v>0</v>
      </c>
      <c r="BL2404" s="18" t="s">
        <v>558</v>
      </c>
      <c r="BM2404" s="164" t="s">
        <v>2872</v>
      </c>
    </row>
    <row r="2405" spans="1:65" s="2" customFormat="1" ht="49.15" customHeight="1">
      <c r="A2405" s="30"/>
      <c r="B2405" s="152"/>
      <c r="C2405" s="153" t="s">
        <v>2873</v>
      </c>
      <c r="D2405" s="153" t="s">
        <v>447</v>
      </c>
      <c r="E2405" s="154" t="s">
        <v>2874</v>
      </c>
      <c r="F2405" s="155" t="s">
        <v>2875</v>
      </c>
      <c r="G2405" s="156" t="s">
        <v>651</v>
      </c>
      <c r="H2405" s="157">
        <v>3</v>
      </c>
      <c r="I2405" s="158"/>
      <c r="J2405" s="158">
        <f>ROUND(I2405*H2405,2)</f>
        <v>0</v>
      </c>
      <c r="K2405" s="159"/>
      <c r="L2405" s="31"/>
      <c r="M2405" s="160" t="s">
        <v>1</v>
      </c>
      <c r="N2405" s="161" t="s">
        <v>39</v>
      </c>
      <c r="O2405" s="162">
        <v>1.2250099999999999</v>
      </c>
      <c r="P2405" s="162">
        <f>O2405*H2405</f>
        <v>3.6750299999999996</v>
      </c>
      <c r="Q2405" s="162">
        <v>0</v>
      </c>
      <c r="R2405" s="162">
        <f>Q2405*H2405</f>
        <v>0</v>
      </c>
      <c r="S2405" s="162">
        <v>0</v>
      </c>
      <c r="T2405" s="163">
        <f>S2405*H2405</f>
        <v>0</v>
      </c>
      <c r="U2405" s="30"/>
      <c r="V2405" s="30"/>
      <c r="W2405" s="30"/>
      <c r="X2405" s="30"/>
      <c r="Y2405" s="30"/>
      <c r="Z2405" s="30"/>
      <c r="AA2405" s="30"/>
      <c r="AB2405" s="30"/>
      <c r="AC2405" s="30"/>
      <c r="AD2405" s="30"/>
      <c r="AE2405" s="30"/>
      <c r="AR2405" s="164" t="s">
        <v>558</v>
      </c>
      <c r="AT2405" s="164" t="s">
        <v>447</v>
      </c>
      <c r="AU2405" s="164" t="s">
        <v>129</v>
      </c>
      <c r="AY2405" s="18" t="s">
        <v>445</v>
      </c>
      <c r="BE2405" s="165">
        <f>IF(N2405="základná",J2405,0)</f>
        <v>0</v>
      </c>
      <c r="BF2405" s="165">
        <f>IF(N2405="znížená",J2405,0)</f>
        <v>0</v>
      </c>
      <c r="BG2405" s="165">
        <f>IF(N2405="zákl. prenesená",J2405,0)</f>
        <v>0</v>
      </c>
      <c r="BH2405" s="165">
        <f>IF(N2405="zníž. prenesená",J2405,0)</f>
        <v>0</v>
      </c>
      <c r="BI2405" s="165">
        <f>IF(N2405="nulová",J2405,0)</f>
        <v>0</v>
      </c>
      <c r="BJ2405" s="18" t="s">
        <v>129</v>
      </c>
      <c r="BK2405" s="165">
        <f>ROUND(I2405*H2405,2)</f>
        <v>0</v>
      </c>
      <c r="BL2405" s="18" t="s">
        <v>558</v>
      </c>
      <c r="BM2405" s="164" t="s">
        <v>2876</v>
      </c>
    </row>
    <row r="2406" spans="1:65" s="2" customFormat="1" ht="44.25" customHeight="1">
      <c r="A2406" s="30"/>
      <c r="B2406" s="152"/>
      <c r="C2406" s="153" t="s">
        <v>2877</v>
      </c>
      <c r="D2406" s="153" t="s">
        <v>447</v>
      </c>
      <c r="E2406" s="154" t="s">
        <v>2878</v>
      </c>
      <c r="F2406" s="155" t="s">
        <v>2879</v>
      </c>
      <c r="G2406" s="156" t="s">
        <v>651</v>
      </c>
      <c r="H2406" s="157">
        <v>5</v>
      </c>
      <c r="I2406" s="158"/>
      <c r="J2406" s="158">
        <f>ROUND(I2406*H2406,2)</f>
        <v>0</v>
      </c>
      <c r="K2406" s="159"/>
      <c r="L2406" s="31"/>
      <c r="M2406" s="160" t="s">
        <v>1</v>
      </c>
      <c r="N2406" s="161" t="s">
        <v>39</v>
      </c>
      <c r="O2406" s="162">
        <v>1.2250099999999999</v>
      </c>
      <c r="P2406" s="162">
        <f>O2406*H2406</f>
        <v>6.1250499999999999</v>
      </c>
      <c r="Q2406" s="162">
        <v>0</v>
      </c>
      <c r="R2406" s="162">
        <f>Q2406*H2406</f>
        <v>0</v>
      </c>
      <c r="S2406" s="162">
        <v>0</v>
      </c>
      <c r="T2406" s="163">
        <f>S2406*H2406</f>
        <v>0</v>
      </c>
      <c r="U2406" s="30"/>
      <c r="V2406" s="30"/>
      <c r="W2406" s="30"/>
      <c r="X2406" s="30"/>
      <c r="Y2406" s="30"/>
      <c r="Z2406" s="30"/>
      <c r="AA2406" s="30"/>
      <c r="AB2406" s="30"/>
      <c r="AC2406" s="30"/>
      <c r="AD2406" s="30"/>
      <c r="AE2406" s="30"/>
      <c r="AR2406" s="164" t="s">
        <v>558</v>
      </c>
      <c r="AT2406" s="164" t="s">
        <v>447</v>
      </c>
      <c r="AU2406" s="164" t="s">
        <v>129</v>
      </c>
      <c r="AY2406" s="18" t="s">
        <v>445</v>
      </c>
      <c r="BE2406" s="165">
        <f>IF(N2406="základná",J2406,0)</f>
        <v>0</v>
      </c>
      <c r="BF2406" s="165">
        <f>IF(N2406="znížená",J2406,0)</f>
        <v>0</v>
      </c>
      <c r="BG2406" s="165">
        <f>IF(N2406="zákl. prenesená",J2406,0)</f>
        <v>0</v>
      </c>
      <c r="BH2406" s="165">
        <f>IF(N2406="zníž. prenesená",J2406,0)</f>
        <v>0</v>
      </c>
      <c r="BI2406" s="165">
        <f>IF(N2406="nulová",J2406,0)</f>
        <v>0</v>
      </c>
      <c r="BJ2406" s="18" t="s">
        <v>129</v>
      </c>
      <c r="BK2406" s="165">
        <f>ROUND(I2406*H2406,2)</f>
        <v>0</v>
      </c>
      <c r="BL2406" s="18" t="s">
        <v>558</v>
      </c>
      <c r="BM2406" s="164" t="s">
        <v>2880</v>
      </c>
    </row>
    <row r="2407" spans="1:65" s="14" customFormat="1">
      <c r="B2407" s="173"/>
      <c r="D2407" s="167" t="s">
        <v>453</v>
      </c>
      <c r="E2407" s="174" t="s">
        <v>1</v>
      </c>
      <c r="F2407" s="175" t="s">
        <v>490</v>
      </c>
      <c r="H2407" s="176">
        <v>5</v>
      </c>
      <c r="L2407" s="173"/>
      <c r="M2407" s="177"/>
      <c r="N2407" s="178"/>
      <c r="O2407" s="178"/>
      <c r="P2407" s="178"/>
      <c r="Q2407" s="178"/>
      <c r="R2407" s="178"/>
      <c r="S2407" s="178"/>
      <c r="T2407" s="179"/>
      <c r="AT2407" s="174" t="s">
        <v>453</v>
      </c>
      <c r="AU2407" s="174" t="s">
        <v>129</v>
      </c>
      <c r="AV2407" s="14" t="s">
        <v>129</v>
      </c>
      <c r="AW2407" s="14" t="s">
        <v>29</v>
      </c>
      <c r="AX2407" s="14" t="s">
        <v>73</v>
      </c>
      <c r="AY2407" s="174" t="s">
        <v>445</v>
      </c>
    </row>
    <row r="2408" spans="1:65" s="16" customFormat="1">
      <c r="B2408" s="187"/>
      <c r="D2408" s="167" t="s">
        <v>453</v>
      </c>
      <c r="E2408" s="188" t="s">
        <v>1</v>
      </c>
      <c r="F2408" s="189" t="s">
        <v>470</v>
      </c>
      <c r="H2408" s="190">
        <v>5</v>
      </c>
      <c r="L2408" s="187"/>
      <c r="M2408" s="191"/>
      <c r="N2408" s="192"/>
      <c r="O2408" s="192"/>
      <c r="P2408" s="192"/>
      <c r="Q2408" s="192"/>
      <c r="R2408" s="192"/>
      <c r="S2408" s="192"/>
      <c r="T2408" s="193"/>
      <c r="AT2408" s="188" t="s">
        <v>453</v>
      </c>
      <c r="AU2408" s="188" t="s">
        <v>129</v>
      </c>
      <c r="AV2408" s="16" t="s">
        <v>451</v>
      </c>
      <c r="AW2408" s="16" t="s">
        <v>29</v>
      </c>
      <c r="AX2408" s="16" t="s">
        <v>81</v>
      </c>
      <c r="AY2408" s="188" t="s">
        <v>445</v>
      </c>
    </row>
    <row r="2409" spans="1:65" s="2" customFormat="1" ht="44.25" customHeight="1">
      <c r="A2409" s="30"/>
      <c r="B2409" s="152"/>
      <c r="C2409" s="153" t="s">
        <v>2881</v>
      </c>
      <c r="D2409" s="153" t="s">
        <v>447</v>
      </c>
      <c r="E2409" s="154" t="s">
        <v>2882</v>
      </c>
      <c r="F2409" s="155" t="s">
        <v>2883</v>
      </c>
      <c r="G2409" s="156" t="s">
        <v>651</v>
      </c>
      <c r="H2409" s="157">
        <v>3</v>
      </c>
      <c r="I2409" s="158"/>
      <c r="J2409" s="158">
        <f>ROUND(I2409*H2409,2)</f>
        <v>0</v>
      </c>
      <c r="K2409" s="159"/>
      <c r="L2409" s="31"/>
      <c r="M2409" s="160" t="s">
        <v>1</v>
      </c>
      <c r="N2409" s="161" t="s">
        <v>39</v>
      </c>
      <c r="O2409" s="162">
        <v>1.2250099999999999</v>
      </c>
      <c r="P2409" s="162">
        <f>O2409*H2409</f>
        <v>3.6750299999999996</v>
      </c>
      <c r="Q2409" s="162">
        <v>0</v>
      </c>
      <c r="R2409" s="162">
        <f>Q2409*H2409</f>
        <v>0</v>
      </c>
      <c r="S2409" s="162">
        <v>0</v>
      </c>
      <c r="T2409" s="163">
        <f>S2409*H2409</f>
        <v>0</v>
      </c>
      <c r="U2409" s="30"/>
      <c r="V2409" s="30"/>
      <c r="W2409" s="30"/>
      <c r="X2409" s="30"/>
      <c r="Y2409" s="30"/>
      <c r="Z2409" s="30"/>
      <c r="AA2409" s="30"/>
      <c r="AB2409" s="30"/>
      <c r="AC2409" s="30"/>
      <c r="AD2409" s="30"/>
      <c r="AE2409" s="30"/>
      <c r="AR2409" s="164" t="s">
        <v>558</v>
      </c>
      <c r="AT2409" s="164" t="s">
        <v>447</v>
      </c>
      <c r="AU2409" s="164" t="s">
        <v>129</v>
      </c>
      <c r="AY2409" s="18" t="s">
        <v>445</v>
      </c>
      <c r="BE2409" s="165">
        <f>IF(N2409="základná",J2409,0)</f>
        <v>0</v>
      </c>
      <c r="BF2409" s="165">
        <f>IF(N2409="znížená",J2409,0)</f>
        <v>0</v>
      </c>
      <c r="BG2409" s="165">
        <f>IF(N2409="zákl. prenesená",J2409,0)</f>
        <v>0</v>
      </c>
      <c r="BH2409" s="165">
        <f>IF(N2409="zníž. prenesená",J2409,0)</f>
        <v>0</v>
      </c>
      <c r="BI2409" s="165">
        <f>IF(N2409="nulová",J2409,0)</f>
        <v>0</v>
      </c>
      <c r="BJ2409" s="18" t="s">
        <v>129</v>
      </c>
      <c r="BK2409" s="165">
        <f>ROUND(I2409*H2409,2)</f>
        <v>0</v>
      </c>
      <c r="BL2409" s="18" t="s">
        <v>558</v>
      </c>
      <c r="BM2409" s="164" t="s">
        <v>2884</v>
      </c>
    </row>
    <row r="2410" spans="1:65" s="14" customFormat="1">
      <c r="B2410" s="173"/>
      <c r="D2410" s="167" t="s">
        <v>453</v>
      </c>
      <c r="E2410" s="174" t="s">
        <v>1</v>
      </c>
      <c r="F2410" s="175" t="s">
        <v>469</v>
      </c>
      <c r="H2410" s="176">
        <v>3</v>
      </c>
      <c r="L2410" s="173"/>
      <c r="M2410" s="177"/>
      <c r="N2410" s="178"/>
      <c r="O2410" s="178"/>
      <c r="P2410" s="178"/>
      <c r="Q2410" s="178"/>
      <c r="R2410" s="178"/>
      <c r="S2410" s="178"/>
      <c r="T2410" s="179"/>
      <c r="AT2410" s="174" t="s">
        <v>453</v>
      </c>
      <c r="AU2410" s="174" t="s">
        <v>129</v>
      </c>
      <c r="AV2410" s="14" t="s">
        <v>129</v>
      </c>
      <c r="AW2410" s="14" t="s">
        <v>29</v>
      </c>
      <c r="AX2410" s="14" t="s">
        <v>73</v>
      </c>
      <c r="AY2410" s="174" t="s">
        <v>445</v>
      </c>
    </row>
    <row r="2411" spans="1:65" s="16" customFormat="1">
      <c r="B2411" s="187"/>
      <c r="D2411" s="167" t="s">
        <v>453</v>
      </c>
      <c r="E2411" s="188" t="s">
        <v>1</v>
      </c>
      <c r="F2411" s="189" t="s">
        <v>470</v>
      </c>
      <c r="H2411" s="190">
        <v>3</v>
      </c>
      <c r="L2411" s="187"/>
      <c r="M2411" s="191"/>
      <c r="N2411" s="192"/>
      <c r="O2411" s="192"/>
      <c r="P2411" s="192"/>
      <c r="Q2411" s="192"/>
      <c r="R2411" s="192"/>
      <c r="S2411" s="192"/>
      <c r="T2411" s="193"/>
      <c r="AT2411" s="188" t="s">
        <v>453</v>
      </c>
      <c r="AU2411" s="188" t="s">
        <v>129</v>
      </c>
      <c r="AV2411" s="16" t="s">
        <v>451</v>
      </c>
      <c r="AW2411" s="16" t="s">
        <v>29</v>
      </c>
      <c r="AX2411" s="16" t="s">
        <v>81</v>
      </c>
      <c r="AY2411" s="188" t="s">
        <v>445</v>
      </c>
    </row>
    <row r="2412" spans="1:65" s="2" customFormat="1" ht="44.25" customHeight="1">
      <c r="A2412" s="30"/>
      <c r="B2412" s="152"/>
      <c r="C2412" s="153" t="s">
        <v>2885</v>
      </c>
      <c r="D2412" s="153" t="s">
        <v>447</v>
      </c>
      <c r="E2412" s="154" t="s">
        <v>2886</v>
      </c>
      <c r="F2412" s="155" t="s">
        <v>2887</v>
      </c>
      <c r="G2412" s="156" t="s">
        <v>651</v>
      </c>
      <c r="H2412" s="157">
        <v>4</v>
      </c>
      <c r="I2412" s="158"/>
      <c r="J2412" s="158">
        <f>ROUND(I2412*H2412,2)</f>
        <v>0</v>
      </c>
      <c r="K2412" s="159"/>
      <c r="L2412" s="31"/>
      <c r="M2412" s="160" t="s">
        <v>1</v>
      </c>
      <c r="N2412" s="161" t="s">
        <v>39</v>
      </c>
      <c r="O2412" s="162">
        <v>1.2250099999999999</v>
      </c>
      <c r="P2412" s="162">
        <f>O2412*H2412</f>
        <v>4.9000399999999997</v>
      </c>
      <c r="Q2412" s="162">
        <v>0</v>
      </c>
      <c r="R2412" s="162">
        <f>Q2412*H2412</f>
        <v>0</v>
      </c>
      <c r="S2412" s="162">
        <v>0</v>
      </c>
      <c r="T2412" s="163">
        <f>S2412*H2412</f>
        <v>0</v>
      </c>
      <c r="U2412" s="30"/>
      <c r="V2412" s="30"/>
      <c r="W2412" s="30"/>
      <c r="X2412" s="30"/>
      <c r="Y2412" s="30"/>
      <c r="Z2412" s="30"/>
      <c r="AA2412" s="30"/>
      <c r="AB2412" s="30"/>
      <c r="AC2412" s="30"/>
      <c r="AD2412" s="30"/>
      <c r="AE2412" s="30"/>
      <c r="AR2412" s="164" t="s">
        <v>558</v>
      </c>
      <c r="AT2412" s="164" t="s">
        <v>447</v>
      </c>
      <c r="AU2412" s="164" t="s">
        <v>129</v>
      </c>
      <c r="AY2412" s="18" t="s">
        <v>445</v>
      </c>
      <c r="BE2412" s="165">
        <f>IF(N2412="základná",J2412,0)</f>
        <v>0</v>
      </c>
      <c r="BF2412" s="165">
        <f>IF(N2412="znížená",J2412,0)</f>
        <v>0</v>
      </c>
      <c r="BG2412" s="165">
        <f>IF(N2412="zákl. prenesená",J2412,0)</f>
        <v>0</v>
      </c>
      <c r="BH2412" s="165">
        <f>IF(N2412="zníž. prenesená",J2412,0)</f>
        <v>0</v>
      </c>
      <c r="BI2412" s="165">
        <f>IF(N2412="nulová",J2412,0)</f>
        <v>0</v>
      </c>
      <c r="BJ2412" s="18" t="s">
        <v>129</v>
      </c>
      <c r="BK2412" s="165">
        <f>ROUND(I2412*H2412,2)</f>
        <v>0</v>
      </c>
      <c r="BL2412" s="18" t="s">
        <v>558</v>
      </c>
      <c r="BM2412" s="164" t="s">
        <v>2888</v>
      </c>
    </row>
    <row r="2413" spans="1:65" s="14" customFormat="1">
      <c r="B2413" s="173"/>
      <c r="D2413" s="167" t="s">
        <v>453</v>
      </c>
      <c r="E2413" s="174" t="s">
        <v>1</v>
      </c>
      <c r="F2413" s="175" t="s">
        <v>451</v>
      </c>
      <c r="H2413" s="176">
        <v>4</v>
      </c>
      <c r="L2413" s="173"/>
      <c r="M2413" s="177"/>
      <c r="N2413" s="178"/>
      <c r="O2413" s="178"/>
      <c r="P2413" s="178"/>
      <c r="Q2413" s="178"/>
      <c r="R2413" s="178"/>
      <c r="S2413" s="178"/>
      <c r="T2413" s="179"/>
      <c r="AT2413" s="174" t="s">
        <v>453</v>
      </c>
      <c r="AU2413" s="174" t="s">
        <v>129</v>
      </c>
      <c r="AV2413" s="14" t="s">
        <v>129</v>
      </c>
      <c r="AW2413" s="14" t="s">
        <v>29</v>
      </c>
      <c r="AX2413" s="14" t="s">
        <v>73</v>
      </c>
      <c r="AY2413" s="174" t="s">
        <v>445</v>
      </c>
    </row>
    <row r="2414" spans="1:65" s="16" customFormat="1">
      <c r="B2414" s="187"/>
      <c r="D2414" s="167" t="s">
        <v>453</v>
      </c>
      <c r="E2414" s="188" t="s">
        <v>1</v>
      </c>
      <c r="F2414" s="189" t="s">
        <v>470</v>
      </c>
      <c r="H2414" s="190">
        <v>4</v>
      </c>
      <c r="L2414" s="187"/>
      <c r="M2414" s="191"/>
      <c r="N2414" s="192"/>
      <c r="O2414" s="192"/>
      <c r="P2414" s="192"/>
      <c r="Q2414" s="192"/>
      <c r="R2414" s="192"/>
      <c r="S2414" s="192"/>
      <c r="T2414" s="193"/>
      <c r="AT2414" s="188" t="s">
        <v>453</v>
      </c>
      <c r="AU2414" s="188" t="s">
        <v>129</v>
      </c>
      <c r="AV2414" s="16" t="s">
        <v>451</v>
      </c>
      <c r="AW2414" s="16" t="s">
        <v>29</v>
      </c>
      <c r="AX2414" s="16" t="s">
        <v>81</v>
      </c>
      <c r="AY2414" s="188" t="s">
        <v>445</v>
      </c>
    </row>
    <row r="2415" spans="1:65" s="2" customFormat="1" ht="44.25" customHeight="1">
      <c r="A2415" s="30"/>
      <c r="B2415" s="152"/>
      <c r="C2415" s="153" t="s">
        <v>2889</v>
      </c>
      <c r="D2415" s="153" t="s">
        <v>447</v>
      </c>
      <c r="E2415" s="154" t="s">
        <v>2890</v>
      </c>
      <c r="F2415" s="155" t="s">
        <v>2891</v>
      </c>
      <c r="G2415" s="156" t="s">
        <v>651</v>
      </c>
      <c r="H2415" s="157">
        <v>6</v>
      </c>
      <c r="I2415" s="158"/>
      <c r="J2415" s="158">
        <f>ROUND(I2415*H2415,2)</f>
        <v>0</v>
      </c>
      <c r="K2415" s="159"/>
      <c r="L2415" s="31"/>
      <c r="M2415" s="160" t="s">
        <v>1</v>
      </c>
      <c r="N2415" s="161" t="s">
        <v>39</v>
      </c>
      <c r="O2415" s="162">
        <v>1.2250099999999999</v>
      </c>
      <c r="P2415" s="162">
        <f>O2415*H2415</f>
        <v>7.3500599999999991</v>
      </c>
      <c r="Q2415" s="162">
        <v>0</v>
      </c>
      <c r="R2415" s="162">
        <f>Q2415*H2415</f>
        <v>0</v>
      </c>
      <c r="S2415" s="162">
        <v>0</v>
      </c>
      <c r="T2415" s="163">
        <f>S2415*H2415</f>
        <v>0</v>
      </c>
      <c r="U2415" s="30"/>
      <c r="V2415" s="30"/>
      <c r="W2415" s="30"/>
      <c r="X2415" s="30"/>
      <c r="Y2415" s="30"/>
      <c r="Z2415" s="30"/>
      <c r="AA2415" s="30"/>
      <c r="AB2415" s="30"/>
      <c r="AC2415" s="30"/>
      <c r="AD2415" s="30"/>
      <c r="AE2415" s="30"/>
      <c r="AR2415" s="164" t="s">
        <v>558</v>
      </c>
      <c r="AT2415" s="164" t="s">
        <v>447</v>
      </c>
      <c r="AU2415" s="164" t="s">
        <v>129</v>
      </c>
      <c r="AY2415" s="18" t="s">
        <v>445</v>
      </c>
      <c r="BE2415" s="165">
        <f>IF(N2415="základná",J2415,0)</f>
        <v>0</v>
      </c>
      <c r="BF2415" s="165">
        <f>IF(N2415="znížená",J2415,0)</f>
        <v>0</v>
      </c>
      <c r="BG2415" s="165">
        <f>IF(N2415="zákl. prenesená",J2415,0)</f>
        <v>0</v>
      </c>
      <c r="BH2415" s="165">
        <f>IF(N2415="zníž. prenesená",J2415,0)</f>
        <v>0</v>
      </c>
      <c r="BI2415" s="165">
        <f>IF(N2415="nulová",J2415,0)</f>
        <v>0</v>
      </c>
      <c r="BJ2415" s="18" t="s">
        <v>129</v>
      </c>
      <c r="BK2415" s="165">
        <f>ROUND(I2415*H2415,2)</f>
        <v>0</v>
      </c>
      <c r="BL2415" s="18" t="s">
        <v>558</v>
      </c>
      <c r="BM2415" s="164" t="s">
        <v>2892</v>
      </c>
    </row>
    <row r="2416" spans="1:65" s="14" customFormat="1">
      <c r="B2416" s="173"/>
      <c r="D2416" s="167" t="s">
        <v>453</v>
      </c>
      <c r="E2416" s="174" t="s">
        <v>1</v>
      </c>
      <c r="F2416" s="175" t="s">
        <v>494</v>
      </c>
      <c r="H2416" s="176">
        <v>6</v>
      </c>
      <c r="L2416" s="173"/>
      <c r="M2416" s="177"/>
      <c r="N2416" s="178"/>
      <c r="O2416" s="178"/>
      <c r="P2416" s="178"/>
      <c r="Q2416" s="178"/>
      <c r="R2416" s="178"/>
      <c r="S2416" s="178"/>
      <c r="T2416" s="179"/>
      <c r="AT2416" s="174" t="s">
        <v>453</v>
      </c>
      <c r="AU2416" s="174" t="s">
        <v>129</v>
      </c>
      <c r="AV2416" s="14" t="s">
        <v>129</v>
      </c>
      <c r="AW2416" s="14" t="s">
        <v>29</v>
      </c>
      <c r="AX2416" s="14" t="s">
        <v>73</v>
      </c>
      <c r="AY2416" s="174" t="s">
        <v>445</v>
      </c>
    </row>
    <row r="2417" spans="1:65" s="16" customFormat="1">
      <c r="B2417" s="187"/>
      <c r="D2417" s="167" t="s">
        <v>453</v>
      </c>
      <c r="E2417" s="188" t="s">
        <v>1</v>
      </c>
      <c r="F2417" s="189" t="s">
        <v>470</v>
      </c>
      <c r="H2417" s="190">
        <v>6</v>
      </c>
      <c r="L2417" s="187"/>
      <c r="M2417" s="191"/>
      <c r="N2417" s="192"/>
      <c r="O2417" s="192"/>
      <c r="P2417" s="192"/>
      <c r="Q2417" s="192"/>
      <c r="R2417" s="192"/>
      <c r="S2417" s="192"/>
      <c r="T2417" s="193"/>
      <c r="AT2417" s="188" t="s">
        <v>453</v>
      </c>
      <c r="AU2417" s="188" t="s">
        <v>129</v>
      </c>
      <c r="AV2417" s="16" t="s">
        <v>451</v>
      </c>
      <c r="AW2417" s="16" t="s">
        <v>29</v>
      </c>
      <c r="AX2417" s="16" t="s">
        <v>81</v>
      </c>
      <c r="AY2417" s="188" t="s">
        <v>445</v>
      </c>
    </row>
    <row r="2418" spans="1:65" s="2" customFormat="1" ht="55.5" customHeight="1">
      <c r="A2418" s="30"/>
      <c r="B2418" s="152"/>
      <c r="C2418" s="153" t="s">
        <v>2893</v>
      </c>
      <c r="D2418" s="153" t="s">
        <v>447</v>
      </c>
      <c r="E2418" s="154" t="s">
        <v>2894</v>
      </c>
      <c r="F2418" s="155" t="s">
        <v>2895</v>
      </c>
      <c r="G2418" s="156" t="s">
        <v>651</v>
      </c>
      <c r="H2418" s="157">
        <v>3</v>
      </c>
      <c r="I2418" s="158"/>
      <c r="J2418" s="158">
        <f>ROUND(I2418*H2418,2)</f>
        <v>0</v>
      </c>
      <c r="K2418" s="159"/>
      <c r="L2418" s="31"/>
      <c r="M2418" s="160" t="s">
        <v>1</v>
      </c>
      <c r="N2418" s="161" t="s">
        <v>39</v>
      </c>
      <c r="O2418" s="162">
        <v>1.2250099999999999</v>
      </c>
      <c r="P2418" s="162">
        <f>O2418*H2418</f>
        <v>3.6750299999999996</v>
      </c>
      <c r="Q2418" s="162">
        <v>0</v>
      </c>
      <c r="R2418" s="162">
        <f>Q2418*H2418</f>
        <v>0</v>
      </c>
      <c r="S2418" s="162">
        <v>0</v>
      </c>
      <c r="T2418" s="163">
        <f>S2418*H2418</f>
        <v>0</v>
      </c>
      <c r="U2418" s="30"/>
      <c r="V2418" s="30"/>
      <c r="W2418" s="30"/>
      <c r="X2418" s="30"/>
      <c r="Y2418" s="30"/>
      <c r="Z2418" s="30"/>
      <c r="AA2418" s="30"/>
      <c r="AB2418" s="30"/>
      <c r="AC2418" s="30"/>
      <c r="AD2418" s="30"/>
      <c r="AE2418" s="30"/>
      <c r="AR2418" s="164" t="s">
        <v>558</v>
      </c>
      <c r="AT2418" s="164" t="s">
        <v>447</v>
      </c>
      <c r="AU2418" s="164" t="s">
        <v>129</v>
      </c>
      <c r="AY2418" s="18" t="s">
        <v>445</v>
      </c>
      <c r="BE2418" s="165">
        <f>IF(N2418="základná",J2418,0)</f>
        <v>0</v>
      </c>
      <c r="BF2418" s="165">
        <f>IF(N2418="znížená",J2418,0)</f>
        <v>0</v>
      </c>
      <c r="BG2418" s="165">
        <f>IF(N2418="zákl. prenesená",J2418,0)</f>
        <v>0</v>
      </c>
      <c r="BH2418" s="165">
        <f>IF(N2418="zníž. prenesená",J2418,0)</f>
        <v>0</v>
      </c>
      <c r="BI2418" s="165">
        <f>IF(N2418="nulová",J2418,0)</f>
        <v>0</v>
      </c>
      <c r="BJ2418" s="18" t="s">
        <v>129</v>
      </c>
      <c r="BK2418" s="165">
        <f>ROUND(I2418*H2418,2)</f>
        <v>0</v>
      </c>
      <c r="BL2418" s="18" t="s">
        <v>558</v>
      </c>
      <c r="BM2418" s="164" t="s">
        <v>2896</v>
      </c>
    </row>
    <row r="2419" spans="1:65" s="14" customFormat="1">
      <c r="B2419" s="173"/>
      <c r="D2419" s="167" t="s">
        <v>453</v>
      </c>
      <c r="E2419" s="174" t="s">
        <v>1</v>
      </c>
      <c r="F2419" s="175" t="s">
        <v>469</v>
      </c>
      <c r="H2419" s="176">
        <v>3</v>
      </c>
      <c r="L2419" s="173"/>
      <c r="M2419" s="177"/>
      <c r="N2419" s="178"/>
      <c r="O2419" s="178"/>
      <c r="P2419" s="178"/>
      <c r="Q2419" s="178"/>
      <c r="R2419" s="178"/>
      <c r="S2419" s="178"/>
      <c r="T2419" s="179"/>
      <c r="AT2419" s="174" t="s">
        <v>453</v>
      </c>
      <c r="AU2419" s="174" t="s">
        <v>129</v>
      </c>
      <c r="AV2419" s="14" t="s">
        <v>129</v>
      </c>
      <c r="AW2419" s="14" t="s">
        <v>29</v>
      </c>
      <c r="AX2419" s="14" t="s">
        <v>73</v>
      </c>
      <c r="AY2419" s="174" t="s">
        <v>445</v>
      </c>
    </row>
    <row r="2420" spans="1:65" s="16" customFormat="1">
      <c r="B2420" s="187"/>
      <c r="D2420" s="167" t="s">
        <v>453</v>
      </c>
      <c r="E2420" s="188" t="s">
        <v>1</v>
      </c>
      <c r="F2420" s="189" t="s">
        <v>470</v>
      </c>
      <c r="H2420" s="190">
        <v>3</v>
      </c>
      <c r="L2420" s="187"/>
      <c r="M2420" s="191"/>
      <c r="N2420" s="192"/>
      <c r="O2420" s="192"/>
      <c r="P2420" s="192"/>
      <c r="Q2420" s="192"/>
      <c r="R2420" s="192"/>
      <c r="S2420" s="192"/>
      <c r="T2420" s="193"/>
      <c r="AT2420" s="188" t="s">
        <v>453</v>
      </c>
      <c r="AU2420" s="188" t="s">
        <v>129</v>
      </c>
      <c r="AV2420" s="16" t="s">
        <v>451</v>
      </c>
      <c r="AW2420" s="16" t="s">
        <v>29</v>
      </c>
      <c r="AX2420" s="16" t="s">
        <v>81</v>
      </c>
      <c r="AY2420" s="188" t="s">
        <v>445</v>
      </c>
    </row>
    <row r="2421" spans="1:65" s="2" customFormat="1" ht="55.5" customHeight="1">
      <c r="A2421" s="30"/>
      <c r="B2421" s="152"/>
      <c r="C2421" s="153" t="s">
        <v>2897</v>
      </c>
      <c r="D2421" s="153" t="s">
        <v>447</v>
      </c>
      <c r="E2421" s="154" t="s">
        <v>2898</v>
      </c>
      <c r="F2421" s="155" t="s">
        <v>2899</v>
      </c>
      <c r="G2421" s="156" t="s">
        <v>651</v>
      </c>
      <c r="H2421" s="157">
        <v>10</v>
      </c>
      <c r="I2421" s="158"/>
      <c r="J2421" s="158">
        <f>ROUND(I2421*H2421,2)</f>
        <v>0</v>
      </c>
      <c r="K2421" s="159"/>
      <c r="L2421" s="31"/>
      <c r="M2421" s="160" t="s">
        <v>1</v>
      </c>
      <c r="N2421" s="161" t="s">
        <v>39</v>
      </c>
      <c r="O2421" s="162">
        <v>1.2250099999999999</v>
      </c>
      <c r="P2421" s="162">
        <f>O2421*H2421</f>
        <v>12.2501</v>
      </c>
      <c r="Q2421" s="162">
        <v>0</v>
      </c>
      <c r="R2421" s="162">
        <f>Q2421*H2421</f>
        <v>0</v>
      </c>
      <c r="S2421" s="162">
        <v>0</v>
      </c>
      <c r="T2421" s="163">
        <f>S2421*H2421</f>
        <v>0</v>
      </c>
      <c r="U2421" s="30"/>
      <c r="V2421" s="30"/>
      <c r="W2421" s="30"/>
      <c r="X2421" s="30"/>
      <c r="Y2421" s="30"/>
      <c r="Z2421" s="30"/>
      <c r="AA2421" s="30"/>
      <c r="AB2421" s="30"/>
      <c r="AC2421" s="30"/>
      <c r="AD2421" s="30"/>
      <c r="AE2421" s="30"/>
      <c r="AR2421" s="164" t="s">
        <v>558</v>
      </c>
      <c r="AT2421" s="164" t="s">
        <v>447</v>
      </c>
      <c r="AU2421" s="164" t="s">
        <v>129</v>
      </c>
      <c r="AY2421" s="18" t="s">
        <v>445</v>
      </c>
      <c r="BE2421" s="165">
        <f>IF(N2421="základná",J2421,0)</f>
        <v>0</v>
      </c>
      <c r="BF2421" s="165">
        <f>IF(N2421="znížená",J2421,0)</f>
        <v>0</v>
      </c>
      <c r="BG2421" s="165">
        <f>IF(N2421="zákl. prenesená",J2421,0)</f>
        <v>0</v>
      </c>
      <c r="BH2421" s="165">
        <f>IF(N2421="zníž. prenesená",J2421,0)</f>
        <v>0</v>
      </c>
      <c r="BI2421" s="165">
        <f>IF(N2421="nulová",J2421,0)</f>
        <v>0</v>
      </c>
      <c r="BJ2421" s="18" t="s">
        <v>129</v>
      </c>
      <c r="BK2421" s="165">
        <f>ROUND(I2421*H2421,2)</f>
        <v>0</v>
      </c>
      <c r="BL2421" s="18" t="s">
        <v>558</v>
      </c>
      <c r="BM2421" s="164" t="s">
        <v>2900</v>
      </c>
    </row>
    <row r="2422" spans="1:65" s="14" customFormat="1">
      <c r="B2422" s="173"/>
      <c r="D2422" s="167" t="s">
        <v>453</v>
      </c>
      <c r="E2422" s="174" t="s">
        <v>1</v>
      </c>
      <c r="F2422" s="175" t="s">
        <v>2901</v>
      </c>
      <c r="H2422" s="176">
        <v>10</v>
      </c>
      <c r="L2422" s="173"/>
      <c r="M2422" s="177"/>
      <c r="N2422" s="178"/>
      <c r="O2422" s="178"/>
      <c r="P2422" s="178"/>
      <c r="Q2422" s="178"/>
      <c r="R2422" s="178"/>
      <c r="S2422" s="178"/>
      <c r="T2422" s="179"/>
      <c r="AT2422" s="174" t="s">
        <v>453</v>
      </c>
      <c r="AU2422" s="174" t="s">
        <v>129</v>
      </c>
      <c r="AV2422" s="14" t="s">
        <v>129</v>
      </c>
      <c r="AW2422" s="14" t="s">
        <v>29</v>
      </c>
      <c r="AX2422" s="14" t="s">
        <v>73</v>
      </c>
      <c r="AY2422" s="174" t="s">
        <v>445</v>
      </c>
    </row>
    <row r="2423" spans="1:65" s="16" customFormat="1">
      <c r="B2423" s="187"/>
      <c r="D2423" s="167" t="s">
        <v>453</v>
      </c>
      <c r="E2423" s="188" t="s">
        <v>1</v>
      </c>
      <c r="F2423" s="189" t="s">
        <v>470</v>
      </c>
      <c r="H2423" s="190">
        <v>10</v>
      </c>
      <c r="L2423" s="187"/>
      <c r="M2423" s="191"/>
      <c r="N2423" s="192"/>
      <c r="O2423" s="192"/>
      <c r="P2423" s="192"/>
      <c r="Q2423" s="192"/>
      <c r="R2423" s="192"/>
      <c r="S2423" s="192"/>
      <c r="T2423" s="193"/>
      <c r="AT2423" s="188" t="s">
        <v>453</v>
      </c>
      <c r="AU2423" s="188" t="s">
        <v>129</v>
      </c>
      <c r="AV2423" s="16" t="s">
        <v>451</v>
      </c>
      <c r="AW2423" s="16" t="s">
        <v>29</v>
      </c>
      <c r="AX2423" s="16" t="s">
        <v>81</v>
      </c>
      <c r="AY2423" s="188" t="s">
        <v>445</v>
      </c>
    </row>
    <row r="2424" spans="1:65" s="2" customFormat="1" ht="62.65" customHeight="1">
      <c r="A2424" s="30"/>
      <c r="B2424" s="152"/>
      <c r="C2424" s="153" t="s">
        <v>2902</v>
      </c>
      <c r="D2424" s="153" t="s">
        <v>447</v>
      </c>
      <c r="E2424" s="154" t="s">
        <v>2903</v>
      </c>
      <c r="F2424" s="155" t="s">
        <v>2904</v>
      </c>
      <c r="G2424" s="156" t="s">
        <v>651</v>
      </c>
      <c r="H2424" s="157">
        <v>2</v>
      </c>
      <c r="I2424" s="158"/>
      <c r="J2424" s="158">
        <f>ROUND(I2424*H2424,2)</f>
        <v>0</v>
      </c>
      <c r="K2424" s="159"/>
      <c r="L2424" s="31"/>
      <c r="M2424" s="160" t="s">
        <v>1</v>
      </c>
      <c r="N2424" s="161" t="s">
        <v>39</v>
      </c>
      <c r="O2424" s="162">
        <v>1.2250099999999999</v>
      </c>
      <c r="P2424" s="162">
        <f>O2424*H2424</f>
        <v>2.4500199999999999</v>
      </c>
      <c r="Q2424" s="162">
        <v>0</v>
      </c>
      <c r="R2424" s="162">
        <f>Q2424*H2424</f>
        <v>0</v>
      </c>
      <c r="S2424" s="162">
        <v>0</v>
      </c>
      <c r="T2424" s="163">
        <f>S2424*H2424</f>
        <v>0</v>
      </c>
      <c r="U2424" s="30"/>
      <c r="V2424" s="30"/>
      <c r="W2424" s="30"/>
      <c r="X2424" s="30"/>
      <c r="Y2424" s="30"/>
      <c r="Z2424" s="30"/>
      <c r="AA2424" s="30"/>
      <c r="AB2424" s="30"/>
      <c r="AC2424" s="30"/>
      <c r="AD2424" s="30"/>
      <c r="AE2424" s="30"/>
      <c r="AR2424" s="164" t="s">
        <v>558</v>
      </c>
      <c r="AT2424" s="164" t="s">
        <v>447</v>
      </c>
      <c r="AU2424" s="164" t="s">
        <v>129</v>
      </c>
      <c r="AY2424" s="18" t="s">
        <v>445</v>
      </c>
      <c r="BE2424" s="165">
        <f>IF(N2424="základná",J2424,0)</f>
        <v>0</v>
      </c>
      <c r="BF2424" s="165">
        <f>IF(N2424="znížená",J2424,0)</f>
        <v>0</v>
      </c>
      <c r="BG2424" s="165">
        <f>IF(N2424="zákl. prenesená",J2424,0)</f>
        <v>0</v>
      </c>
      <c r="BH2424" s="165">
        <f>IF(N2424="zníž. prenesená",J2424,0)</f>
        <v>0</v>
      </c>
      <c r="BI2424" s="165">
        <f>IF(N2424="nulová",J2424,0)</f>
        <v>0</v>
      </c>
      <c r="BJ2424" s="18" t="s">
        <v>129</v>
      </c>
      <c r="BK2424" s="165">
        <f>ROUND(I2424*H2424,2)</f>
        <v>0</v>
      </c>
      <c r="BL2424" s="18" t="s">
        <v>558</v>
      </c>
      <c r="BM2424" s="164" t="s">
        <v>2905</v>
      </c>
    </row>
    <row r="2425" spans="1:65" s="14" customFormat="1">
      <c r="B2425" s="173"/>
      <c r="D2425" s="167" t="s">
        <v>453</v>
      </c>
      <c r="E2425" s="174" t="s">
        <v>1</v>
      </c>
      <c r="F2425" s="175" t="s">
        <v>129</v>
      </c>
      <c r="H2425" s="176">
        <v>2</v>
      </c>
      <c r="L2425" s="173"/>
      <c r="M2425" s="177"/>
      <c r="N2425" s="178"/>
      <c r="O2425" s="178"/>
      <c r="P2425" s="178"/>
      <c r="Q2425" s="178"/>
      <c r="R2425" s="178"/>
      <c r="S2425" s="178"/>
      <c r="T2425" s="179"/>
      <c r="AT2425" s="174" t="s">
        <v>453</v>
      </c>
      <c r="AU2425" s="174" t="s">
        <v>129</v>
      </c>
      <c r="AV2425" s="14" t="s">
        <v>129</v>
      </c>
      <c r="AW2425" s="14" t="s">
        <v>29</v>
      </c>
      <c r="AX2425" s="14" t="s">
        <v>73</v>
      </c>
      <c r="AY2425" s="174" t="s">
        <v>445</v>
      </c>
    </row>
    <row r="2426" spans="1:65" s="16" customFormat="1">
      <c r="B2426" s="187"/>
      <c r="D2426" s="167" t="s">
        <v>453</v>
      </c>
      <c r="E2426" s="188" t="s">
        <v>1</v>
      </c>
      <c r="F2426" s="189" t="s">
        <v>470</v>
      </c>
      <c r="H2426" s="190">
        <v>2</v>
      </c>
      <c r="L2426" s="187"/>
      <c r="M2426" s="191"/>
      <c r="N2426" s="192"/>
      <c r="O2426" s="192"/>
      <c r="P2426" s="192"/>
      <c r="Q2426" s="192"/>
      <c r="R2426" s="192"/>
      <c r="S2426" s="192"/>
      <c r="T2426" s="193"/>
      <c r="AT2426" s="188" t="s">
        <v>453</v>
      </c>
      <c r="AU2426" s="188" t="s">
        <v>129</v>
      </c>
      <c r="AV2426" s="16" t="s">
        <v>451</v>
      </c>
      <c r="AW2426" s="16" t="s">
        <v>29</v>
      </c>
      <c r="AX2426" s="16" t="s">
        <v>81</v>
      </c>
      <c r="AY2426" s="188" t="s">
        <v>445</v>
      </c>
    </row>
    <row r="2427" spans="1:65" s="2" customFormat="1" ht="37.9" customHeight="1">
      <c r="A2427" s="30"/>
      <c r="B2427" s="152"/>
      <c r="C2427" s="153" t="s">
        <v>2906</v>
      </c>
      <c r="D2427" s="153" t="s">
        <v>447</v>
      </c>
      <c r="E2427" s="154" t="s">
        <v>2907</v>
      </c>
      <c r="F2427" s="155" t="s">
        <v>2908</v>
      </c>
      <c r="G2427" s="156" t="s">
        <v>651</v>
      </c>
      <c r="H2427" s="157">
        <v>3</v>
      </c>
      <c r="I2427" s="158"/>
      <c r="J2427" s="158">
        <f>ROUND(I2427*H2427,2)</f>
        <v>0</v>
      </c>
      <c r="K2427" s="159"/>
      <c r="L2427" s="31"/>
      <c r="M2427" s="160" t="s">
        <v>1</v>
      </c>
      <c r="N2427" s="161" t="s">
        <v>39</v>
      </c>
      <c r="O2427" s="162">
        <v>1.2250099999999999</v>
      </c>
      <c r="P2427" s="162">
        <f>O2427*H2427</f>
        <v>3.6750299999999996</v>
      </c>
      <c r="Q2427" s="162">
        <v>0</v>
      </c>
      <c r="R2427" s="162">
        <f>Q2427*H2427</f>
        <v>0</v>
      </c>
      <c r="S2427" s="162">
        <v>0</v>
      </c>
      <c r="T2427" s="163">
        <f>S2427*H2427</f>
        <v>0</v>
      </c>
      <c r="U2427" s="30"/>
      <c r="V2427" s="30"/>
      <c r="W2427" s="30"/>
      <c r="X2427" s="30"/>
      <c r="Y2427" s="30"/>
      <c r="Z2427" s="30"/>
      <c r="AA2427" s="30"/>
      <c r="AB2427" s="30"/>
      <c r="AC2427" s="30"/>
      <c r="AD2427" s="30"/>
      <c r="AE2427" s="30"/>
      <c r="AR2427" s="164" t="s">
        <v>558</v>
      </c>
      <c r="AT2427" s="164" t="s">
        <v>447</v>
      </c>
      <c r="AU2427" s="164" t="s">
        <v>129</v>
      </c>
      <c r="AY2427" s="18" t="s">
        <v>445</v>
      </c>
      <c r="BE2427" s="165">
        <f>IF(N2427="základná",J2427,0)</f>
        <v>0</v>
      </c>
      <c r="BF2427" s="165">
        <f>IF(N2427="znížená",J2427,0)</f>
        <v>0</v>
      </c>
      <c r="BG2427" s="165">
        <f>IF(N2427="zákl. prenesená",J2427,0)</f>
        <v>0</v>
      </c>
      <c r="BH2427" s="165">
        <f>IF(N2427="zníž. prenesená",J2427,0)</f>
        <v>0</v>
      </c>
      <c r="BI2427" s="165">
        <f>IF(N2427="nulová",J2427,0)</f>
        <v>0</v>
      </c>
      <c r="BJ2427" s="18" t="s">
        <v>129</v>
      </c>
      <c r="BK2427" s="165">
        <f>ROUND(I2427*H2427,2)</f>
        <v>0</v>
      </c>
      <c r="BL2427" s="18" t="s">
        <v>558</v>
      </c>
      <c r="BM2427" s="164" t="s">
        <v>2909</v>
      </c>
    </row>
    <row r="2428" spans="1:65" s="14" customFormat="1">
      <c r="B2428" s="173"/>
      <c r="D2428" s="167" t="s">
        <v>453</v>
      </c>
      <c r="E2428" s="174" t="s">
        <v>1</v>
      </c>
      <c r="F2428" s="175" t="s">
        <v>469</v>
      </c>
      <c r="H2428" s="176">
        <v>3</v>
      </c>
      <c r="L2428" s="173"/>
      <c r="M2428" s="177"/>
      <c r="N2428" s="178"/>
      <c r="O2428" s="178"/>
      <c r="P2428" s="178"/>
      <c r="Q2428" s="178"/>
      <c r="R2428" s="178"/>
      <c r="S2428" s="178"/>
      <c r="T2428" s="179"/>
      <c r="AT2428" s="174" t="s">
        <v>453</v>
      </c>
      <c r="AU2428" s="174" t="s">
        <v>129</v>
      </c>
      <c r="AV2428" s="14" t="s">
        <v>129</v>
      </c>
      <c r="AW2428" s="14" t="s">
        <v>29</v>
      </c>
      <c r="AX2428" s="14" t="s">
        <v>73</v>
      </c>
      <c r="AY2428" s="174" t="s">
        <v>445</v>
      </c>
    </row>
    <row r="2429" spans="1:65" s="16" customFormat="1">
      <c r="B2429" s="187"/>
      <c r="D2429" s="167" t="s">
        <v>453</v>
      </c>
      <c r="E2429" s="188" t="s">
        <v>1</v>
      </c>
      <c r="F2429" s="189" t="s">
        <v>470</v>
      </c>
      <c r="H2429" s="190">
        <v>3</v>
      </c>
      <c r="L2429" s="187"/>
      <c r="M2429" s="191"/>
      <c r="N2429" s="192"/>
      <c r="O2429" s="192"/>
      <c r="P2429" s="192"/>
      <c r="Q2429" s="192"/>
      <c r="R2429" s="192"/>
      <c r="S2429" s="192"/>
      <c r="T2429" s="193"/>
      <c r="AT2429" s="188" t="s">
        <v>453</v>
      </c>
      <c r="AU2429" s="188" t="s">
        <v>129</v>
      </c>
      <c r="AV2429" s="16" t="s">
        <v>451</v>
      </c>
      <c r="AW2429" s="16" t="s">
        <v>29</v>
      </c>
      <c r="AX2429" s="16" t="s">
        <v>81</v>
      </c>
      <c r="AY2429" s="188" t="s">
        <v>445</v>
      </c>
    </row>
    <row r="2430" spans="1:65" s="2" customFormat="1" ht="33" customHeight="1">
      <c r="A2430" s="30"/>
      <c r="B2430" s="152"/>
      <c r="C2430" s="153" t="s">
        <v>2910</v>
      </c>
      <c r="D2430" s="153" t="s">
        <v>447</v>
      </c>
      <c r="E2430" s="154" t="s">
        <v>2911</v>
      </c>
      <c r="F2430" s="155" t="s">
        <v>2912</v>
      </c>
      <c r="G2430" s="156" t="s">
        <v>651</v>
      </c>
      <c r="H2430" s="157">
        <v>66</v>
      </c>
      <c r="I2430" s="158"/>
      <c r="J2430" s="158">
        <f>ROUND(I2430*H2430,2)</f>
        <v>0</v>
      </c>
      <c r="K2430" s="159"/>
      <c r="L2430" s="31"/>
      <c r="M2430" s="160" t="s">
        <v>1</v>
      </c>
      <c r="N2430" s="161" t="s">
        <v>39</v>
      </c>
      <c r="O2430" s="162">
        <v>4.9112999999999998</v>
      </c>
      <c r="P2430" s="162">
        <f>O2430*H2430</f>
        <v>324.14580000000001</v>
      </c>
      <c r="Q2430" s="162">
        <v>7.1459999999999997E-5</v>
      </c>
      <c r="R2430" s="162">
        <f>Q2430*H2430</f>
        <v>4.7163600000000002E-3</v>
      </c>
      <c r="S2430" s="162">
        <v>0</v>
      </c>
      <c r="T2430" s="163">
        <f>S2430*H2430</f>
        <v>0</v>
      </c>
      <c r="U2430" s="30"/>
      <c r="V2430" s="30"/>
      <c r="W2430" s="30"/>
      <c r="X2430" s="30"/>
      <c r="Y2430" s="30"/>
      <c r="Z2430" s="30"/>
      <c r="AA2430" s="30"/>
      <c r="AB2430" s="30"/>
      <c r="AC2430" s="30"/>
      <c r="AD2430" s="30"/>
      <c r="AE2430" s="30"/>
      <c r="AR2430" s="164" t="s">
        <v>558</v>
      </c>
      <c r="AT2430" s="164" t="s">
        <v>447</v>
      </c>
      <c r="AU2430" s="164" t="s">
        <v>129</v>
      </c>
      <c r="AY2430" s="18" t="s">
        <v>445</v>
      </c>
      <c r="BE2430" s="165">
        <f>IF(N2430="základná",J2430,0)</f>
        <v>0</v>
      </c>
      <c r="BF2430" s="165">
        <f>IF(N2430="znížená",J2430,0)</f>
        <v>0</v>
      </c>
      <c r="BG2430" s="165">
        <f>IF(N2430="zákl. prenesená",J2430,0)</f>
        <v>0</v>
      </c>
      <c r="BH2430" s="165">
        <f>IF(N2430="zníž. prenesená",J2430,0)</f>
        <v>0</v>
      </c>
      <c r="BI2430" s="165">
        <f>IF(N2430="nulová",J2430,0)</f>
        <v>0</v>
      </c>
      <c r="BJ2430" s="18" t="s">
        <v>129</v>
      </c>
      <c r="BK2430" s="165">
        <f>ROUND(I2430*H2430,2)</f>
        <v>0</v>
      </c>
      <c r="BL2430" s="18" t="s">
        <v>558</v>
      </c>
      <c r="BM2430" s="164" t="s">
        <v>2913</v>
      </c>
    </row>
    <row r="2431" spans="1:65" s="14" customFormat="1">
      <c r="B2431" s="173"/>
      <c r="D2431" s="167" t="s">
        <v>453</v>
      </c>
      <c r="E2431" s="174" t="s">
        <v>1</v>
      </c>
      <c r="F2431" s="175" t="s">
        <v>958</v>
      </c>
      <c r="H2431" s="176">
        <v>66</v>
      </c>
      <c r="L2431" s="173"/>
      <c r="M2431" s="177"/>
      <c r="N2431" s="178"/>
      <c r="O2431" s="178"/>
      <c r="P2431" s="178"/>
      <c r="Q2431" s="178"/>
      <c r="R2431" s="178"/>
      <c r="S2431" s="178"/>
      <c r="T2431" s="179"/>
      <c r="AT2431" s="174" t="s">
        <v>453</v>
      </c>
      <c r="AU2431" s="174" t="s">
        <v>129</v>
      </c>
      <c r="AV2431" s="14" t="s">
        <v>129</v>
      </c>
      <c r="AW2431" s="14" t="s">
        <v>29</v>
      </c>
      <c r="AX2431" s="14" t="s">
        <v>73</v>
      </c>
      <c r="AY2431" s="174" t="s">
        <v>445</v>
      </c>
    </row>
    <row r="2432" spans="1:65" s="16" customFormat="1">
      <c r="B2432" s="187"/>
      <c r="D2432" s="167" t="s">
        <v>453</v>
      </c>
      <c r="E2432" s="188" t="s">
        <v>1</v>
      </c>
      <c r="F2432" s="189" t="s">
        <v>470</v>
      </c>
      <c r="H2432" s="190">
        <v>66</v>
      </c>
      <c r="L2432" s="187"/>
      <c r="M2432" s="191"/>
      <c r="N2432" s="192"/>
      <c r="O2432" s="192"/>
      <c r="P2432" s="192"/>
      <c r="Q2432" s="192"/>
      <c r="R2432" s="192"/>
      <c r="S2432" s="192"/>
      <c r="T2432" s="193"/>
      <c r="AT2432" s="188" t="s">
        <v>453</v>
      </c>
      <c r="AU2432" s="188" t="s">
        <v>129</v>
      </c>
      <c r="AV2432" s="16" t="s">
        <v>451</v>
      </c>
      <c r="AW2432" s="16" t="s">
        <v>29</v>
      </c>
      <c r="AX2432" s="16" t="s">
        <v>81</v>
      </c>
      <c r="AY2432" s="188" t="s">
        <v>445</v>
      </c>
    </row>
    <row r="2433" spans="1:65" s="2" customFormat="1" ht="37.9" customHeight="1">
      <c r="A2433" s="30"/>
      <c r="B2433" s="152"/>
      <c r="C2433" s="194" t="s">
        <v>2914</v>
      </c>
      <c r="D2433" s="194" t="s">
        <v>534</v>
      </c>
      <c r="E2433" s="195" t="s">
        <v>2915</v>
      </c>
      <c r="F2433" s="196" t="s">
        <v>2916</v>
      </c>
      <c r="G2433" s="197" t="s">
        <v>651</v>
      </c>
      <c r="H2433" s="198">
        <v>66</v>
      </c>
      <c r="I2433" s="199"/>
      <c r="J2433" s="199">
        <f>ROUND(I2433*H2433,2)</f>
        <v>0</v>
      </c>
      <c r="K2433" s="200"/>
      <c r="L2433" s="201"/>
      <c r="M2433" s="202" t="s">
        <v>1</v>
      </c>
      <c r="N2433" s="203" t="s">
        <v>39</v>
      </c>
      <c r="O2433" s="162">
        <v>0</v>
      </c>
      <c r="P2433" s="162">
        <f>O2433*H2433</f>
        <v>0</v>
      </c>
      <c r="Q2433" s="162">
        <v>3.78E-2</v>
      </c>
      <c r="R2433" s="162">
        <f>Q2433*H2433</f>
        <v>2.4948000000000001</v>
      </c>
      <c r="S2433" s="162">
        <v>0</v>
      </c>
      <c r="T2433" s="163">
        <f>S2433*H2433</f>
        <v>0</v>
      </c>
      <c r="U2433" s="30"/>
      <c r="V2433" s="30"/>
      <c r="W2433" s="30"/>
      <c r="X2433" s="30"/>
      <c r="Y2433" s="30"/>
      <c r="Z2433" s="30"/>
      <c r="AA2433" s="30"/>
      <c r="AB2433" s="30"/>
      <c r="AC2433" s="30"/>
      <c r="AD2433" s="30"/>
      <c r="AE2433" s="30"/>
      <c r="AR2433" s="164" t="s">
        <v>655</v>
      </c>
      <c r="AT2433" s="164" t="s">
        <v>534</v>
      </c>
      <c r="AU2433" s="164" t="s">
        <v>129</v>
      </c>
      <c r="AY2433" s="18" t="s">
        <v>445</v>
      </c>
      <c r="BE2433" s="165">
        <f>IF(N2433="základná",J2433,0)</f>
        <v>0</v>
      </c>
      <c r="BF2433" s="165">
        <f>IF(N2433="znížená",J2433,0)</f>
        <v>0</v>
      </c>
      <c r="BG2433" s="165">
        <f>IF(N2433="zákl. prenesená",J2433,0)</f>
        <v>0</v>
      </c>
      <c r="BH2433" s="165">
        <f>IF(N2433="zníž. prenesená",J2433,0)</f>
        <v>0</v>
      </c>
      <c r="BI2433" s="165">
        <f>IF(N2433="nulová",J2433,0)</f>
        <v>0</v>
      </c>
      <c r="BJ2433" s="18" t="s">
        <v>129</v>
      </c>
      <c r="BK2433" s="165">
        <f>ROUND(I2433*H2433,2)</f>
        <v>0</v>
      </c>
      <c r="BL2433" s="18" t="s">
        <v>558</v>
      </c>
      <c r="BM2433" s="164" t="s">
        <v>2917</v>
      </c>
    </row>
    <row r="2434" spans="1:65" s="2" customFormat="1" ht="49.15" customHeight="1">
      <c r="A2434" s="30"/>
      <c r="B2434" s="152"/>
      <c r="C2434" s="194" t="s">
        <v>2918</v>
      </c>
      <c r="D2434" s="194" t="s">
        <v>534</v>
      </c>
      <c r="E2434" s="195" t="s">
        <v>2919</v>
      </c>
      <c r="F2434" s="196" t="s">
        <v>2920</v>
      </c>
      <c r="G2434" s="197" t="s">
        <v>651</v>
      </c>
      <c r="H2434" s="198">
        <v>66</v>
      </c>
      <c r="I2434" s="199"/>
      <c r="J2434" s="199">
        <f>ROUND(I2434*H2434,2)</f>
        <v>0</v>
      </c>
      <c r="K2434" s="200"/>
      <c r="L2434" s="201"/>
      <c r="M2434" s="202" t="s">
        <v>1</v>
      </c>
      <c r="N2434" s="203" t="s">
        <v>39</v>
      </c>
      <c r="O2434" s="162">
        <v>0</v>
      </c>
      <c r="P2434" s="162">
        <f>O2434*H2434</f>
        <v>0</v>
      </c>
      <c r="Q2434" s="162">
        <v>5.7600000000000004E-3</v>
      </c>
      <c r="R2434" s="162">
        <f>Q2434*H2434</f>
        <v>0.38016</v>
      </c>
      <c r="S2434" s="162">
        <v>0</v>
      </c>
      <c r="T2434" s="163">
        <f>S2434*H2434</f>
        <v>0</v>
      </c>
      <c r="U2434" s="30"/>
      <c r="V2434" s="30"/>
      <c r="W2434" s="30"/>
      <c r="X2434" s="30"/>
      <c r="Y2434" s="30"/>
      <c r="Z2434" s="30"/>
      <c r="AA2434" s="30"/>
      <c r="AB2434" s="30"/>
      <c r="AC2434" s="30"/>
      <c r="AD2434" s="30"/>
      <c r="AE2434" s="30"/>
      <c r="AR2434" s="164" t="s">
        <v>655</v>
      </c>
      <c r="AT2434" s="164" t="s">
        <v>534</v>
      </c>
      <c r="AU2434" s="164" t="s">
        <v>129</v>
      </c>
      <c r="AY2434" s="18" t="s">
        <v>445</v>
      </c>
      <c r="BE2434" s="165">
        <f>IF(N2434="základná",J2434,0)</f>
        <v>0</v>
      </c>
      <c r="BF2434" s="165">
        <f>IF(N2434="znížená",J2434,0)</f>
        <v>0</v>
      </c>
      <c r="BG2434" s="165">
        <f>IF(N2434="zákl. prenesená",J2434,0)</f>
        <v>0</v>
      </c>
      <c r="BH2434" s="165">
        <f>IF(N2434="zníž. prenesená",J2434,0)</f>
        <v>0</v>
      </c>
      <c r="BI2434" s="165">
        <f>IF(N2434="nulová",J2434,0)</f>
        <v>0</v>
      </c>
      <c r="BJ2434" s="18" t="s">
        <v>129</v>
      </c>
      <c r="BK2434" s="165">
        <f>ROUND(I2434*H2434,2)</f>
        <v>0</v>
      </c>
      <c r="BL2434" s="18" t="s">
        <v>558</v>
      </c>
      <c r="BM2434" s="164" t="s">
        <v>2921</v>
      </c>
    </row>
    <row r="2435" spans="1:65" s="2" customFormat="1" ht="37.9" customHeight="1">
      <c r="A2435" s="30"/>
      <c r="B2435" s="152"/>
      <c r="C2435" s="194" t="s">
        <v>2922</v>
      </c>
      <c r="D2435" s="194" t="s">
        <v>534</v>
      </c>
      <c r="E2435" s="195" t="s">
        <v>2923</v>
      </c>
      <c r="F2435" s="196" t="s">
        <v>2924</v>
      </c>
      <c r="G2435" s="197" t="s">
        <v>651</v>
      </c>
      <c r="H2435" s="198">
        <v>66</v>
      </c>
      <c r="I2435" s="199"/>
      <c r="J2435" s="199">
        <f>ROUND(I2435*H2435,2)</f>
        <v>0</v>
      </c>
      <c r="K2435" s="200"/>
      <c r="L2435" s="201"/>
      <c r="M2435" s="202" t="s">
        <v>1</v>
      </c>
      <c r="N2435" s="203" t="s">
        <v>39</v>
      </c>
      <c r="O2435" s="162">
        <v>0</v>
      </c>
      <c r="P2435" s="162">
        <f>O2435*H2435</f>
        <v>0</v>
      </c>
      <c r="Q2435" s="162">
        <v>1.06E-3</v>
      </c>
      <c r="R2435" s="162">
        <f>Q2435*H2435</f>
        <v>6.9959999999999994E-2</v>
      </c>
      <c r="S2435" s="162">
        <v>0</v>
      </c>
      <c r="T2435" s="163">
        <f>S2435*H2435</f>
        <v>0</v>
      </c>
      <c r="U2435" s="30"/>
      <c r="V2435" s="30"/>
      <c r="W2435" s="30"/>
      <c r="X2435" s="30"/>
      <c r="Y2435" s="30"/>
      <c r="Z2435" s="30"/>
      <c r="AA2435" s="30"/>
      <c r="AB2435" s="30"/>
      <c r="AC2435" s="30"/>
      <c r="AD2435" s="30"/>
      <c r="AE2435" s="30"/>
      <c r="AR2435" s="164" t="s">
        <v>655</v>
      </c>
      <c r="AT2435" s="164" t="s">
        <v>534</v>
      </c>
      <c r="AU2435" s="164" t="s">
        <v>129</v>
      </c>
      <c r="AY2435" s="18" t="s">
        <v>445</v>
      </c>
      <c r="BE2435" s="165">
        <f>IF(N2435="základná",J2435,0)</f>
        <v>0</v>
      </c>
      <c r="BF2435" s="165">
        <f>IF(N2435="znížená",J2435,0)</f>
        <v>0</v>
      </c>
      <c r="BG2435" s="165">
        <f>IF(N2435="zákl. prenesená",J2435,0)</f>
        <v>0</v>
      </c>
      <c r="BH2435" s="165">
        <f>IF(N2435="zníž. prenesená",J2435,0)</f>
        <v>0</v>
      </c>
      <c r="BI2435" s="165">
        <f>IF(N2435="nulová",J2435,0)</f>
        <v>0</v>
      </c>
      <c r="BJ2435" s="18" t="s">
        <v>129</v>
      </c>
      <c r="BK2435" s="165">
        <f>ROUND(I2435*H2435,2)</f>
        <v>0</v>
      </c>
      <c r="BL2435" s="18" t="s">
        <v>558</v>
      </c>
      <c r="BM2435" s="164" t="s">
        <v>2925</v>
      </c>
    </row>
    <row r="2436" spans="1:65" s="2" customFormat="1" ht="24.2" customHeight="1">
      <c r="A2436" s="30"/>
      <c r="B2436" s="152"/>
      <c r="C2436" s="153" t="s">
        <v>2926</v>
      </c>
      <c r="D2436" s="153" t="s">
        <v>447</v>
      </c>
      <c r="E2436" s="154" t="s">
        <v>2927</v>
      </c>
      <c r="F2436" s="155" t="s">
        <v>2928</v>
      </c>
      <c r="G2436" s="156" t="s">
        <v>651</v>
      </c>
      <c r="H2436" s="157">
        <v>1</v>
      </c>
      <c r="I2436" s="158"/>
      <c r="J2436" s="158">
        <f>ROUND(I2436*H2436,2)</f>
        <v>0</v>
      </c>
      <c r="K2436" s="159"/>
      <c r="L2436" s="31"/>
      <c r="M2436" s="160" t="s">
        <v>1</v>
      </c>
      <c r="N2436" s="161" t="s">
        <v>39</v>
      </c>
      <c r="O2436" s="162">
        <v>0.51775000000000004</v>
      </c>
      <c r="P2436" s="162">
        <f>O2436*H2436</f>
        <v>0.51775000000000004</v>
      </c>
      <c r="Q2436" s="162">
        <v>6.1240000000000003E-5</v>
      </c>
      <c r="R2436" s="162">
        <f>Q2436*H2436</f>
        <v>6.1240000000000003E-5</v>
      </c>
      <c r="S2436" s="162">
        <v>0</v>
      </c>
      <c r="T2436" s="163">
        <f>S2436*H2436</f>
        <v>0</v>
      </c>
      <c r="U2436" s="30"/>
      <c r="V2436" s="30"/>
      <c r="W2436" s="30"/>
      <c r="X2436" s="30"/>
      <c r="Y2436" s="30"/>
      <c r="Z2436" s="30"/>
      <c r="AA2436" s="30"/>
      <c r="AB2436" s="30"/>
      <c r="AC2436" s="30"/>
      <c r="AD2436" s="30"/>
      <c r="AE2436" s="30"/>
      <c r="AR2436" s="164" t="s">
        <v>558</v>
      </c>
      <c r="AT2436" s="164" t="s">
        <v>447</v>
      </c>
      <c r="AU2436" s="164" t="s">
        <v>129</v>
      </c>
      <c r="AY2436" s="18" t="s">
        <v>445</v>
      </c>
      <c r="BE2436" s="165">
        <f>IF(N2436="základná",J2436,0)</f>
        <v>0</v>
      </c>
      <c r="BF2436" s="165">
        <f>IF(N2436="znížená",J2436,0)</f>
        <v>0</v>
      </c>
      <c r="BG2436" s="165">
        <f>IF(N2436="zákl. prenesená",J2436,0)</f>
        <v>0</v>
      </c>
      <c r="BH2436" s="165">
        <f>IF(N2436="zníž. prenesená",J2436,0)</f>
        <v>0</v>
      </c>
      <c r="BI2436" s="165">
        <f>IF(N2436="nulová",J2436,0)</f>
        <v>0</v>
      </c>
      <c r="BJ2436" s="18" t="s">
        <v>129</v>
      </c>
      <c r="BK2436" s="165">
        <f>ROUND(I2436*H2436,2)</f>
        <v>0</v>
      </c>
      <c r="BL2436" s="18" t="s">
        <v>558</v>
      </c>
      <c r="BM2436" s="164" t="s">
        <v>2929</v>
      </c>
    </row>
    <row r="2437" spans="1:65" s="14" customFormat="1">
      <c r="B2437" s="173"/>
      <c r="D2437" s="167" t="s">
        <v>453</v>
      </c>
      <c r="E2437" s="174" t="s">
        <v>1</v>
      </c>
      <c r="F2437" s="175" t="s">
        <v>81</v>
      </c>
      <c r="H2437" s="176">
        <v>1</v>
      </c>
      <c r="L2437" s="173"/>
      <c r="M2437" s="177"/>
      <c r="N2437" s="178"/>
      <c r="O2437" s="178"/>
      <c r="P2437" s="178"/>
      <c r="Q2437" s="178"/>
      <c r="R2437" s="178"/>
      <c r="S2437" s="178"/>
      <c r="T2437" s="179"/>
      <c r="AT2437" s="174" t="s">
        <v>453</v>
      </c>
      <c r="AU2437" s="174" t="s">
        <v>129</v>
      </c>
      <c r="AV2437" s="14" t="s">
        <v>129</v>
      </c>
      <c r="AW2437" s="14" t="s">
        <v>29</v>
      </c>
      <c r="AX2437" s="14" t="s">
        <v>73</v>
      </c>
      <c r="AY2437" s="174" t="s">
        <v>445</v>
      </c>
    </row>
    <row r="2438" spans="1:65" s="16" customFormat="1">
      <c r="B2438" s="187"/>
      <c r="D2438" s="167" t="s">
        <v>453</v>
      </c>
      <c r="E2438" s="188" t="s">
        <v>1</v>
      </c>
      <c r="F2438" s="189" t="s">
        <v>470</v>
      </c>
      <c r="H2438" s="190">
        <v>1</v>
      </c>
      <c r="L2438" s="187"/>
      <c r="M2438" s="191"/>
      <c r="N2438" s="192"/>
      <c r="O2438" s="192"/>
      <c r="P2438" s="192"/>
      <c r="Q2438" s="192"/>
      <c r="R2438" s="192"/>
      <c r="S2438" s="192"/>
      <c r="T2438" s="193"/>
      <c r="AT2438" s="188" t="s">
        <v>453</v>
      </c>
      <c r="AU2438" s="188" t="s">
        <v>129</v>
      </c>
      <c r="AV2438" s="16" t="s">
        <v>451</v>
      </c>
      <c r="AW2438" s="16" t="s">
        <v>29</v>
      </c>
      <c r="AX2438" s="16" t="s">
        <v>81</v>
      </c>
      <c r="AY2438" s="188" t="s">
        <v>445</v>
      </c>
    </row>
    <row r="2439" spans="1:65" s="2" customFormat="1" ht="24.2" customHeight="1">
      <c r="A2439" s="30"/>
      <c r="B2439" s="152"/>
      <c r="C2439" s="153" t="s">
        <v>2930</v>
      </c>
      <c r="D2439" s="153" t="s">
        <v>447</v>
      </c>
      <c r="E2439" s="154" t="s">
        <v>2931</v>
      </c>
      <c r="F2439" s="155" t="s">
        <v>2932</v>
      </c>
      <c r="G2439" s="156" t="s">
        <v>651</v>
      </c>
      <c r="H2439" s="157">
        <v>88</v>
      </c>
      <c r="I2439" s="158"/>
      <c r="J2439" s="158">
        <f>ROUND(I2439*H2439,2)</f>
        <v>0</v>
      </c>
      <c r="K2439" s="159"/>
      <c r="L2439" s="31"/>
      <c r="M2439" s="160" t="s">
        <v>1</v>
      </c>
      <c r="N2439" s="161" t="s">
        <v>39</v>
      </c>
      <c r="O2439" s="162">
        <v>0.71281000000000005</v>
      </c>
      <c r="P2439" s="162">
        <f>O2439*H2439</f>
        <v>62.727280000000007</v>
      </c>
      <c r="Q2439" s="162">
        <v>9.187E-5</v>
      </c>
      <c r="R2439" s="162">
        <f>Q2439*H2439</f>
        <v>8.0845599999999993E-3</v>
      </c>
      <c r="S2439" s="162">
        <v>0</v>
      </c>
      <c r="T2439" s="163">
        <f>S2439*H2439</f>
        <v>0</v>
      </c>
      <c r="U2439" s="30"/>
      <c r="V2439" s="30"/>
      <c r="W2439" s="30"/>
      <c r="X2439" s="30"/>
      <c r="Y2439" s="30"/>
      <c r="Z2439" s="30"/>
      <c r="AA2439" s="30"/>
      <c r="AB2439" s="30"/>
      <c r="AC2439" s="30"/>
      <c r="AD2439" s="30"/>
      <c r="AE2439" s="30"/>
      <c r="AR2439" s="164" t="s">
        <v>558</v>
      </c>
      <c r="AT2439" s="164" t="s">
        <v>447</v>
      </c>
      <c r="AU2439" s="164" t="s">
        <v>129</v>
      </c>
      <c r="AY2439" s="18" t="s">
        <v>445</v>
      </c>
      <c r="BE2439" s="165">
        <f>IF(N2439="základná",J2439,0)</f>
        <v>0</v>
      </c>
      <c r="BF2439" s="165">
        <f>IF(N2439="znížená",J2439,0)</f>
        <v>0</v>
      </c>
      <c r="BG2439" s="165">
        <f>IF(N2439="zákl. prenesená",J2439,0)</f>
        <v>0</v>
      </c>
      <c r="BH2439" s="165">
        <f>IF(N2439="zníž. prenesená",J2439,0)</f>
        <v>0</v>
      </c>
      <c r="BI2439" s="165">
        <f>IF(N2439="nulová",J2439,0)</f>
        <v>0</v>
      </c>
      <c r="BJ2439" s="18" t="s">
        <v>129</v>
      </c>
      <c r="BK2439" s="165">
        <f>ROUND(I2439*H2439,2)</f>
        <v>0</v>
      </c>
      <c r="BL2439" s="18" t="s">
        <v>558</v>
      </c>
      <c r="BM2439" s="164" t="s">
        <v>2933</v>
      </c>
    </row>
    <row r="2440" spans="1:65" s="14" customFormat="1">
      <c r="B2440" s="173"/>
      <c r="D2440" s="167" t="s">
        <v>453</v>
      </c>
      <c r="E2440" s="174" t="s">
        <v>1</v>
      </c>
      <c r="F2440" s="175" t="s">
        <v>2934</v>
      </c>
      <c r="H2440" s="176">
        <v>88</v>
      </c>
      <c r="L2440" s="173"/>
      <c r="M2440" s="177"/>
      <c r="N2440" s="178"/>
      <c r="O2440" s="178"/>
      <c r="P2440" s="178"/>
      <c r="Q2440" s="178"/>
      <c r="R2440" s="178"/>
      <c r="S2440" s="178"/>
      <c r="T2440" s="179"/>
      <c r="AT2440" s="174" t="s">
        <v>453</v>
      </c>
      <c r="AU2440" s="174" t="s">
        <v>129</v>
      </c>
      <c r="AV2440" s="14" t="s">
        <v>129</v>
      </c>
      <c r="AW2440" s="14" t="s">
        <v>29</v>
      </c>
      <c r="AX2440" s="14" t="s">
        <v>73</v>
      </c>
      <c r="AY2440" s="174" t="s">
        <v>445</v>
      </c>
    </row>
    <row r="2441" spans="1:65" s="16" customFormat="1">
      <c r="B2441" s="187"/>
      <c r="D2441" s="167" t="s">
        <v>453</v>
      </c>
      <c r="E2441" s="188" t="s">
        <v>1</v>
      </c>
      <c r="F2441" s="189" t="s">
        <v>470</v>
      </c>
      <c r="H2441" s="190">
        <v>88</v>
      </c>
      <c r="L2441" s="187"/>
      <c r="M2441" s="191"/>
      <c r="N2441" s="192"/>
      <c r="O2441" s="192"/>
      <c r="P2441" s="192"/>
      <c r="Q2441" s="192"/>
      <c r="R2441" s="192"/>
      <c r="S2441" s="192"/>
      <c r="T2441" s="193"/>
      <c r="AT2441" s="188" t="s">
        <v>453</v>
      </c>
      <c r="AU2441" s="188" t="s">
        <v>129</v>
      </c>
      <c r="AV2441" s="16" t="s">
        <v>451</v>
      </c>
      <c r="AW2441" s="16" t="s">
        <v>29</v>
      </c>
      <c r="AX2441" s="16" t="s">
        <v>81</v>
      </c>
      <c r="AY2441" s="188" t="s">
        <v>445</v>
      </c>
    </row>
    <row r="2442" spans="1:65" s="2" customFormat="1" ht="24.2" customHeight="1">
      <c r="A2442" s="30"/>
      <c r="B2442" s="152"/>
      <c r="C2442" s="153" t="s">
        <v>2935</v>
      </c>
      <c r="D2442" s="153" t="s">
        <v>447</v>
      </c>
      <c r="E2442" s="154" t="s">
        <v>2936</v>
      </c>
      <c r="F2442" s="155" t="s">
        <v>2937</v>
      </c>
      <c r="G2442" s="156" t="s">
        <v>651</v>
      </c>
      <c r="H2442" s="157">
        <v>14</v>
      </c>
      <c r="I2442" s="158"/>
      <c r="J2442" s="158">
        <f>ROUND(I2442*H2442,2)</f>
        <v>0</v>
      </c>
      <c r="K2442" s="159"/>
      <c r="L2442" s="31"/>
      <c r="M2442" s="160" t="s">
        <v>1</v>
      </c>
      <c r="N2442" s="161" t="s">
        <v>39</v>
      </c>
      <c r="O2442" s="162">
        <v>0.96487000000000001</v>
      </c>
      <c r="P2442" s="162">
        <f>O2442*H2442</f>
        <v>13.508179999999999</v>
      </c>
      <c r="Q2442" s="162">
        <v>1.2249E-4</v>
      </c>
      <c r="R2442" s="162">
        <f>Q2442*H2442</f>
        <v>1.7148599999999999E-3</v>
      </c>
      <c r="S2442" s="162">
        <v>0</v>
      </c>
      <c r="T2442" s="163">
        <f>S2442*H2442</f>
        <v>0</v>
      </c>
      <c r="U2442" s="30"/>
      <c r="V2442" s="30"/>
      <c r="W2442" s="30"/>
      <c r="X2442" s="30"/>
      <c r="Y2442" s="30"/>
      <c r="Z2442" s="30"/>
      <c r="AA2442" s="30"/>
      <c r="AB2442" s="30"/>
      <c r="AC2442" s="30"/>
      <c r="AD2442" s="30"/>
      <c r="AE2442" s="30"/>
      <c r="AR2442" s="164" t="s">
        <v>558</v>
      </c>
      <c r="AT2442" s="164" t="s">
        <v>447</v>
      </c>
      <c r="AU2442" s="164" t="s">
        <v>129</v>
      </c>
      <c r="AY2442" s="18" t="s">
        <v>445</v>
      </c>
      <c r="BE2442" s="165">
        <f>IF(N2442="základná",J2442,0)</f>
        <v>0</v>
      </c>
      <c r="BF2442" s="165">
        <f>IF(N2442="znížená",J2442,0)</f>
        <v>0</v>
      </c>
      <c r="BG2442" s="165">
        <f>IF(N2442="zákl. prenesená",J2442,0)</f>
        <v>0</v>
      </c>
      <c r="BH2442" s="165">
        <f>IF(N2442="zníž. prenesená",J2442,0)</f>
        <v>0</v>
      </c>
      <c r="BI2442" s="165">
        <f>IF(N2442="nulová",J2442,0)</f>
        <v>0</v>
      </c>
      <c r="BJ2442" s="18" t="s">
        <v>129</v>
      </c>
      <c r="BK2442" s="165">
        <f>ROUND(I2442*H2442,2)</f>
        <v>0</v>
      </c>
      <c r="BL2442" s="18" t="s">
        <v>558</v>
      </c>
      <c r="BM2442" s="164" t="s">
        <v>2938</v>
      </c>
    </row>
    <row r="2443" spans="1:65" s="14" customFormat="1">
      <c r="B2443" s="173"/>
      <c r="D2443" s="167" t="s">
        <v>453</v>
      </c>
      <c r="E2443" s="174" t="s">
        <v>1</v>
      </c>
      <c r="F2443" s="175" t="s">
        <v>2939</v>
      </c>
      <c r="H2443" s="176">
        <v>14</v>
      </c>
      <c r="L2443" s="173"/>
      <c r="M2443" s="177"/>
      <c r="N2443" s="178"/>
      <c r="O2443" s="178"/>
      <c r="P2443" s="178"/>
      <c r="Q2443" s="178"/>
      <c r="R2443" s="178"/>
      <c r="S2443" s="178"/>
      <c r="T2443" s="179"/>
      <c r="AT2443" s="174" t="s">
        <v>453</v>
      </c>
      <c r="AU2443" s="174" t="s">
        <v>129</v>
      </c>
      <c r="AV2443" s="14" t="s">
        <v>129</v>
      </c>
      <c r="AW2443" s="14" t="s">
        <v>29</v>
      </c>
      <c r="AX2443" s="14" t="s">
        <v>73</v>
      </c>
      <c r="AY2443" s="174" t="s">
        <v>445</v>
      </c>
    </row>
    <row r="2444" spans="1:65" s="16" customFormat="1">
      <c r="B2444" s="187"/>
      <c r="D2444" s="167" t="s">
        <v>453</v>
      </c>
      <c r="E2444" s="188" t="s">
        <v>1</v>
      </c>
      <c r="F2444" s="189" t="s">
        <v>470</v>
      </c>
      <c r="H2444" s="190">
        <v>14</v>
      </c>
      <c r="L2444" s="187"/>
      <c r="M2444" s="191"/>
      <c r="N2444" s="192"/>
      <c r="O2444" s="192"/>
      <c r="P2444" s="192"/>
      <c r="Q2444" s="192"/>
      <c r="R2444" s="192"/>
      <c r="S2444" s="192"/>
      <c r="T2444" s="193"/>
      <c r="AT2444" s="188" t="s">
        <v>453</v>
      </c>
      <c r="AU2444" s="188" t="s">
        <v>129</v>
      </c>
      <c r="AV2444" s="16" t="s">
        <v>451</v>
      </c>
      <c r="AW2444" s="16" t="s">
        <v>29</v>
      </c>
      <c r="AX2444" s="16" t="s">
        <v>81</v>
      </c>
      <c r="AY2444" s="188" t="s">
        <v>445</v>
      </c>
    </row>
    <row r="2445" spans="1:65" s="2" customFormat="1" ht="24.2" customHeight="1">
      <c r="A2445" s="30"/>
      <c r="B2445" s="152"/>
      <c r="C2445" s="194" t="s">
        <v>2940</v>
      </c>
      <c r="D2445" s="194" t="s">
        <v>534</v>
      </c>
      <c r="E2445" s="195" t="s">
        <v>2941</v>
      </c>
      <c r="F2445" s="196" t="s">
        <v>2942</v>
      </c>
      <c r="G2445" s="197" t="s">
        <v>542</v>
      </c>
      <c r="H2445" s="198">
        <v>154.935</v>
      </c>
      <c r="I2445" s="199"/>
      <c r="J2445" s="199">
        <f>ROUND(I2445*H2445,2)</f>
        <v>0</v>
      </c>
      <c r="K2445" s="200"/>
      <c r="L2445" s="201"/>
      <c r="M2445" s="202" t="s">
        <v>1</v>
      </c>
      <c r="N2445" s="203" t="s">
        <v>39</v>
      </c>
      <c r="O2445" s="162">
        <v>0</v>
      </c>
      <c r="P2445" s="162">
        <f>O2445*H2445</f>
        <v>0</v>
      </c>
      <c r="Q2445" s="162">
        <v>3.3E-3</v>
      </c>
      <c r="R2445" s="162">
        <f>Q2445*H2445</f>
        <v>0.51128550000000006</v>
      </c>
      <c r="S2445" s="162">
        <v>0</v>
      </c>
      <c r="T2445" s="163">
        <f>S2445*H2445</f>
        <v>0</v>
      </c>
      <c r="U2445" s="30"/>
      <c r="V2445" s="30"/>
      <c r="W2445" s="30"/>
      <c r="X2445" s="30"/>
      <c r="Y2445" s="30"/>
      <c r="Z2445" s="30"/>
      <c r="AA2445" s="30"/>
      <c r="AB2445" s="30"/>
      <c r="AC2445" s="30"/>
      <c r="AD2445" s="30"/>
      <c r="AE2445" s="30"/>
      <c r="AR2445" s="164" t="s">
        <v>655</v>
      </c>
      <c r="AT2445" s="164" t="s">
        <v>534</v>
      </c>
      <c r="AU2445" s="164" t="s">
        <v>129</v>
      </c>
      <c r="AY2445" s="18" t="s">
        <v>445</v>
      </c>
      <c r="BE2445" s="165">
        <f>IF(N2445="základná",J2445,0)</f>
        <v>0</v>
      </c>
      <c r="BF2445" s="165">
        <f>IF(N2445="znížená",J2445,0)</f>
        <v>0</v>
      </c>
      <c r="BG2445" s="165">
        <f>IF(N2445="zákl. prenesená",J2445,0)</f>
        <v>0</v>
      </c>
      <c r="BH2445" s="165">
        <f>IF(N2445="zníž. prenesená",J2445,0)</f>
        <v>0</v>
      </c>
      <c r="BI2445" s="165">
        <f>IF(N2445="nulová",J2445,0)</f>
        <v>0</v>
      </c>
      <c r="BJ2445" s="18" t="s">
        <v>129</v>
      </c>
      <c r="BK2445" s="165">
        <f>ROUND(I2445*H2445,2)</f>
        <v>0</v>
      </c>
      <c r="BL2445" s="18" t="s">
        <v>558</v>
      </c>
      <c r="BM2445" s="164" t="s">
        <v>2943</v>
      </c>
    </row>
    <row r="2446" spans="1:65" s="14" customFormat="1">
      <c r="B2446" s="173"/>
      <c r="D2446" s="167" t="s">
        <v>453</v>
      </c>
      <c r="E2446" s="174" t="s">
        <v>1</v>
      </c>
      <c r="F2446" s="175" t="s">
        <v>2944</v>
      </c>
      <c r="H2446" s="176">
        <v>154.935</v>
      </c>
      <c r="L2446" s="173"/>
      <c r="M2446" s="177"/>
      <c r="N2446" s="178"/>
      <c r="O2446" s="178"/>
      <c r="P2446" s="178"/>
      <c r="Q2446" s="178"/>
      <c r="R2446" s="178"/>
      <c r="S2446" s="178"/>
      <c r="T2446" s="179"/>
      <c r="AT2446" s="174" t="s">
        <v>453</v>
      </c>
      <c r="AU2446" s="174" t="s">
        <v>129</v>
      </c>
      <c r="AV2446" s="14" t="s">
        <v>129</v>
      </c>
      <c r="AW2446" s="14" t="s">
        <v>29</v>
      </c>
      <c r="AX2446" s="14" t="s">
        <v>73</v>
      </c>
      <c r="AY2446" s="174" t="s">
        <v>445</v>
      </c>
    </row>
    <row r="2447" spans="1:65" s="16" customFormat="1">
      <c r="B2447" s="187"/>
      <c r="D2447" s="167" t="s">
        <v>453</v>
      </c>
      <c r="E2447" s="188" t="s">
        <v>1</v>
      </c>
      <c r="F2447" s="189" t="s">
        <v>470</v>
      </c>
      <c r="H2447" s="190">
        <v>154.935</v>
      </c>
      <c r="L2447" s="187"/>
      <c r="M2447" s="191"/>
      <c r="N2447" s="192"/>
      <c r="O2447" s="192"/>
      <c r="P2447" s="192"/>
      <c r="Q2447" s="192"/>
      <c r="R2447" s="192"/>
      <c r="S2447" s="192"/>
      <c r="T2447" s="193"/>
      <c r="AT2447" s="188" t="s">
        <v>453</v>
      </c>
      <c r="AU2447" s="188" t="s">
        <v>129</v>
      </c>
      <c r="AV2447" s="16" t="s">
        <v>451</v>
      </c>
      <c r="AW2447" s="16" t="s">
        <v>29</v>
      </c>
      <c r="AX2447" s="16" t="s">
        <v>81</v>
      </c>
      <c r="AY2447" s="188" t="s">
        <v>445</v>
      </c>
    </row>
    <row r="2448" spans="1:65" s="2" customFormat="1" ht="44.25" customHeight="1">
      <c r="A2448" s="30"/>
      <c r="B2448" s="152"/>
      <c r="C2448" s="153" t="s">
        <v>2945</v>
      </c>
      <c r="D2448" s="153" t="s">
        <v>447</v>
      </c>
      <c r="E2448" s="154" t="s">
        <v>2946</v>
      </c>
      <c r="F2448" s="155" t="s">
        <v>2947</v>
      </c>
      <c r="G2448" s="156" t="s">
        <v>651</v>
      </c>
      <c r="H2448" s="157">
        <v>1</v>
      </c>
      <c r="I2448" s="158"/>
      <c r="J2448" s="158">
        <f t="shared" ref="J2448:J2453" si="0">ROUND(I2448*H2448,2)</f>
        <v>0</v>
      </c>
      <c r="K2448" s="159"/>
      <c r="L2448" s="31"/>
      <c r="M2448" s="160" t="s">
        <v>1</v>
      </c>
      <c r="N2448" s="161" t="s">
        <v>39</v>
      </c>
      <c r="O2448" s="162">
        <v>0.26739000000000002</v>
      </c>
      <c r="P2448" s="162">
        <f t="shared" ref="P2448:P2453" si="1">O2448*H2448</f>
        <v>0.26739000000000002</v>
      </c>
      <c r="Q2448" s="162">
        <v>0</v>
      </c>
      <c r="R2448" s="162">
        <f t="shared" ref="R2448:R2453" si="2">Q2448*H2448</f>
        <v>0</v>
      </c>
      <c r="S2448" s="162">
        <v>0</v>
      </c>
      <c r="T2448" s="163">
        <f t="shared" ref="T2448:T2453" si="3">S2448*H2448</f>
        <v>0</v>
      </c>
      <c r="U2448" s="30"/>
      <c r="V2448" s="30"/>
      <c r="W2448" s="30"/>
      <c r="X2448" s="30"/>
      <c r="Y2448" s="30"/>
      <c r="Z2448" s="30"/>
      <c r="AA2448" s="30"/>
      <c r="AB2448" s="30"/>
      <c r="AC2448" s="30"/>
      <c r="AD2448" s="30"/>
      <c r="AE2448" s="30"/>
      <c r="AR2448" s="164" t="s">
        <v>558</v>
      </c>
      <c r="AT2448" s="164" t="s">
        <v>447</v>
      </c>
      <c r="AU2448" s="164" t="s">
        <v>129</v>
      </c>
      <c r="AY2448" s="18" t="s">
        <v>445</v>
      </c>
      <c r="BE2448" s="165">
        <f t="shared" ref="BE2448:BE2453" si="4">IF(N2448="základná",J2448,0)</f>
        <v>0</v>
      </c>
      <c r="BF2448" s="165">
        <f t="shared" ref="BF2448:BF2453" si="5">IF(N2448="znížená",J2448,0)</f>
        <v>0</v>
      </c>
      <c r="BG2448" s="165">
        <f t="shared" ref="BG2448:BG2453" si="6">IF(N2448="zákl. prenesená",J2448,0)</f>
        <v>0</v>
      </c>
      <c r="BH2448" s="165">
        <f t="shared" ref="BH2448:BH2453" si="7">IF(N2448="zníž. prenesená",J2448,0)</f>
        <v>0</v>
      </c>
      <c r="BI2448" s="165">
        <f t="shared" ref="BI2448:BI2453" si="8">IF(N2448="nulová",J2448,0)</f>
        <v>0</v>
      </c>
      <c r="BJ2448" s="18" t="s">
        <v>129</v>
      </c>
      <c r="BK2448" s="165">
        <f t="shared" ref="BK2448:BK2453" si="9">ROUND(I2448*H2448,2)</f>
        <v>0</v>
      </c>
      <c r="BL2448" s="18" t="s">
        <v>558</v>
      </c>
      <c r="BM2448" s="164" t="s">
        <v>2948</v>
      </c>
    </row>
    <row r="2449" spans="1:65" s="2" customFormat="1" ht="62.65" customHeight="1">
      <c r="A2449" s="30"/>
      <c r="B2449" s="152"/>
      <c r="C2449" s="153" t="s">
        <v>2949</v>
      </c>
      <c r="D2449" s="153" t="s">
        <v>447</v>
      </c>
      <c r="E2449" s="154" t="s">
        <v>2950</v>
      </c>
      <c r="F2449" s="155" t="s">
        <v>2951</v>
      </c>
      <c r="G2449" s="156" t="s">
        <v>651</v>
      </c>
      <c r="H2449" s="157">
        <v>10</v>
      </c>
      <c r="I2449" s="158"/>
      <c r="J2449" s="158">
        <f t="shared" si="0"/>
        <v>0</v>
      </c>
      <c r="K2449" s="159"/>
      <c r="L2449" s="31"/>
      <c r="M2449" s="160" t="s">
        <v>1</v>
      </c>
      <c r="N2449" s="161" t="s">
        <v>39</v>
      </c>
      <c r="O2449" s="162">
        <v>0.26739000000000002</v>
      </c>
      <c r="P2449" s="162">
        <f t="shared" si="1"/>
        <v>2.6739000000000002</v>
      </c>
      <c r="Q2449" s="162">
        <v>0</v>
      </c>
      <c r="R2449" s="162">
        <f t="shared" si="2"/>
        <v>0</v>
      </c>
      <c r="S2449" s="162">
        <v>0</v>
      </c>
      <c r="T2449" s="163">
        <f t="shared" si="3"/>
        <v>0</v>
      </c>
      <c r="U2449" s="30"/>
      <c r="V2449" s="30"/>
      <c r="W2449" s="30"/>
      <c r="X2449" s="30"/>
      <c r="Y2449" s="30"/>
      <c r="Z2449" s="30"/>
      <c r="AA2449" s="30"/>
      <c r="AB2449" s="30"/>
      <c r="AC2449" s="30"/>
      <c r="AD2449" s="30"/>
      <c r="AE2449" s="30"/>
      <c r="AR2449" s="164" t="s">
        <v>558</v>
      </c>
      <c r="AT2449" s="164" t="s">
        <v>447</v>
      </c>
      <c r="AU2449" s="164" t="s">
        <v>129</v>
      </c>
      <c r="AY2449" s="18" t="s">
        <v>445</v>
      </c>
      <c r="BE2449" s="165">
        <f t="shared" si="4"/>
        <v>0</v>
      </c>
      <c r="BF2449" s="165">
        <f t="shared" si="5"/>
        <v>0</v>
      </c>
      <c r="BG2449" s="165">
        <f t="shared" si="6"/>
        <v>0</v>
      </c>
      <c r="BH2449" s="165">
        <f t="shared" si="7"/>
        <v>0</v>
      </c>
      <c r="BI2449" s="165">
        <f t="shared" si="8"/>
        <v>0</v>
      </c>
      <c r="BJ2449" s="18" t="s">
        <v>129</v>
      </c>
      <c r="BK2449" s="165">
        <f t="shared" si="9"/>
        <v>0</v>
      </c>
      <c r="BL2449" s="18" t="s">
        <v>558</v>
      </c>
      <c r="BM2449" s="164" t="s">
        <v>2952</v>
      </c>
    </row>
    <row r="2450" spans="1:65" s="2" customFormat="1" ht="37.9" customHeight="1">
      <c r="A2450" s="30"/>
      <c r="B2450" s="152"/>
      <c r="C2450" s="153" t="s">
        <v>2953</v>
      </c>
      <c r="D2450" s="153" t="s">
        <v>447</v>
      </c>
      <c r="E2450" s="154" t="s">
        <v>2954</v>
      </c>
      <c r="F2450" s="155" t="s">
        <v>2955</v>
      </c>
      <c r="G2450" s="156" t="s">
        <v>651</v>
      </c>
      <c r="H2450" s="157">
        <v>1</v>
      </c>
      <c r="I2450" s="158"/>
      <c r="J2450" s="158">
        <f t="shared" si="0"/>
        <v>0</v>
      </c>
      <c r="K2450" s="159"/>
      <c r="L2450" s="31"/>
      <c r="M2450" s="160" t="s">
        <v>1</v>
      </c>
      <c r="N2450" s="161" t="s">
        <v>39</v>
      </c>
      <c r="O2450" s="162">
        <v>0.95257999999999998</v>
      </c>
      <c r="P2450" s="162">
        <f t="shared" si="1"/>
        <v>0.95257999999999998</v>
      </c>
      <c r="Q2450" s="162">
        <v>0</v>
      </c>
      <c r="R2450" s="162">
        <f t="shared" si="2"/>
        <v>0</v>
      </c>
      <c r="S2450" s="162">
        <v>8.7999999999999995E-2</v>
      </c>
      <c r="T2450" s="163">
        <f t="shared" si="3"/>
        <v>8.7999999999999995E-2</v>
      </c>
      <c r="U2450" s="30"/>
      <c r="V2450" s="30"/>
      <c r="W2450" s="30"/>
      <c r="X2450" s="30"/>
      <c r="Y2450" s="30"/>
      <c r="Z2450" s="30"/>
      <c r="AA2450" s="30"/>
      <c r="AB2450" s="30"/>
      <c r="AC2450" s="30"/>
      <c r="AD2450" s="30"/>
      <c r="AE2450" s="30"/>
      <c r="AR2450" s="164" t="s">
        <v>558</v>
      </c>
      <c r="AT2450" s="164" t="s">
        <v>447</v>
      </c>
      <c r="AU2450" s="164" t="s">
        <v>129</v>
      </c>
      <c r="AY2450" s="18" t="s">
        <v>445</v>
      </c>
      <c r="BE2450" s="165">
        <f t="shared" si="4"/>
        <v>0</v>
      </c>
      <c r="BF2450" s="165">
        <f t="shared" si="5"/>
        <v>0</v>
      </c>
      <c r="BG2450" s="165">
        <f t="shared" si="6"/>
        <v>0</v>
      </c>
      <c r="BH2450" s="165">
        <f t="shared" si="7"/>
        <v>0</v>
      </c>
      <c r="BI2450" s="165">
        <f t="shared" si="8"/>
        <v>0</v>
      </c>
      <c r="BJ2450" s="18" t="s">
        <v>129</v>
      </c>
      <c r="BK2450" s="165">
        <f t="shared" si="9"/>
        <v>0</v>
      </c>
      <c r="BL2450" s="18" t="s">
        <v>558</v>
      </c>
      <c r="BM2450" s="164" t="s">
        <v>2956</v>
      </c>
    </row>
    <row r="2451" spans="1:65" s="2" customFormat="1" ht="44.25" customHeight="1">
      <c r="A2451" s="30"/>
      <c r="B2451" s="152"/>
      <c r="C2451" s="153" t="s">
        <v>2957</v>
      </c>
      <c r="D2451" s="153" t="s">
        <v>447</v>
      </c>
      <c r="E2451" s="154" t="s">
        <v>2958</v>
      </c>
      <c r="F2451" s="155" t="s">
        <v>2959</v>
      </c>
      <c r="G2451" s="156" t="s">
        <v>651</v>
      </c>
      <c r="H2451" s="157">
        <v>2</v>
      </c>
      <c r="I2451" s="158"/>
      <c r="J2451" s="158">
        <f t="shared" si="0"/>
        <v>0</v>
      </c>
      <c r="K2451" s="159"/>
      <c r="L2451" s="31"/>
      <c r="M2451" s="160" t="s">
        <v>1</v>
      </c>
      <c r="N2451" s="161" t="s">
        <v>39</v>
      </c>
      <c r="O2451" s="162">
        <v>0.95257999999999998</v>
      </c>
      <c r="P2451" s="162">
        <f t="shared" si="1"/>
        <v>1.90516</v>
      </c>
      <c r="Q2451" s="162">
        <v>0</v>
      </c>
      <c r="R2451" s="162">
        <f t="shared" si="2"/>
        <v>0</v>
      </c>
      <c r="S2451" s="162">
        <v>8.7999999999999995E-2</v>
      </c>
      <c r="T2451" s="163">
        <f t="shared" si="3"/>
        <v>0.17599999999999999</v>
      </c>
      <c r="U2451" s="30"/>
      <c r="V2451" s="30"/>
      <c r="W2451" s="30"/>
      <c r="X2451" s="30"/>
      <c r="Y2451" s="30"/>
      <c r="Z2451" s="30"/>
      <c r="AA2451" s="30"/>
      <c r="AB2451" s="30"/>
      <c r="AC2451" s="30"/>
      <c r="AD2451" s="30"/>
      <c r="AE2451" s="30"/>
      <c r="AR2451" s="164" t="s">
        <v>558</v>
      </c>
      <c r="AT2451" s="164" t="s">
        <v>447</v>
      </c>
      <c r="AU2451" s="164" t="s">
        <v>129</v>
      </c>
      <c r="AY2451" s="18" t="s">
        <v>445</v>
      </c>
      <c r="BE2451" s="165">
        <f t="shared" si="4"/>
        <v>0</v>
      </c>
      <c r="BF2451" s="165">
        <f t="shared" si="5"/>
        <v>0</v>
      </c>
      <c r="BG2451" s="165">
        <f t="shared" si="6"/>
        <v>0</v>
      </c>
      <c r="BH2451" s="165">
        <f t="shared" si="7"/>
        <v>0</v>
      </c>
      <c r="BI2451" s="165">
        <f t="shared" si="8"/>
        <v>0</v>
      </c>
      <c r="BJ2451" s="18" t="s">
        <v>129</v>
      </c>
      <c r="BK2451" s="165">
        <f t="shared" si="9"/>
        <v>0</v>
      </c>
      <c r="BL2451" s="18" t="s">
        <v>558</v>
      </c>
      <c r="BM2451" s="164" t="s">
        <v>2960</v>
      </c>
    </row>
    <row r="2452" spans="1:65" s="2" customFormat="1" ht="44.25" customHeight="1">
      <c r="A2452" s="30"/>
      <c r="B2452" s="152"/>
      <c r="C2452" s="153" t="s">
        <v>2961</v>
      </c>
      <c r="D2452" s="153" t="s">
        <v>447</v>
      </c>
      <c r="E2452" s="154" t="s">
        <v>2962</v>
      </c>
      <c r="F2452" s="155" t="s">
        <v>2963</v>
      </c>
      <c r="G2452" s="156" t="s">
        <v>651</v>
      </c>
      <c r="H2452" s="157">
        <v>1</v>
      </c>
      <c r="I2452" s="158"/>
      <c r="J2452" s="158">
        <f t="shared" si="0"/>
        <v>0</v>
      </c>
      <c r="K2452" s="159"/>
      <c r="L2452" s="31"/>
      <c r="M2452" s="160" t="s">
        <v>1</v>
      </c>
      <c r="N2452" s="161" t="s">
        <v>39</v>
      </c>
      <c r="O2452" s="162">
        <v>0.95257999999999998</v>
      </c>
      <c r="P2452" s="162">
        <f t="shared" si="1"/>
        <v>0.95257999999999998</v>
      </c>
      <c r="Q2452" s="162">
        <v>0</v>
      </c>
      <c r="R2452" s="162">
        <f t="shared" si="2"/>
        <v>0</v>
      </c>
      <c r="S2452" s="162">
        <v>8.7999999999999995E-2</v>
      </c>
      <c r="T2452" s="163">
        <f t="shared" si="3"/>
        <v>8.7999999999999995E-2</v>
      </c>
      <c r="U2452" s="30"/>
      <c r="V2452" s="30"/>
      <c r="W2452" s="30"/>
      <c r="X2452" s="30"/>
      <c r="Y2452" s="30"/>
      <c r="Z2452" s="30"/>
      <c r="AA2452" s="30"/>
      <c r="AB2452" s="30"/>
      <c r="AC2452" s="30"/>
      <c r="AD2452" s="30"/>
      <c r="AE2452" s="30"/>
      <c r="AR2452" s="164" t="s">
        <v>558</v>
      </c>
      <c r="AT2452" s="164" t="s">
        <v>447</v>
      </c>
      <c r="AU2452" s="164" t="s">
        <v>129</v>
      </c>
      <c r="AY2452" s="18" t="s">
        <v>445</v>
      </c>
      <c r="BE2452" s="165">
        <f t="shared" si="4"/>
        <v>0</v>
      </c>
      <c r="BF2452" s="165">
        <f t="shared" si="5"/>
        <v>0</v>
      </c>
      <c r="BG2452" s="165">
        <f t="shared" si="6"/>
        <v>0</v>
      </c>
      <c r="BH2452" s="165">
        <f t="shared" si="7"/>
        <v>0</v>
      </c>
      <c r="BI2452" s="165">
        <f t="shared" si="8"/>
        <v>0</v>
      </c>
      <c r="BJ2452" s="18" t="s">
        <v>129</v>
      </c>
      <c r="BK2452" s="165">
        <f t="shared" si="9"/>
        <v>0</v>
      </c>
      <c r="BL2452" s="18" t="s">
        <v>558</v>
      </c>
      <c r="BM2452" s="164" t="s">
        <v>2964</v>
      </c>
    </row>
    <row r="2453" spans="1:65" s="2" customFormat="1" ht="24.2" customHeight="1">
      <c r="A2453" s="30"/>
      <c r="B2453" s="152"/>
      <c r="C2453" s="153" t="s">
        <v>2965</v>
      </c>
      <c r="D2453" s="153" t="s">
        <v>447</v>
      </c>
      <c r="E2453" s="154" t="s">
        <v>2966</v>
      </c>
      <c r="F2453" s="155" t="s">
        <v>2967</v>
      </c>
      <c r="G2453" s="156" t="s">
        <v>1774</v>
      </c>
      <c r="H2453" s="157">
        <v>3494.6660000000002</v>
      </c>
      <c r="I2453" s="158"/>
      <c r="J2453" s="158">
        <f t="shared" si="0"/>
        <v>0</v>
      </c>
      <c r="K2453" s="159"/>
      <c r="L2453" s="31"/>
      <c r="M2453" s="160" t="s">
        <v>1</v>
      </c>
      <c r="N2453" s="161" t="s">
        <v>39</v>
      </c>
      <c r="O2453" s="162">
        <v>0</v>
      </c>
      <c r="P2453" s="162">
        <f t="shared" si="1"/>
        <v>0</v>
      </c>
      <c r="Q2453" s="162">
        <v>0</v>
      </c>
      <c r="R2453" s="162">
        <f t="shared" si="2"/>
        <v>0</v>
      </c>
      <c r="S2453" s="162">
        <v>0</v>
      </c>
      <c r="T2453" s="163">
        <f t="shared" si="3"/>
        <v>0</v>
      </c>
      <c r="U2453" s="30"/>
      <c r="V2453" s="30"/>
      <c r="W2453" s="30"/>
      <c r="X2453" s="30"/>
      <c r="Y2453" s="30"/>
      <c r="Z2453" s="30"/>
      <c r="AA2453" s="30"/>
      <c r="AB2453" s="30"/>
      <c r="AC2453" s="30"/>
      <c r="AD2453" s="30"/>
      <c r="AE2453" s="30"/>
      <c r="AR2453" s="164" t="s">
        <v>558</v>
      </c>
      <c r="AT2453" s="164" t="s">
        <v>447</v>
      </c>
      <c r="AU2453" s="164" t="s">
        <v>129</v>
      </c>
      <c r="AY2453" s="18" t="s">
        <v>445</v>
      </c>
      <c r="BE2453" s="165">
        <f t="shared" si="4"/>
        <v>0</v>
      </c>
      <c r="BF2453" s="165">
        <f t="shared" si="5"/>
        <v>0</v>
      </c>
      <c r="BG2453" s="165">
        <f t="shared" si="6"/>
        <v>0</v>
      </c>
      <c r="BH2453" s="165">
        <f t="shared" si="7"/>
        <v>0</v>
      </c>
      <c r="BI2453" s="165">
        <f t="shared" si="8"/>
        <v>0</v>
      </c>
      <c r="BJ2453" s="18" t="s">
        <v>129</v>
      </c>
      <c r="BK2453" s="165">
        <f t="shared" si="9"/>
        <v>0</v>
      </c>
      <c r="BL2453" s="18" t="s">
        <v>558</v>
      </c>
      <c r="BM2453" s="164" t="s">
        <v>2968</v>
      </c>
    </row>
    <row r="2454" spans="1:65" s="12" customFormat="1" ht="22.9" customHeight="1">
      <c r="B2454" s="140"/>
      <c r="D2454" s="141" t="s">
        <v>72</v>
      </c>
      <c r="E2454" s="150" t="s">
        <v>2969</v>
      </c>
      <c r="F2454" s="150" t="s">
        <v>2970</v>
      </c>
      <c r="J2454" s="151">
        <f>BK2454</f>
        <v>0</v>
      </c>
      <c r="L2454" s="140"/>
      <c r="M2454" s="144"/>
      <c r="N2454" s="145"/>
      <c r="O2454" s="145"/>
      <c r="P2454" s="146">
        <f>SUM(P2455:P2719)</f>
        <v>7094.0843539599991</v>
      </c>
      <c r="Q2454" s="145"/>
      <c r="R2454" s="146">
        <f>SUM(R2455:R2719)</f>
        <v>30.415301195000001</v>
      </c>
      <c r="S2454" s="145"/>
      <c r="T2454" s="147">
        <f>SUM(T2455:T2719)</f>
        <v>6.228415</v>
      </c>
      <c r="AR2454" s="141" t="s">
        <v>129</v>
      </c>
      <c r="AT2454" s="148" t="s">
        <v>72</v>
      </c>
      <c r="AU2454" s="148" t="s">
        <v>81</v>
      </c>
      <c r="AY2454" s="141" t="s">
        <v>445</v>
      </c>
      <c r="BK2454" s="149">
        <f>SUM(BK2455:BK2719)</f>
        <v>0</v>
      </c>
    </row>
    <row r="2455" spans="1:65" s="2" customFormat="1" ht="21.75" customHeight="1">
      <c r="A2455" s="30"/>
      <c r="B2455" s="152"/>
      <c r="C2455" s="153" t="s">
        <v>2971</v>
      </c>
      <c r="D2455" s="153" t="s">
        <v>447</v>
      </c>
      <c r="E2455" s="154" t="s">
        <v>2972</v>
      </c>
      <c r="F2455" s="155" t="s">
        <v>2973</v>
      </c>
      <c r="G2455" s="156" t="s">
        <v>529</v>
      </c>
      <c r="H2455" s="157">
        <v>92.814999999999998</v>
      </c>
      <c r="I2455" s="158"/>
      <c r="J2455" s="158">
        <f>ROUND(I2455*H2455,2)</f>
        <v>0</v>
      </c>
      <c r="K2455" s="159"/>
      <c r="L2455" s="31"/>
      <c r="M2455" s="160" t="s">
        <v>1</v>
      </c>
      <c r="N2455" s="161" t="s">
        <v>39</v>
      </c>
      <c r="O2455" s="162">
        <v>0.88200000000000001</v>
      </c>
      <c r="P2455" s="162">
        <f>O2455*H2455</f>
        <v>81.862830000000002</v>
      </c>
      <c r="Q2455" s="162">
        <v>0</v>
      </c>
      <c r="R2455" s="162">
        <f>Q2455*H2455</f>
        <v>0</v>
      </c>
      <c r="S2455" s="162">
        <v>3.3000000000000002E-2</v>
      </c>
      <c r="T2455" s="163">
        <f>S2455*H2455</f>
        <v>3.0628950000000001</v>
      </c>
      <c r="U2455" s="30"/>
      <c r="V2455" s="30"/>
      <c r="W2455" s="30"/>
      <c r="X2455" s="30"/>
      <c r="Y2455" s="30"/>
      <c r="Z2455" s="30"/>
      <c r="AA2455" s="30"/>
      <c r="AB2455" s="30"/>
      <c r="AC2455" s="30"/>
      <c r="AD2455" s="30"/>
      <c r="AE2455" s="30"/>
      <c r="AR2455" s="164" t="s">
        <v>558</v>
      </c>
      <c r="AT2455" s="164" t="s">
        <v>447</v>
      </c>
      <c r="AU2455" s="164" t="s">
        <v>129</v>
      </c>
      <c r="AY2455" s="18" t="s">
        <v>445</v>
      </c>
      <c r="BE2455" s="165">
        <f>IF(N2455="základná",J2455,0)</f>
        <v>0</v>
      </c>
      <c r="BF2455" s="165">
        <f>IF(N2455="znížená",J2455,0)</f>
        <v>0</v>
      </c>
      <c r="BG2455" s="165">
        <f>IF(N2455="zákl. prenesená",J2455,0)</f>
        <v>0</v>
      </c>
      <c r="BH2455" s="165">
        <f>IF(N2455="zníž. prenesená",J2455,0)</f>
        <v>0</v>
      </c>
      <c r="BI2455" s="165">
        <f>IF(N2455="nulová",J2455,0)</f>
        <v>0</v>
      </c>
      <c r="BJ2455" s="18" t="s">
        <v>129</v>
      </c>
      <c r="BK2455" s="165">
        <f>ROUND(I2455*H2455,2)</f>
        <v>0</v>
      </c>
      <c r="BL2455" s="18" t="s">
        <v>558</v>
      </c>
      <c r="BM2455" s="164" t="s">
        <v>2974</v>
      </c>
    </row>
    <row r="2456" spans="1:65" s="13" customFormat="1">
      <c r="B2456" s="166"/>
      <c r="D2456" s="167" t="s">
        <v>453</v>
      </c>
      <c r="E2456" s="168" t="s">
        <v>1</v>
      </c>
      <c r="F2456" s="169" t="s">
        <v>639</v>
      </c>
      <c r="H2456" s="168" t="s">
        <v>1</v>
      </c>
      <c r="L2456" s="166"/>
      <c r="M2456" s="170"/>
      <c r="N2456" s="171"/>
      <c r="O2456" s="171"/>
      <c r="P2456" s="171"/>
      <c r="Q2456" s="171"/>
      <c r="R2456" s="171"/>
      <c r="S2456" s="171"/>
      <c r="T2456" s="172"/>
      <c r="AT2456" s="168" t="s">
        <v>453</v>
      </c>
      <c r="AU2456" s="168" t="s">
        <v>129</v>
      </c>
      <c r="AV2456" s="13" t="s">
        <v>81</v>
      </c>
      <c r="AW2456" s="13" t="s">
        <v>29</v>
      </c>
      <c r="AX2456" s="13" t="s">
        <v>73</v>
      </c>
      <c r="AY2456" s="168" t="s">
        <v>445</v>
      </c>
    </row>
    <row r="2457" spans="1:65" s="14" customFormat="1">
      <c r="B2457" s="173"/>
      <c r="D2457" s="167" t="s">
        <v>453</v>
      </c>
      <c r="E2457" s="174" t="s">
        <v>1</v>
      </c>
      <c r="F2457" s="175" t="s">
        <v>1491</v>
      </c>
      <c r="H2457" s="176">
        <v>4.32</v>
      </c>
      <c r="L2457" s="173"/>
      <c r="M2457" s="177"/>
      <c r="N2457" s="178"/>
      <c r="O2457" s="178"/>
      <c r="P2457" s="178"/>
      <c r="Q2457" s="178"/>
      <c r="R2457" s="178"/>
      <c r="S2457" s="178"/>
      <c r="T2457" s="179"/>
      <c r="AT2457" s="174" t="s">
        <v>453</v>
      </c>
      <c r="AU2457" s="174" t="s">
        <v>129</v>
      </c>
      <c r="AV2457" s="14" t="s">
        <v>129</v>
      </c>
      <c r="AW2457" s="14" t="s">
        <v>29</v>
      </c>
      <c r="AX2457" s="14" t="s">
        <v>73</v>
      </c>
      <c r="AY2457" s="174" t="s">
        <v>445</v>
      </c>
    </row>
    <row r="2458" spans="1:65" s="14" customFormat="1">
      <c r="B2458" s="173"/>
      <c r="D2458" s="167" t="s">
        <v>453</v>
      </c>
      <c r="E2458" s="174" t="s">
        <v>1</v>
      </c>
      <c r="F2458" s="175" t="s">
        <v>1492</v>
      </c>
      <c r="H2458" s="176">
        <v>3.2</v>
      </c>
      <c r="L2458" s="173"/>
      <c r="M2458" s="177"/>
      <c r="N2458" s="178"/>
      <c r="O2458" s="178"/>
      <c r="P2458" s="178"/>
      <c r="Q2458" s="178"/>
      <c r="R2458" s="178"/>
      <c r="S2458" s="178"/>
      <c r="T2458" s="179"/>
      <c r="AT2458" s="174" t="s">
        <v>453</v>
      </c>
      <c r="AU2458" s="174" t="s">
        <v>129</v>
      </c>
      <c r="AV2458" s="14" t="s">
        <v>129</v>
      </c>
      <c r="AW2458" s="14" t="s">
        <v>29</v>
      </c>
      <c r="AX2458" s="14" t="s">
        <v>73</v>
      </c>
      <c r="AY2458" s="174" t="s">
        <v>445</v>
      </c>
    </row>
    <row r="2459" spans="1:65" s="15" customFormat="1">
      <c r="B2459" s="180"/>
      <c r="D2459" s="167" t="s">
        <v>453</v>
      </c>
      <c r="E2459" s="181" t="s">
        <v>1</v>
      </c>
      <c r="F2459" s="182" t="s">
        <v>468</v>
      </c>
      <c r="H2459" s="183">
        <v>7.52</v>
      </c>
      <c r="L2459" s="180"/>
      <c r="M2459" s="184"/>
      <c r="N2459" s="185"/>
      <c r="O2459" s="185"/>
      <c r="P2459" s="185"/>
      <c r="Q2459" s="185"/>
      <c r="R2459" s="185"/>
      <c r="S2459" s="185"/>
      <c r="T2459" s="186"/>
      <c r="AT2459" s="181" t="s">
        <v>453</v>
      </c>
      <c r="AU2459" s="181" t="s">
        <v>129</v>
      </c>
      <c r="AV2459" s="15" t="s">
        <v>469</v>
      </c>
      <c r="AW2459" s="15" t="s">
        <v>29</v>
      </c>
      <c r="AX2459" s="15" t="s">
        <v>73</v>
      </c>
      <c r="AY2459" s="181" t="s">
        <v>445</v>
      </c>
    </row>
    <row r="2460" spans="1:65" s="13" customFormat="1">
      <c r="B2460" s="166"/>
      <c r="D2460" s="167" t="s">
        <v>453</v>
      </c>
      <c r="E2460" s="168" t="s">
        <v>1</v>
      </c>
      <c r="F2460" s="169" t="s">
        <v>653</v>
      </c>
      <c r="H2460" s="168" t="s">
        <v>1</v>
      </c>
      <c r="L2460" s="166"/>
      <c r="M2460" s="170"/>
      <c r="N2460" s="171"/>
      <c r="O2460" s="171"/>
      <c r="P2460" s="171"/>
      <c r="Q2460" s="171"/>
      <c r="R2460" s="171"/>
      <c r="S2460" s="171"/>
      <c r="T2460" s="172"/>
      <c r="AT2460" s="168" t="s">
        <v>453</v>
      </c>
      <c r="AU2460" s="168" t="s">
        <v>129</v>
      </c>
      <c r="AV2460" s="13" t="s">
        <v>81</v>
      </c>
      <c r="AW2460" s="13" t="s">
        <v>29</v>
      </c>
      <c r="AX2460" s="13" t="s">
        <v>73</v>
      </c>
      <c r="AY2460" s="168" t="s">
        <v>445</v>
      </c>
    </row>
    <row r="2461" spans="1:65" s="14" customFormat="1">
      <c r="B2461" s="173"/>
      <c r="D2461" s="167" t="s">
        <v>453</v>
      </c>
      <c r="E2461" s="174" t="s">
        <v>1</v>
      </c>
      <c r="F2461" s="175" t="s">
        <v>2975</v>
      </c>
      <c r="H2461" s="176">
        <v>35.880000000000003</v>
      </c>
      <c r="L2461" s="173"/>
      <c r="M2461" s="177"/>
      <c r="N2461" s="178"/>
      <c r="O2461" s="178"/>
      <c r="P2461" s="178"/>
      <c r="Q2461" s="178"/>
      <c r="R2461" s="178"/>
      <c r="S2461" s="178"/>
      <c r="T2461" s="179"/>
      <c r="AT2461" s="174" t="s">
        <v>453</v>
      </c>
      <c r="AU2461" s="174" t="s">
        <v>129</v>
      </c>
      <c r="AV2461" s="14" t="s">
        <v>129</v>
      </c>
      <c r="AW2461" s="14" t="s">
        <v>29</v>
      </c>
      <c r="AX2461" s="14" t="s">
        <v>73</v>
      </c>
      <c r="AY2461" s="174" t="s">
        <v>445</v>
      </c>
    </row>
    <row r="2462" spans="1:65" s="14" customFormat="1">
      <c r="B2462" s="173"/>
      <c r="D2462" s="167" t="s">
        <v>453</v>
      </c>
      <c r="E2462" s="174" t="s">
        <v>1</v>
      </c>
      <c r="F2462" s="175" t="s">
        <v>1499</v>
      </c>
      <c r="H2462" s="176">
        <v>4.75</v>
      </c>
      <c r="L2462" s="173"/>
      <c r="M2462" s="177"/>
      <c r="N2462" s="178"/>
      <c r="O2462" s="178"/>
      <c r="P2462" s="178"/>
      <c r="Q2462" s="178"/>
      <c r="R2462" s="178"/>
      <c r="S2462" s="178"/>
      <c r="T2462" s="179"/>
      <c r="AT2462" s="174" t="s">
        <v>453</v>
      </c>
      <c r="AU2462" s="174" t="s">
        <v>129</v>
      </c>
      <c r="AV2462" s="14" t="s">
        <v>129</v>
      </c>
      <c r="AW2462" s="14" t="s">
        <v>29</v>
      </c>
      <c r="AX2462" s="14" t="s">
        <v>73</v>
      </c>
      <c r="AY2462" s="174" t="s">
        <v>445</v>
      </c>
    </row>
    <row r="2463" spans="1:65" s="15" customFormat="1">
      <c r="B2463" s="180"/>
      <c r="D2463" s="167" t="s">
        <v>453</v>
      </c>
      <c r="E2463" s="181" t="s">
        <v>1</v>
      </c>
      <c r="F2463" s="182" t="s">
        <v>468</v>
      </c>
      <c r="H2463" s="183">
        <v>40.630000000000003</v>
      </c>
      <c r="L2463" s="180"/>
      <c r="M2463" s="184"/>
      <c r="N2463" s="185"/>
      <c r="O2463" s="185"/>
      <c r="P2463" s="185"/>
      <c r="Q2463" s="185"/>
      <c r="R2463" s="185"/>
      <c r="S2463" s="185"/>
      <c r="T2463" s="186"/>
      <c r="AT2463" s="181" t="s">
        <v>453</v>
      </c>
      <c r="AU2463" s="181" t="s">
        <v>129</v>
      </c>
      <c r="AV2463" s="15" t="s">
        <v>469</v>
      </c>
      <c r="AW2463" s="15" t="s">
        <v>29</v>
      </c>
      <c r="AX2463" s="15" t="s">
        <v>73</v>
      </c>
      <c r="AY2463" s="181" t="s">
        <v>445</v>
      </c>
    </row>
    <row r="2464" spans="1:65" s="13" customFormat="1">
      <c r="B2464" s="166"/>
      <c r="D2464" s="167" t="s">
        <v>453</v>
      </c>
      <c r="E2464" s="168" t="s">
        <v>1</v>
      </c>
      <c r="F2464" s="169" t="s">
        <v>654</v>
      </c>
      <c r="H2464" s="168" t="s">
        <v>1</v>
      </c>
      <c r="L2464" s="166"/>
      <c r="M2464" s="170"/>
      <c r="N2464" s="171"/>
      <c r="O2464" s="171"/>
      <c r="P2464" s="171"/>
      <c r="Q2464" s="171"/>
      <c r="R2464" s="171"/>
      <c r="S2464" s="171"/>
      <c r="T2464" s="172"/>
      <c r="AT2464" s="168" t="s">
        <v>453</v>
      </c>
      <c r="AU2464" s="168" t="s">
        <v>129</v>
      </c>
      <c r="AV2464" s="13" t="s">
        <v>81</v>
      </c>
      <c r="AW2464" s="13" t="s">
        <v>29</v>
      </c>
      <c r="AX2464" s="13" t="s">
        <v>73</v>
      </c>
      <c r="AY2464" s="168" t="s">
        <v>445</v>
      </c>
    </row>
    <row r="2465" spans="1:65" s="14" customFormat="1">
      <c r="B2465" s="173"/>
      <c r="D2465" s="167" t="s">
        <v>453</v>
      </c>
      <c r="E2465" s="174" t="s">
        <v>1</v>
      </c>
      <c r="F2465" s="175" t="s">
        <v>2976</v>
      </c>
      <c r="H2465" s="176">
        <v>5.7949999999999999</v>
      </c>
      <c r="L2465" s="173"/>
      <c r="M2465" s="177"/>
      <c r="N2465" s="178"/>
      <c r="O2465" s="178"/>
      <c r="P2465" s="178"/>
      <c r="Q2465" s="178"/>
      <c r="R2465" s="178"/>
      <c r="S2465" s="178"/>
      <c r="T2465" s="179"/>
      <c r="AT2465" s="174" t="s">
        <v>453</v>
      </c>
      <c r="AU2465" s="174" t="s">
        <v>129</v>
      </c>
      <c r="AV2465" s="14" t="s">
        <v>129</v>
      </c>
      <c r="AW2465" s="14" t="s">
        <v>29</v>
      </c>
      <c r="AX2465" s="14" t="s">
        <v>73</v>
      </c>
      <c r="AY2465" s="174" t="s">
        <v>445</v>
      </c>
    </row>
    <row r="2466" spans="1:65" s="14" customFormat="1">
      <c r="B2466" s="173"/>
      <c r="D2466" s="167" t="s">
        <v>453</v>
      </c>
      <c r="E2466" s="174" t="s">
        <v>1</v>
      </c>
      <c r="F2466" s="175" t="s">
        <v>2977</v>
      </c>
      <c r="H2466" s="176">
        <v>38.869999999999997</v>
      </c>
      <c r="L2466" s="173"/>
      <c r="M2466" s="177"/>
      <c r="N2466" s="178"/>
      <c r="O2466" s="178"/>
      <c r="P2466" s="178"/>
      <c r="Q2466" s="178"/>
      <c r="R2466" s="178"/>
      <c r="S2466" s="178"/>
      <c r="T2466" s="179"/>
      <c r="AT2466" s="174" t="s">
        <v>453</v>
      </c>
      <c r="AU2466" s="174" t="s">
        <v>129</v>
      </c>
      <c r="AV2466" s="14" t="s">
        <v>129</v>
      </c>
      <c r="AW2466" s="14" t="s">
        <v>29</v>
      </c>
      <c r="AX2466" s="14" t="s">
        <v>73</v>
      </c>
      <c r="AY2466" s="174" t="s">
        <v>445</v>
      </c>
    </row>
    <row r="2467" spans="1:65" s="15" customFormat="1">
      <c r="B2467" s="180"/>
      <c r="D2467" s="167" t="s">
        <v>453</v>
      </c>
      <c r="E2467" s="181" t="s">
        <v>1</v>
      </c>
      <c r="F2467" s="182" t="s">
        <v>468</v>
      </c>
      <c r="H2467" s="183">
        <v>44.664999999999999</v>
      </c>
      <c r="L2467" s="180"/>
      <c r="M2467" s="184"/>
      <c r="N2467" s="185"/>
      <c r="O2467" s="185"/>
      <c r="P2467" s="185"/>
      <c r="Q2467" s="185"/>
      <c r="R2467" s="185"/>
      <c r="S2467" s="185"/>
      <c r="T2467" s="186"/>
      <c r="AT2467" s="181" t="s">
        <v>453</v>
      </c>
      <c r="AU2467" s="181" t="s">
        <v>129</v>
      </c>
      <c r="AV2467" s="15" t="s">
        <v>469</v>
      </c>
      <c r="AW2467" s="15" t="s">
        <v>29</v>
      </c>
      <c r="AX2467" s="15" t="s">
        <v>73</v>
      </c>
      <c r="AY2467" s="181" t="s">
        <v>445</v>
      </c>
    </row>
    <row r="2468" spans="1:65" s="16" customFormat="1">
      <c r="B2468" s="187"/>
      <c r="D2468" s="167" t="s">
        <v>453</v>
      </c>
      <c r="E2468" s="188" t="s">
        <v>1</v>
      </c>
      <c r="F2468" s="189" t="s">
        <v>470</v>
      </c>
      <c r="H2468" s="190">
        <v>92.814999999999998</v>
      </c>
      <c r="L2468" s="187"/>
      <c r="M2468" s="191"/>
      <c r="N2468" s="192"/>
      <c r="O2468" s="192"/>
      <c r="P2468" s="192"/>
      <c r="Q2468" s="192"/>
      <c r="R2468" s="192"/>
      <c r="S2468" s="192"/>
      <c r="T2468" s="193"/>
      <c r="AT2468" s="188" t="s">
        <v>453</v>
      </c>
      <c r="AU2468" s="188" t="s">
        <v>129</v>
      </c>
      <c r="AV2468" s="16" t="s">
        <v>451</v>
      </c>
      <c r="AW2468" s="16" t="s">
        <v>29</v>
      </c>
      <c r="AX2468" s="16" t="s">
        <v>81</v>
      </c>
      <c r="AY2468" s="188" t="s">
        <v>445</v>
      </c>
    </row>
    <row r="2469" spans="1:65" s="2" customFormat="1" ht="66.75" customHeight="1">
      <c r="A2469" s="30"/>
      <c r="B2469" s="152"/>
      <c r="C2469" s="153" t="s">
        <v>2978</v>
      </c>
      <c r="D2469" s="153" t="s">
        <v>447</v>
      </c>
      <c r="E2469" s="154" t="s">
        <v>2979</v>
      </c>
      <c r="F2469" s="155" t="s">
        <v>2980</v>
      </c>
      <c r="G2469" s="156" t="s">
        <v>542</v>
      </c>
      <c r="H2469" s="157">
        <v>43.5</v>
      </c>
      <c r="I2469" s="158"/>
      <c r="J2469" s="158">
        <f>ROUND(I2469*H2469,2)</f>
        <v>0</v>
      </c>
      <c r="K2469" s="159"/>
      <c r="L2469" s="31"/>
      <c r="M2469" s="160" t="s">
        <v>1</v>
      </c>
      <c r="N2469" s="161" t="s">
        <v>39</v>
      </c>
      <c r="O2469" s="162">
        <v>0.27200000000000002</v>
      </c>
      <c r="P2469" s="162">
        <f>O2469*H2469</f>
        <v>11.832000000000001</v>
      </c>
      <c r="Q2469" s="162">
        <v>0</v>
      </c>
      <c r="R2469" s="162">
        <f>Q2469*H2469</f>
        <v>0</v>
      </c>
      <c r="S2469" s="162">
        <v>0</v>
      </c>
      <c r="T2469" s="163">
        <f>S2469*H2469</f>
        <v>0</v>
      </c>
      <c r="U2469" s="30"/>
      <c r="V2469" s="30"/>
      <c r="W2469" s="30"/>
      <c r="X2469" s="30"/>
      <c r="Y2469" s="30"/>
      <c r="Z2469" s="30"/>
      <c r="AA2469" s="30"/>
      <c r="AB2469" s="30"/>
      <c r="AC2469" s="30"/>
      <c r="AD2469" s="30"/>
      <c r="AE2469" s="30"/>
      <c r="AR2469" s="164" t="s">
        <v>558</v>
      </c>
      <c r="AT2469" s="164" t="s">
        <v>447</v>
      </c>
      <c r="AU2469" s="164" t="s">
        <v>129</v>
      </c>
      <c r="AY2469" s="18" t="s">
        <v>445</v>
      </c>
      <c r="BE2469" s="165">
        <f>IF(N2469="základná",J2469,0)</f>
        <v>0</v>
      </c>
      <c r="BF2469" s="165">
        <f>IF(N2469="znížená",J2469,0)</f>
        <v>0</v>
      </c>
      <c r="BG2469" s="165">
        <f>IF(N2469="zákl. prenesená",J2469,0)</f>
        <v>0</v>
      </c>
      <c r="BH2469" s="165">
        <f>IF(N2469="zníž. prenesená",J2469,0)</f>
        <v>0</v>
      </c>
      <c r="BI2469" s="165">
        <f>IF(N2469="nulová",J2469,0)</f>
        <v>0</v>
      </c>
      <c r="BJ2469" s="18" t="s">
        <v>129</v>
      </c>
      <c r="BK2469" s="165">
        <f>ROUND(I2469*H2469,2)</f>
        <v>0</v>
      </c>
      <c r="BL2469" s="18" t="s">
        <v>558</v>
      </c>
      <c r="BM2469" s="164" t="s">
        <v>2981</v>
      </c>
    </row>
    <row r="2470" spans="1:65" s="14" customFormat="1">
      <c r="B2470" s="173"/>
      <c r="D2470" s="167" t="s">
        <v>453</v>
      </c>
      <c r="E2470" s="174" t="s">
        <v>1</v>
      </c>
      <c r="F2470" s="175" t="s">
        <v>2982</v>
      </c>
      <c r="H2470" s="176">
        <v>23.59</v>
      </c>
      <c r="L2470" s="173"/>
      <c r="M2470" s="177"/>
      <c r="N2470" s="178"/>
      <c r="O2470" s="178"/>
      <c r="P2470" s="178"/>
      <c r="Q2470" s="178"/>
      <c r="R2470" s="178"/>
      <c r="S2470" s="178"/>
      <c r="T2470" s="179"/>
      <c r="AT2470" s="174" t="s">
        <v>453</v>
      </c>
      <c r="AU2470" s="174" t="s">
        <v>129</v>
      </c>
      <c r="AV2470" s="14" t="s">
        <v>129</v>
      </c>
      <c r="AW2470" s="14" t="s">
        <v>29</v>
      </c>
      <c r="AX2470" s="14" t="s">
        <v>73</v>
      </c>
      <c r="AY2470" s="174" t="s">
        <v>445</v>
      </c>
    </row>
    <row r="2471" spans="1:65" s="14" customFormat="1">
      <c r="B2471" s="173"/>
      <c r="D2471" s="167" t="s">
        <v>453</v>
      </c>
      <c r="E2471" s="174" t="s">
        <v>1</v>
      </c>
      <c r="F2471" s="175" t="s">
        <v>2983</v>
      </c>
      <c r="H2471" s="176">
        <v>19.170000000000002</v>
      </c>
      <c r="L2471" s="173"/>
      <c r="M2471" s="177"/>
      <c r="N2471" s="178"/>
      <c r="O2471" s="178"/>
      <c r="P2471" s="178"/>
      <c r="Q2471" s="178"/>
      <c r="R2471" s="178"/>
      <c r="S2471" s="178"/>
      <c r="T2471" s="179"/>
      <c r="AT2471" s="174" t="s">
        <v>453</v>
      </c>
      <c r="AU2471" s="174" t="s">
        <v>129</v>
      </c>
      <c r="AV2471" s="14" t="s">
        <v>129</v>
      </c>
      <c r="AW2471" s="14" t="s">
        <v>29</v>
      </c>
      <c r="AX2471" s="14" t="s">
        <v>73</v>
      </c>
      <c r="AY2471" s="174" t="s">
        <v>445</v>
      </c>
    </row>
    <row r="2472" spans="1:65" s="14" customFormat="1">
      <c r="B2472" s="173"/>
      <c r="D2472" s="167" t="s">
        <v>453</v>
      </c>
      <c r="E2472" s="174" t="s">
        <v>1</v>
      </c>
      <c r="F2472" s="175" t="s">
        <v>2984</v>
      </c>
      <c r="H2472" s="176">
        <v>0.74</v>
      </c>
      <c r="L2472" s="173"/>
      <c r="M2472" s="177"/>
      <c r="N2472" s="178"/>
      <c r="O2472" s="178"/>
      <c r="P2472" s="178"/>
      <c r="Q2472" s="178"/>
      <c r="R2472" s="178"/>
      <c r="S2472" s="178"/>
      <c r="T2472" s="179"/>
      <c r="AT2472" s="174" t="s">
        <v>453</v>
      </c>
      <c r="AU2472" s="174" t="s">
        <v>129</v>
      </c>
      <c r="AV2472" s="14" t="s">
        <v>129</v>
      </c>
      <c r="AW2472" s="14" t="s">
        <v>29</v>
      </c>
      <c r="AX2472" s="14" t="s">
        <v>73</v>
      </c>
      <c r="AY2472" s="174" t="s">
        <v>445</v>
      </c>
    </row>
    <row r="2473" spans="1:65" s="16" customFormat="1">
      <c r="B2473" s="187"/>
      <c r="D2473" s="167" t="s">
        <v>453</v>
      </c>
      <c r="E2473" s="188" t="s">
        <v>1</v>
      </c>
      <c r="F2473" s="189" t="s">
        <v>470</v>
      </c>
      <c r="H2473" s="190">
        <v>43.5</v>
      </c>
      <c r="L2473" s="187"/>
      <c r="M2473" s="191"/>
      <c r="N2473" s="192"/>
      <c r="O2473" s="192"/>
      <c r="P2473" s="192"/>
      <c r="Q2473" s="192"/>
      <c r="R2473" s="192"/>
      <c r="S2473" s="192"/>
      <c r="T2473" s="193"/>
      <c r="AT2473" s="188" t="s">
        <v>453</v>
      </c>
      <c r="AU2473" s="188" t="s">
        <v>129</v>
      </c>
      <c r="AV2473" s="16" t="s">
        <v>451</v>
      </c>
      <c r="AW2473" s="16" t="s">
        <v>29</v>
      </c>
      <c r="AX2473" s="16" t="s">
        <v>81</v>
      </c>
      <c r="AY2473" s="188" t="s">
        <v>445</v>
      </c>
    </row>
    <row r="2474" spans="1:65" s="2" customFormat="1" ht="76.349999999999994" customHeight="1">
      <c r="A2474" s="30"/>
      <c r="B2474" s="152"/>
      <c r="C2474" s="153" t="s">
        <v>2985</v>
      </c>
      <c r="D2474" s="153" t="s">
        <v>447</v>
      </c>
      <c r="E2474" s="154" t="s">
        <v>2986</v>
      </c>
      <c r="F2474" s="155" t="s">
        <v>2987</v>
      </c>
      <c r="G2474" s="156" t="s">
        <v>542</v>
      </c>
      <c r="H2474" s="157">
        <v>5.7</v>
      </c>
      <c r="I2474" s="158"/>
      <c r="J2474" s="158">
        <f>ROUND(I2474*H2474,2)</f>
        <v>0</v>
      </c>
      <c r="K2474" s="159"/>
      <c r="L2474" s="31"/>
      <c r="M2474" s="160" t="s">
        <v>1</v>
      </c>
      <c r="N2474" s="161" t="s">
        <v>39</v>
      </c>
      <c r="O2474" s="162">
        <v>0.27200000000000002</v>
      </c>
      <c r="P2474" s="162">
        <f>O2474*H2474</f>
        <v>1.5504000000000002</v>
      </c>
      <c r="Q2474" s="162">
        <v>0</v>
      </c>
      <c r="R2474" s="162">
        <f>Q2474*H2474</f>
        <v>0</v>
      </c>
      <c r="S2474" s="162">
        <v>0</v>
      </c>
      <c r="T2474" s="163">
        <f>S2474*H2474</f>
        <v>0</v>
      </c>
      <c r="U2474" s="30"/>
      <c r="V2474" s="30"/>
      <c r="W2474" s="30"/>
      <c r="X2474" s="30"/>
      <c r="Y2474" s="30"/>
      <c r="Z2474" s="30"/>
      <c r="AA2474" s="30"/>
      <c r="AB2474" s="30"/>
      <c r="AC2474" s="30"/>
      <c r="AD2474" s="30"/>
      <c r="AE2474" s="30"/>
      <c r="AR2474" s="164" t="s">
        <v>558</v>
      </c>
      <c r="AT2474" s="164" t="s">
        <v>447</v>
      </c>
      <c r="AU2474" s="164" t="s">
        <v>129</v>
      </c>
      <c r="AY2474" s="18" t="s">
        <v>445</v>
      </c>
      <c r="BE2474" s="165">
        <f>IF(N2474="základná",J2474,0)</f>
        <v>0</v>
      </c>
      <c r="BF2474" s="165">
        <f>IF(N2474="znížená",J2474,0)</f>
        <v>0</v>
      </c>
      <c r="BG2474" s="165">
        <f>IF(N2474="zákl. prenesená",J2474,0)</f>
        <v>0</v>
      </c>
      <c r="BH2474" s="165">
        <f>IF(N2474="zníž. prenesená",J2474,0)</f>
        <v>0</v>
      </c>
      <c r="BI2474" s="165">
        <f>IF(N2474="nulová",J2474,0)</f>
        <v>0</v>
      </c>
      <c r="BJ2474" s="18" t="s">
        <v>129</v>
      </c>
      <c r="BK2474" s="165">
        <f>ROUND(I2474*H2474,2)</f>
        <v>0</v>
      </c>
      <c r="BL2474" s="18" t="s">
        <v>558</v>
      </c>
      <c r="BM2474" s="164" t="s">
        <v>2988</v>
      </c>
    </row>
    <row r="2475" spans="1:65" s="14" customFormat="1">
      <c r="B2475" s="173"/>
      <c r="D2475" s="167" t="s">
        <v>453</v>
      </c>
      <c r="E2475" s="174" t="s">
        <v>1</v>
      </c>
      <c r="F2475" s="175" t="s">
        <v>2989</v>
      </c>
      <c r="H2475" s="176">
        <v>5.7</v>
      </c>
      <c r="L2475" s="173"/>
      <c r="M2475" s="177"/>
      <c r="N2475" s="178"/>
      <c r="O2475" s="178"/>
      <c r="P2475" s="178"/>
      <c r="Q2475" s="178"/>
      <c r="R2475" s="178"/>
      <c r="S2475" s="178"/>
      <c r="T2475" s="179"/>
      <c r="AT2475" s="174" t="s">
        <v>453</v>
      </c>
      <c r="AU2475" s="174" t="s">
        <v>129</v>
      </c>
      <c r="AV2475" s="14" t="s">
        <v>129</v>
      </c>
      <c r="AW2475" s="14" t="s">
        <v>29</v>
      </c>
      <c r="AX2475" s="14" t="s">
        <v>73</v>
      </c>
      <c r="AY2475" s="174" t="s">
        <v>445</v>
      </c>
    </row>
    <row r="2476" spans="1:65" s="16" customFormat="1">
      <c r="B2476" s="187"/>
      <c r="D2476" s="167" t="s">
        <v>453</v>
      </c>
      <c r="E2476" s="188" t="s">
        <v>1</v>
      </c>
      <c r="F2476" s="189" t="s">
        <v>470</v>
      </c>
      <c r="H2476" s="190">
        <v>5.7</v>
      </c>
      <c r="L2476" s="187"/>
      <c r="M2476" s="191"/>
      <c r="N2476" s="192"/>
      <c r="O2476" s="192"/>
      <c r="P2476" s="192"/>
      <c r="Q2476" s="192"/>
      <c r="R2476" s="192"/>
      <c r="S2476" s="192"/>
      <c r="T2476" s="193"/>
      <c r="AT2476" s="188" t="s">
        <v>453</v>
      </c>
      <c r="AU2476" s="188" t="s">
        <v>129</v>
      </c>
      <c r="AV2476" s="16" t="s">
        <v>451</v>
      </c>
      <c r="AW2476" s="16" t="s">
        <v>29</v>
      </c>
      <c r="AX2476" s="16" t="s">
        <v>81</v>
      </c>
      <c r="AY2476" s="188" t="s">
        <v>445</v>
      </c>
    </row>
    <row r="2477" spans="1:65" s="2" customFormat="1" ht="24.2" customHeight="1">
      <c r="A2477" s="30"/>
      <c r="B2477" s="152"/>
      <c r="C2477" s="153" t="s">
        <v>2990</v>
      </c>
      <c r="D2477" s="153" t="s">
        <v>447</v>
      </c>
      <c r="E2477" s="154" t="s">
        <v>2991</v>
      </c>
      <c r="F2477" s="155" t="s">
        <v>2992</v>
      </c>
      <c r="G2477" s="156" t="s">
        <v>542</v>
      </c>
      <c r="H2477" s="157">
        <v>9.5</v>
      </c>
      <c r="I2477" s="158"/>
      <c r="J2477" s="158">
        <f>ROUND(I2477*H2477,2)</f>
        <v>0</v>
      </c>
      <c r="K2477" s="159"/>
      <c r="L2477" s="31"/>
      <c r="M2477" s="160" t="s">
        <v>1</v>
      </c>
      <c r="N2477" s="161" t="s">
        <v>39</v>
      </c>
      <c r="O2477" s="162">
        <v>0.27200000000000002</v>
      </c>
      <c r="P2477" s="162">
        <f>O2477*H2477</f>
        <v>2.5840000000000001</v>
      </c>
      <c r="Q2477" s="162">
        <v>0</v>
      </c>
      <c r="R2477" s="162">
        <f>Q2477*H2477</f>
        <v>0</v>
      </c>
      <c r="S2477" s="162">
        <v>0</v>
      </c>
      <c r="T2477" s="163">
        <f>S2477*H2477</f>
        <v>0</v>
      </c>
      <c r="U2477" s="30"/>
      <c r="V2477" s="30"/>
      <c r="W2477" s="30"/>
      <c r="X2477" s="30"/>
      <c r="Y2477" s="30"/>
      <c r="Z2477" s="30"/>
      <c r="AA2477" s="30"/>
      <c r="AB2477" s="30"/>
      <c r="AC2477" s="30"/>
      <c r="AD2477" s="30"/>
      <c r="AE2477" s="30"/>
      <c r="AR2477" s="164" t="s">
        <v>558</v>
      </c>
      <c r="AT2477" s="164" t="s">
        <v>447</v>
      </c>
      <c r="AU2477" s="164" t="s">
        <v>129</v>
      </c>
      <c r="AY2477" s="18" t="s">
        <v>445</v>
      </c>
      <c r="BE2477" s="165">
        <f>IF(N2477="základná",J2477,0)</f>
        <v>0</v>
      </c>
      <c r="BF2477" s="165">
        <f>IF(N2477="znížená",J2477,0)</f>
        <v>0</v>
      </c>
      <c r="BG2477" s="165">
        <f>IF(N2477="zákl. prenesená",J2477,0)</f>
        <v>0</v>
      </c>
      <c r="BH2477" s="165">
        <f>IF(N2477="zníž. prenesená",J2477,0)</f>
        <v>0</v>
      </c>
      <c r="BI2477" s="165">
        <f>IF(N2477="nulová",J2477,0)</f>
        <v>0</v>
      </c>
      <c r="BJ2477" s="18" t="s">
        <v>129</v>
      </c>
      <c r="BK2477" s="165">
        <f>ROUND(I2477*H2477,2)</f>
        <v>0</v>
      </c>
      <c r="BL2477" s="18" t="s">
        <v>558</v>
      </c>
      <c r="BM2477" s="164" t="s">
        <v>2993</v>
      </c>
    </row>
    <row r="2478" spans="1:65" s="14" customFormat="1">
      <c r="B2478" s="173"/>
      <c r="D2478" s="167" t="s">
        <v>453</v>
      </c>
      <c r="E2478" s="174" t="s">
        <v>1</v>
      </c>
      <c r="F2478" s="175" t="s">
        <v>2994</v>
      </c>
      <c r="H2478" s="176">
        <v>9.5</v>
      </c>
      <c r="L2478" s="173"/>
      <c r="M2478" s="177"/>
      <c r="N2478" s="178"/>
      <c r="O2478" s="178"/>
      <c r="P2478" s="178"/>
      <c r="Q2478" s="178"/>
      <c r="R2478" s="178"/>
      <c r="S2478" s="178"/>
      <c r="T2478" s="179"/>
      <c r="AT2478" s="174" t="s">
        <v>453</v>
      </c>
      <c r="AU2478" s="174" t="s">
        <v>129</v>
      </c>
      <c r="AV2478" s="14" t="s">
        <v>129</v>
      </c>
      <c r="AW2478" s="14" t="s">
        <v>29</v>
      </c>
      <c r="AX2478" s="14" t="s">
        <v>73</v>
      </c>
      <c r="AY2478" s="174" t="s">
        <v>445</v>
      </c>
    </row>
    <row r="2479" spans="1:65" s="16" customFormat="1">
      <c r="B2479" s="187"/>
      <c r="D2479" s="167" t="s">
        <v>453</v>
      </c>
      <c r="E2479" s="188" t="s">
        <v>1</v>
      </c>
      <c r="F2479" s="189" t="s">
        <v>470</v>
      </c>
      <c r="H2479" s="190">
        <v>9.5</v>
      </c>
      <c r="L2479" s="187"/>
      <c r="M2479" s="191"/>
      <c r="N2479" s="192"/>
      <c r="O2479" s="192"/>
      <c r="P2479" s="192"/>
      <c r="Q2479" s="192"/>
      <c r="R2479" s="192"/>
      <c r="S2479" s="192"/>
      <c r="T2479" s="193"/>
      <c r="AT2479" s="188" t="s">
        <v>453</v>
      </c>
      <c r="AU2479" s="188" t="s">
        <v>129</v>
      </c>
      <c r="AV2479" s="16" t="s">
        <v>451</v>
      </c>
      <c r="AW2479" s="16" t="s">
        <v>29</v>
      </c>
      <c r="AX2479" s="16" t="s">
        <v>81</v>
      </c>
      <c r="AY2479" s="188" t="s">
        <v>445</v>
      </c>
    </row>
    <row r="2480" spans="1:65" s="2" customFormat="1" ht="33" customHeight="1">
      <c r="A2480" s="30"/>
      <c r="B2480" s="152"/>
      <c r="C2480" s="153" t="s">
        <v>2995</v>
      </c>
      <c r="D2480" s="153" t="s">
        <v>447</v>
      </c>
      <c r="E2480" s="154" t="s">
        <v>2996</v>
      </c>
      <c r="F2480" s="155" t="s">
        <v>2997</v>
      </c>
      <c r="G2480" s="156" t="s">
        <v>542</v>
      </c>
      <c r="H2480" s="157">
        <v>8.58</v>
      </c>
      <c r="I2480" s="158"/>
      <c r="J2480" s="158">
        <f>ROUND(I2480*H2480,2)</f>
        <v>0</v>
      </c>
      <c r="K2480" s="159"/>
      <c r="L2480" s="31"/>
      <c r="M2480" s="160" t="s">
        <v>1</v>
      </c>
      <c r="N2480" s="161" t="s">
        <v>39</v>
      </c>
      <c r="O2480" s="162">
        <v>0.27200000000000002</v>
      </c>
      <c r="P2480" s="162">
        <f>O2480*H2480</f>
        <v>2.3337600000000003</v>
      </c>
      <c r="Q2480" s="162">
        <v>0</v>
      </c>
      <c r="R2480" s="162">
        <f>Q2480*H2480</f>
        <v>0</v>
      </c>
      <c r="S2480" s="162">
        <v>0</v>
      </c>
      <c r="T2480" s="163">
        <f>S2480*H2480</f>
        <v>0</v>
      </c>
      <c r="U2480" s="30"/>
      <c r="V2480" s="30"/>
      <c r="W2480" s="30"/>
      <c r="X2480" s="30"/>
      <c r="Y2480" s="30"/>
      <c r="Z2480" s="30"/>
      <c r="AA2480" s="30"/>
      <c r="AB2480" s="30"/>
      <c r="AC2480" s="30"/>
      <c r="AD2480" s="30"/>
      <c r="AE2480" s="30"/>
      <c r="AR2480" s="164" t="s">
        <v>558</v>
      </c>
      <c r="AT2480" s="164" t="s">
        <v>447</v>
      </c>
      <c r="AU2480" s="164" t="s">
        <v>129</v>
      </c>
      <c r="AY2480" s="18" t="s">
        <v>445</v>
      </c>
      <c r="BE2480" s="165">
        <f>IF(N2480="základná",J2480,0)</f>
        <v>0</v>
      </c>
      <c r="BF2480" s="165">
        <f>IF(N2480="znížená",J2480,0)</f>
        <v>0</v>
      </c>
      <c r="BG2480" s="165">
        <f>IF(N2480="zákl. prenesená",J2480,0)</f>
        <v>0</v>
      </c>
      <c r="BH2480" s="165">
        <f>IF(N2480="zníž. prenesená",J2480,0)</f>
        <v>0</v>
      </c>
      <c r="BI2480" s="165">
        <f>IF(N2480="nulová",J2480,0)</f>
        <v>0</v>
      </c>
      <c r="BJ2480" s="18" t="s">
        <v>129</v>
      </c>
      <c r="BK2480" s="165">
        <f>ROUND(I2480*H2480,2)</f>
        <v>0</v>
      </c>
      <c r="BL2480" s="18" t="s">
        <v>558</v>
      </c>
      <c r="BM2480" s="164" t="s">
        <v>2998</v>
      </c>
    </row>
    <row r="2481" spans="1:65" s="14" customFormat="1">
      <c r="B2481" s="173"/>
      <c r="D2481" s="167" t="s">
        <v>453</v>
      </c>
      <c r="E2481" s="174" t="s">
        <v>1</v>
      </c>
      <c r="F2481" s="175" t="s">
        <v>2999</v>
      </c>
      <c r="H2481" s="176">
        <v>8.58</v>
      </c>
      <c r="L2481" s="173"/>
      <c r="M2481" s="177"/>
      <c r="N2481" s="178"/>
      <c r="O2481" s="178"/>
      <c r="P2481" s="178"/>
      <c r="Q2481" s="178"/>
      <c r="R2481" s="178"/>
      <c r="S2481" s="178"/>
      <c r="T2481" s="179"/>
      <c r="AT2481" s="174" t="s">
        <v>453</v>
      </c>
      <c r="AU2481" s="174" t="s">
        <v>129</v>
      </c>
      <c r="AV2481" s="14" t="s">
        <v>129</v>
      </c>
      <c r="AW2481" s="14" t="s">
        <v>29</v>
      </c>
      <c r="AX2481" s="14" t="s">
        <v>73</v>
      </c>
      <c r="AY2481" s="174" t="s">
        <v>445</v>
      </c>
    </row>
    <row r="2482" spans="1:65" s="16" customFormat="1">
      <c r="B2482" s="187"/>
      <c r="D2482" s="167" t="s">
        <v>453</v>
      </c>
      <c r="E2482" s="188" t="s">
        <v>1</v>
      </c>
      <c r="F2482" s="189" t="s">
        <v>470</v>
      </c>
      <c r="H2482" s="190">
        <v>8.58</v>
      </c>
      <c r="L2482" s="187"/>
      <c r="M2482" s="191"/>
      <c r="N2482" s="192"/>
      <c r="O2482" s="192"/>
      <c r="P2482" s="192"/>
      <c r="Q2482" s="192"/>
      <c r="R2482" s="192"/>
      <c r="S2482" s="192"/>
      <c r="T2482" s="193"/>
      <c r="AT2482" s="188" t="s">
        <v>453</v>
      </c>
      <c r="AU2482" s="188" t="s">
        <v>129</v>
      </c>
      <c r="AV2482" s="16" t="s">
        <v>451</v>
      </c>
      <c r="AW2482" s="16" t="s">
        <v>29</v>
      </c>
      <c r="AX2482" s="16" t="s">
        <v>81</v>
      </c>
      <c r="AY2482" s="188" t="s">
        <v>445</v>
      </c>
    </row>
    <row r="2483" spans="1:65" s="2" customFormat="1" ht="49.15" customHeight="1">
      <c r="A2483" s="30"/>
      <c r="B2483" s="152"/>
      <c r="C2483" s="153" t="s">
        <v>3000</v>
      </c>
      <c r="D2483" s="153" t="s">
        <v>447</v>
      </c>
      <c r="E2483" s="154" t="s">
        <v>3001</v>
      </c>
      <c r="F2483" s="155" t="s">
        <v>3002</v>
      </c>
      <c r="G2483" s="156" t="s">
        <v>651</v>
      </c>
      <c r="H2483" s="157">
        <v>1</v>
      </c>
      <c r="I2483" s="158"/>
      <c r="J2483" s="158">
        <f t="shared" ref="J2483:J2489" si="10">ROUND(I2483*H2483,2)</f>
        <v>0</v>
      </c>
      <c r="K2483" s="159"/>
      <c r="L2483" s="31"/>
      <c r="M2483" s="160" t="s">
        <v>1</v>
      </c>
      <c r="N2483" s="161" t="s">
        <v>39</v>
      </c>
      <c r="O2483" s="162">
        <v>0.27200000000000002</v>
      </c>
      <c r="P2483" s="162">
        <f t="shared" ref="P2483:P2489" si="11">O2483*H2483</f>
        <v>0.27200000000000002</v>
      </c>
      <c r="Q2483" s="162">
        <v>0</v>
      </c>
      <c r="R2483" s="162">
        <f t="shared" ref="R2483:R2489" si="12">Q2483*H2483</f>
        <v>0</v>
      </c>
      <c r="S2483" s="162">
        <v>0</v>
      </c>
      <c r="T2483" s="163">
        <f t="shared" ref="T2483:T2489" si="13">S2483*H2483</f>
        <v>0</v>
      </c>
      <c r="U2483" s="30"/>
      <c r="V2483" s="30"/>
      <c r="W2483" s="30"/>
      <c r="X2483" s="30"/>
      <c r="Y2483" s="30"/>
      <c r="Z2483" s="30"/>
      <c r="AA2483" s="30"/>
      <c r="AB2483" s="30"/>
      <c r="AC2483" s="30"/>
      <c r="AD2483" s="30"/>
      <c r="AE2483" s="30"/>
      <c r="AR2483" s="164" t="s">
        <v>558</v>
      </c>
      <c r="AT2483" s="164" t="s">
        <v>447</v>
      </c>
      <c r="AU2483" s="164" t="s">
        <v>129</v>
      </c>
      <c r="AY2483" s="18" t="s">
        <v>445</v>
      </c>
      <c r="BE2483" s="165">
        <f t="shared" ref="BE2483:BE2489" si="14">IF(N2483="základná",J2483,0)</f>
        <v>0</v>
      </c>
      <c r="BF2483" s="165">
        <f t="shared" ref="BF2483:BF2489" si="15">IF(N2483="znížená",J2483,0)</f>
        <v>0</v>
      </c>
      <c r="BG2483" s="165">
        <f t="shared" ref="BG2483:BG2489" si="16">IF(N2483="zákl. prenesená",J2483,0)</f>
        <v>0</v>
      </c>
      <c r="BH2483" s="165">
        <f t="shared" ref="BH2483:BH2489" si="17">IF(N2483="zníž. prenesená",J2483,0)</f>
        <v>0</v>
      </c>
      <c r="BI2483" s="165">
        <f t="shared" ref="BI2483:BI2489" si="18">IF(N2483="nulová",J2483,0)</f>
        <v>0</v>
      </c>
      <c r="BJ2483" s="18" t="s">
        <v>129</v>
      </c>
      <c r="BK2483" s="165">
        <f t="shared" ref="BK2483:BK2489" si="19">ROUND(I2483*H2483,2)</f>
        <v>0</v>
      </c>
      <c r="BL2483" s="18" t="s">
        <v>558</v>
      </c>
      <c r="BM2483" s="164" t="s">
        <v>3003</v>
      </c>
    </row>
    <row r="2484" spans="1:65" s="2" customFormat="1" ht="49.15" customHeight="1">
      <c r="A2484" s="30"/>
      <c r="B2484" s="152"/>
      <c r="C2484" s="153" t="s">
        <v>3004</v>
      </c>
      <c r="D2484" s="153" t="s">
        <v>447</v>
      </c>
      <c r="E2484" s="154" t="s">
        <v>3005</v>
      </c>
      <c r="F2484" s="155" t="s">
        <v>3006</v>
      </c>
      <c r="G2484" s="156" t="s">
        <v>651</v>
      </c>
      <c r="H2484" s="157">
        <v>3</v>
      </c>
      <c r="I2484" s="158"/>
      <c r="J2484" s="158">
        <f t="shared" si="10"/>
        <v>0</v>
      </c>
      <c r="K2484" s="159"/>
      <c r="L2484" s="31"/>
      <c r="M2484" s="160" t="s">
        <v>1</v>
      </c>
      <c r="N2484" s="161" t="s">
        <v>39</v>
      </c>
      <c r="O2484" s="162">
        <v>0.27200000000000002</v>
      </c>
      <c r="P2484" s="162">
        <f t="shared" si="11"/>
        <v>0.81600000000000006</v>
      </c>
      <c r="Q2484" s="162">
        <v>0</v>
      </c>
      <c r="R2484" s="162">
        <f t="shared" si="12"/>
        <v>0</v>
      </c>
      <c r="S2484" s="162">
        <v>0</v>
      </c>
      <c r="T2484" s="163">
        <f t="shared" si="13"/>
        <v>0</v>
      </c>
      <c r="U2484" s="30"/>
      <c r="V2484" s="30"/>
      <c r="W2484" s="30"/>
      <c r="X2484" s="30"/>
      <c r="Y2484" s="30"/>
      <c r="Z2484" s="30"/>
      <c r="AA2484" s="30"/>
      <c r="AB2484" s="30"/>
      <c r="AC2484" s="30"/>
      <c r="AD2484" s="30"/>
      <c r="AE2484" s="30"/>
      <c r="AR2484" s="164" t="s">
        <v>558</v>
      </c>
      <c r="AT2484" s="164" t="s">
        <v>447</v>
      </c>
      <c r="AU2484" s="164" t="s">
        <v>129</v>
      </c>
      <c r="AY2484" s="18" t="s">
        <v>445</v>
      </c>
      <c r="BE2484" s="165">
        <f t="shared" si="14"/>
        <v>0</v>
      </c>
      <c r="BF2484" s="165">
        <f t="shared" si="15"/>
        <v>0</v>
      </c>
      <c r="BG2484" s="165">
        <f t="shared" si="16"/>
        <v>0</v>
      </c>
      <c r="BH2484" s="165">
        <f t="shared" si="17"/>
        <v>0</v>
      </c>
      <c r="BI2484" s="165">
        <f t="shared" si="18"/>
        <v>0</v>
      </c>
      <c r="BJ2484" s="18" t="s">
        <v>129</v>
      </c>
      <c r="BK2484" s="165">
        <f t="shared" si="19"/>
        <v>0</v>
      </c>
      <c r="BL2484" s="18" t="s">
        <v>558</v>
      </c>
      <c r="BM2484" s="164" t="s">
        <v>3007</v>
      </c>
    </row>
    <row r="2485" spans="1:65" s="2" customFormat="1" ht="49.15" customHeight="1">
      <c r="A2485" s="30"/>
      <c r="B2485" s="152"/>
      <c r="C2485" s="153" t="s">
        <v>3008</v>
      </c>
      <c r="D2485" s="153" t="s">
        <v>447</v>
      </c>
      <c r="E2485" s="154" t="s">
        <v>3009</v>
      </c>
      <c r="F2485" s="155" t="s">
        <v>3010</v>
      </c>
      <c r="G2485" s="156" t="s">
        <v>651</v>
      </c>
      <c r="H2485" s="157">
        <v>84</v>
      </c>
      <c r="I2485" s="158"/>
      <c r="J2485" s="158">
        <f t="shared" si="10"/>
        <v>0</v>
      </c>
      <c r="K2485" s="159"/>
      <c r="L2485" s="31"/>
      <c r="M2485" s="160" t="s">
        <v>1</v>
      </c>
      <c r="N2485" s="161" t="s">
        <v>39</v>
      </c>
      <c r="O2485" s="162">
        <v>0.27200000000000002</v>
      </c>
      <c r="P2485" s="162">
        <f t="shared" si="11"/>
        <v>22.848000000000003</v>
      </c>
      <c r="Q2485" s="162">
        <v>0</v>
      </c>
      <c r="R2485" s="162">
        <f t="shared" si="12"/>
        <v>0</v>
      </c>
      <c r="S2485" s="162">
        <v>0</v>
      </c>
      <c r="T2485" s="163">
        <f t="shared" si="13"/>
        <v>0</v>
      </c>
      <c r="U2485" s="30"/>
      <c r="V2485" s="30"/>
      <c r="W2485" s="30"/>
      <c r="X2485" s="30"/>
      <c r="Y2485" s="30"/>
      <c r="Z2485" s="30"/>
      <c r="AA2485" s="30"/>
      <c r="AB2485" s="30"/>
      <c r="AC2485" s="30"/>
      <c r="AD2485" s="30"/>
      <c r="AE2485" s="30"/>
      <c r="AR2485" s="164" t="s">
        <v>558</v>
      </c>
      <c r="AT2485" s="164" t="s">
        <v>447</v>
      </c>
      <c r="AU2485" s="164" t="s">
        <v>129</v>
      </c>
      <c r="AY2485" s="18" t="s">
        <v>445</v>
      </c>
      <c r="BE2485" s="165">
        <f t="shared" si="14"/>
        <v>0</v>
      </c>
      <c r="BF2485" s="165">
        <f t="shared" si="15"/>
        <v>0</v>
      </c>
      <c r="BG2485" s="165">
        <f t="shared" si="16"/>
        <v>0</v>
      </c>
      <c r="BH2485" s="165">
        <f t="shared" si="17"/>
        <v>0</v>
      </c>
      <c r="BI2485" s="165">
        <f t="shared" si="18"/>
        <v>0</v>
      </c>
      <c r="BJ2485" s="18" t="s">
        <v>129</v>
      </c>
      <c r="BK2485" s="165">
        <f t="shared" si="19"/>
        <v>0</v>
      </c>
      <c r="BL2485" s="18" t="s">
        <v>558</v>
      </c>
      <c r="BM2485" s="164" t="s">
        <v>3011</v>
      </c>
    </row>
    <row r="2486" spans="1:65" s="2" customFormat="1" ht="49.15" customHeight="1">
      <c r="A2486" s="30"/>
      <c r="B2486" s="152"/>
      <c r="C2486" s="153" t="s">
        <v>3012</v>
      </c>
      <c r="D2486" s="153" t="s">
        <v>447</v>
      </c>
      <c r="E2486" s="154" t="s">
        <v>3013</v>
      </c>
      <c r="F2486" s="155" t="s">
        <v>3014</v>
      </c>
      <c r="G2486" s="156" t="s">
        <v>651</v>
      </c>
      <c r="H2486" s="157">
        <v>5</v>
      </c>
      <c r="I2486" s="158"/>
      <c r="J2486" s="158">
        <f t="shared" si="10"/>
        <v>0</v>
      </c>
      <c r="K2486" s="159"/>
      <c r="L2486" s="31"/>
      <c r="M2486" s="160" t="s">
        <v>1</v>
      </c>
      <c r="N2486" s="161" t="s">
        <v>39</v>
      </c>
      <c r="O2486" s="162">
        <v>0.27200000000000002</v>
      </c>
      <c r="P2486" s="162">
        <f t="shared" si="11"/>
        <v>1.36</v>
      </c>
      <c r="Q2486" s="162">
        <v>0</v>
      </c>
      <c r="R2486" s="162">
        <f t="shared" si="12"/>
        <v>0</v>
      </c>
      <c r="S2486" s="162">
        <v>0</v>
      </c>
      <c r="T2486" s="163">
        <f t="shared" si="13"/>
        <v>0</v>
      </c>
      <c r="U2486" s="30"/>
      <c r="V2486" s="30"/>
      <c r="W2486" s="30"/>
      <c r="X2486" s="30"/>
      <c r="Y2486" s="30"/>
      <c r="Z2486" s="30"/>
      <c r="AA2486" s="30"/>
      <c r="AB2486" s="30"/>
      <c r="AC2486" s="30"/>
      <c r="AD2486" s="30"/>
      <c r="AE2486" s="30"/>
      <c r="AR2486" s="164" t="s">
        <v>558</v>
      </c>
      <c r="AT2486" s="164" t="s">
        <v>447</v>
      </c>
      <c r="AU2486" s="164" t="s">
        <v>129</v>
      </c>
      <c r="AY2486" s="18" t="s">
        <v>445</v>
      </c>
      <c r="BE2486" s="165">
        <f t="shared" si="14"/>
        <v>0</v>
      </c>
      <c r="BF2486" s="165">
        <f t="shared" si="15"/>
        <v>0</v>
      </c>
      <c r="BG2486" s="165">
        <f t="shared" si="16"/>
        <v>0</v>
      </c>
      <c r="BH2486" s="165">
        <f t="shared" si="17"/>
        <v>0</v>
      </c>
      <c r="BI2486" s="165">
        <f t="shared" si="18"/>
        <v>0</v>
      </c>
      <c r="BJ2486" s="18" t="s">
        <v>129</v>
      </c>
      <c r="BK2486" s="165">
        <f t="shared" si="19"/>
        <v>0</v>
      </c>
      <c r="BL2486" s="18" t="s">
        <v>558</v>
      </c>
      <c r="BM2486" s="164" t="s">
        <v>3015</v>
      </c>
    </row>
    <row r="2487" spans="1:65" s="2" customFormat="1" ht="49.15" customHeight="1">
      <c r="A2487" s="30"/>
      <c r="B2487" s="152"/>
      <c r="C2487" s="153" t="s">
        <v>3016</v>
      </c>
      <c r="D2487" s="153" t="s">
        <v>447</v>
      </c>
      <c r="E2487" s="154" t="s">
        <v>3017</v>
      </c>
      <c r="F2487" s="155" t="s">
        <v>3018</v>
      </c>
      <c r="G2487" s="156" t="s">
        <v>651</v>
      </c>
      <c r="H2487" s="157">
        <v>4</v>
      </c>
      <c r="I2487" s="158"/>
      <c r="J2487" s="158">
        <f t="shared" si="10"/>
        <v>0</v>
      </c>
      <c r="K2487" s="159"/>
      <c r="L2487" s="31"/>
      <c r="M2487" s="160" t="s">
        <v>1</v>
      </c>
      <c r="N2487" s="161" t="s">
        <v>39</v>
      </c>
      <c r="O2487" s="162">
        <v>0.27200000000000002</v>
      </c>
      <c r="P2487" s="162">
        <f t="shared" si="11"/>
        <v>1.0880000000000001</v>
      </c>
      <c r="Q2487" s="162">
        <v>0</v>
      </c>
      <c r="R2487" s="162">
        <f t="shared" si="12"/>
        <v>0</v>
      </c>
      <c r="S2487" s="162">
        <v>0</v>
      </c>
      <c r="T2487" s="163">
        <f t="shared" si="13"/>
        <v>0</v>
      </c>
      <c r="U2487" s="30"/>
      <c r="V2487" s="30"/>
      <c r="W2487" s="30"/>
      <c r="X2487" s="30"/>
      <c r="Y2487" s="30"/>
      <c r="Z2487" s="30"/>
      <c r="AA2487" s="30"/>
      <c r="AB2487" s="30"/>
      <c r="AC2487" s="30"/>
      <c r="AD2487" s="30"/>
      <c r="AE2487" s="30"/>
      <c r="AR2487" s="164" t="s">
        <v>558</v>
      </c>
      <c r="AT2487" s="164" t="s">
        <v>447</v>
      </c>
      <c r="AU2487" s="164" t="s">
        <v>129</v>
      </c>
      <c r="AY2487" s="18" t="s">
        <v>445</v>
      </c>
      <c r="BE2487" s="165">
        <f t="shared" si="14"/>
        <v>0</v>
      </c>
      <c r="BF2487" s="165">
        <f t="shared" si="15"/>
        <v>0</v>
      </c>
      <c r="BG2487" s="165">
        <f t="shared" si="16"/>
        <v>0</v>
      </c>
      <c r="BH2487" s="165">
        <f t="shared" si="17"/>
        <v>0</v>
      </c>
      <c r="BI2487" s="165">
        <f t="shared" si="18"/>
        <v>0</v>
      </c>
      <c r="BJ2487" s="18" t="s">
        <v>129</v>
      </c>
      <c r="BK2487" s="165">
        <f t="shared" si="19"/>
        <v>0</v>
      </c>
      <c r="BL2487" s="18" t="s">
        <v>558</v>
      </c>
      <c r="BM2487" s="164" t="s">
        <v>3019</v>
      </c>
    </row>
    <row r="2488" spans="1:65" s="2" customFormat="1" ht="62.65" customHeight="1">
      <c r="A2488" s="30"/>
      <c r="B2488" s="152"/>
      <c r="C2488" s="153" t="s">
        <v>3020</v>
      </c>
      <c r="D2488" s="153" t="s">
        <v>447</v>
      </c>
      <c r="E2488" s="154" t="s">
        <v>3021</v>
      </c>
      <c r="F2488" s="155" t="s">
        <v>3022</v>
      </c>
      <c r="G2488" s="156" t="s">
        <v>651</v>
      </c>
      <c r="H2488" s="157">
        <v>1</v>
      </c>
      <c r="I2488" s="158"/>
      <c r="J2488" s="158">
        <f t="shared" si="10"/>
        <v>0</v>
      </c>
      <c r="K2488" s="159"/>
      <c r="L2488" s="31"/>
      <c r="M2488" s="160" t="s">
        <v>1</v>
      </c>
      <c r="N2488" s="161" t="s">
        <v>39</v>
      </c>
      <c r="O2488" s="162">
        <v>0.27200000000000002</v>
      </c>
      <c r="P2488" s="162">
        <f t="shared" si="11"/>
        <v>0.27200000000000002</v>
      </c>
      <c r="Q2488" s="162">
        <v>0</v>
      </c>
      <c r="R2488" s="162">
        <f t="shared" si="12"/>
        <v>0</v>
      </c>
      <c r="S2488" s="162">
        <v>0</v>
      </c>
      <c r="T2488" s="163">
        <f t="shared" si="13"/>
        <v>0</v>
      </c>
      <c r="U2488" s="30"/>
      <c r="V2488" s="30"/>
      <c r="W2488" s="30"/>
      <c r="X2488" s="30"/>
      <c r="Y2488" s="30"/>
      <c r="Z2488" s="30"/>
      <c r="AA2488" s="30"/>
      <c r="AB2488" s="30"/>
      <c r="AC2488" s="30"/>
      <c r="AD2488" s="30"/>
      <c r="AE2488" s="30"/>
      <c r="AR2488" s="164" t="s">
        <v>558</v>
      </c>
      <c r="AT2488" s="164" t="s">
        <v>447</v>
      </c>
      <c r="AU2488" s="164" t="s">
        <v>129</v>
      </c>
      <c r="AY2488" s="18" t="s">
        <v>445</v>
      </c>
      <c r="BE2488" s="165">
        <f t="shared" si="14"/>
        <v>0</v>
      </c>
      <c r="BF2488" s="165">
        <f t="shared" si="15"/>
        <v>0</v>
      </c>
      <c r="BG2488" s="165">
        <f t="shared" si="16"/>
        <v>0</v>
      </c>
      <c r="BH2488" s="165">
        <f t="shared" si="17"/>
        <v>0</v>
      </c>
      <c r="BI2488" s="165">
        <f t="shared" si="18"/>
        <v>0</v>
      </c>
      <c r="BJ2488" s="18" t="s">
        <v>129</v>
      </c>
      <c r="BK2488" s="165">
        <f t="shared" si="19"/>
        <v>0</v>
      </c>
      <c r="BL2488" s="18" t="s">
        <v>558</v>
      </c>
      <c r="BM2488" s="164" t="s">
        <v>3023</v>
      </c>
    </row>
    <row r="2489" spans="1:65" s="2" customFormat="1" ht="49.15" customHeight="1">
      <c r="A2489" s="30"/>
      <c r="B2489" s="152"/>
      <c r="C2489" s="153" t="s">
        <v>3024</v>
      </c>
      <c r="D2489" s="153" t="s">
        <v>447</v>
      </c>
      <c r="E2489" s="154" t="s">
        <v>3025</v>
      </c>
      <c r="F2489" s="155" t="s">
        <v>3026</v>
      </c>
      <c r="G2489" s="156" t="s">
        <v>542</v>
      </c>
      <c r="H2489" s="157">
        <v>55.1</v>
      </c>
      <c r="I2489" s="158"/>
      <c r="J2489" s="158">
        <f t="shared" si="10"/>
        <v>0</v>
      </c>
      <c r="K2489" s="159"/>
      <c r="L2489" s="31"/>
      <c r="M2489" s="160" t="s">
        <v>1</v>
      </c>
      <c r="N2489" s="161" t="s">
        <v>39</v>
      </c>
      <c r="O2489" s="162">
        <v>0.27200000000000002</v>
      </c>
      <c r="P2489" s="162">
        <f t="shared" si="11"/>
        <v>14.987200000000001</v>
      </c>
      <c r="Q2489" s="162">
        <v>0</v>
      </c>
      <c r="R2489" s="162">
        <f t="shared" si="12"/>
        <v>0</v>
      </c>
      <c r="S2489" s="162">
        <v>0</v>
      </c>
      <c r="T2489" s="163">
        <f t="shared" si="13"/>
        <v>0</v>
      </c>
      <c r="U2489" s="30"/>
      <c r="V2489" s="30"/>
      <c r="W2489" s="30"/>
      <c r="X2489" s="30"/>
      <c r="Y2489" s="30"/>
      <c r="Z2489" s="30"/>
      <c r="AA2489" s="30"/>
      <c r="AB2489" s="30"/>
      <c r="AC2489" s="30"/>
      <c r="AD2489" s="30"/>
      <c r="AE2489" s="30"/>
      <c r="AR2489" s="164" t="s">
        <v>558</v>
      </c>
      <c r="AT2489" s="164" t="s">
        <v>447</v>
      </c>
      <c r="AU2489" s="164" t="s">
        <v>129</v>
      </c>
      <c r="AY2489" s="18" t="s">
        <v>445</v>
      </c>
      <c r="BE2489" s="165">
        <f t="shared" si="14"/>
        <v>0</v>
      </c>
      <c r="BF2489" s="165">
        <f t="shared" si="15"/>
        <v>0</v>
      </c>
      <c r="BG2489" s="165">
        <f t="shared" si="16"/>
        <v>0</v>
      </c>
      <c r="BH2489" s="165">
        <f t="shared" si="17"/>
        <v>0</v>
      </c>
      <c r="BI2489" s="165">
        <f t="shared" si="18"/>
        <v>0</v>
      </c>
      <c r="BJ2489" s="18" t="s">
        <v>129</v>
      </c>
      <c r="BK2489" s="165">
        <f t="shared" si="19"/>
        <v>0</v>
      </c>
      <c r="BL2489" s="18" t="s">
        <v>558</v>
      </c>
      <c r="BM2489" s="164" t="s">
        <v>3027</v>
      </c>
    </row>
    <row r="2490" spans="1:65" s="14" customFormat="1">
      <c r="B2490" s="173"/>
      <c r="D2490" s="167" t="s">
        <v>453</v>
      </c>
      <c r="E2490" s="174" t="s">
        <v>1</v>
      </c>
      <c r="F2490" s="175" t="s">
        <v>3028</v>
      </c>
      <c r="H2490" s="176">
        <v>55.1</v>
      </c>
      <c r="L2490" s="173"/>
      <c r="M2490" s="177"/>
      <c r="N2490" s="178"/>
      <c r="O2490" s="178"/>
      <c r="P2490" s="178"/>
      <c r="Q2490" s="178"/>
      <c r="R2490" s="178"/>
      <c r="S2490" s="178"/>
      <c r="T2490" s="179"/>
      <c r="AT2490" s="174" t="s">
        <v>453</v>
      </c>
      <c r="AU2490" s="174" t="s">
        <v>129</v>
      </c>
      <c r="AV2490" s="14" t="s">
        <v>129</v>
      </c>
      <c r="AW2490" s="14" t="s">
        <v>29</v>
      </c>
      <c r="AX2490" s="14" t="s">
        <v>73</v>
      </c>
      <c r="AY2490" s="174" t="s">
        <v>445</v>
      </c>
    </row>
    <row r="2491" spans="1:65" s="16" customFormat="1">
      <c r="B2491" s="187"/>
      <c r="D2491" s="167" t="s">
        <v>453</v>
      </c>
      <c r="E2491" s="188" t="s">
        <v>1</v>
      </c>
      <c r="F2491" s="189" t="s">
        <v>470</v>
      </c>
      <c r="H2491" s="190">
        <v>55.1</v>
      </c>
      <c r="L2491" s="187"/>
      <c r="M2491" s="191"/>
      <c r="N2491" s="192"/>
      <c r="O2491" s="192"/>
      <c r="P2491" s="192"/>
      <c r="Q2491" s="192"/>
      <c r="R2491" s="192"/>
      <c r="S2491" s="192"/>
      <c r="T2491" s="193"/>
      <c r="AT2491" s="188" t="s">
        <v>453</v>
      </c>
      <c r="AU2491" s="188" t="s">
        <v>129</v>
      </c>
      <c r="AV2491" s="16" t="s">
        <v>451</v>
      </c>
      <c r="AW2491" s="16" t="s">
        <v>29</v>
      </c>
      <c r="AX2491" s="16" t="s">
        <v>81</v>
      </c>
      <c r="AY2491" s="188" t="s">
        <v>445</v>
      </c>
    </row>
    <row r="2492" spans="1:65" s="2" customFormat="1" ht="49.15" customHeight="1">
      <c r="A2492" s="30"/>
      <c r="B2492" s="152"/>
      <c r="C2492" s="153" t="s">
        <v>3029</v>
      </c>
      <c r="D2492" s="153" t="s">
        <v>447</v>
      </c>
      <c r="E2492" s="154" t="s">
        <v>3030</v>
      </c>
      <c r="F2492" s="155" t="s">
        <v>3031</v>
      </c>
      <c r="G2492" s="156" t="s">
        <v>542</v>
      </c>
      <c r="H2492" s="157">
        <v>24.6</v>
      </c>
      <c r="I2492" s="158"/>
      <c r="J2492" s="158">
        <f>ROUND(I2492*H2492,2)</f>
        <v>0</v>
      </c>
      <c r="K2492" s="159"/>
      <c r="L2492" s="31"/>
      <c r="M2492" s="160" t="s">
        <v>1</v>
      </c>
      <c r="N2492" s="161" t="s">
        <v>39</v>
      </c>
      <c r="O2492" s="162">
        <v>0.27200000000000002</v>
      </c>
      <c r="P2492" s="162">
        <f>O2492*H2492</f>
        <v>6.6912000000000011</v>
      </c>
      <c r="Q2492" s="162">
        <v>0</v>
      </c>
      <c r="R2492" s="162">
        <f>Q2492*H2492</f>
        <v>0</v>
      </c>
      <c r="S2492" s="162">
        <v>0</v>
      </c>
      <c r="T2492" s="163">
        <f>S2492*H2492</f>
        <v>0</v>
      </c>
      <c r="U2492" s="30"/>
      <c r="V2492" s="30"/>
      <c r="W2492" s="30"/>
      <c r="X2492" s="30"/>
      <c r="Y2492" s="30"/>
      <c r="Z2492" s="30"/>
      <c r="AA2492" s="30"/>
      <c r="AB2492" s="30"/>
      <c r="AC2492" s="30"/>
      <c r="AD2492" s="30"/>
      <c r="AE2492" s="30"/>
      <c r="AR2492" s="164" t="s">
        <v>558</v>
      </c>
      <c r="AT2492" s="164" t="s">
        <v>447</v>
      </c>
      <c r="AU2492" s="164" t="s">
        <v>129</v>
      </c>
      <c r="AY2492" s="18" t="s">
        <v>445</v>
      </c>
      <c r="BE2492" s="165">
        <f>IF(N2492="základná",J2492,0)</f>
        <v>0</v>
      </c>
      <c r="BF2492" s="165">
        <f>IF(N2492="znížená",J2492,0)</f>
        <v>0</v>
      </c>
      <c r="BG2492" s="165">
        <f>IF(N2492="zákl. prenesená",J2492,0)</f>
        <v>0</v>
      </c>
      <c r="BH2492" s="165">
        <f>IF(N2492="zníž. prenesená",J2492,0)</f>
        <v>0</v>
      </c>
      <c r="BI2492" s="165">
        <f>IF(N2492="nulová",J2492,0)</f>
        <v>0</v>
      </c>
      <c r="BJ2492" s="18" t="s">
        <v>129</v>
      </c>
      <c r="BK2492" s="165">
        <f>ROUND(I2492*H2492,2)</f>
        <v>0</v>
      </c>
      <c r="BL2492" s="18" t="s">
        <v>558</v>
      </c>
      <c r="BM2492" s="164" t="s">
        <v>3032</v>
      </c>
    </row>
    <row r="2493" spans="1:65" s="14" customFormat="1">
      <c r="B2493" s="173"/>
      <c r="D2493" s="167" t="s">
        <v>453</v>
      </c>
      <c r="E2493" s="174" t="s">
        <v>1</v>
      </c>
      <c r="F2493" s="175" t="s">
        <v>3033</v>
      </c>
      <c r="H2493" s="176">
        <v>24.6</v>
      </c>
      <c r="L2493" s="173"/>
      <c r="M2493" s="177"/>
      <c r="N2493" s="178"/>
      <c r="O2493" s="178"/>
      <c r="P2493" s="178"/>
      <c r="Q2493" s="178"/>
      <c r="R2493" s="178"/>
      <c r="S2493" s="178"/>
      <c r="T2493" s="179"/>
      <c r="AT2493" s="174" t="s">
        <v>453</v>
      </c>
      <c r="AU2493" s="174" t="s">
        <v>129</v>
      </c>
      <c r="AV2493" s="14" t="s">
        <v>129</v>
      </c>
      <c r="AW2493" s="14" t="s">
        <v>29</v>
      </c>
      <c r="AX2493" s="14" t="s">
        <v>73</v>
      </c>
      <c r="AY2493" s="174" t="s">
        <v>445</v>
      </c>
    </row>
    <row r="2494" spans="1:65" s="16" customFormat="1">
      <c r="B2494" s="187"/>
      <c r="D2494" s="167" t="s">
        <v>453</v>
      </c>
      <c r="E2494" s="188" t="s">
        <v>1</v>
      </c>
      <c r="F2494" s="189" t="s">
        <v>470</v>
      </c>
      <c r="H2494" s="190">
        <v>24.6</v>
      </c>
      <c r="L2494" s="187"/>
      <c r="M2494" s="191"/>
      <c r="N2494" s="192"/>
      <c r="O2494" s="192"/>
      <c r="P2494" s="192"/>
      <c r="Q2494" s="192"/>
      <c r="R2494" s="192"/>
      <c r="S2494" s="192"/>
      <c r="T2494" s="193"/>
      <c r="AT2494" s="188" t="s">
        <v>453</v>
      </c>
      <c r="AU2494" s="188" t="s">
        <v>129</v>
      </c>
      <c r="AV2494" s="16" t="s">
        <v>451</v>
      </c>
      <c r="AW2494" s="16" t="s">
        <v>29</v>
      </c>
      <c r="AX2494" s="16" t="s">
        <v>81</v>
      </c>
      <c r="AY2494" s="188" t="s">
        <v>445</v>
      </c>
    </row>
    <row r="2495" spans="1:65" s="2" customFormat="1" ht="24.2" customHeight="1">
      <c r="A2495" s="30"/>
      <c r="B2495" s="152"/>
      <c r="C2495" s="153" t="s">
        <v>3034</v>
      </c>
      <c r="D2495" s="153" t="s">
        <v>447</v>
      </c>
      <c r="E2495" s="154" t="s">
        <v>3035</v>
      </c>
      <c r="F2495" s="155" t="s">
        <v>3036</v>
      </c>
      <c r="G2495" s="156" t="s">
        <v>542</v>
      </c>
      <c r="H2495" s="157">
        <v>1.375</v>
      </c>
      <c r="I2495" s="158"/>
      <c r="J2495" s="158">
        <f>ROUND(I2495*H2495,2)</f>
        <v>0</v>
      </c>
      <c r="K2495" s="159"/>
      <c r="L2495" s="31"/>
      <c r="M2495" s="160" t="s">
        <v>1</v>
      </c>
      <c r="N2495" s="161" t="s">
        <v>39</v>
      </c>
      <c r="O2495" s="162">
        <v>0.27200000000000002</v>
      </c>
      <c r="P2495" s="162">
        <f>O2495*H2495</f>
        <v>0.374</v>
      </c>
      <c r="Q2495" s="162">
        <v>0</v>
      </c>
      <c r="R2495" s="162">
        <f>Q2495*H2495</f>
        <v>0</v>
      </c>
      <c r="S2495" s="162">
        <v>0</v>
      </c>
      <c r="T2495" s="163">
        <f>S2495*H2495</f>
        <v>0</v>
      </c>
      <c r="U2495" s="30"/>
      <c r="V2495" s="30"/>
      <c r="W2495" s="30"/>
      <c r="X2495" s="30"/>
      <c r="Y2495" s="30"/>
      <c r="Z2495" s="30"/>
      <c r="AA2495" s="30"/>
      <c r="AB2495" s="30"/>
      <c r="AC2495" s="30"/>
      <c r="AD2495" s="30"/>
      <c r="AE2495" s="30"/>
      <c r="AR2495" s="164" t="s">
        <v>558</v>
      </c>
      <c r="AT2495" s="164" t="s">
        <v>447</v>
      </c>
      <c r="AU2495" s="164" t="s">
        <v>129</v>
      </c>
      <c r="AY2495" s="18" t="s">
        <v>445</v>
      </c>
      <c r="BE2495" s="165">
        <f>IF(N2495="základná",J2495,0)</f>
        <v>0</v>
      </c>
      <c r="BF2495" s="165">
        <f>IF(N2495="znížená",J2495,0)</f>
        <v>0</v>
      </c>
      <c r="BG2495" s="165">
        <f>IF(N2495="zákl. prenesená",J2495,0)</f>
        <v>0</v>
      </c>
      <c r="BH2495" s="165">
        <f>IF(N2495="zníž. prenesená",J2495,0)</f>
        <v>0</v>
      </c>
      <c r="BI2495" s="165">
        <f>IF(N2495="nulová",J2495,0)</f>
        <v>0</v>
      </c>
      <c r="BJ2495" s="18" t="s">
        <v>129</v>
      </c>
      <c r="BK2495" s="165">
        <f>ROUND(I2495*H2495,2)</f>
        <v>0</v>
      </c>
      <c r="BL2495" s="18" t="s">
        <v>558</v>
      </c>
      <c r="BM2495" s="164" t="s">
        <v>3037</v>
      </c>
    </row>
    <row r="2496" spans="1:65" s="14" customFormat="1">
      <c r="B2496" s="173"/>
      <c r="D2496" s="167" t="s">
        <v>453</v>
      </c>
      <c r="E2496" s="174" t="s">
        <v>1</v>
      </c>
      <c r="F2496" s="175" t="s">
        <v>3038</v>
      </c>
      <c r="H2496" s="176">
        <v>1.375</v>
      </c>
      <c r="L2496" s="173"/>
      <c r="M2496" s="177"/>
      <c r="N2496" s="178"/>
      <c r="O2496" s="178"/>
      <c r="P2496" s="178"/>
      <c r="Q2496" s="178"/>
      <c r="R2496" s="178"/>
      <c r="S2496" s="178"/>
      <c r="T2496" s="179"/>
      <c r="AT2496" s="174" t="s">
        <v>453</v>
      </c>
      <c r="AU2496" s="174" t="s">
        <v>129</v>
      </c>
      <c r="AV2496" s="14" t="s">
        <v>129</v>
      </c>
      <c r="AW2496" s="14" t="s">
        <v>29</v>
      </c>
      <c r="AX2496" s="14" t="s">
        <v>73</v>
      </c>
      <c r="AY2496" s="174" t="s">
        <v>445</v>
      </c>
    </row>
    <row r="2497" spans="1:65" s="16" customFormat="1">
      <c r="B2497" s="187"/>
      <c r="D2497" s="167" t="s">
        <v>453</v>
      </c>
      <c r="E2497" s="188" t="s">
        <v>1</v>
      </c>
      <c r="F2497" s="189" t="s">
        <v>470</v>
      </c>
      <c r="H2497" s="190">
        <v>1.375</v>
      </c>
      <c r="L2497" s="187"/>
      <c r="M2497" s="191"/>
      <c r="N2497" s="192"/>
      <c r="O2497" s="192"/>
      <c r="P2497" s="192"/>
      <c r="Q2497" s="192"/>
      <c r="R2497" s="192"/>
      <c r="S2497" s="192"/>
      <c r="T2497" s="193"/>
      <c r="AT2497" s="188" t="s">
        <v>453</v>
      </c>
      <c r="AU2497" s="188" t="s">
        <v>129</v>
      </c>
      <c r="AV2497" s="16" t="s">
        <v>451</v>
      </c>
      <c r="AW2497" s="16" t="s">
        <v>29</v>
      </c>
      <c r="AX2497" s="16" t="s">
        <v>81</v>
      </c>
      <c r="AY2497" s="188" t="s">
        <v>445</v>
      </c>
    </row>
    <row r="2498" spans="1:65" s="2" customFormat="1" ht="55.5" customHeight="1">
      <c r="A2498" s="30"/>
      <c r="B2498" s="152"/>
      <c r="C2498" s="153" t="s">
        <v>3039</v>
      </c>
      <c r="D2498" s="153" t="s">
        <v>447</v>
      </c>
      <c r="E2498" s="154" t="s">
        <v>3040</v>
      </c>
      <c r="F2498" s="155" t="s">
        <v>3041</v>
      </c>
      <c r="G2498" s="156" t="s">
        <v>542</v>
      </c>
      <c r="H2498" s="157">
        <v>6.3</v>
      </c>
      <c r="I2498" s="158"/>
      <c r="J2498" s="158">
        <f>ROUND(I2498*H2498,2)</f>
        <v>0</v>
      </c>
      <c r="K2498" s="159"/>
      <c r="L2498" s="31"/>
      <c r="M2498" s="160" t="s">
        <v>1</v>
      </c>
      <c r="N2498" s="161" t="s">
        <v>39</v>
      </c>
      <c r="O2498" s="162">
        <v>0.27200000000000002</v>
      </c>
      <c r="P2498" s="162">
        <f>O2498*H2498</f>
        <v>1.7136</v>
      </c>
      <c r="Q2498" s="162">
        <v>0</v>
      </c>
      <c r="R2498" s="162">
        <f>Q2498*H2498</f>
        <v>0</v>
      </c>
      <c r="S2498" s="162">
        <v>0</v>
      </c>
      <c r="T2498" s="163">
        <f>S2498*H2498</f>
        <v>0</v>
      </c>
      <c r="U2498" s="30"/>
      <c r="V2498" s="30"/>
      <c r="W2498" s="30"/>
      <c r="X2498" s="30"/>
      <c r="Y2498" s="30"/>
      <c r="Z2498" s="30"/>
      <c r="AA2498" s="30"/>
      <c r="AB2498" s="30"/>
      <c r="AC2498" s="30"/>
      <c r="AD2498" s="30"/>
      <c r="AE2498" s="30"/>
      <c r="AR2498" s="164" t="s">
        <v>558</v>
      </c>
      <c r="AT2498" s="164" t="s">
        <v>447</v>
      </c>
      <c r="AU2498" s="164" t="s">
        <v>129</v>
      </c>
      <c r="AY2498" s="18" t="s">
        <v>445</v>
      </c>
      <c r="BE2498" s="165">
        <f>IF(N2498="základná",J2498,0)</f>
        <v>0</v>
      </c>
      <c r="BF2498" s="165">
        <f>IF(N2498="znížená",J2498,0)</f>
        <v>0</v>
      </c>
      <c r="BG2498" s="165">
        <f>IF(N2498="zákl. prenesená",J2498,0)</f>
        <v>0</v>
      </c>
      <c r="BH2498" s="165">
        <f>IF(N2498="zníž. prenesená",J2498,0)</f>
        <v>0</v>
      </c>
      <c r="BI2498" s="165">
        <f>IF(N2498="nulová",J2498,0)</f>
        <v>0</v>
      </c>
      <c r="BJ2498" s="18" t="s">
        <v>129</v>
      </c>
      <c r="BK2498" s="165">
        <f>ROUND(I2498*H2498,2)</f>
        <v>0</v>
      </c>
      <c r="BL2498" s="18" t="s">
        <v>558</v>
      </c>
      <c r="BM2498" s="164" t="s">
        <v>3042</v>
      </c>
    </row>
    <row r="2499" spans="1:65" s="14" customFormat="1">
      <c r="B2499" s="173"/>
      <c r="D2499" s="167" t="s">
        <v>453</v>
      </c>
      <c r="E2499" s="174" t="s">
        <v>1</v>
      </c>
      <c r="F2499" s="175" t="s">
        <v>3043</v>
      </c>
      <c r="H2499" s="176">
        <v>6.3</v>
      </c>
      <c r="L2499" s="173"/>
      <c r="M2499" s="177"/>
      <c r="N2499" s="178"/>
      <c r="O2499" s="178"/>
      <c r="P2499" s="178"/>
      <c r="Q2499" s="178"/>
      <c r="R2499" s="178"/>
      <c r="S2499" s="178"/>
      <c r="T2499" s="179"/>
      <c r="AT2499" s="174" t="s">
        <v>453</v>
      </c>
      <c r="AU2499" s="174" t="s">
        <v>129</v>
      </c>
      <c r="AV2499" s="14" t="s">
        <v>129</v>
      </c>
      <c r="AW2499" s="14" t="s">
        <v>29</v>
      </c>
      <c r="AX2499" s="14" t="s">
        <v>73</v>
      </c>
      <c r="AY2499" s="174" t="s">
        <v>445</v>
      </c>
    </row>
    <row r="2500" spans="1:65" s="16" customFormat="1">
      <c r="B2500" s="187"/>
      <c r="D2500" s="167" t="s">
        <v>453</v>
      </c>
      <c r="E2500" s="188" t="s">
        <v>1</v>
      </c>
      <c r="F2500" s="189" t="s">
        <v>470</v>
      </c>
      <c r="H2500" s="190">
        <v>6.3</v>
      </c>
      <c r="L2500" s="187"/>
      <c r="M2500" s="191"/>
      <c r="N2500" s="192"/>
      <c r="O2500" s="192"/>
      <c r="P2500" s="192"/>
      <c r="Q2500" s="192"/>
      <c r="R2500" s="192"/>
      <c r="S2500" s="192"/>
      <c r="T2500" s="193"/>
      <c r="AT2500" s="188" t="s">
        <v>453</v>
      </c>
      <c r="AU2500" s="188" t="s">
        <v>129</v>
      </c>
      <c r="AV2500" s="16" t="s">
        <v>451</v>
      </c>
      <c r="AW2500" s="16" t="s">
        <v>29</v>
      </c>
      <c r="AX2500" s="16" t="s">
        <v>81</v>
      </c>
      <c r="AY2500" s="188" t="s">
        <v>445</v>
      </c>
    </row>
    <row r="2501" spans="1:65" s="2" customFormat="1" ht="37.9" customHeight="1">
      <c r="A2501" s="30"/>
      <c r="B2501" s="152"/>
      <c r="C2501" s="153" t="s">
        <v>3044</v>
      </c>
      <c r="D2501" s="153" t="s">
        <v>447</v>
      </c>
      <c r="E2501" s="154" t="s">
        <v>3045</v>
      </c>
      <c r="F2501" s="155" t="s">
        <v>3046</v>
      </c>
      <c r="G2501" s="156" t="s">
        <v>542</v>
      </c>
      <c r="H2501" s="157">
        <v>5.4</v>
      </c>
      <c r="I2501" s="158"/>
      <c r="J2501" s="158">
        <f>ROUND(I2501*H2501,2)</f>
        <v>0</v>
      </c>
      <c r="K2501" s="159"/>
      <c r="L2501" s="31"/>
      <c r="M2501" s="160" t="s">
        <v>1</v>
      </c>
      <c r="N2501" s="161" t="s">
        <v>39</v>
      </c>
      <c r="O2501" s="162">
        <v>0.27200000000000002</v>
      </c>
      <c r="P2501" s="162">
        <f>O2501*H2501</f>
        <v>1.4688000000000001</v>
      </c>
      <c r="Q2501" s="162">
        <v>0</v>
      </c>
      <c r="R2501" s="162">
        <f>Q2501*H2501</f>
        <v>0</v>
      </c>
      <c r="S2501" s="162">
        <v>0</v>
      </c>
      <c r="T2501" s="163">
        <f>S2501*H2501</f>
        <v>0</v>
      </c>
      <c r="U2501" s="30"/>
      <c r="V2501" s="30"/>
      <c r="W2501" s="30"/>
      <c r="X2501" s="30"/>
      <c r="Y2501" s="30"/>
      <c r="Z2501" s="30"/>
      <c r="AA2501" s="30"/>
      <c r="AB2501" s="30"/>
      <c r="AC2501" s="30"/>
      <c r="AD2501" s="30"/>
      <c r="AE2501" s="30"/>
      <c r="AR2501" s="164" t="s">
        <v>558</v>
      </c>
      <c r="AT2501" s="164" t="s">
        <v>447</v>
      </c>
      <c r="AU2501" s="164" t="s">
        <v>129</v>
      </c>
      <c r="AY2501" s="18" t="s">
        <v>445</v>
      </c>
      <c r="BE2501" s="165">
        <f>IF(N2501="základná",J2501,0)</f>
        <v>0</v>
      </c>
      <c r="BF2501" s="165">
        <f>IF(N2501="znížená",J2501,0)</f>
        <v>0</v>
      </c>
      <c r="BG2501" s="165">
        <f>IF(N2501="zákl. prenesená",J2501,0)</f>
        <v>0</v>
      </c>
      <c r="BH2501" s="165">
        <f>IF(N2501="zníž. prenesená",J2501,0)</f>
        <v>0</v>
      </c>
      <c r="BI2501" s="165">
        <f>IF(N2501="nulová",J2501,0)</f>
        <v>0</v>
      </c>
      <c r="BJ2501" s="18" t="s">
        <v>129</v>
      </c>
      <c r="BK2501" s="165">
        <f>ROUND(I2501*H2501,2)</f>
        <v>0</v>
      </c>
      <c r="BL2501" s="18" t="s">
        <v>558</v>
      </c>
      <c r="BM2501" s="164" t="s">
        <v>3047</v>
      </c>
    </row>
    <row r="2502" spans="1:65" s="14" customFormat="1">
      <c r="B2502" s="173"/>
      <c r="D2502" s="167" t="s">
        <v>453</v>
      </c>
      <c r="E2502" s="174" t="s">
        <v>1</v>
      </c>
      <c r="F2502" s="175" t="s">
        <v>3048</v>
      </c>
      <c r="H2502" s="176">
        <v>5.4</v>
      </c>
      <c r="L2502" s="173"/>
      <c r="M2502" s="177"/>
      <c r="N2502" s="178"/>
      <c r="O2502" s="178"/>
      <c r="P2502" s="178"/>
      <c r="Q2502" s="178"/>
      <c r="R2502" s="178"/>
      <c r="S2502" s="178"/>
      <c r="T2502" s="179"/>
      <c r="AT2502" s="174" t="s">
        <v>453</v>
      </c>
      <c r="AU2502" s="174" t="s">
        <v>129</v>
      </c>
      <c r="AV2502" s="14" t="s">
        <v>129</v>
      </c>
      <c r="AW2502" s="14" t="s">
        <v>29</v>
      </c>
      <c r="AX2502" s="14" t="s">
        <v>73</v>
      </c>
      <c r="AY2502" s="174" t="s">
        <v>445</v>
      </c>
    </row>
    <row r="2503" spans="1:65" s="16" customFormat="1">
      <c r="B2503" s="187"/>
      <c r="D2503" s="167" t="s">
        <v>453</v>
      </c>
      <c r="E2503" s="188" t="s">
        <v>1</v>
      </c>
      <c r="F2503" s="189" t="s">
        <v>470</v>
      </c>
      <c r="H2503" s="190">
        <v>5.4</v>
      </c>
      <c r="L2503" s="187"/>
      <c r="M2503" s="191"/>
      <c r="N2503" s="192"/>
      <c r="O2503" s="192"/>
      <c r="P2503" s="192"/>
      <c r="Q2503" s="192"/>
      <c r="R2503" s="192"/>
      <c r="S2503" s="192"/>
      <c r="T2503" s="193"/>
      <c r="AT2503" s="188" t="s">
        <v>453</v>
      </c>
      <c r="AU2503" s="188" t="s">
        <v>129</v>
      </c>
      <c r="AV2503" s="16" t="s">
        <v>451</v>
      </c>
      <c r="AW2503" s="16" t="s">
        <v>29</v>
      </c>
      <c r="AX2503" s="16" t="s">
        <v>81</v>
      </c>
      <c r="AY2503" s="188" t="s">
        <v>445</v>
      </c>
    </row>
    <row r="2504" spans="1:65" s="2" customFormat="1" ht="49.15" customHeight="1">
      <c r="A2504" s="30"/>
      <c r="B2504" s="152"/>
      <c r="C2504" s="153" t="s">
        <v>3049</v>
      </c>
      <c r="D2504" s="153" t="s">
        <v>447</v>
      </c>
      <c r="E2504" s="154" t="s">
        <v>3050</v>
      </c>
      <c r="F2504" s="155" t="s">
        <v>3051</v>
      </c>
      <c r="G2504" s="156" t="s">
        <v>542</v>
      </c>
      <c r="H2504" s="157">
        <v>28</v>
      </c>
      <c r="I2504" s="158"/>
      <c r="J2504" s="158">
        <f>ROUND(I2504*H2504,2)</f>
        <v>0</v>
      </c>
      <c r="K2504" s="159"/>
      <c r="L2504" s="31"/>
      <c r="M2504" s="160" t="s">
        <v>1</v>
      </c>
      <c r="N2504" s="161" t="s">
        <v>39</v>
      </c>
      <c r="O2504" s="162">
        <v>0.27200000000000002</v>
      </c>
      <c r="P2504" s="162">
        <f>O2504*H2504</f>
        <v>7.6160000000000005</v>
      </c>
      <c r="Q2504" s="162">
        <v>0</v>
      </c>
      <c r="R2504" s="162">
        <f>Q2504*H2504</f>
        <v>0</v>
      </c>
      <c r="S2504" s="162">
        <v>0</v>
      </c>
      <c r="T2504" s="163">
        <f>S2504*H2504</f>
        <v>0</v>
      </c>
      <c r="U2504" s="30"/>
      <c r="V2504" s="30"/>
      <c r="W2504" s="30"/>
      <c r="X2504" s="30"/>
      <c r="Y2504" s="30"/>
      <c r="Z2504" s="30"/>
      <c r="AA2504" s="30"/>
      <c r="AB2504" s="30"/>
      <c r="AC2504" s="30"/>
      <c r="AD2504" s="30"/>
      <c r="AE2504" s="30"/>
      <c r="AR2504" s="164" t="s">
        <v>558</v>
      </c>
      <c r="AT2504" s="164" t="s">
        <v>447</v>
      </c>
      <c r="AU2504" s="164" t="s">
        <v>129</v>
      </c>
      <c r="AY2504" s="18" t="s">
        <v>445</v>
      </c>
      <c r="BE2504" s="165">
        <f>IF(N2504="základná",J2504,0)</f>
        <v>0</v>
      </c>
      <c r="BF2504" s="165">
        <f>IF(N2504="znížená",J2504,0)</f>
        <v>0</v>
      </c>
      <c r="BG2504" s="165">
        <f>IF(N2504="zákl. prenesená",J2504,0)</f>
        <v>0</v>
      </c>
      <c r="BH2504" s="165">
        <f>IF(N2504="zníž. prenesená",J2504,0)</f>
        <v>0</v>
      </c>
      <c r="BI2504" s="165">
        <f>IF(N2504="nulová",J2504,0)</f>
        <v>0</v>
      </c>
      <c r="BJ2504" s="18" t="s">
        <v>129</v>
      </c>
      <c r="BK2504" s="165">
        <f>ROUND(I2504*H2504,2)</f>
        <v>0</v>
      </c>
      <c r="BL2504" s="18" t="s">
        <v>558</v>
      </c>
      <c r="BM2504" s="164" t="s">
        <v>3052</v>
      </c>
    </row>
    <row r="2505" spans="1:65" s="14" customFormat="1">
      <c r="B2505" s="173"/>
      <c r="D2505" s="167" t="s">
        <v>453</v>
      </c>
      <c r="E2505" s="174" t="s">
        <v>1</v>
      </c>
      <c r="F2505" s="175" t="s">
        <v>408</v>
      </c>
      <c r="H2505" s="176">
        <v>28</v>
      </c>
      <c r="L2505" s="173"/>
      <c r="M2505" s="177"/>
      <c r="N2505" s="178"/>
      <c r="O2505" s="178"/>
      <c r="P2505" s="178"/>
      <c r="Q2505" s="178"/>
      <c r="R2505" s="178"/>
      <c r="S2505" s="178"/>
      <c r="T2505" s="179"/>
      <c r="AT2505" s="174" t="s">
        <v>453</v>
      </c>
      <c r="AU2505" s="174" t="s">
        <v>129</v>
      </c>
      <c r="AV2505" s="14" t="s">
        <v>129</v>
      </c>
      <c r="AW2505" s="14" t="s">
        <v>29</v>
      </c>
      <c r="AX2505" s="14" t="s">
        <v>73</v>
      </c>
      <c r="AY2505" s="174" t="s">
        <v>445</v>
      </c>
    </row>
    <row r="2506" spans="1:65" s="16" customFormat="1">
      <c r="B2506" s="187"/>
      <c r="D2506" s="167" t="s">
        <v>453</v>
      </c>
      <c r="E2506" s="188" t="s">
        <v>1</v>
      </c>
      <c r="F2506" s="189" t="s">
        <v>470</v>
      </c>
      <c r="H2506" s="190">
        <v>28</v>
      </c>
      <c r="L2506" s="187"/>
      <c r="M2506" s="191"/>
      <c r="N2506" s="192"/>
      <c r="O2506" s="192"/>
      <c r="P2506" s="192"/>
      <c r="Q2506" s="192"/>
      <c r="R2506" s="192"/>
      <c r="S2506" s="192"/>
      <c r="T2506" s="193"/>
      <c r="AT2506" s="188" t="s">
        <v>453</v>
      </c>
      <c r="AU2506" s="188" t="s">
        <v>129</v>
      </c>
      <c r="AV2506" s="16" t="s">
        <v>451</v>
      </c>
      <c r="AW2506" s="16" t="s">
        <v>29</v>
      </c>
      <c r="AX2506" s="16" t="s">
        <v>81</v>
      </c>
      <c r="AY2506" s="188" t="s">
        <v>445</v>
      </c>
    </row>
    <row r="2507" spans="1:65" s="2" customFormat="1" ht="44.25" customHeight="1">
      <c r="A2507" s="30"/>
      <c r="B2507" s="152"/>
      <c r="C2507" s="153" t="s">
        <v>3053</v>
      </c>
      <c r="D2507" s="153" t="s">
        <v>447</v>
      </c>
      <c r="E2507" s="154" t="s">
        <v>3054</v>
      </c>
      <c r="F2507" s="155" t="s">
        <v>3055</v>
      </c>
      <c r="G2507" s="156" t="s">
        <v>542</v>
      </c>
      <c r="H2507" s="157">
        <v>26.5</v>
      </c>
      <c r="I2507" s="158"/>
      <c r="J2507" s="158">
        <f>ROUND(I2507*H2507,2)</f>
        <v>0</v>
      </c>
      <c r="K2507" s="159"/>
      <c r="L2507" s="31"/>
      <c r="M2507" s="160" t="s">
        <v>1</v>
      </c>
      <c r="N2507" s="161" t="s">
        <v>39</v>
      </c>
      <c r="O2507" s="162">
        <v>0.27200000000000002</v>
      </c>
      <c r="P2507" s="162">
        <f>O2507*H2507</f>
        <v>7.2080000000000002</v>
      </c>
      <c r="Q2507" s="162">
        <v>0</v>
      </c>
      <c r="R2507" s="162">
        <f>Q2507*H2507</f>
        <v>0</v>
      </c>
      <c r="S2507" s="162">
        <v>0</v>
      </c>
      <c r="T2507" s="163">
        <f>S2507*H2507</f>
        <v>0</v>
      </c>
      <c r="U2507" s="30"/>
      <c r="V2507" s="30"/>
      <c r="W2507" s="30"/>
      <c r="X2507" s="30"/>
      <c r="Y2507" s="30"/>
      <c r="Z2507" s="30"/>
      <c r="AA2507" s="30"/>
      <c r="AB2507" s="30"/>
      <c r="AC2507" s="30"/>
      <c r="AD2507" s="30"/>
      <c r="AE2507" s="30"/>
      <c r="AR2507" s="164" t="s">
        <v>558</v>
      </c>
      <c r="AT2507" s="164" t="s">
        <v>447</v>
      </c>
      <c r="AU2507" s="164" t="s">
        <v>129</v>
      </c>
      <c r="AY2507" s="18" t="s">
        <v>445</v>
      </c>
      <c r="BE2507" s="165">
        <f>IF(N2507="základná",J2507,0)</f>
        <v>0</v>
      </c>
      <c r="BF2507" s="165">
        <f>IF(N2507="znížená",J2507,0)</f>
        <v>0</v>
      </c>
      <c r="BG2507" s="165">
        <f>IF(N2507="zákl. prenesená",J2507,0)</f>
        <v>0</v>
      </c>
      <c r="BH2507" s="165">
        <f>IF(N2507="zníž. prenesená",J2507,0)</f>
        <v>0</v>
      </c>
      <c r="BI2507" s="165">
        <f>IF(N2507="nulová",J2507,0)</f>
        <v>0</v>
      </c>
      <c r="BJ2507" s="18" t="s">
        <v>129</v>
      </c>
      <c r="BK2507" s="165">
        <f>ROUND(I2507*H2507,2)</f>
        <v>0</v>
      </c>
      <c r="BL2507" s="18" t="s">
        <v>558</v>
      </c>
      <c r="BM2507" s="164" t="s">
        <v>3056</v>
      </c>
    </row>
    <row r="2508" spans="1:65" s="14" customFormat="1">
      <c r="B2508" s="173"/>
      <c r="D2508" s="167" t="s">
        <v>453</v>
      </c>
      <c r="E2508" s="174" t="s">
        <v>1</v>
      </c>
      <c r="F2508" s="175" t="s">
        <v>3057</v>
      </c>
      <c r="H2508" s="176">
        <v>26.5</v>
      </c>
      <c r="L2508" s="173"/>
      <c r="M2508" s="177"/>
      <c r="N2508" s="178"/>
      <c r="O2508" s="178"/>
      <c r="P2508" s="178"/>
      <c r="Q2508" s="178"/>
      <c r="R2508" s="178"/>
      <c r="S2508" s="178"/>
      <c r="T2508" s="179"/>
      <c r="AT2508" s="174" t="s">
        <v>453</v>
      </c>
      <c r="AU2508" s="174" t="s">
        <v>129</v>
      </c>
      <c r="AV2508" s="14" t="s">
        <v>129</v>
      </c>
      <c r="AW2508" s="14" t="s">
        <v>29</v>
      </c>
      <c r="AX2508" s="14" t="s">
        <v>73</v>
      </c>
      <c r="AY2508" s="174" t="s">
        <v>445</v>
      </c>
    </row>
    <row r="2509" spans="1:65" s="16" customFormat="1">
      <c r="B2509" s="187"/>
      <c r="D2509" s="167" t="s">
        <v>453</v>
      </c>
      <c r="E2509" s="188" t="s">
        <v>1</v>
      </c>
      <c r="F2509" s="189" t="s">
        <v>470</v>
      </c>
      <c r="H2509" s="190">
        <v>26.5</v>
      </c>
      <c r="L2509" s="187"/>
      <c r="M2509" s="191"/>
      <c r="N2509" s="192"/>
      <c r="O2509" s="192"/>
      <c r="P2509" s="192"/>
      <c r="Q2509" s="192"/>
      <c r="R2509" s="192"/>
      <c r="S2509" s="192"/>
      <c r="T2509" s="193"/>
      <c r="AT2509" s="188" t="s">
        <v>453</v>
      </c>
      <c r="AU2509" s="188" t="s">
        <v>129</v>
      </c>
      <c r="AV2509" s="16" t="s">
        <v>451</v>
      </c>
      <c r="AW2509" s="16" t="s">
        <v>29</v>
      </c>
      <c r="AX2509" s="16" t="s">
        <v>81</v>
      </c>
      <c r="AY2509" s="188" t="s">
        <v>445</v>
      </c>
    </row>
    <row r="2510" spans="1:65" s="2" customFormat="1" ht="44.25" customHeight="1">
      <c r="A2510" s="30"/>
      <c r="B2510" s="152"/>
      <c r="C2510" s="153" t="s">
        <v>3058</v>
      </c>
      <c r="D2510" s="153" t="s">
        <v>447</v>
      </c>
      <c r="E2510" s="154" t="s">
        <v>3059</v>
      </c>
      <c r="F2510" s="155" t="s">
        <v>3060</v>
      </c>
      <c r="G2510" s="156" t="s">
        <v>542</v>
      </c>
      <c r="H2510" s="157">
        <v>1.65</v>
      </c>
      <c r="I2510" s="158"/>
      <c r="J2510" s="158">
        <f>ROUND(I2510*H2510,2)</f>
        <v>0</v>
      </c>
      <c r="K2510" s="159"/>
      <c r="L2510" s="31"/>
      <c r="M2510" s="160" t="s">
        <v>1</v>
      </c>
      <c r="N2510" s="161" t="s">
        <v>39</v>
      </c>
      <c r="O2510" s="162">
        <v>0.27200000000000002</v>
      </c>
      <c r="P2510" s="162">
        <f>O2510*H2510</f>
        <v>0.44880000000000003</v>
      </c>
      <c r="Q2510" s="162">
        <v>0</v>
      </c>
      <c r="R2510" s="162">
        <f>Q2510*H2510</f>
        <v>0</v>
      </c>
      <c r="S2510" s="162">
        <v>0</v>
      </c>
      <c r="T2510" s="163">
        <f>S2510*H2510</f>
        <v>0</v>
      </c>
      <c r="U2510" s="30"/>
      <c r="V2510" s="30"/>
      <c r="W2510" s="30"/>
      <c r="X2510" s="30"/>
      <c r="Y2510" s="30"/>
      <c r="Z2510" s="30"/>
      <c r="AA2510" s="30"/>
      <c r="AB2510" s="30"/>
      <c r="AC2510" s="30"/>
      <c r="AD2510" s="30"/>
      <c r="AE2510" s="30"/>
      <c r="AR2510" s="164" t="s">
        <v>558</v>
      </c>
      <c r="AT2510" s="164" t="s">
        <v>447</v>
      </c>
      <c r="AU2510" s="164" t="s">
        <v>129</v>
      </c>
      <c r="AY2510" s="18" t="s">
        <v>445</v>
      </c>
      <c r="BE2510" s="165">
        <f>IF(N2510="základná",J2510,0)</f>
        <v>0</v>
      </c>
      <c r="BF2510" s="165">
        <f>IF(N2510="znížená",J2510,0)</f>
        <v>0</v>
      </c>
      <c r="BG2510" s="165">
        <f>IF(N2510="zákl. prenesená",J2510,0)</f>
        <v>0</v>
      </c>
      <c r="BH2510" s="165">
        <f>IF(N2510="zníž. prenesená",J2510,0)</f>
        <v>0</v>
      </c>
      <c r="BI2510" s="165">
        <f>IF(N2510="nulová",J2510,0)</f>
        <v>0</v>
      </c>
      <c r="BJ2510" s="18" t="s">
        <v>129</v>
      </c>
      <c r="BK2510" s="165">
        <f>ROUND(I2510*H2510,2)</f>
        <v>0</v>
      </c>
      <c r="BL2510" s="18" t="s">
        <v>558</v>
      </c>
      <c r="BM2510" s="164" t="s">
        <v>3061</v>
      </c>
    </row>
    <row r="2511" spans="1:65" s="14" customFormat="1">
      <c r="B2511" s="173"/>
      <c r="D2511" s="167" t="s">
        <v>453</v>
      </c>
      <c r="E2511" s="174" t="s">
        <v>1</v>
      </c>
      <c r="F2511" s="175" t="s">
        <v>3062</v>
      </c>
      <c r="H2511" s="176">
        <v>1.65</v>
      </c>
      <c r="L2511" s="173"/>
      <c r="M2511" s="177"/>
      <c r="N2511" s="178"/>
      <c r="O2511" s="178"/>
      <c r="P2511" s="178"/>
      <c r="Q2511" s="178"/>
      <c r="R2511" s="178"/>
      <c r="S2511" s="178"/>
      <c r="T2511" s="179"/>
      <c r="AT2511" s="174" t="s">
        <v>453</v>
      </c>
      <c r="AU2511" s="174" t="s">
        <v>129</v>
      </c>
      <c r="AV2511" s="14" t="s">
        <v>129</v>
      </c>
      <c r="AW2511" s="14" t="s">
        <v>29</v>
      </c>
      <c r="AX2511" s="14" t="s">
        <v>73</v>
      </c>
      <c r="AY2511" s="174" t="s">
        <v>445</v>
      </c>
    </row>
    <row r="2512" spans="1:65" s="16" customFormat="1">
      <c r="B2512" s="187"/>
      <c r="D2512" s="167" t="s">
        <v>453</v>
      </c>
      <c r="E2512" s="188" t="s">
        <v>1</v>
      </c>
      <c r="F2512" s="189" t="s">
        <v>470</v>
      </c>
      <c r="H2512" s="190">
        <v>1.65</v>
      </c>
      <c r="L2512" s="187"/>
      <c r="M2512" s="191"/>
      <c r="N2512" s="192"/>
      <c r="O2512" s="192"/>
      <c r="P2512" s="192"/>
      <c r="Q2512" s="192"/>
      <c r="R2512" s="192"/>
      <c r="S2512" s="192"/>
      <c r="T2512" s="193"/>
      <c r="AT2512" s="188" t="s">
        <v>453</v>
      </c>
      <c r="AU2512" s="188" t="s">
        <v>129</v>
      </c>
      <c r="AV2512" s="16" t="s">
        <v>451</v>
      </c>
      <c r="AW2512" s="16" t="s">
        <v>29</v>
      </c>
      <c r="AX2512" s="16" t="s">
        <v>81</v>
      </c>
      <c r="AY2512" s="188" t="s">
        <v>445</v>
      </c>
    </row>
    <row r="2513" spans="1:65" s="2" customFormat="1" ht="33" customHeight="1">
      <c r="A2513" s="30"/>
      <c r="B2513" s="152"/>
      <c r="C2513" s="153" t="s">
        <v>3063</v>
      </c>
      <c r="D2513" s="153" t="s">
        <v>447</v>
      </c>
      <c r="E2513" s="154" t="s">
        <v>3064</v>
      </c>
      <c r="F2513" s="155" t="s">
        <v>3065</v>
      </c>
      <c r="G2513" s="156" t="s">
        <v>542</v>
      </c>
      <c r="H2513" s="157">
        <v>4</v>
      </c>
      <c r="I2513" s="158"/>
      <c r="J2513" s="158">
        <f>ROUND(I2513*H2513,2)</f>
        <v>0</v>
      </c>
      <c r="K2513" s="159"/>
      <c r="L2513" s="31"/>
      <c r="M2513" s="160" t="s">
        <v>1</v>
      </c>
      <c r="N2513" s="161" t="s">
        <v>39</v>
      </c>
      <c r="O2513" s="162">
        <v>0.27200000000000002</v>
      </c>
      <c r="P2513" s="162">
        <f>O2513*H2513</f>
        <v>1.0880000000000001</v>
      </c>
      <c r="Q2513" s="162">
        <v>0</v>
      </c>
      <c r="R2513" s="162">
        <f>Q2513*H2513</f>
        <v>0</v>
      </c>
      <c r="S2513" s="162">
        <v>0</v>
      </c>
      <c r="T2513" s="163">
        <f>S2513*H2513</f>
        <v>0</v>
      </c>
      <c r="U2513" s="30"/>
      <c r="V2513" s="30"/>
      <c r="W2513" s="30"/>
      <c r="X2513" s="30"/>
      <c r="Y2513" s="30"/>
      <c r="Z2513" s="30"/>
      <c r="AA2513" s="30"/>
      <c r="AB2513" s="30"/>
      <c r="AC2513" s="30"/>
      <c r="AD2513" s="30"/>
      <c r="AE2513" s="30"/>
      <c r="AR2513" s="164" t="s">
        <v>558</v>
      </c>
      <c r="AT2513" s="164" t="s">
        <v>447</v>
      </c>
      <c r="AU2513" s="164" t="s">
        <v>129</v>
      </c>
      <c r="AY2513" s="18" t="s">
        <v>445</v>
      </c>
      <c r="BE2513" s="165">
        <f>IF(N2513="základná",J2513,0)</f>
        <v>0</v>
      </c>
      <c r="BF2513" s="165">
        <f>IF(N2513="znížená",J2513,0)</f>
        <v>0</v>
      </c>
      <c r="BG2513" s="165">
        <f>IF(N2513="zákl. prenesená",J2513,0)</f>
        <v>0</v>
      </c>
      <c r="BH2513" s="165">
        <f>IF(N2513="zníž. prenesená",J2513,0)</f>
        <v>0</v>
      </c>
      <c r="BI2513" s="165">
        <f>IF(N2513="nulová",J2513,0)</f>
        <v>0</v>
      </c>
      <c r="BJ2513" s="18" t="s">
        <v>129</v>
      </c>
      <c r="BK2513" s="165">
        <f>ROUND(I2513*H2513,2)</f>
        <v>0</v>
      </c>
      <c r="BL2513" s="18" t="s">
        <v>558</v>
      </c>
      <c r="BM2513" s="164" t="s">
        <v>3066</v>
      </c>
    </row>
    <row r="2514" spans="1:65" s="14" customFormat="1">
      <c r="B2514" s="173"/>
      <c r="D2514" s="167" t="s">
        <v>453</v>
      </c>
      <c r="E2514" s="174" t="s">
        <v>1</v>
      </c>
      <c r="F2514" s="175" t="s">
        <v>3067</v>
      </c>
      <c r="H2514" s="176">
        <v>4</v>
      </c>
      <c r="L2514" s="173"/>
      <c r="M2514" s="177"/>
      <c r="N2514" s="178"/>
      <c r="O2514" s="178"/>
      <c r="P2514" s="178"/>
      <c r="Q2514" s="178"/>
      <c r="R2514" s="178"/>
      <c r="S2514" s="178"/>
      <c r="T2514" s="179"/>
      <c r="AT2514" s="174" t="s">
        <v>453</v>
      </c>
      <c r="AU2514" s="174" t="s">
        <v>129</v>
      </c>
      <c r="AV2514" s="14" t="s">
        <v>129</v>
      </c>
      <c r="AW2514" s="14" t="s">
        <v>29</v>
      </c>
      <c r="AX2514" s="14" t="s">
        <v>73</v>
      </c>
      <c r="AY2514" s="174" t="s">
        <v>445</v>
      </c>
    </row>
    <row r="2515" spans="1:65" s="16" customFormat="1">
      <c r="B2515" s="187"/>
      <c r="D2515" s="167" t="s">
        <v>453</v>
      </c>
      <c r="E2515" s="188" t="s">
        <v>1</v>
      </c>
      <c r="F2515" s="189" t="s">
        <v>470</v>
      </c>
      <c r="H2515" s="190">
        <v>4</v>
      </c>
      <c r="L2515" s="187"/>
      <c r="M2515" s="191"/>
      <c r="N2515" s="192"/>
      <c r="O2515" s="192"/>
      <c r="P2515" s="192"/>
      <c r="Q2515" s="192"/>
      <c r="R2515" s="192"/>
      <c r="S2515" s="192"/>
      <c r="T2515" s="193"/>
      <c r="AT2515" s="188" t="s">
        <v>453</v>
      </c>
      <c r="AU2515" s="188" t="s">
        <v>129</v>
      </c>
      <c r="AV2515" s="16" t="s">
        <v>451</v>
      </c>
      <c r="AW2515" s="16" t="s">
        <v>29</v>
      </c>
      <c r="AX2515" s="16" t="s">
        <v>81</v>
      </c>
      <c r="AY2515" s="188" t="s">
        <v>445</v>
      </c>
    </row>
    <row r="2516" spans="1:65" s="2" customFormat="1" ht="37.9" customHeight="1">
      <c r="A2516" s="30"/>
      <c r="B2516" s="152"/>
      <c r="C2516" s="153" t="s">
        <v>3068</v>
      </c>
      <c r="D2516" s="153" t="s">
        <v>447</v>
      </c>
      <c r="E2516" s="154" t="s">
        <v>3069</v>
      </c>
      <c r="F2516" s="155" t="s">
        <v>3070</v>
      </c>
      <c r="G2516" s="156" t="s">
        <v>651</v>
      </c>
      <c r="H2516" s="157">
        <v>77</v>
      </c>
      <c r="I2516" s="158"/>
      <c r="J2516" s="158">
        <f>ROUND(I2516*H2516,2)</f>
        <v>0</v>
      </c>
      <c r="K2516" s="159"/>
      <c r="L2516" s="31"/>
      <c r="M2516" s="160" t="s">
        <v>1</v>
      </c>
      <c r="N2516" s="161" t="s">
        <v>39</v>
      </c>
      <c r="O2516" s="162">
        <v>0.27200000000000002</v>
      </c>
      <c r="P2516" s="162">
        <f>O2516*H2516</f>
        <v>20.944000000000003</v>
      </c>
      <c r="Q2516" s="162">
        <v>0</v>
      </c>
      <c r="R2516" s="162">
        <f>Q2516*H2516</f>
        <v>0</v>
      </c>
      <c r="S2516" s="162">
        <v>0</v>
      </c>
      <c r="T2516" s="163">
        <f>S2516*H2516</f>
        <v>0</v>
      </c>
      <c r="U2516" s="30"/>
      <c r="V2516" s="30"/>
      <c r="W2516" s="30"/>
      <c r="X2516" s="30"/>
      <c r="Y2516" s="30"/>
      <c r="Z2516" s="30"/>
      <c r="AA2516" s="30"/>
      <c r="AB2516" s="30"/>
      <c r="AC2516" s="30"/>
      <c r="AD2516" s="30"/>
      <c r="AE2516" s="30"/>
      <c r="AR2516" s="164" t="s">
        <v>558</v>
      </c>
      <c r="AT2516" s="164" t="s">
        <v>447</v>
      </c>
      <c r="AU2516" s="164" t="s">
        <v>129</v>
      </c>
      <c r="AY2516" s="18" t="s">
        <v>445</v>
      </c>
      <c r="BE2516" s="165">
        <f>IF(N2516="základná",J2516,0)</f>
        <v>0</v>
      </c>
      <c r="BF2516" s="165">
        <f>IF(N2516="znížená",J2516,0)</f>
        <v>0</v>
      </c>
      <c r="BG2516" s="165">
        <f>IF(N2516="zákl. prenesená",J2516,0)</f>
        <v>0</v>
      </c>
      <c r="BH2516" s="165">
        <f>IF(N2516="zníž. prenesená",J2516,0)</f>
        <v>0</v>
      </c>
      <c r="BI2516" s="165">
        <f>IF(N2516="nulová",J2516,0)</f>
        <v>0</v>
      </c>
      <c r="BJ2516" s="18" t="s">
        <v>129</v>
      </c>
      <c r="BK2516" s="165">
        <f>ROUND(I2516*H2516,2)</f>
        <v>0</v>
      </c>
      <c r="BL2516" s="18" t="s">
        <v>558</v>
      </c>
      <c r="BM2516" s="164" t="s">
        <v>3071</v>
      </c>
    </row>
    <row r="2517" spans="1:65" s="14" customFormat="1">
      <c r="B2517" s="173"/>
      <c r="D2517" s="167" t="s">
        <v>453</v>
      </c>
      <c r="E2517" s="174" t="s">
        <v>1</v>
      </c>
      <c r="F2517" s="175" t="s">
        <v>1016</v>
      </c>
      <c r="H2517" s="176">
        <v>77</v>
      </c>
      <c r="L2517" s="173"/>
      <c r="M2517" s="177"/>
      <c r="N2517" s="178"/>
      <c r="O2517" s="178"/>
      <c r="P2517" s="178"/>
      <c r="Q2517" s="178"/>
      <c r="R2517" s="178"/>
      <c r="S2517" s="178"/>
      <c r="T2517" s="179"/>
      <c r="AT2517" s="174" t="s">
        <v>453</v>
      </c>
      <c r="AU2517" s="174" t="s">
        <v>129</v>
      </c>
      <c r="AV2517" s="14" t="s">
        <v>129</v>
      </c>
      <c r="AW2517" s="14" t="s">
        <v>29</v>
      </c>
      <c r="AX2517" s="14" t="s">
        <v>73</v>
      </c>
      <c r="AY2517" s="174" t="s">
        <v>445</v>
      </c>
    </row>
    <row r="2518" spans="1:65" s="16" customFormat="1">
      <c r="B2518" s="187"/>
      <c r="D2518" s="167" t="s">
        <v>453</v>
      </c>
      <c r="E2518" s="188" t="s">
        <v>1</v>
      </c>
      <c r="F2518" s="189" t="s">
        <v>470</v>
      </c>
      <c r="H2518" s="190">
        <v>77</v>
      </c>
      <c r="L2518" s="187"/>
      <c r="M2518" s="191"/>
      <c r="N2518" s="192"/>
      <c r="O2518" s="192"/>
      <c r="P2518" s="192"/>
      <c r="Q2518" s="192"/>
      <c r="R2518" s="192"/>
      <c r="S2518" s="192"/>
      <c r="T2518" s="193"/>
      <c r="AT2518" s="188" t="s">
        <v>453</v>
      </c>
      <c r="AU2518" s="188" t="s">
        <v>129</v>
      </c>
      <c r="AV2518" s="16" t="s">
        <v>451</v>
      </c>
      <c r="AW2518" s="16" t="s">
        <v>29</v>
      </c>
      <c r="AX2518" s="16" t="s">
        <v>81</v>
      </c>
      <c r="AY2518" s="188" t="s">
        <v>445</v>
      </c>
    </row>
    <row r="2519" spans="1:65" s="2" customFormat="1" ht="37.9" customHeight="1">
      <c r="A2519" s="30"/>
      <c r="B2519" s="152"/>
      <c r="C2519" s="153" t="s">
        <v>3072</v>
      </c>
      <c r="D2519" s="153" t="s">
        <v>447</v>
      </c>
      <c r="E2519" s="154" t="s">
        <v>3073</v>
      </c>
      <c r="F2519" s="155" t="s">
        <v>3074</v>
      </c>
      <c r="G2519" s="156" t="s">
        <v>3075</v>
      </c>
      <c r="H2519" s="157">
        <v>1</v>
      </c>
      <c r="I2519" s="158"/>
      <c r="J2519" s="158">
        <f>ROUND(I2519*H2519,2)</f>
        <v>0</v>
      </c>
      <c r="K2519" s="159"/>
      <c r="L2519" s="31"/>
      <c r="M2519" s="160" t="s">
        <v>1</v>
      </c>
      <c r="N2519" s="161" t="s">
        <v>39</v>
      </c>
      <c r="O2519" s="162">
        <v>0.27200000000000002</v>
      </c>
      <c r="P2519" s="162">
        <f>O2519*H2519</f>
        <v>0.27200000000000002</v>
      </c>
      <c r="Q2519" s="162">
        <v>0</v>
      </c>
      <c r="R2519" s="162">
        <f>Q2519*H2519</f>
        <v>0</v>
      </c>
      <c r="S2519" s="162">
        <v>0</v>
      </c>
      <c r="T2519" s="163">
        <f>S2519*H2519</f>
        <v>0</v>
      </c>
      <c r="U2519" s="30"/>
      <c r="V2519" s="30"/>
      <c r="W2519" s="30"/>
      <c r="X2519" s="30"/>
      <c r="Y2519" s="30"/>
      <c r="Z2519" s="30"/>
      <c r="AA2519" s="30"/>
      <c r="AB2519" s="30"/>
      <c r="AC2519" s="30"/>
      <c r="AD2519" s="30"/>
      <c r="AE2519" s="30"/>
      <c r="AR2519" s="164" t="s">
        <v>558</v>
      </c>
      <c r="AT2519" s="164" t="s">
        <v>447</v>
      </c>
      <c r="AU2519" s="164" t="s">
        <v>129</v>
      </c>
      <c r="AY2519" s="18" t="s">
        <v>445</v>
      </c>
      <c r="BE2519" s="165">
        <f>IF(N2519="základná",J2519,0)</f>
        <v>0</v>
      </c>
      <c r="BF2519" s="165">
        <f>IF(N2519="znížená",J2519,0)</f>
        <v>0</v>
      </c>
      <c r="BG2519" s="165">
        <f>IF(N2519="zákl. prenesená",J2519,0)</f>
        <v>0</v>
      </c>
      <c r="BH2519" s="165">
        <f>IF(N2519="zníž. prenesená",J2519,0)</f>
        <v>0</v>
      </c>
      <c r="BI2519" s="165">
        <f>IF(N2519="nulová",J2519,0)</f>
        <v>0</v>
      </c>
      <c r="BJ2519" s="18" t="s">
        <v>129</v>
      </c>
      <c r="BK2519" s="165">
        <f>ROUND(I2519*H2519,2)</f>
        <v>0</v>
      </c>
      <c r="BL2519" s="18" t="s">
        <v>558</v>
      </c>
      <c r="BM2519" s="164" t="s">
        <v>3076</v>
      </c>
    </row>
    <row r="2520" spans="1:65" s="14" customFormat="1">
      <c r="B2520" s="173"/>
      <c r="D2520" s="167" t="s">
        <v>453</v>
      </c>
      <c r="E2520" s="174" t="s">
        <v>1</v>
      </c>
      <c r="F2520" s="175" t="s">
        <v>81</v>
      </c>
      <c r="H2520" s="176">
        <v>1</v>
      </c>
      <c r="L2520" s="173"/>
      <c r="M2520" s="177"/>
      <c r="N2520" s="178"/>
      <c r="O2520" s="178"/>
      <c r="P2520" s="178"/>
      <c r="Q2520" s="178"/>
      <c r="R2520" s="178"/>
      <c r="S2520" s="178"/>
      <c r="T2520" s="179"/>
      <c r="AT2520" s="174" t="s">
        <v>453</v>
      </c>
      <c r="AU2520" s="174" t="s">
        <v>129</v>
      </c>
      <c r="AV2520" s="14" t="s">
        <v>129</v>
      </c>
      <c r="AW2520" s="14" t="s">
        <v>29</v>
      </c>
      <c r="AX2520" s="14" t="s">
        <v>73</v>
      </c>
      <c r="AY2520" s="174" t="s">
        <v>445</v>
      </c>
    </row>
    <row r="2521" spans="1:65" s="16" customFormat="1">
      <c r="B2521" s="187"/>
      <c r="D2521" s="167" t="s">
        <v>453</v>
      </c>
      <c r="E2521" s="188" t="s">
        <v>1</v>
      </c>
      <c r="F2521" s="189" t="s">
        <v>470</v>
      </c>
      <c r="H2521" s="190">
        <v>1</v>
      </c>
      <c r="L2521" s="187"/>
      <c r="M2521" s="191"/>
      <c r="N2521" s="192"/>
      <c r="O2521" s="192"/>
      <c r="P2521" s="192"/>
      <c r="Q2521" s="192"/>
      <c r="R2521" s="192"/>
      <c r="S2521" s="192"/>
      <c r="T2521" s="193"/>
      <c r="AT2521" s="188" t="s">
        <v>453</v>
      </c>
      <c r="AU2521" s="188" t="s">
        <v>129</v>
      </c>
      <c r="AV2521" s="16" t="s">
        <v>451</v>
      </c>
      <c r="AW2521" s="16" t="s">
        <v>29</v>
      </c>
      <c r="AX2521" s="16" t="s">
        <v>81</v>
      </c>
      <c r="AY2521" s="188" t="s">
        <v>445</v>
      </c>
    </row>
    <row r="2522" spans="1:65" s="2" customFormat="1" ht="55.5" customHeight="1">
      <c r="A2522" s="30"/>
      <c r="B2522" s="152"/>
      <c r="C2522" s="153" t="s">
        <v>3077</v>
      </c>
      <c r="D2522" s="153" t="s">
        <v>447</v>
      </c>
      <c r="E2522" s="154" t="s">
        <v>3078</v>
      </c>
      <c r="F2522" s="155" t="s">
        <v>3079</v>
      </c>
      <c r="G2522" s="156" t="s">
        <v>542</v>
      </c>
      <c r="H2522" s="157">
        <v>18.2</v>
      </c>
      <c r="I2522" s="158"/>
      <c r="J2522" s="158">
        <f>ROUND(I2522*H2522,2)</f>
        <v>0</v>
      </c>
      <c r="K2522" s="159"/>
      <c r="L2522" s="31"/>
      <c r="M2522" s="160" t="s">
        <v>1</v>
      </c>
      <c r="N2522" s="161" t="s">
        <v>39</v>
      </c>
      <c r="O2522" s="162">
        <v>0.27200000000000002</v>
      </c>
      <c r="P2522" s="162">
        <f>O2522*H2522</f>
        <v>4.9504000000000001</v>
      </c>
      <c r="Q2522" s="162">
        <v>0</v>
      </c>
      <c r="R2522" s="162">
        <f>Q2522*H2522</f>
        <v>0</v>
      </c>
      <c r="S2522" s="162">
        <v>0</v>
      </c>
      <c r="T2522" s="163">
        <f>S2522*H2522</f>
        <v>0</v>
      </c>
      <c r="U2522" s="30"/>
      <c r="V2522" s="30"/>
      <c r="W2522" s="30"/>
      <c r="X2522" s="30"/>
      <c r="Y2522" s="30"/>
      <c r="Z2522" s="30"/>
      <c r="AA2522" s="30"/>
      <c r="AB2522" s="30"/>
      <c r="AC2522" s="30"/>
      <c r="AD2522" s="30"/>
      <c r="AE2522" s="30"/>
      <c r="AR2522" s="164" t="s">
        <v>558</v>
      </c>
      <c r="AT2522" s="164" t="s">
        <v>447</v>
      </c>
      <c r="AU2522" s="164" t="s">
        <v>129</v>
      </c>
      <c r="AY2522" s="18" t="s">
        <v>445</v>
      </c>
      <c r="BE2522" s="165">
        <f>IF(N2522="základná",J2522,0)</f>
        <v>0</v>
      </c>
      <c r="BF2522" s="165">
        <f>IF(N2522="znížená",J2522,0)</f>
        <v>0</v>
      </c>
      <c r="BG2522" s="165">
        <f>IF(N2522="zákl. prenesená",J2522,0)</f>
        <v>0</v>
      </c>
      <c r="BH2522" s="165">
        <f>IF(N2522="zníž. prenesená",J2522,0)</f>
        <v>0</v>
      </c>
      <c r="BI2522" s="165">
        <f>IF(N2522="nulová",J2522,0)</f>
        <v>0</v>
      </c>
      <c r="BJ2522" s="18" t="s">
        <v>129</v>
      </c>
      <c r="BK2522" s="165">
        <f>ROUND(I2522*H2522,2)</f>
        <v>0</v>
      </c>
      <c r="BL2522" s="18" t="s">
        <v>558</v>
      </c>
      <c r="BM2522" s="164" t="s">
        <v>3080</v>
      </c>
    </row>
    <row r="2523" spans="1:65" s="14" customFormat="1">
      <c r="B2523" s="173"/>
      <c r="D2523" s="167" t="s">
        <v>453</v>
      </c>
      <c r="E2523" s="174" t="s">
        <v>1</v>
      </c>
      <c r="F2523" s="175" t="s">
        <v>3081</v>
      </c>
      <c r="H2523" s="176">
        <v>18.2</v>
      </c>
      <c r="L2523" s="173"/>
      <c r="M2523" s="177"/>
      <c r="N2523" s="178"/>
      <c r="O2523" s="178"/>
      <c r="P2523" s="178"/>
      <c r="Q2523" s="178"/>
      <c r="R2523" s="178"/>
      <c r="S2523" s="178"/>
      <c r="T2523" s="179"/>
      <c r="AT2523" s="174" t="s">
        <v>453</v>
      </c>
      <c r="AU2523" s="174" t="s">
        <v>129</v>
      </c>
      <c r="AV2523" s="14" t="s">
        <v>129</v>
      </c>
      <c r="AW2523" s="14" t="s">
        <v>29</v>
      </c>
      <c r="AX2523" s="14" t="s">
        <v>73</v>
      </c>
      <c r="AY2523" s="174" t="s">
        <v>445</v>
      </c>
    </row>
    <row r="2524" spans="1:65" s="16" customFormat="1">
      <c r="B2524" s="187"/>
      <c r="D2524" s="167" t="s">
        <v>453</v>
      </c>
      <c r="E2524" s="188" t="s">
        <v>1</v>
      </c>
      <c r="F2524" s="189" t="s">
        <v>470</v>
      </c>
      <c r="H2524" s="190">
        <v>18.2</v>
      </c>
      <c r="L2524" s="187"/>
      <c r="M2524" s="191"/>
      <c r="N2524" s="192"/>
      <c r="O2524" s="192"/>
      <c r="P2524" s="192"/>
      <c r="Q2524" s="192"/>
      <c r="R2524" s="192"/>
      <c r="S2524" s="192"/>
      <c r="T2524" s="193"/>
      <c r="AT2524" s="188" t="s">
        <v>453</v>
      </c>
      <c r="AU2524" s="188" t="s">
        <v>129</v>
      </c>
      <c r="AV2524" s="16" t="s">
        <v>451</v>
      </c>
      <c r="AW2524" s="16" t="s">
        <v>29</v>
      </c>
      <c r="AX2524" s="16" t="s">
        <v>81</v>
      </c>
      <c r="AY2524" s="188" t="s">
        <v>445</v>
      </c>
    </row>
    <row r="2525" spans="1:65" s="2" customFormat="1" ht="44.25" customHeight="1">
      <c r="A2525" s="30"/>
      <c r="B2525" s="152"/>
      <c r="C2525" s="153" t="s">
        <v>3082</v>
      </c>
      <c r="D2525" s="153" t="s">
        <v>447</v>
      </c>
      <c r="E2525" s="154" t="s">
        <v>3083</v>
      </c>
      <c r="F2525" s="155" t="s">
        <v>3084</v>
      </c>
      <c r="G2525" s="156" t="s">
        <v>651</v>
      </c>
      <c r="H2525" s="157">
        <v>2</v>
      </c>
      <c r="I2525" s="158"/>
      <c r="J2525" s="158">
        <f>ROUND(I2525*H2525,2)</f>
        <v>0</v>
      </c>
      <c r="K2525" s="159"/>
      <c r="L2525" s="31"/>
      <c r="M2525" s="160" t="s">
        <v>1</v>
      </c>
      <c r="N2525" s="161" t="s">
        <v>39</v>
      </c>
      <c r="O2525" s="162">
        <v>0.33100000000000002</v>
      </c>
      <c r="P2525" s="162">
        <f>O2525*H2525</f>
        <v>0.66200000000000003</v>
      </c>
      <c r="Q2525" s="162">
        <v>5.0000000000000002E-5</v>
      </c>
      <c r="R2525" s="162">
        <f>Q2525*H2525</f>
        <v>1E-4</v>
      </c>
      <c r="S2525" s="162">
        <v>0</v>
      </c>
      <c r="T2525" s="163">
        <f>S2525*H2525</f>
        <v>0</v>
      </c>
      <c r="U2525" s="30"/>
      <c r="V2525" s="30"/>
      <c r="W2525" s="30"/>
      <c r="X2525" s="30"/>
      <c r="Y2525" s="30"/>
      <c r="Z2525" s="30"/>
      <c r="AA2525" s="30"/>
      <c r="AB2525" s="30"/>
      <c r="AC2525" s="30"/>
      <c r="AD2525" s="30"/>
      <c r="AE2525" s="30"/>
      <c r="AR2525" s="164" t="s">
        <v>558</v>
      </c>
      <c r="AT2525" s="164" t="s">
        <v>447</v>
      </c>
      <c r="AU2525" s="164" t="s">
        <v>129</v>
      </c>
      <c r="AY2525" s="18" t="s">
        <v>445</v>
      </c>
      <c r="BE2525" s="165">
        <f>IF(N2525="základná",J2525,0)</f>
        <v>0</v>
      </c>
      <c r="BF2525" s="165">
        <f>IF(N2525="znížená",J2525,0)</f>
        <v>0</v>
      </c>
      <c r="BG2525" s="165">
        <f>IF(N2525="zákl. prenesená",J2525,0)</f>
        <v>0</v>
      </c>
      <c r="BH2525" s="165">
        <f>IF(N2525="zníž. prenesená",J2525,0)</f>
        <v>0</v>
      </c>
      <c r="BI2525" s="165">
        <f>IF(N2525="nulová",J2525,0)</f>
        <v>0</v>
      </c>
      <c r="BJ2525" s="18" t="s">
        <v>129</v>
      </c>
      <c r="BK2525" s="165">
        <f>ROUND(I2525*H2525,2)</f>
        <v>0</v>
      </c>
      <c r="BL2525" s="18" t="s">
        <v>558</v>
      </c>
      <c r="BM2525" s="164" t="s">
        <v>3085</v>
      </c>
    </row>
    <row r="2526" spans="1:65" s="2" customFormat="1" ht="24.2" customHeight="1">
      <c r="A2526" s="30"/>
      <c r="B2526" s="152"/>
      <c r="C2526" s="153" t="s">
        <v>3086</v>
      </c>
      <c r="D2526" s="153" t="s">
        <v>447</v>
      </c>
      <c r="E2526" s="154" t="s">
        <v>3087</v>
      </c>
      <c r="F2526" s="155" t="s">
        <v>3088</v>
      </c>
      <c r="G2526" s="156" t="s">
        <v>651</v>
      </c>
      <c r="H2526" s="157">
        <v>1</v>
      </c>
      <c r="I2526" s="158"/>
      <c r="J2526" s="158">
        <f>ROUND(I2526*H2526,2)</f>
        <v>0</v>
      </c>
      <c r="K2526" s="159"/>
      <c r="L2526" s="31"/>
      <c r="M2526" s="160" t="s">
        <v>1</v>
      </c>
      <c r="N2526" s="161" t="s">
        <v>39</v>
      </c>
      <c r="O2526" s="162">
        <v>1.5206</v>
      </c>
      <c r="P2526" s="162">
        <f>O2526*H2526</f>
        <v>1.5206</v>
      </c>
      <c r="Q2526" s="162">
        <v>0</v>
      </c>
      <c r="R2526" s="162">
        <f>Q2526*H2526</f>
        <v>0</v>
      </c>
      <c r="S2526" s="162">
        <v>3.85E-2</v>
      </c>
      <c r="T2526" s="163">
        <f>S2526*H2526</f>
        <v>3.85E-2</v>
      </c>
      <c r="U2526" s="30"/>
      <c r="V2526" s="30"/>
      <c r="W2526" s="30"/>
      <c r="X2526" s="30"/>
      <c r="Y2526" s="30"/>
      <c r="Z2526" s="30"/>
      <c r="AA2526" s="30"/>
      <c r="AB2526" s="30"/>
      <c r="AC2526" s="30"/>
      <c r="AD2526" s="30"/>
      <c r="AE2526" s="30"/>
      <c r="AR2526" s="164" t="s">
        <v>558</v>
      </c>
      <c r="AT2526" s="164" t="s">
        <v>447</v>
      </c>
      <c r="AU2526" s="164" t="s">
        <v>129</v>
      </c>
      <c r="AY2526" s="18" t="s">
        <v>445</v>
      </c>
      <c r="BE2526" s="165">
        <f>IF(N2526="základná",J2526,0)</f>
        <v>0</v>
      </c>
      <c r="BF2526" s="165">
        <f>IF(N2526="znížená",J2526,0)</f>
        <v>0</v>
      </c>
      <c r="BG2526" s="165">
        <f>IF(N2526="zákl. prenesená",J2526,0)</f>
        <v>0</v>
      </c>
      <c r="BH2526" s="165">
        <f>IF(N2526="zníž. prenesená",J2526,0)</f>
        <v>0</v>
      </c>
      <c r="BI2526" s="165">
        <f>IF(N2526="nulová",J2526,0)</f>
        <v>0</v>
      </c>
      <c r="BJ2526" s="18" t="s">
        <v>129</v>
      </c>
      <c r="BK2526" s="165">
        <f>ROUND(I2526*H2526,2)</f>
        <v>0</v>
      </c>
      <c r="BL2526" s="18" t="s">
        <v>558</v>
      </c>
      <c r="BM2526" s="164" t="s">
        <v>3089</v>
      </c>
    </row>
    <row r="2527" spans="1:65" s="13" customFormat="1">
      <c r="B2527" s="166"/>
      <c r="D2527" s="167" t="s">
        <v>453</v>
      </c>
      <c r="E2527" s="168" t="s">
        <v>1</v>
      </c>
      <c r="F2527" s="169" t="s">
        <v>3090</v>
      </c>
      <c r="H2527" s="168" t="s">
        <v>1</v>
      </c>
      <c r="L2527" s="166"/>
      <c r="M2527" s="170"/>
      <c r="N2527" s="171"/>
      <c r="O2527" s="171"/>
      <c r="P2527" s="171"/>
      <c r="Q2527" s="171"/>
      <c r="R2527" s="171"/>
      <c r="S2527" s="171"/>
      <c r="T2527" s="172"/>
      <c r="AT2527" s="168" t="s">
        <v>453</v>
      </c>
      <c r="AU2527" s="168" t="s">
        <v>129</v>
      </c>
      <c r="AV2527" s="13" t="s">
        <v>81</v>
      </c>
      <c r="AW2527" s="13" t="s">
        <v>29</v>
      </c>
      <c r="AX2527" s="13" t="s">
        <v>73</v>
      </c>
      <c r="AY2527" s="168" t="s">
        <v>445</v>
      </c>
    </row>
    <row r="2528" spans="1:65" s="14" customFormat="1">
      <c r="B2528" s="173"/>
      <c r="D2528" s="167" t="s">
        <v>453</v>
      </c>
      <c r="E2528" s="174" t="s">
        <v>1</v>
      </c>
      <c r="F2528" s="175" t="s">
        <v>81</v>
      </c>
      <c r="H2528" s="176">
        <v>1</v>
      </c>
      <c r="L2528" s="173"/>
      <c r="M2528" s="177"/>
      <c r="N2528" s="178"/>
      <c r="O2528" s="178"/>
      <c r="P2528" s="178"/>
      <c r="Q2528" s="178"/>
      <c r="R2528" s="178"/>
      <c r="S2528" s="178"/>
      <c r="T2528" s="179"/>
      <c r="AT2528" s="174" t="s">
        <v>453</v>
      </c>
      <c r="AU2528" s="174" t="s">
        <v>129</v>
      </c>
      <c r="AV2528" s="14" t="s">
        <v>129</v>
      </c>
      <c r="AW2528" s="14" t="s">
        <v>29</v>
      </c>
      <c r="AX2528" s="14" t="s">
        <v>73</v>
      </c>
      <c r="AY2528" s="174" t="s">
        <v>445</v>
      </c>
    </row>
    <row r="2529" spans="1:65" s="16" customFormat="1">
      <c r="B2529" s="187"/>
      <c r="D2529" s="167" t="s">
        <v>453</v>
      </c>
      <c r="E2529" s="188" t="s">
        <v>1</v>
      </c>
      <c r="F2529" s="189" t="s">
        <v>470</v>
      </c>
      <c r="H2529" s="190">
        <v>1</v>
      </c>
      <c r="L2529" s="187"/>
      <c r="M2529" s="191"/>
      <c r="N2529" s="192"/>
      <c r="O2529" s="192"/>
      <c r="P2529" s="192"/>
      <c r="Q2529" s="192"/>
      <c r="R2529" s="192"/>
      <c r="S2529" s="192"/>
      <c r="T2529" s="193"/>
      <c r="AT2529" s="188" t="s">
        <v>453</v>
      </c>
      <c r="AU2529" s="188" t="s">
        <v>129</v>
      </c>
      <c r="AV2529" s="16" t="s">
        <v>451</v>
      </c>
      <c r="AW2529" s="16" t="s">
        <v>29</v>
      </c>
      <c r="AX2529" s="16" t="s">
        <v>81</v>
      </c>
      <c r="AY2529" s="188" t="s">
        <v>445</v>
      </c>
    </row>
    <row r="2530" spans="1:65" s="2" customFormat="1" ht="16.5" customHeight="1">
      <c r="A2530" s="30"/>
      <c r="B2530" s="152"/>
      <c r="C2530" s="153" t="s">
        <v>3091</v>
      </c>
      <c r="D2530" s="153" t="s">
        <v>447</v>
      </c>
      <c r="E2530" s="154" t="s">
        <v>3092</v>
      </c>
      <c r="F2530" s="155" t="s">
        <v>3093</v>
      </c>
      <c r="G2530" s="156" t="s">
        <v>529</v>
      </c>
      <c r="H2530" s="157">
        <v>294.89</v>
      </c>
      <c r="I2530" s="158"/>
      <c r="J2530" s="158">
        <f>ROUND(I2530*H2530,2)</f>
        <v>0</v>
      </c>
      <c r="K2530" s="159"/>
      <c r="L2530" s="31"/>
      <c r="M2530" s="160" t="s">
        <v>1</v>
      </c>
      <c r="N2530" s="161" t="s">
        <v>39</v>
      </c>
      <c r="O2530" s="162">
        <v>0.50600000000000001</v>
      </c>
      <c r="P2530" s="162">
        <f>O2530*H2530</f>
        <v>149.21433999999999</v>
      </c>
      <c r="Q2530" s="162">
        <v>0</v>
      </c>
      <c r="R2530" s="162">
        <f>Q2530*H2530</f>
        <v>0</v>
      </c>
      <c r="S2530" s="162">
        <v>5.0000000000000001E-3</v>
      </c>
      <c r="T2530" s="163">
        <f>S2530*H2530</f>
        <v>1.47445</v>
      </c>
      <c r="U2530" s="30"/>
      <c r="V2530" s="30"/>
      <c r="W2530" s="30"/>
      <c r="X2530" s="30"/>
      <c r="Y2530" s="30"/>
      <c r="Z2530" s="30"/>
      <c r="AA2530" s="30"/>
      <c r="AB2530" s="30"/>
      <c r="AC2530" s="30"/>
      <c r="AD2530" s="30"/>
      <c r="AE2530" s="30"/>
      <c r="AR2530" s="164" t="s">
        <v>558</v>
      </c>
      <c r="AT2530" s="164" t="s">
        <v>447</v>
      </c>
      <c r="AU2530" s="164" t="s">
        <v>129</v>
      </c>
      <c r="AY2530" s="18" t="s">
        <v>445</v>
      </c>
      <c r="BE2530" s="165">
        <f>IF(N2530="základná",J2530,0)</f>
        <v>0</v>
      </c>
      <c r="BF2530" s="165">
        <f>IF(N2530="znížená",J2530,0)</f>
        <v>0</v>
      </c>
      <c r="BG2530" s="165">
        <f>IF(N2530="zákl. prenesená",J2530,0)</f>
        <v>0</v>
      </c>
      <c r="BH2530" s="165">
        <f>IF(N2530="zníž. prenesená",J2530,0)</f>
        <v>0</v>
      </c>
      <c r="BI2530" s="165">
        <f>IF(N2530="nulová",J2530,0)</f>
        <v>0</v>
      </c>
      <c r="BJ2530" s="18" t="s">
        <v>129</v>
      </c>
      <c r="BK2530" s="165">
        <f>ROUND(I2530*H2530,2)</f>
        <v>0</v>
      </c>
      <c r="BL2530" s="18" t="s">
        <v>558</v>
      </c>
      <c r="BM2530" s="164" t="s">
        <v>3094</v>
      </c>
    </row>
    <row r="2531" spans="1:65" s="13" customFormat="1">
      <c r="B2531" s="166"/>
      <c r="D2531" s="167" t="s">
        <v>453</v>
      </c>
      <c r="E2531" s="168" t="s">
        <v>1</v>
      </c>
      <c r="F2531" s="169" t="s">
        <v>653</v>
      </c>
      <c r="H2531" s="168" t="s">
        <v>1</v>
      </c>
      <c r="L2531" s="166"/>
      <c r="M2531" s="170"/>
      <c r="N2531" s="171"/>
      <c r="O2531" s="171"/>
      <c r="P2531" s="171"/>
      <c r="Q2531" s="171"/>
      <c r="R2531" s="171"/>
      <c r="S2531" s="171"/>
      <c r="T2531" s="172"/>
      <c r="AT2531" s="168" t="s">
        <v>453</v>
      </c>
      <c r="AU2531" s="168" t="s">
        <v>129</v>
      </c>
      <c r="AV2531" s="13" t="s">
        <v>81</v>
      </c>
      <c r="AW2531" s="13" t="s">
        <v>29</v>
      </c>
      <c r="AX2531" s="13" t="s">
        <v>73</v>
      </c>
      <c r="AY2531" s="168" t="s">
        <v>445</v>
      </c>
    </row>
    <row r="2532" spans="1:65" s="14" customFormat="1">
      <c r="B2532" s="173"/>
      <c r="D2532" s="167" t="s">
        <v>453</v>
      </c>
      <c r="E2532" s="174" t="s">
        <v>1</v>
      </c>
      <c r="F2532" s="175" t="s">
        <v>3095</v>
      </c>
      <c r="H2532" s="176">
        <v>159.94</v>
      </c>
      <c r="L2532" s="173"/>
      <c r="M2532" s="177"/>
      <c r="N2532" s="178"/>
      <c r="O2532" s="178"/>
      <c r="P2532" s="178"/>
      <c r="Q2532" s="178"/>
      <c r="R2532" s="178"/>
      <c r="S2532" s="178"/>
      <c r="T2532" s="179"/>
      <c r="AT2532" s="174" t="s">
        <v>453</v>
      </c>
      <c r="AU2532" s="174" t="s">
        <v>129</v>
      </c>
      <c r="AV2532" s="14" t="s">
        <v>129</v>
      </c>
      <c r="AW2532" s="14" t="s">
        <v>29</v>
      </c>
      <c r="AX2532" s="14" t="s">
        <v>73</v>
      </c>
      <c r="AY2532" s="174" t="s">
        <v>445</v>
      </c>
    </row>
    <row r="2533" spans="1:65" s="15" customFormat="1">
      <c r="B2533" s="180"/>
      <c r="D2533" s="167" t="s">
        <v>453</v>
      </c>
      <c r="E2533" s="181" t="s">
        <v>1</v>
      </c>
      <c r="F2533" s="182" t="s">
        <v>468</v>
      </c>
      <c r="H2533" s="183">
        <v>159.94</v>
      </c>
      <c r="L2533" s="180"/>
      <c r="M2533" s="184"/>
      <c r="N2533" s="185"/>
      <c r="O2533" s="185"/>
      <c r="P2533" s="185"/>
      <c r="Q2533" s="185"/>
      <c r="R2533" s="185"/>
      <c r="S2533" s="185"/>
      <c r="T2533" s="186"/>
      <c r="AT2533" s="181" t="s">
        <v>453</v>
      </c>
      <c r="AU2533" s="181" t="s">
        <v>129</v>
      </c>
      <c r="AV2533" s="15" t="s">
        <v>469</v>
      </c>
      <c r="AW2533" s="15" t="s">
        <v>29</v>
      </c>
      <c r="AX2533" s="15" t="s">
        <v>73</v>
      </c>
      <c r="AY2533" s="181" t="s">
        <v>445</v>
      </c>
    </row>
    <row r="2534" spans="1:65" s="13" customFormat="1">
      <c r="B2534" s="166"/>
      <c r="D2534" s="167" t="s">
        <v>453</v>
      </c>
      <c r="E2534" s="168" t="s">
        <v>1</v>
      </c>
      <c r="F2534" s="169" t="s">
        <v>654</v>
      </c>
      <c r="H2534" s="168" t="s">
        <v>1</v>
      </c>
      <c r="L2534" s="166"/>
      <c r="M2534" s="170"/>
      <c r="N2534" s="171"/>
      <c r="O2534" s="171"/>
      <c r="P2534" s="171"/>
      <c r="Q2534" s="171"/>
      <c r="R2534" s="171"/>
      <c r="S2534" s="171"/>
      <c r="T2534" s="172"/>
      <c r="AT2534" s="168" t="s">
        <v>453</v>
      </c>
      <c r="AU2534" s="168" t="s">
        <v>129</v>
      </c>
      <c r="AV2534" s="13" t="s">
        <v>81</v>
      </c>
      <c r="AW2534" s="13" t="s">
        <v>29</v>
      </c>
      <c r="AX2534" s="13" t="s">
        <v>73</v>
      </c>
      <c r="AY2534" s="168" t="s">
        <v>445</v>
      </c>
    </row>
    <row r="2535" spans="1:65" s="14" customFormat="1">
      <c r="B2535" s="173"/>
      <c r="D2535" s="167" t="s">
        <v>453</v>
      </c>
      <c r="E2535" s="174" t="s">
        <v>1</v>
      </c>
      <c r="F2535" s="175" t="s">
        <v>3096</v>
      </c>
      <c r="H2535" s="176">
        <v>134.94999999999999</v>
      </c>
      <c r="L2535" s="173"/>
      <c r="M2535" s="177"/>
      <c r="N2535" s="178"/>
      <c r="O2535" s="178"/>
      <c r="P2535" s="178"/>
      <c r="Q2535" s="178"/>
      <c r="R2535" s="178"/>
      <c r="S2535" s="178"/>
      <c r="T2535" s="179"/>
      <c r="AT2535" s="174" t="s">
        <v>453</v>
      </c>
      <c r="AU2535" s="174" t="s">
        <v>129</v>
      </c>
      <c r="AV2535" s="14" t="s">
        <v>129</v>
      </c>
      <c r="AW2535" s="14" t="s">
        <v>29</v>
      </c>
      <c r="AX2535" s="14" t="s">
        <v>73</v>
      </c>
      <c r="AY2535" s="174" t="s">
        <v>445</v>
      </c>
    </row>
    <row r="2536" spans="1:65" s="15" customFormat="1">
      <c r="B2536" s="180"/>
      <c r="D2536" s="167" t="s">
        <v>453</v>
      </c>
      <c r="E2536" s="181" t="s">
        <v>1</v>
      </c>
      <c r="F2536" s="182" t="s">
        <v>468</v>
      </c>
      <c r="H2536" s="183">
        <v>134.94999999999999</v>
      </c>
      <c r="L2536" s="180"/>
      <c r="M2536" s="184"/>
      <c r="N2536" s="185"/>
      <c r="O2536" s="185"/>
      <c r="P2536" s="185"/>
      <c r="Q2536" s="185"/>
      <c r="R2536" s="185"/>
      <c r="S2536" s="185"/>
      <c r="T2536" s="186"/>
      <c r="AT2536" s="181" t="s">
        <v>453</v>
      </c>
      <c r="AU2536" s="181" t="s">
        <v>129</v>
      </c>
      <c r="AV2536" s="15" t="s">
        <v>469</v>
      </c>
      <c r="AW2536" s="15" t="s">
        <v>29</v>
      </c>
      <c r="AX2536" s="15" t="s">
        <v>73</v>
      </c>
      <c r="AY2536" s="181" t="s">
        <v>445</v>
      </c>
    </row>
    <row r="2537" spans="1:65" s="16" customFormat="1">
      <c r="B2537" s="187"/>
      <c r="D2537" s="167" t="s">
        <v>453</v>
      </c>
      <c r="E2537" s="188" t="s">
        <v>135</v>
      </c>
      <c r="F2537" s="189" t="s">
        <v>470</v>
      </c>
      <c r="H2537" s="190">
        <v>294.89</v>
      </c>
      <c r="L2537" s="187"/>
      <c r="M2537" s="191"/>
      <c r="N2537" s="192"/>
      <c r="O2537" s="192"/>
      <c r="P2537" s="192"/>
      <c r="Q2537" s="192"/>
      <c r="R2537" s="192"/>
      <c r="S2537" s="192"/>
      <c r="T2537" s="193"/>
      <c r="AT2537" s="188" t="s">
        <v>453</v>
      </c>
      <c r="AU2537" s="188" t="s">
        <v>129</v>
      </c>
      <c r="AV2537" s="16" t="s">
        <v>451</v>
      </c>
      <c r="AW2537" s="16" t="s">
        <v>29</v>
      </c>
      <c r="AX2537" s="16" t="s">
        <v>81</v>
      </c>
      <c r="AY2537" s="188" t="s">
        <v>445</v>
      </c>
    </row>
    <row r="2538" spans="1:65" s="2" customFormat="1" ht="16.5" customHeight="1">
      <c r="A2538" s="30"/>
      <c r="B2538" s="152"/>
      <c r="C2538" s="153" t="s">
        <v>3097</v>
      </c>
      <c r="D2538" s="153" t="s">
        <v>447</v>
      </c>
      <c r="E2538" s="154" t="s">
        <v>3098</v>
      </c>
      <c r="F2538" s="155" t="s">
        <v>3099</v>
      </c>
      <c r="G2538" s="156" t="s">
        <v>529</v>
      </c>
      <c r="H2538" s="157">
        <v>152.84</v>
      </c>
      <c r="I2538" s="158"/>
      <c r="J2538" s="158">
        <f>ROUND(I2538*H2538,2)</f>
        <v>0</v>
      </c>
      <c r="K2538" s="159"/>
      <c r="L2538" s="31"/>
      <c r="M2538" s="160" t="s">
        <v>1</v>
      </c>
      <c r="N2538" s="161" t="s">
        <v>39</v>
      </c>
      <c r="O2538" s="162">
        <v>0.40699999999999997</v>
      </c>
      <c r="P2538" s="162">
        <f>O2538*H2538</f>
        <v>62.205880000000001</v>
      </c>
      <c r="Q2538" s="162">
        <v>0</v>
      </c>
      <c r="R2538" s="162">
        <f>Q2538*H2538</f>
        <v>0</v>
      </c>
      <c r="S2538" s="162">
        <v>4.0000000000000001E-3</v>
      </c>
      <c r="T2538" s="163">
        <f>S2538*H2538</f>
        <v>0.61136000000000001</v>
      </c>
      <c r="U2538" s="30"/>
      <c r="V2538" s="30"/>
      <c r="W2538" s="30"/>
      <c r="X2538" s="30"/>
      <c r="Y2538" s="30"/>
      <c r="Z2538" s="30"/>
      <c r="AA2538" s="30"/>
      <c r="AB2538" s="30"/>
      <c r="AC2538" s="30"/>
      <c r="AD2538" s="30"/>
      <c r="AE2538" s="30"/>
      <c r="AR2538" s="164" t="s">
        <v>558</v>
      </c>
      <c r="AT2538" s="164" t="s">
        <v>447</v>
      </c>
      <c r="AU2538" s="164" t="s">
        <v>129</v>
      </c>
      <c r="AY2538" s="18" t="s">
        <v>445</v>
      </c>
      <c r="BE2538" s="165">
        <f>IF(N2538="základná",J2538,0)</f>
        <v>0</v>
      </c>
      <c r="BF2538" s="165">
        <f>IF(N2538="znížená",J2538,0)</f>
        <v>0</v>
      </c>
      <c r="BG2538" s="165">
        <f>IF(N2538="zákl. prenesená",J2538,0)</f>
        <v>0</v>
      </c>
      <c r="BH2538" s="165">
        <f>IF(N2538="zníž. prenesená",J2538,0)</f>
        <v>0</v>
      </c>
      <c r="BI2538" s="165">
        <f>IF(N2538="nulová",J2538,0)</f>
        <v>0</v>
      </c>
      <c r="BJ2538" s="18" t="s">
        <v>129</v>
      </c>
      <c r="BK2538" s="165">
        <f>ROUND(I2538*H2538,2)</f>
        <v>0</v>
      </c>
      <c r="BL2538" s="18" t="s">
        <v>558</v>
      </c>
      <c r="BM2538" s="164" t="s">
        <v>3100</v>
      </c>
    </row>
    <row r="2539" spans="1:65" s="13" customFormat="1">
      <c r="B2539" s="166"/>
      <c r="D2539" s="167" t="s">
        <v>453</v>
      </c>
      <c r="E2539" s="168" t="s">
        <v>1</v>
      </c>
      <c r="F2539" s="169" t="s">
        <v>639</v>
      </c>
      <c r="H2539" s="168" t="s">
        <v>1</v>
      </c>
      <c r="L2539" s="166"/>
      <c r="M2539" s="170"/>
      <c r="N2539" s="171"/>
      <c r="O2539" s="171"/>
      <c r="P2539" s="171"/>
      <c r="Q2539" s="171"/>
      <c r="R2539" s="171"/>
      <c r="S2539" s="171"/>
      <c r="T2539" s="172"/>
      <c r="AT2539" s="168" t="s">
        <v>453</v>
      </c>
      <c r="AU2539" s="168" t="s">
        <v>129</v>
      </c>
      <c r="AV2539" s="13" t="s">
        <v>81</v>
      </c>
      <c r="AW2539" s="13" t="s">
        <v>29</v>
      </c>
      <c r="AX2539" s="13" t="s">
        <v>73</v>
      </c>
      <c r="AY2539" s="168" t="s">
        <v>445</v>
      </c>
    </row>
    <row r="2540" spans="1:65" s="14" customFormat="1">
      <c r="B2540" s="173"/>
      <c r="D2540" s="167" t="s">
        <v>453</v>
      </c>
      <c r="E2540" s="174" t="s">
        <v>1</v>
      </c>
      <c r="F2540" s="175" t="s">
        <v>3101</v>
      </c>
      <c r="H2540" s="176">
        <v>152.84</v>
      </c>
      <c r="L2540" s="173"/>
      <c r="M2540" s="177"/>
      <c r="N2540" s="178"/>
      <c r="O2540" s="178"/>
      <c r="P2540" s="178"/>
      <c r="Q2540" s="178"/>
      <c r="R2540" s="178"/>
      <c r="S2540" s="178"/>
      <c r="T2540" s="179"/>
      <c r="AT2540" s="174" t="s">
        <v>453</v>
      </c>
      <c r="AU2540" s="174" t="s">
        <v>129</v>
      </c>
      <c r="AV2540" s="14" t="s">
        <v>129</v>
      </c>
      <c r="AW2540" s="14" t="s">
        <v>29</v>
      </c>
      <c r="AX2540" s="14" t="s">
        <v>73</v>
      </c>
      <c r="AY2540" s="174" t="s">
        <v>445</v>
      </c>
    </row>
    <row r="2541" spans="1:65" s="15" customFormat="1">
      <c r="B2541" s="180"/>
      <c r="D2541" s="167" t="s">
        <v>453</v>
      </c>
      <c r="E2541" s="181" t="s">
        <v>1</v>
      </c>
      <c r="F2541" s="182" t="s">
        <v>468</v>
      </c>
      <c r="H2541" s="183">
        <v>152.84</v>
      </c>
      <c r="L2541" s="180"/>
      <c r="M2541" s="184"/>
      <c r="N2541" s="185"/>
      <c r="O2541" s="185"/>
      <c r="P2541" s="185"/>
      <c r="Q2541" s="185"/>
      <c r="R2541" s="185"/>
      <c r="S2541" s="185"/>
      <c r="T2541" s="186"/>
      <c r="AT2541" s="181" t="s">
        <v>453</v>
      </c>
      <c r="AU2541" s="181" t="s">
        <v>129</v>
      </c>
      <c r="AV2541" s="15" t="s">
        <v>469</v>
      </c>
      <c r="AW2541" s="15" t="s">
        <v>29</v>
      </c>
      <c r="AX2541" s="15" t="s">
        <v>73</v>
      </c>
      <c r="AY2541" s="181" t="s">
        <v>445</v>
      </c>
    </row>
    <row r="2542" spans="1:65" s="16" customFormat="1">
      <c r="B2542" s="187"/>
      <c r="D2542" s="167" t="s">
        <v>453</v>
      </c>
      <c r="E2542" s="188" t="s">
        <v>127</v>
      </c>
      <c r="F2542" s="189" t="s">
        <v>470</v>
      </c>
      <c r="H2542" s="190">
        <v>152.84</v>
      </c>
      <c r="L2542" s="187"/>
      <c r="M2542" s="191"/>
      <c r="N2542" s="192"/>
      <c r="O2542" s="192"/>
      <c r="P2542" s="192"/>
      <c r="Q2542" s="192"/>
      <c r="R2542" s="192"/>
      <c r="S2542" s="192"/>
      <c r="T2542" s="193"/>
      <c r="AT2542" s="188" t="s">
        <v>453</v>
      </c>
      <c r="AU2542" s="188" t="s">
        <v>129</v>
      </c>
      <c r="AV2542" s="16" t="s">
        <v>451</v>
      </c>
      <c r="AW2542" s="16" t="s">
        <v>29</v>
      </c>
      <c r="AX2542" s="16" t="s">
        <v>81</v>
      </c>
      <c r="AY2542" s="188" t="s">
        <v>445</v>
      </c>
    </row>
    <row r="2543" spans="1:65" s="2" customFormat="1" ht="16.5" customHeight="1">
      <c r="A2543" s="30"/>
      <c r="B2543" s="152"/>
      <c r="C2543" s="153" t="s">
        <v>3102</v>
      </c>
      <c r="D2543" s="153" t="s">
        <v>447</v>
      </c>
      <c r="E2543" s="154" t="s">
        <v>3103</v>
      </c>
      <c r="F2543" s="155" t="s">
        <v>3104</v>
      </c>
      <c r="G2543" s="156" t="s">
        <v>529</v>
      </c>
      <c r="H2543" s="157">
        <v>447.73</v>
      </c>
      <c r="I2543" s="158"/>
      <c r="J2543" s="158">
        <f>ROUND(I2543*H2543,2)</f>
        <v>0</v>
      </c>
      <c r="K2543" s="159"/>
      <c r="L2543" s="31"/>
      <c r="M2543" s="160" t="s">
        <v>1</v>
      </c>
      <c r="N2543" s="161" t="s">
        <v>39</v>
      </c>
      <c r="O2543" s="162">
        <v>9.9000000000000005E-2</v>
      </c>
      <c r="P2543" s="162">
        <f>O2543*H2543</f>
        <v>44.325270000000003</v>
      </c>
      <c r="Q2543" s="162">
        <v>0</v>
      </c>
      <c r="R2543" s="162">
        <f>Q2543*H2543</f>
        <v>0</v>
      </c>
      <c r="S2543" s="162">
        <v>2E-3</v>
      </c>
      <c r="T2543" s="163">
        <f>S2543*H2543</f>
        <v>0.89546000000000003</v>
      </c>
      <c r="U2543" s="30"/>
      <c r="V2543" s="30"/>
      <c r="W2543" s="30"/>
      <c r="X2543" s="30"/>
      <c r="Y2543" s="30"/>
      <c r="Z2543" s="30"/>
      <c r="AA2543" s="30"/>
      <c r="AB2543" s="30"/>
      <c r="AC2543" s="30"/>
      <c r="AD2543" s="30"/>
      <c r="AE2543" s="30"/>
      <c r="AR2543" s="164" t="s">
        <v>558</v>
      </c>
      <c r="AT2543" s="164" t="s">
        <v>447</v>
      </c>
      <c r="AU2543" s="164" t="s">
        <v>129</v>
      </c>
      <c r="AY2543" s="18" t="s">
        <v>445</v>
      </c>
      <c r="BE2543" s="165">
        <f>IF(N2543="základná",J2543,0)</f>
        <v>0</v>
      </c>
      <c r="BF2543" s="165">
        <f>IF(N2543="znížená",J2543,0)</f>
        <v>0</v>
      </c>
      <c r="BG2543" s="165">
        <f>IF(N2543="zákl. prenesená",J2543,0)</f>
        <v>0</v>
      </c>
      <c r="BH2543" s="165">
        <f>IF(N2543="zníž. prenesená",J2543,0)</f>
        <v>0</v>
      </c>
      <c r="BI2543" s="165">
        <f>IF(N2543="nulová",J2543,0)</f>
        <v>0</v>
      </c>
      <c r="BJ2543" s="18" t="s">
        <v>129</v>
      </c>
      <c r="BK2543" s="165">
        <f>ROUND(I2543*H2543,2)</f>
        <v>0</v>
      </c>
      <c r="BL2543" s="18" t="s">
        <v>558</v>
      </c>
      <c r="BM2543" s="164" t="s">
        <v>3105</v>
      </c>
    </row>
    <row r="2544" spans="1:65" s="14" customFormat="1">
      <c r="B2544" s="173"/>
      <c r="D2544" s="167" t="s">
        <v>453</v>
      </c>
      <c r="E2544" s="174" t="s">
        <v>1</v>
      </c>
      <c r="F2544" s="175" t="s">
        <v>127</v>
      </c>
      <c r="H2544" s="176">
        <v>152.84</v>
      </c>
      <c r="L2544" s="173"/>
      <c r="M2544" s="177"/>
      <c r="N2544" s="178"/>
      <c r="O2544" s="178"/>
      <c r="P2544" s="178"/>
      <c r="Q2544" s="178"/>
      <c r="R2544" s="178"/>
      <c r="S2544" s="178"/>
      <c r="T2544" s="179"/>
      <c r="AT2544" s="174" t="s">
        <v>453</v>
      </c>
      <c r="AU2544" s="174" t="s">
        <v>129</v>
      </c>
      <c r="AV2544" s="14" t="s">
        <v>129</v>
      </c>
      <c r="AW2544" s="14" t="s">
        <v>29</v>
      </c>
      <c r="AX2544" s="14" t="s">
        <v>73</v>
      </c>
      <c r="AY2544" s="174" t="s">
        <v>445</v>
      </c>
    </row>
    <row r="2545" spans="1:65" s="14" customFormat="1">
      <c r="B2545" s="173"/>
      <c r="D2545" s="167" t="s">
        <v>453</v>
      </c>
      <c r="E2545" s="174" t="s">
        <v>1</v>
      </c>
      <c r="F2545" s="175" t="s">
        <v>135</v>
      </c>
      <c r="H2545" s="176">
        <v>294.89</v>
      </c>
      <c r="L2545" s="173"/>
      <c r="M2545" s="177"/>
      <c r="N2545" s="178"/>
      <c r="O2545" s="178"/>
      <c r="P2545" s="178"/>
      <c r="Q2545" s="178"/>
      <c r="R2545" s="178"/>
      <c r="S2545" s="178"/>
      <c r="T2545" s="179"/>
      <c r="AT2545" s="174" t="s">
        <v>453</v>
      </c>
      <c r="AU2545" s="174" t="s">
        <v>129</v>
      </c>
      <c r="AV2545" s="14" t="s">
        <v>129</v>
      </c>
      <c r="AW2545" s="14" t="s">
        <v>29</v>
      </c>
      <c r="AX2545" s="14" t="s">
        <v>73</v>
      </c>
      <c r="AY2545" s="174" t="s">
        <v>445</v>
      </c>
    </row>
    <row r="2546" spans="1:65" s="16" customFormat="1">
      <c r="B2546" s="187"/>
      <c r="D2546" s="167" t="s">
        <v>453</v>
      </c>
      <c r="E2546" s="188" t="s">
        <v>1</v>
      </c>
      <c r="F2546" s="189" t="s">
        <v>470</v>
      </c>
      <c r="H2546" s="190">
        <v>447.73</v>
      </c>
      <c r="L2546" s="187"/>
      <c r="M2546" s="191"/>
      <c r="N2546" s="192"/>
      <c r="O2546" s="192"/>
      <c r="P2546" s="192"/>
      <c r="Q2546" s="192"/>
      <c r="R2546" s="192"/>
      <c r="S2546" s="192"/>
      <c r="T2546" s="193"/>
      <c r="AT2546" s="188" t="s">
        <v>453</v>
      </c>
      <c r="AU2546" s="188" t="s">
        <v>129</v>
      </c>
      <c r="AV2546" s="16" t="s">
        <v>451</v>
      </c>
      <c r="AW2546" s="16" t="s">
        <v>29</v>
      </c>
      <c r="AX2546" s="16" t="s">
        <v>81</v>
      </c>
      <c r="AY2546" s="188" t="s">
        <v>445</v>
      </c>
    </row>
    <row r="2547" spans="1:65" s="2" customFormat="1" ht="24.2" customHeight="1">
      <c r="A2547" s="30"/>
      <c r="B2547" s="152"/>
      <c r="C2547" s="153" t="s">
        <v>3106</v>
      </c>
      <c r="D2547" s="153" t="s">
        <v>447</v>
      </c>
      <c r="E2547" s="154" t="s">
        <v>3107</v>
      </c>
      <c r="F2547" s="155" t="s">
        <v>3108</v>
      </c>
      <c r="G2547" s="156" t="s">
        <v>529</v>
      </c>
      <c r="H2547" s="157">
        <v>122.364</v>
      </c>
      <c r="I2547" s="158"/>
      <c r="J2547" s="158">
        <f>ROUND(I2547*H2547,2)</f>
        <v>0</v>
      </c>
      <c r="K2547" s="159"/>
      <c r="L2547" s="31"/>
      <c r="M2547" s="160" t="s">
        <v>1</v>
      </c>
      <c r="N2547" s="161" t="s">
        <v>39</v>
      </c>
      <c r="O2547" s="162">
        <v>1.07592</v>
      </c>
      <c r="P2547" s="162">
        <f>O2547*H2547</f>
        <v>131.65387487999999</v>
      </c>
      <c r="Q2547" s="162">
        <v>2.1000000000000001E-4</v>
      </c>
      <c r="R2547" s="162">
        <f>Q2547*H2547</f>
        <v>2.5696440000000001E-2</v>
      </c>
      <c r="S2547" s="162">
        <v>0</v>
      </c>
      <c r="T2547" s="163">
        <f>S2547*H2547</f>
        <v>0</v>
      </c>
      <c r="U2547" s="30"/>
      <c r="V2547" s="30"/>
      <c r="W2547" s="30"/>
      <c r="X2547" s="30"/>
      <c r="Y2547" s="30"/>
      <c r="Z2547" s="30"/>
      <c r="AA2547" s="30"/>
      <c r="AB2547" s="30"/>
      <c r="AC2547" s="30"/>
      <c r="AD2547" s="30"/>
      <c r="AE2547" s="30"/>
      <c r="AR2547" s="164" t="s">
        <v>558</v>
      </c>
      <c r="AT2547" s="164" t="s">
        <v>447</v>
      </c>
      <c r="AU2547" s="164" t="s">
        <v>129</v>
      </c>
      <c r="AY2547" s="18" t="s">
        <v>445</v>
      </c>
      <c r="BE2547" s="165">
        <f>IF(N2547="základná",J2547,0)</f>
        <v>0</v>
      </c>
      <c r="BF2547" s="165">
        <f>IF(N2547="znížená",J2547,0)</f>
        <v>0</v>
      </c>
      <c r="BG2547" s="165">
        <f>IF(N2547="zákl. prenesená",J2547,0)</f>
        <v>0</v>
      </c>
      <c r="BH2547" s="165">
        <f>IF(N2547="zníž. prenesená",J2547,0)</f>
        <v>0</v>
      </c>
      <c r="BI2547" s="165">
        <f>IF(N2547="nulová",J2547,0)</f>
        <v>0</v>
      </c>
      <c r="BJ2547" s="18" t="s">
        <v>129</v>
      </c>
      <c r="BK2547" s="165">
        <f>ROUND(I2547*H2547,2)</f>
        <v>0</v>
      </c>
      <c r="BL2547" s="18" t="s">
        <v>558</v>
      </c>
      <c r="BM2547" s="164" t="s">
        <v>3109</v>
      </c>
    </row>
    <row r="2548" spans="1:65" s="14" customFormat="1">
      <c r="B2548" s="173"/>
      <c r="D2548" s="167" t="s">
        <v>453</v>
      </c>
      <c r="E2548" s="174" t="s">
        <v>1</v>
      </c>
      <c r="F2548" s="175" t="s">
        <v>3110</v>
      </c>
      <c r="H2548" s="176">
        <v>97.052999999999997</v>
      </c>
      <c r="L2548" s="173"/>
      <c r="M2548" s="177"/>
      <c r="N2548" s="178"/>
      <c r="O2548" s="178"/>
      <c r="P2548" s="178"/>
      <c r="Q2548" s="178"/>
      <c r="R2548" s="178"/>
      <c r="S2548" s="178"/>
      <c r="T2548" s="179"/>
      <c r="AT2548" s="174" t="s">
        <v>453</v>
      </c>
      <c r="AU2548" s="174" t="s">
        <v>129</v>
      </c>
      <c r="AV2548" s="14" t="s">
        <v>129</v>
      </c>
      <c r="AW2548" s="14" t="s">
        <v>29</v>
      </c>
      <c r="AX2548" s="14" t="s">
        <v>73</v>
      </c>
      <c r="AY2548" s="174" t="s">
        <v>445</v>
      </c>
    </row>
    <row r="2549" spans="1:65" s="14" customFormat="1">
      <c r="B2549" s="173"/>
      <c r="D2549" s="167" t="s">
        <v>453</v>
      </c>
      <c r="E2549" s="174" t="s">
        <v>1</v>
      </c>
      <c r="F2549" s="175" t="s">
        <v>3111</v>
      </c>
      <c r="H2549" s="176">
        <v>20.806999999999999</v>
      </c>
      <c r="L2549" s="173"/>
      <c r="M2549" s="177"/>
      <c r="N2549" s="178"/>
      <c r="O2549" s="178"/>
      <c r="P2549" s="178"/>
      <c r="Q2549" s="178"/>
      <c r="R2549" s="178"/>
      <c r="S2549" s="178"/>
      <c r="T2549" s="179"/>
      <c r="AT2549" s="174" t="s">
        <v>453</v>
      </c>
      <c r="AU2549" s="174" t="s">
        <v>129</v>
      </c>
      <c r="AV2549" s="14" t="s">
        <v>129</v>
      </c>
      <c r="AW2549" s="14" t="s">
        <v>29</v>
      </c>
      <c r="AX2549" s="14" t="s">
        <v>73</v>
      </c>
      <c r="AY2549" s="174" t="s">
        <v>445</v>
      </c>
    </row>
    <row r="2550" spans="1:65" s="14" customFormat="1">
      <c r="B2550" s="173"/>
      <c r="D2550" s="167" t="s">
        <v>453</v>
      </c>
      <c r="E2550" s="174" t="s">
        <v>1</v>
      </c>
      <c r="F2550" s="175" t="s">
        <v>3112</v>
      </c>
      <c r="H2550" s="176">
        <v>4.5039999999999996</v>
      </c>
      <c r="L2550" s="173"/>
      <c r="M2550" s="177"/>
      <c r="N2550" s="178"/>
      <c r="O2550" s="178"/>
      <c r="P2550" s="178"/>
      <c r="Q2550" s="178"/>
      <c r="R2550" s="178"/>
      <c r="S2550" s="178"/>
      <c r="T2550" s="179"/>
      <c r="AT2550" s="174" t="s">
        <v>453</v>
      </c>
      <c r="AU2550" s="174" t="s">
        <v>129</v>
      </c>
      <c r="AV2550" s="14" t="s">
        <v>129</v>
      </c>
      <c r="AW2550" s="14" t="s">
        <v>29</v>
      </c>
      <c r="AX2550" s="14" t="s">
        <v>73</v>
      </c>
      <c r="AY2550" s="174" t="s">
        <v>445</v>
      </c>
    </row>
    <row r="2551" spans="1:65" s="16" customFormat="1">
      <c r="B2551" s="187"/>
      <c r="D2551" s="167" t="s">
        <v>453</v>
      </c>
      <c r="E2551" s="188" t="s">
        <v>1</v>
      </c>
      <c r="F2551" s="189" t="s">
        <v>470</v>
      </c>
      <c r="H2551" s="190">
        <v>122.364</v>
      </c>
      <c r="L2551" s="187"/>
      <c r="M2551" s="191"/>
      <c r="N2551" s="192"/>
      <c r="O2551" s="192"/>
      <c r="P2551" s="192"/>
      <c r="Q2551" s="192"/>
      <c r="R2551" s="192"/>
      <c r="S2551" s="192"/>
      <c r="T2551" s="193"/>
      <c r="AT2551" s="188" t="s">
        <v>453</v>
      </c>
      <c r="AU2551" s="188" t="s">
        <v>129</v>
      </c>
      <c r="AV2551" s="16" t="s">
        <v>451</v>
      </c>
      <c r="AW2551" s="16" t="s">
        <v>29</v>
      </c>
      <c r="AX2551" s="16" t="s">
        <v>81</v>
      </c>
      <c r="AY2551" s="188" t="s">
        <v>445</v>
      </c>
    </row>
    <row r="2552" spans="1:65" s="2" customFormat="1" ht="62.65" customHeight="1">
      <c r="A2552" s="30"/>
      <c r="B2552" s="152"/>
      <c r="C2552" s="153" t="s">
        <v>3113</v>
      </c>
      <c r="D2552" s="153" t="s">
        <v>447</v>
      </c>
      <c r="E2552" s="154" t="s">
        <v>3114</v>
      </c>
      <c r="F2552" s="155" t="s">
        <v>3115</v>
      </c>
      <c r="G2552" s="156" t="s">
        <v>651</v>
      </c>
      <c r="H2552" s="157">
        <v>4</v>
      </c>
      <c r="I2552" s="158"/>
      <c r="J2552" s="158">
        <f t="shared" ref="J2552:J2559" si="20">ROUND(I2552*H2552,2)</f>
        <v>0</v>
      </c>
      <c r="K2552" s="159"/>
      <c r="L2552" s="31"/>
      <c r="M2552" s="160" t="s">
        <v>1</v>
      </c>
      <c r="N2552" s="161" t="s">
        <v>39</v>
      </c>
      <c r="O2552" s="162">
        <v>1.07592</v>
      </c>
      <c r="P2552" s="162">
        <f t="shared" ref="P2552:P2559" si="21">O2552*H2552</f>
        <v>4.3036799999999999</v>
      </c>
      <c r="Q2552" s="162">
        <v>2.1499999999999999E-4</v>
      </c>
      <c r="R2552" s="162">
        <f t="shared" ref="R2552:R2559" si="22">Q2552*H2552</f>
        <v>8.5999999999999998E-4</v>
      </c>
      <c r="S2552" s="162">
        <v>0</v>
      </c>
      <c r="T2552" s="163">
        <f t="shared" ref="T2552:T2559" si="23">S2552*H2552</f>
        <v>0</v>
      </c>
      <c r="U2552" s="30"/>
      <c r="V2552" s="30"/>
      <c r="W2552" s="30"/>
      <c r="X2552" s="30"/>
      <c r="Y2552" s="30"/>
      <c r="Z2552" s="30"/>
      <c r="AA2552" s="30"/>
      <c r="AB2552" s="30"/>
      <c r="AC2552" s="30"/>
      <c r="AD2552" s="30"/>
      <c r="AE2552" s="30"/>
      <c r="AR2552" s="164" t="s">
        <v>558</v>
      </c>
      <c r="AT2552" s="164" t="s">
        <v>447</v>
      </c>
      <c r="AU2552" s="164" t="s">
        <v>129</v>
      </c>
      <c r="AY2552" s="18" t="s">
        <v>445</v>
      </c>
      <c r="BE2552" s="165">
        <f t="shared" ref="BE2552:BE2559" si="24">IF(N2552="základná",J2552,0)</f>
        <v>0</v>
      </c>
      <c r="BF2552" s="165">
        <f t="shared" ref="BF2552:BF2559" si="25">IF(N2552="znížená",J2552,0)</f>
        <v>0</v>
      </c>
      <c r="BG2552" s="165">
        <f t="shared" ref="BG2552:BG2559" si="26">IF(N2552="zákl. prenesená",J2552,0)</f>
        <v>0</v>
      </c>
      <c r="BH2552" s="165">
        <f t="shared" ref="BH2552:BH2559" si="27">IF(N2552="zníž. prenesená",J2552,0)</f>
        <v>0</v>
      </c>
      <c r="BI2552" s="165">
        <f t="shared" ref="BI2552:BI2559" si="28">IF(N2552="nulová",J2552,0)</f>
        <v>0</v>
      </c>
      <c r="BJ2552" s="18" t="s">
        <v>129</v>
      </c>
      <c r="BK2552" s="165">
        <f t="shared" ref="BK2552:BK2559" si="29">ROUND(I2552*H2552,2)</f>
        <v>0</v>
      </c>
      <c r="BL2552" s="18" t="s">
        <v>558</v>
      </c>
      <c r="BM2552" s="164" t="s">
        <v>3116</v>
      </c>
    </row>
    <row r="2553" spans="1:65" s="2" customFormat="1" ht="62.65" customHeight="1">
      <c r="A2553" s="30"/>
      <c r="B2553" s="152"/>
      <c r="C2553" s="153" t="s">
        <v>3117</v>
      </c>
      <c r="D2553" s="153" t="s">
        <v>447</v>
      </c>
      <c r="E2553" s="154" t="s">
        <v>3118</v>
      </c>
      <c r="F2553" s="155" t="s">
        <v>3119</v>
      </c>
      <c r="G2553" s="156" t="s">
        <v>651</v>
      </c>
      <c r="H2553" s="157">
        <v>9</v>
      </c>
      <c r="I2553" s="158"/>
      <c r="J2553" s="158">
        <f t="shared" si="20"/>
        <v>0</v>
      </c>
      <c r="K2553" s="159"/>
      <c r="L2553" s="31"/>
      <c r="M2553" s="160" t="s">
        <v>1</v>
      </c>
      <c r="N2553" s="161" t="s">
        <v>39</v>
      </c>
      <c r="O2553" s="162">
        <v>1.07592</v>
      </c>
      <c r="P2553" s="162">
        <f t="shared" si="21"/>
        <v>9.6832799999999999</v>
      </c>
      <c r="Q2553" s="162">
        <v>2.1499999999999999E-4</v>
      </c>
      <c r="R2553" s="162">
        <f t="shared" si="22"/>
        <v>1.9349999999999999E-3</v>
      </c>
      <c r="S2553" s="162">
        <v>0</v>
      </c>
      <c r="T2553" s="163">
        <f t="shared" si="23"/>
        <v>0</v>
      </c>
      <c r="U2553" s="30"/>
      <c r="V2553" s="30"/>
      <c r="W2553" s="30"/>
      <c r="X2553" s="30"/>
      <c r="Y2553" s="30"/>
      <c r="Z2553" s="30"/>
      <c r="AA2553" s="30"/>
      <c r="AB2553" s="30"/>
      <c r="AC2553" s="30"/>
      <c r="AD2553" s="30"/>
      <c r="AE2553" s="30"/>
      <c r="AR2553" s="164" t="s">
        <v>558</v>
      </c>
      <c r="AT2553" s="164" t="s">
        <v>447</v>
      </c>
      <c r="AU2553" s="164" t="s">
        <v>129</v>
      </c>
      <c r="AY2553" s="18" t="s">
        <v>445</v>
      </c>
      <c r="BE2553" s="165">
        <f t="shared" si="24"/>
        <v>0</v>
      </c>
      <c r="BF2553" s="165">
        <f t="shared" si="25"/>
        <v>0</v>
      </c>
      <c r="BG2553" s="165">
        <f t="shared" si="26"/>
        <v>0</v>
      </c>
      <c r="BH2553" s="165">
        <f t="shared" si="27"/>
        <v>0</v>
      </c>
      <c r="BI2553" s="165">
        <f t="shared" si="28"/>
        <v>0</v>
      </c>
      <c r="BJ2553" s="18" t="s">
        <v>129</v>
      </c>
      <c r="BK2553" s="165">
        <f t="shared" si="29"/>
        <v>0</v>
      </c>
      <c r="BL2553" s="18" t="s">
        <v>558</v>
      </c>
      <c r="BM2553" s="164" t="s">
        <v>3120</v>
      </c>
    </row>
    <row r="2554" spans="1:65" s="2" customFormat="1" ht="66.75" customHeight="1">
      <c r="A2554" s="30"/>
      <c r="B2554" s="152"/>
      <c r="C2554" s="153" t="s">
        <v>3121</v>
      </c>
      <c r="D2554" s="153" t="s">
        <v>447</v>
      </c>
      <c r="E2554" s="154" t="s">
        <v>3122</v>
      </c>
      <c r="F2554" s="155" t="s">
        <v>3123</v>
      </c>
      <c r="G2554" s="156" t="s">
        <v>651</v>
      </c>
      <c r="H2554" s="157">
        <v>1</v>
      </c>
      <c r="I2554" s="158"/>
      <c r="J2554" s="158">
        <f t="shared" si="20"/>
        <v>0</v>
      </c>
      <c r="K2554" s="159"/>
      <c r="L2554" s="31"/>
      <c r="M2554" s="160" t="s">
        <v>1</v>
      </c>
      <c r="N2554" s="161" t="s">
        <v>39</v>
      </c>
      <c r="O2554" s="162">
        <v>1.07592</v>
      </c>
      <c r="P2554" s="162">
        <f t="shared" si="21"/>
        <v>1.07592</v>
      </c>
      <c r="Q2554" s="162">
        <v>2.1499999999999999E-4</v>
      </c>
      <c r="R2554" s="162">
        <f t="shared" si="22"/>
        <v>2.1499999999999999E-4</v>
      </c>
      <c r="S2554" s="162">
        <v>0</v>
      </c>
      <c r="T2554" s="163">
        <f t="shared" si="23"/>
        <v>0</v>
      </c>
      <c r="U2554" s="30"/>
      <c r="V2554" s="30"/>
      <c r="W2554" s="30"/>
      <c r="X2554" s="30"/>
      <c r="Y2554" s="30"/>
      <c r="Z2554" s="30"/>
      <c r="AA2554" s="30"/>
      <c r="AB2554" s="30"/>
      <c r="AC2554" s="30"/>
      <c r="AD2554" s="30"/>
      <c r="AE2554" s="30"/>
      <c r="AR2554" s="164" t="s">
        <v>558</v>
      </c>
      <c r="AT2554" s="164" t="s">
        <v>447</v>
      </c>
      <c r="AU2554" s="164" t="s">
        <v>129</v>
      </c>
      <c r="AY2554" s="18" t="s">
        <v>445</v>
      </c>
      <c r="BE2554" s="165">
        <f t="shared" si="24"/>
        <v>0</v>
      </c>
      <c r="BF2554" s="165">
        <f t="shared" si="25"/>
        <v>0</v>
      </c>
      <c r="BG2554" s="165">
        <f t="shared" si="26"/>
        <v>0</v>
      </c>
      <c r="BH2554" s="165">
        <f t="shared" si="27"/>
        <v>0</v>
      </c>
      <c r="BI2554" s="165">
        <f t="shared" si="28"/>
        <v>0</v>
      </c>
      <c r="BJ2554" s="18" t="s">
        <v>129</v>
      </c>
      <c r="BK2554" s="165">
        <f t="shared" si="29"/>
        <v>0</v>
      </c>
      <c r="BL2554" s="18" t="s">
        <v>558</v>
      </c>
      <c r="BM2554" s="164" t="s">
        <v>3124</v>
      </c>
    </row>
    <row r="2555" spans="1:65" s="2" customFormat="1" ht="66.75" customHeight="1">
      <c r="A2555" s="30"/>
      <c r="B2555" s="152"/>
      <c r="C2555" s="153" t="s">
        <v>3125</v>
      </c>
      <c r="D2555" s="153" t="s">
        <v>447</v>
      </c>
      <c r="E2555" s="154" t="s">
        <v>3126</v>
      </c>
      <c r="F2555" s="155" t="s">
        <v>3127</v>
      </c>
      <c r="G2555" s="156" t="s">
        <v>651</v>
      </c>
      <c r="H2555" s="157">
        <v>1</v>
      </c>
      <c r="I2555" s="158"/>
      <c r="J2555" s="158">
        <f t="shared" si="20"/>
        <v>0</v>
      </c>
      <c r="K2555" s="159"/>
      <c r="L2555" s="31"/>
      <c r="M2555" s="160" t="s">
        <v>1</v>
      </c>
      <c r="N2555" s="161" t="s">
        <v>39</v>
      </c>
      <c r="O2555" s="162">
        <v>1.07592</v>
      </c>
      <c r="P2555" s="162">
        <f t="shared" si="21"/>
        <v>1.07592</v>
      </c>
      <c r="Q2555" s="162">
        <v>2.1499999999999999E-4</v>
      </c>
      <c r="R2555" s="162">
        <f t="shared" si="22"/>
        <v>2.1499999999999999E-4</v>
      </c>
      <c r="S2555" s="162">
        <v>0</v>
      </c>
      <c r="T2555" s="163">
        <f t="shared" si="23"/>
        <v>0</v>
      </c>
      <c r="U2555" s="30"/>
      <c r="V2555" s="30"/>
      <c r="W2555" s="30"/>
      <c r="X2555" s="30"/>
      <c r="Y2555" s="30"/>
      <c r="Z2555" s="30"/>
      <c r="AA2555" s="30"/>
      <c r="AB2555" s="30"/>
      <c r="AC2555" s="30"/>
      <c r="AD2555" s="30"/>
      <c r="AE2555" s="30"/>
      <c r="AR2555" s="164" t="s">
        <v>558</v>
      </c>
      <c r="AT2555" s="164" t="s">
        <v>447</v>
      </c>
      <c r="AU2555" s="164" t="s">
        <v>129</v>
      </c>
      <c r="AY2555" s="18" t="s">
        <v>445</v>
      </c>
      <c r="BE2555" s="165">
        <f t="shared" si="24"/>
        <v>0</v>
      </c>
      <c r="BF2555" s="165">
        <f t="shared" si="25"/>
        <v>0</v>
      </c>
      <c r="BG2555" s="165">
        <f t="shared" si="26"/>
        <v>0</v>
      </c>
      <c r="BH2555" s="165">
        <f t="shared" si="27"/>
        <v>0</v>
      </c>
      <c r="BI2555" s="165">
        <f t="shared" si="28"/>
        <v>0</v>
      </c>
      <c r="BJ2555" s="18" t="s">
        <v>129</v>
      </c>
      <c r="BK2555" s="165">
        <f t="shared" si="29"/>
        <v>0</v>
      </c>
      <c r="BL2555" s="18" t="s">
        <v>558</v>
      </c>
      <c r="BM2555" s="164" t="s">
        <v>3128</v>
      </c>
    </row>
    <row r="2556" spans="1:65" s="2" customFormat="1" ht="62.65" customHeight="1">
      <c r="A2556" s="30"/>
      <c r="B2556" s="152"/>
      <c r="C2556" s="153" t="s">
        <v>3129</v>
      </c>
      <c r="D2556" s="153" t="s">
        <v>447</v>
      </c>
      <c r="E2556" s="154" t="s">
        <v>3130</v>
      </c>
      <c r="F2556" s="155" t="s">
        <v>3131</v>
      </c>
      <c r="G2556" s="156" t="s">
        <v>651</v>
      </c>
      <c r="H2556" s="157">
        <v>1</v>
      </c>
      <c r="I2556" s="158"/>
      <c r="J2556" s="158">
        <f t="shared" si="20"/>
        <v>0</v>
      </c>
      <c r="K2556" s="159"/>
      <c r="L2556" s="31"/>
      <c r="M2556" s="160" t="s">
        <v>1</v>
      </c>
      <c r="N2556" s="161" t="s">
        <v>39</v>
      </c>
      <c r="O2556" s="162">
        <v>1.07592</v>
      </c>
      <c r="P2556" s="162">
        <f t="shared" si="21"/>
        <v>1.07592</v>
      </c>
      <c r="Q2556" s="162">
        <v>2.1499999999999999E-4</v>
      </c>
      <c r="R2556" s="162">
        <f t="shared" si="22"/>
        <v>2.1499999999999999E-4</v>
      </c>
      <c r="S2556" s="162">
        <v>0</v>
      </c>
      <c r="T2556" s="163">
        <f t="shared" si="23"/>
        <v>0</v>
      </c>
      <c r="U2556" s="30"/>
      <c r="V2556" s="30"/>
      <c r="W2556" s="30"/>
      <c r="X2556" s="30"/>
      <c r="Y2556" s="30"/>
      <c r="Z2556" s="30"/>
      <c r="AA2556" s="30"/>
      <c r="AB2556" s="30"/>
      <c r="AC2556" s="30"/>
      <c r="AD2556" s="30"/>
      <c r="AE2556" s="30"/>
      <c r="AR2556" s="164" t="s">
        <v>558</v>
      </c>
      <c r="AT2556" s="164" t="s">
        <v>447</v>
      </c>
      <c r="AU2556" s="164" t="s">
        <v>129</v>
      </c>
      <c r="AY2556" s="18" t="s">
        <v>445</v>
      </c>
      <c r="BE2556" s="165">
        <f t="shared" si="24"/>
        <v>0</v>
      </c>
      <c r="BF2556" s="165">
        <f t="shared" si="25"/>
        <v>0</v>
      </c>
      <c r="BG2556" s="165">
        <f t="shared" si="26"/>
        <v>0</v>
      </c>
      <c r="BH2556" s="165">
        <f t="shared" si="27"/>
        <v>0</v>
      </c>
      <c r="BI2556" s="165">
        <f t="shared" si="28"/>
        <v>0</v>
      </c>
      <c r="BJ2556" s="18" t="s">
        <v>129</v>
      </c>
      <c r="BK2556" s="165">
        <f t="shared" si="29"/>
        <v>0</v>
      </c>
      <c r="BL2556" s="18" t="s">
        <v>558</v>
      </c>
      <c r="BM2556" s="164" t="s">
        <v>3132</v>
      </c>
    </row>
    <row r="2557" spans="1:65" s="2" customFormat="1" ht="49.15" customHeight="1">
      <c r="A2557" s="30"/>
      <c r="B2557" s="152"/>
      <c r="C2557" s="153" t="s">
        <v>3133</v>
      </c>
      <c r="D2557" s="153" t="s">
        <v>447</v>
      </c>
      <c r="E2557" s="154" t="s">
        <v>3134</v>
      </c>
      <c r="F2557" s="155" t="s">
        <v>3135</v>
      </c>
      <c r="G2557" s="156" t="s">
        <v>651</v>
      </c>
      <c r="H2557" s="157">
        <v>4</v>
      </c>
      <c r="I2557" s="158"/>
      <c r="J2557" s="158">
        <f t="shared" si="20"/>
        <v>0</v>
      </c>
      <c r="K2557" s="159"/>
      <c r="L2557" s="31"/>
      <c r="M2557" s="160" t="s">
        <v>1</v>
      </c>
      <c r="N2557" s="161" t="s">
        <v>39</v>
      </c>
      <c r="O2557" s="162">
        <v>1.07592</v>
      </c>
      <c r="P2557" s="162">
        <f t="shared" si="21"/>
        <v>4.3036799999999999</v>
      </c>
      <c r="Q2557" s="162">
        <v>2.1499999999999999E-4</v>
      </c>
      <c r="R2557" s="162">
        <f t="shared" si="22"/>
        <v>8.5999999999999998E-4</v>
      </c>
      <c r="S2557" s="162">
        <v>0</v>
      </c>
      <c r="T2557" s="163">
        <f t="shared" si="23"/>
        <v>0</v>
      </c>
      <c r="U2557" s="30"/>
      <c r="V2557" s="30"/>
      <c r="W2557" s="30"/>
      <c r="X2557" s="30"/>
      <c r="Y2557" s="30"/>
      <c r="Z2557" s="30"/>
      <c r="AA2557" s="30"/>
      <c r="AB2557" s="30"/>
      <c r="AC2557" s="30"/>
      <c r="AD2557" s="30"/>
      <c r="AE2557" s="30"/>
      <c r="AR2557" s="164" t="s">
        <v>558</v>
      </c>
      <c r="AT2557" s="164" t="s">
        <v>447</v>
      </c>
      <c r="AU2557" s="164" t="s">
        <v>129</v>
      </c>
      <c r="AY2557" s="18" t="s">
        <v>445</v>
      </c>
      <c r="BE2557" s="165">
        <f t="shared" si="24"/>
        <v>0</v>
      </c>
      <c r="BF2557" s="165">
        <f t="shared" si="25"/>
        <v>0</v>
      </c>
      <c r="BG2557" s="165">
        <f t="shared" si="26"/>
        <v>0</v>
      </c>
      <c r="BH2557" s="165">
        <f t="shared" si="27"/>
        <v>0</v>
      </c>
      <c r="BI2557" s="165">
        <f t="shared" si="28"/>
        <v>0</v>
      </c>
      <c r="BJ2557" s="18" t="s">
        <v>129</v>
      </c>
      <c r="BK2557" s="165">
        <f t="shared" si="29"/>
        <v>0</v>
      </c>
      <c r="BL2557" s="18" t="s">
        <v>558</v>
      </c>
      <c r="BM2557" s="164" t="s">
        <v>3136</v>
      </c>
    </row>
    <row r="2558" spans="1:65" s="2" customFormat="1" ht="49.15" customHeight="1">
      <c r="A2558" s="30"/>
      <c r="B2558" s="152"/>
      <c r="C2558" s="153" t="s">
        <v>3137</v>
      </c>
      <c r="D2558" s="153" t="s">
        <v>447</v>
      </c>
      <c r="E2558" s="154" t="s">
        <v>3138</v>
      </c>
      <c r="F2558" s="155" t="s">
        <v>3139</v>
      </c>
      <c r="G2558" s="156" t="s">
        <v>651</v>
      </c>
      <c r="H2558" s="157">
        <v>2</v>
      </c>
      <c r="I2558" s="158"/>
      <c r="J2558" s="158">
        <f t="shared" si="20"/>
        <v>0</v>
      </c>
      <c r="K2558" s="159"/>
      <c r="L2558" s="31"/>
      <c r="M2558" s="160" t="s">
        <v>1</v>
      </c>
      <c r="N2558" s="161" t="s">
        <v>39</v>
      </c>
      <c r="O2558" s="162">
        <v>1.07592</v>
      </c>
      <c r="P2558" s="162">
        <f t="shared" si="21"/>
        <v>2.15184</v>
      </c>
      <c r="Q2558" s="162">
        <v>2.1499999999999999E-4</v>
      </c>
      <c r="R2558" s="162">
        <f t="shared" si="22"/>
        <v>4.2999999999999999E-4</v>
      </c>
      <c r="S2558" s="162">
        <v>0</v>
      </c>
      <c r="T2558" s="163">
        <f t="shared" si="23"/>
        <v>0</v>
      </c>
      <c r="U2558" s="30"/>
      <c r="V2558" s="30"/>
      <c r="W2558" s="30"/>
      <c r="X2558" s="30"/>
      <c r="Y2558" s="30"/>
      <c r="Z2558" s="30"/>
      <c r="AA2558" s="30"/>
      <c r="AB2558" s="30"/>
      <c r="AC2558" s="30"/>
      <c r="AD2558" s="30"/>
      <c r="AE2558" s="30"/>
      <c r="AR2558" s="164" t="s">
        <v>558</v>
      </c>
      <c r="AT2558" s="164" t="s">
        <v>447</v>
      </c>
      <c r="AU2558" s="164" t="s">
        <v>129</v>
      </c>
      <c r="AY2558" s="18" t="s">
        <v>445</v>
      </c>
      <c r="BE2558" s="165">
        <f t="shared" si="24"/>
        <v>0</v>
      </c>
      <c r="BF2558" s="165">
        <f t="shared" si="25"/>
        <v>0</v>
      </c>
      <c r="BG2558" s="165">
        <f t="shared" si="26"/>
        <v>0</v>
      </c>
      <c r="BH2558" s="165">
        <f t="shared" si="27"/>
        <v>0</v>
      </c>
      <c r="BI2558" s="165">
        <f t="shared" si="28"/>
        <v>0</v>
      </c>
      <c r="BJ2558" s="18" t="s">
        <v>129</v>
      </c>
      <c r="BK2558" s="165">
        <f t="shared" si="29"/>
        <v>0</v>
      </c>
      <c r="BL2558" s="18" t="s">
        <v>558</v>
      </c>
      <c r="BM2558" s="164" t="s">
        <v>3140</v>
      </c>
    </row>
    <row r="2559" spans="1:65" s="2" customFormat="1" ht="66.75" customHeight="1">
      <c r="A2559" s="30"/>
      <c r="B2559" s="152"/>
      <c r="C2559" s="153" t="s">
        <v>3141</v>
      </c>
      <c r="D2559" s="153" t="s">
        <v>447</v>
      </c>
      <c r="E2559" s="154" t="s">
        <v>3142</v>
      </c>
      <c r="F2559" s="155" t="s">
        <v>3143</v>
      </c>
      <c r="G2559" s="156" t="s">
        <v>651</v>
      </c>
      <c r="H2559" s="157">
        <v>2</v>
      </c>
      <c r="I2559" s="158"/>
      <c r="J2559" s="158">
        <f t="shared" si="20"/>
        <v>0</v>
      </c>
      <c r="K2559" s="159"/>
      <c r="L2559" s="31"/>
      <c r="M2559" s="160" t="s">
        <v>1</v>
      </c>
      <c r="N2559" s="161" t="s">
        <v>39</v>
      </c>
      <c r="O2559" s="162">
        <v>1.07592</v>
      </c>
      <c r="P2559" s="162">
        <f t="shared" si="21"/>
        <v>2.15184</v>
      </c>
      <c r="Q2559" s="162">
        <v>2.1499999999999999E-4</v>
      </c>
      <c r="R2559" s="162">
        <f t="shared" si="22"/>
        <v>4.2999999999999999E-4</v>
      </c>
      <c r="S2559" s="162">
        <v>0</v>
      </c>
      <c r="T2559" s="163">
        <f t="shared" si="23"/>
        <v>0</v>
      </c>
      <c r="U2559" s="30"/>
      <c r="V2559" s="30"/>
      <c r="W2559" s="30"/>
      <c r="X2559" s="30"/>
      <c r="Y2559" s="30"/>
      <c r="Z2559" s="30"/>
      <c r="AA2559" s="30"/>
      <c r="AB2559" s="30"/>
      <c r="AC2559" s="30"/>
      <c r="AD2559" s="30"/>
      <c r="AE2559" s="30"/>
      <c r="AR2559" s="164" t="s">
        <v>558</v>
      </c>
      <c r="AT2559" s="164" t="s">
        <v>447</v>
      </c>
      <c r="AU2559" s="164" t="s">
        <v>129</v>
      </c>
      <c r="AY2559" s="18" t="s">
        <v>445</v>
      </c>
      <c r="BE2559" s="165">
        <f t="shared" si="24"/>
        <v>0</v>
      </c>
      <c r="BF2559" s="165">
        <f t="shared" si="25"/>
        <v>0</v>
      </c>
      <c r="BG2559" s="165">
        <f t="shared" si="26"/>
        <v>0</v>
      </c>
      <c r="BH2559" s="165">
        <f t="shared" si="27"/>
        <v>0</v>
      </c>
      <c r="BI2559" s="165">
        <f t="shared" si="28"/>
        <v>0</v>
      </c>
      <c r="BJ2559" s="18" t="s">
        <v>129</v>
      </c>
      <c r="BK2559" s="165">
        <f t="shared" si="29"/>
        <v>0</v>
      </c>
      <c r="BL2559" s="18" t="s">
        <v>558</v>
      </c>
      <c r="BM2559" s="164" t="s">
        <v>3144</v>
      </c>
    </row>
    <row r="2560" spans="1:65" s="14" customFormat="1">
      <c r="B2560" s="173"/>
      <c r="D2560" s="167" t="s">
        <v>453</v>
      </c>
      <c r="E2560" s="174" t="s">
        <v>1</v>
      </c>
      <c r="F2560" s="175" t="s">
        <v>129</v>
      </c>
      <c r="H2560" s="176">
        <v>2</v>
      </c>
      <c r="L2560" s="173"/>
      <c r="M2560" s="177"/>
      <c r="N2560" s="178"/>
      <c r="O2560" s="178"/>
      <c r="P2560" s="178"/>
      <c r="Q2560" s="178"/>
      <c r="R2560" s="178"/>
      <c r="S2560" s="178"/>
      <c r="T2560" s="179"/>
      <c r="AT2560" s="174" t="s">
        <v>453</v>
      </c>
      <c r="AU2560" s="174" t="s">
        <v>129</v>
      </c>
      <c r="AV2560" s="14" t="s">
        <v>129</v>
      </c>
      <c r="AW2560" s="14" t="s">
        <v>29</v>
      </c>
      <c r="AX2560" s="14" t="s">
        <v>73</v>
      </c>
      <c r="AY2560" s="174" t="s">
        <v>445</v>
      </c>
    </row>
    <row r="2561" spans="1:65" s="16" customFormat="1">
      <c r="B2561" s="187"/>
      <c r="D2561" s="167" t="s">
        <v>453</v>
      </c>
      <c r="E2561" s="188" t="s">
        <v>1</v>
      </c>
      <c r="F2561" s="189" t="s">
        <v>470</v>
      </c>
      <c r="H2561" s="190">
        <v>2</v>
      </c>
      <c r="L2561" s="187"/>
      <c r="M2561" s="191"/>
      <c r="N2561" s="192"/>
      <c r="O2561" s="192"/>
      <c r="P2561" s="192"/>
      <c r="Q2561" s="192"/>
      <c r="R2561" s="192"/>
      <c r="S2561" s="192"/>
      <c r="T2561" s="193"/>
      <c r="AT2561" s="188" t="s">
        <v>453</v>
      </c>
      <c r="AU2561" s="188" t="s">
        <v>129</v>
      </c>
      <c r="AV2561" s="16" t="s">
        <v>451</v>
      </c>
      <c r="AW2561" s="16" t="s">
        <v>29</v>
      </c>
      <c r="AX2561" s="16" t="s">
        <v>81</v>
      </c>
      <c r="AY2561" s="188" t="s">
        <v>445</v>
      </c>
    </row>
    <row r="2562" spans="1:65" s="2" customFormat="1" ht="49.15" customHeight="1">
      <c r="A2562" s="30"/>
      <c r="B2562" s="152"/>
      <c r="C2562" s="153" t="s">
        <v>3145</v>
      </c>
      <c r="D2562" s="153" t="s">
        <v>447</v>
      </c>
      <c r="E2562" s="154" t="s">
        <v>3146</v>
      </c>
      <c r="F2562" s="155" t="s">
        <v>3147</v>
      </c>
      <c r="G2562" s="156" t="s">
        <v>651</v>
      </c>
      <c r="H2562" s="157">
        <v>2</v>
      </c>
      <c r="I2562" s="158"/>
      <c r="J2562" s="158">
        <f>ROUND(I2562*H2562,2)</f>
        <v>0</v>
      </c>
      <c r="K2562" s="159"/>
      <c r="L2562" s="31"/>
      <c r="M2562" s="160" t="s">
        <v>1</v>
      </c>
      <c r="N2562" s="161" t="s">
        <v>39</v>
      </c>
      <c r="O2562" s="162">
        <v>1.0760000000000001</v>
      </c>
      <c r="P2562" s="162">
        <f>O2562*H2562</f>
        <v>2.1520000000000001</v>
      </c>
      <c r="Q2562" s="162">
        <v>2.2000000000000001E-4</v>
      </c>
      <c r="R2562" s="162">
        <f>Q2562*H2562</f>
        <v>4.4000000000000002E-4</v>
      </c>
      <c r="S2562" s="162">
        <v>0</v>
      </c>
      <c r="T2562" s="163">
        <f>S2562*H2562</f>
        <v>0</v>
      </c>
      <c r="U2562" s="30"/>
      <c r="V2562" s="30"/>
      <c r="W2562" s="30"/>
      <c r="X2562" s="30"/>
      <c r="Y2562" s="30"/>
      <c r="Z2562" s="30"/>
      <c r="AA2562" s="30"/>
      <c r="AB2562" s="30"/>
      <c r="AC2562" s="30"/>
      <c r="AD2562" s="30"/>
      <c r="AE2562" s="30"/>
      <c r="AR2562" s="164" t="s">
        <v>558</v>
      </c>
      <c r="AT2562" s="164" t="s">
        <v>447</v>
      </c>
      <c r="AU2562" s="164" t="s">
        <v>129</v>
      </c>
      <c r="AY2562" s="18" t="s">
        <v>445</v>
      </c>
      <c r="BE2562" s="165">
        <f>IF(N2562="základná",J2562,0)</f>
        <v>0</v>
      </c>
      <c r="BF2562" s="165">
        <f>IF(N2562="znížená",J2562,0)</f>
        <v>0</v>
      </c>
      <c r="BG2562" s="165">
        <f>IF(N2562="zákl. prenesená",J2562,0)</f>
        <v>0</v>
      </c>
      <c r="BH2562" s="165">
        <f>IF(N2562="zníž. prenesená",J2562,0)</f>
        <v>0</v>
      </c>
      <c r="BI2562" s="165">
        <f>IF(N2562="nulová",J2562,0)</f>
        <v>0</v>
      </c>
      <c r="BJ2562" s="18" t="s">
        <v>129</v>
      </c>
      <c r="BK2562" s="165">
        <f>ROUND(I2562*H2562,2)</f>
        <v>0</v>
      </c>
      <c r="BL2562" s="18" t="s">
        <v>558</v>
      </c>
      <c r="BM2562" s="164" t="s">
        <v>3148</v>
      </c>
    </row>
    <row r="2563" spans="1:65" s="14" customFormat="1">
      <c r="B2563" s="173"/>
      <c r="D2563" s="167" t="s">
        <v>453</v>
      </c>
      <c r="E2563" s="174" t="s">
        <v>1</v>
      </c>
      <c r="F2563" s="175" t="s">
        <v>129</v>
      </c>
      <c r="H2563" s="176">
        <v>2</v>
      </c>
      <c r="L2563" s="173"/>
      <c r="M2563" s="177"/>
      <c r="N2563" s="178"/>
      <c r="O2563" s="178"/>
      <c r="P2563" s="178"/>
      <c r="Q2563" s="178"/>
      <c r="R2563" s="178"/>
      <c r="S2563" s="178"/>
      <c r="T2563" s="179"/>
      <c r="AT2563" s="174" t="s">
        <v>453</v>
      </c>
      <c r="AU2563" s="174" t="s">
        <v>129</v>
      </c>
      <c r="AV2563" s="14" t="s">
        <v>129</v>
      </c>
      <c r="AW2563" s="14" t="s">
        <v>29</v>
      </c>
      <c r="AX2563" s="14" t="s">
        <v>73</v>
      </c>
      <c r="AY2563" s="174" t="s">
        <v>445</v>
      </c>
    </row>
    <row r="2564" spans="1:65" s="16" customFormat="1">
      <c r="B2564" s="187"/>
      <c r="D2564" s="167" t="s">
        <v>453</v>
      </c>
      <c r="E2564" s="188" t="s">
        <v>1</v>
      </c>
      <c r="F2564" s="189" t="s">
        <v>470</v>
      </c>
      <c r="H2564" s="190">
        <v>2</v>
      </c>
      <c r="L2564" s="187"/>
      <c r="M2564" s="191"/>
      <c r="N2564" s="192"/>
      <c r="O2564" s="192"/>
      <c r="P2564" s="192"/>
      <c r="Q2564" s="192"/>
      <c r="R2564" s="192"/>
      <c r="S2564" s="192"/>
      <c r="T2564" s="193"/>
      <c r="AT2564" s="188" t="s">
        <v>453</v>
      </c>
      <c r="AU2564" s="188" t="s">
        <v>129</v>
      </c>
      <c r="AV2564" s="16" t="s">
        <v>451</v>
      </c>
      <c r="AW2564" s="16" t="s">
        <v>29</v>
      </c>
      <c r="AX2564" s="16" t="s">
        <v>81</v>
      </c>
      <c r="AY2564" s="188" t="s">
        <v>445</v>
      </c>
    </row>
    <row r="2565" spans="1:65" s="2" customFormat="1" ht="66.75" customHeight="1">
      <c r="A2565" s="30"/>
      <c r="B2565" s="152"/>
      <c r="C2565" s="153" t="s">
        <v>3149</v>
      </c>
      <c r="D2565" s="153" t="s">
        <v>447</v>
      </c>
      <c r="E2565" s="154" t="s">
        <v>3150</v>
      </c>
      <c r="F2565" s="155" t="s">
        <v>3151</v>
      </c>
      <c r="G2565" s="156" t="s">
        <v>651</v>
      </c>
      <c r="H2565" s="157">
        <v>4</v>
      </c>
      <c r="I2565" s="158"/>
      <c r="J2565" s="158">
        <f>ROUND(I2565*H2565,2)</f>
        <v>0</v>
      </c>
      <c r="K2565" s="159"/>
      <c r="L2565" s="31"/>
      <c r="M2565" s="160" t="s">
        <v>1</v>
      </c>
      <c r="N2565" s="161" t="s">
        <v>39</v>
      </c>
      <c r="O2565" s="162">
        <v>1.07592</v>
      </c>
      <c r="P2565" s="162">
        <f>O2565*H2565</f>
        <v>4.3036799999999999</v>
      </c>
      <c r="Q2565" s="162">
        <v>2.1499999999999999E-4</v>
      </c>
      <c r="R2565" s="162">
        <f>Q2565*H2565</f>
        <v>8.5999999999999998E-4</v>
      </c>
      <c r="S2565" s="162">
        <v>0</v>
      </c>
      <c r="T2565" s="163">
        <f>S2565*H2565</f>
        <v>0</v>
      </c>
      <c r="U2565" s="30"/>
      <c r="V2565" s="30"/>
      <c r="W2565" s="30"/>
      <c r="X2565" s="30"/>
      <c r="Y2565" s="30"/>
      <c r="Z2565" s="30"/>
      <c r="AA2565" s="30"/>
      <c r="AB2565" s="30"/>
      <c r="AC2565" s="30"/>
      <c r="AD2565" s="30"/>
      <c r="AE2565" s="30"/>
      <c r="AR2565" s="164" t="s">
        <v>558</v>
      </c>
      <c r="AT2565" s="164" t="s">
        <v>447</v>
      </c>
      <c r="AU2565" s="164" t="s">
        <v>129</v>
      </c>
      <c r="AY2565" s="18" t="s">
        <v>445</v>
      </c>
      <c r="BE2565" s="165">
        <f>IF(N2565="základná",J2565,0)</f>
        <v>0</v>
      </c>
      <c r="BF2565" s="165">
        <f>IF(N2565="znížená",J2565,0)</f>
        <v>0</v>
      </c>
      <c r="BG2565" s="165">
        <f>IF(N2565="zákl. prenesená",J2565,0)</f>
        <v>0</v>
      </c>
      <c r="BH2565" s="165">
        <f>IF(N2565="zníž. prenesená",J2565,0)</f>
        <v>0</v>
      </c>
      <c r="BI2565" s="165">
        <f>IF(N2565="nulová",J2565,0)</f>
        <v>0</v>
      </c>
      <c r="BJ2565" s="18" t="s">
        <v>129</v>
      </c>
      <c r="BK2565" s="165">
        <f>ROUND(I2565*H2565,2)</f>
        <v>0</v>
      </c>
      <c r="BL2565" s="18" t="s">
        <v>558</v>
      </c>
      <c r="BM2565" s="164" t="s">
        <v>3152</v>
      </c>
    </row>
    <row r="2566" spans="1:65" s="14" customFormat="1">
      <c r="B2566" s="173"/>
      <c r="D2566" s="167" t="s">
        <v>453</v>
      </c>
      <c r="E2566" s="174" t="s">
        <v>1</v>
      </c>
      <c r="F2566" s="175" t="s">
        <v>451</v>
      </c>
      <c r="H2566" s="176">
        <v>4</v>
      </c>
      <c r="L2566" s="173"/>
      <c r="M2566" s="177"/>
      <c r="N2566" s="178"/>
      <c r="O2566" s="178"/>
      <c r="P2566" s="178"/>
      <c r="Q2566" s="178"/>
      <c r="R2566" s="178"/>
      <c r="S2566" s="178"/>
      <c r="T2566" s="179"/>
      <c r="AT2566" s="174" t="s">
        <v>453</v>
      </c>
      <c r="AU2566" s="174" t="s">
        <v>129</v>
      </c>
      <c r="AV2566" s="14" t="s">
        <v>129</v>
      </c>
      <c r="AW2566" s="14" t="s">
        <v>29</v>
      </c>
      <c r="AX2566" s="14" t="s">
        <v>73</v>
      </c>
      <c r="AY2566" s="174" t="s">
        <v>445</v>
      </c>
    </row>
    <row r="2567" spans="1:65" s="16" customFormat="1">
      <c r="B2567" s="187"/>
      <c r="D2567" s="167" t="s">
        <v>453</v>
      </c>
      <c r="E2567" s="188" t="s">
        <v>1</v>
      </c>
      <c r="F2567" s="189" t="s">
        <v>470</v>
      </c>
      <c r="H2567" s="190">
        <v>4</v>
      </c>
      <c r="L2567" s="187"/>
      <c r="M2567" s="191"/>
      <c r="N2567" s="192"/>
      <c r="O2567" s="192"/>
      <c r="P2567" s="192"/>
      <c r="Q2567" s="192"/>
      <c r="R2567" s="192"/>
      <c r="S2567" s="192"/>
      <c r="T2567" s="193"/>
      <c r="AT2567" s="188" t="s">
        <v>453</v>
      </c>
      <c r="AU2567" s="188" t="s">
        <v>129</v>
      </c>
      <c r="AV2567" s="16" t="s">
        <v>451</v>
      </c>
      <c r="AW2567" s="16" t="s">
        <v>29</v>
      </c>
      <c r="AX2567" s="16" t="s">
        <v>81</v>
      </c>
      <c r="AY2567" s="188" t="s">
        <v>445</v>
      </c>
    </row>
    <row r="2568" spans="1:65" s="2" customFormat="1" ht="55.5" customHeight="1">
      <c r="A2568" s="30"/>
      <c r="B2568" s="152"/>
      <c r="C2568" s="153" t="s">
        <v>3153</v>
      </c>
      <c r="D2568" s="153" t="s">
        <v>447</v>
      </c>
      <c r="E2568" s="154" t="s">
        <v>3154</v>
      </c>
      <c r="F2568" s="155" t="s">
        <v>3155</v>
      </c>
      <c r="G2568" s="156" t="s">
        <v>651</v>
      </c>
      <c r="H2568" s="157">
        <v>3</v>
      </c>
      <c r="I2568" s="158"/>
      <c r="J2568" s="158">
        <f>ROUND(I2568*H2568,2)</f>
        <v>0</v>
      </c>
      <c r="K2568" s="159"/>
      <c r="L2568" s="31"/>
      <c r="M2568" s="160" t="s">
        <v>1</v>
      </c>
      <c r="N2568" s="161" t="s">
        <v>39</v>
      </c>
      <c r="O2568" s="162">
        <v>1.07592</v>
      </c>
      <c r="P2568" s="162">
        <f>O2568*H2568</f>
        <v>3.22776</v>
      </c>
      <c r="Q2568" s="162">
        <v>2.1499999999999999E-4</v>
      </c>
      <c r="R2568" s="162">
        <f>Q2568*H2568</f>
        <v>6.4499999999999996E-4</v>
      </c>
      <c r="S2568" s="162">
        <v>0</v>
      </c>
      <c r="T2568" s="163">
        <f>S2568*H2568</f>
        <v>0</v>
      </c>
      <c r="U2568" s="30"/>
      <c r="V2568" s="30"/>
      <c r="W2568" s="30"/>
      <c r="X2568" s="30"/>
      <c r="Y2568" s="30"/>
      <c r="Z2568" s="30"/>
      <c r="AA2568" s="30"/>
      <c r="AB2568" s="30"/>
      <c r="AC2568" s="30"/>
      <c r="AD2568" s="30"/>
      <c r="AE2568" s="30"/>
      <c r="AR2568" s="164" t="s">
        <v>558</v>
      </c>
      <c r="AT2568" s="164" t="s">
        <v>447</v>
      </c>
      <c r="AU2568" s="164" t="s">
        <v>129</v>
      </c>
      <c r="AY2568" s="18" t="s">
        <v>445</v>
      </c>
      <c r="BE2568" s="165">
        <f>IF(N2568="základná",J2568,0)</f>
        <v>0</v>
      </c>
      <c r="BF2568" s="165">
        <f>IF(N2568="znížená",J2568,0)</f>
        <v>0</v>
      </c>
      <c r="BG2568" s="165">
        <f>IF(N2568="zákl. prenesená",J2568,0)</f>
        <v>0</v>
      </c>
      <c r="BH2568" s="165">
        <f>IF(N2568="zníž. prenesená",J2568,0)</f>
        <v>0</v>
      </c>
      <c r="BI2568" s="165">
        <f>IF(N2568="nulová",J2568,0)</f>
        <v>0</v>
      </c>
      <c r="BJ2568" s="18" t="s">
        <v>129</v>
      </c>
      <c r="BK2568" s="165">
        <f>ROUND(I2568*H2568,2)</f>
        <v>0</v>
      </c>
      <c r="BL2568" s="18" t="s">
        <v>558</v>
      </c>
      <c r="BM2568" s="164" t="s">
        <v>3156</v>
      </c>
    </row>
    <row r="2569" spans="1:65" s="14" customFormat="1">
      <c r="B2569" s="173"/>
      <c r="D2569" s="167" t="s">
        <v>453</v>
      </c>
      <c r="E2569" s="174" t="s">
        <v>1</v>
      </c>
      <c r="F2569" s="175" t="s">
        <v>469</v>
      </c>
      <c r="H2569" s="176">
        <v>3</v>
      </c>
      <c r="L2569" s="173"/>
      <c r="M2569" s="177"/>
      <c r="N2569" s="178"/>
      <c r="O2569" s="178"/>
      <c r="P2569" s="178"/>
      <c r="Q2569" s="178"/>
      <c r="R2569" s="178"/>
      <c r="S2569" s="178"/>
      <c r="T2569" s="179"/>
      <c r="AT2569" s="174" t="s">
        <v>453</v>
      </c>
      <c r="AU2569" s="174" t="s">
        <v>129</v>
      </c>
      <c r="AV2569" s="14" t="s">
        <v>129</v>
      </c>
      <c r="AW2569" s="14" t="s">
        <v>29</v>
      </c>
      <c r="AX2569" s="14" t="s">
        <v>73</v>
      </c>
      <c r="AY2569" s="174" t="s">
        <v>445</v>
      </c>
    </row>
    <row r="2570" spans="1:65" s="16" customFormat="1">
      <c r="B2570" s="187"/>
      <c r="D2570" s="167" t="s">
        <v>453</v>
      </c>
      <c r="E2570" s="188" t="s">
        <v>1</v>
      </c>
      <c r="F2570" s="189" t="s">
        <v>470</v>
      </c>
      <c r="H2570" s="190">
        <v>3</v>
      </c>
      <c r="L2570" s="187"/>
      <c r="M2570" s="191"/>
      <c r="N2570" s="192"/>
      <c r="O2570" s="192"/>
      <c r="P2570" s="192"/>
      <c r="Q2570" s="192"/>
      <c r="R2570" s="192"/>
      <c r="S2570" s="192"/>
      <c r="T2570" s="193"/>
      <c r="AT2570" s="188" t="s">
        <v>453</v>
      </c>
      <c r="AU2570" s="188" t="s">
        <v>129</v>
      </c>
      <c r="AV2570" s="16" t="s">
        <v>451</v>
      </c>
      <c r="AW2570" s="16" t="s">
        <v>29</v>
      </c>
      <c r="AX2570" s="16" t="s">
        <v>81</v>
      </c>
      <c r="AY2570" s="188" t="s">
        <v>445</v>
      </c>
    </row>
    <row r="2571" spans="1:65" s="2" customFormat="1" ht="49.15" customHeight="1">
      <c r="A2571" s="30"/>
      <c r="B2571" s="152"/>
      <c r="C2571" s="153" t="s">
        <v>3157</v>
      </c>
      <c r="D2571" s="153" t="s">
        <v>447</v>
      </c>
      <c r="E2571" s="154" t="s">
        <v>3158</v>
      </c>
      <c r="F2571" s="155" t="s">
        <v>3159</v>
      </c>
      <c r="G2571" s="156" t="s">
        <v>651</v>
      </c>
      <c r="H2571" s="157">
        <v>2</v>
      </c>
      <c r="I2571" s="158"/>
      <c r="J2571" s="158">
        <f>ROUND(I2571*H2571,2)</f>
        <v>0</v>
      </c>
      <c r="K2571" s="159"/>
      <c r="L2571" s="31"/>
      <c r="M2571" s="160" t="s">
        <v>1</v>
      </c>
      <c r="N2571" s="161" t="s">
        <v>39</v>
      </c>
      <c r="O2571" s="162">
        <v>1.07592</v>
      </c>
      <c r="P2571" s="162">
        <f>O2571*H2571</f>
        <v>2.15184</v>
      </c>
      <c r="Q2571" s="162">
        <v>2.1499999999999999E-4</v>
      </c>
      <c r="R2571" s="162">
        <f>Q2571*H2571</f>
        <v>4.2999999999999999E-4</v>
      </c>
      <c r="S2571" s="162">
        <v>0</v>
      </c>
      <c r="T2571" s="163">
        <f>S2571*H2571</f>
        <v>0</v>
      </c>
      <c r="U2571" s="30"/>
      <c r="V2571" s="30"/>
      <c r="W2571" s="30"/>
      <c r="X2571" s="30"/>
      <c r="Y2571" s="30"/>
      <c r="Z2571" s="30"/>
      <c r="AA2571" s="30"/>
      <c r="AB2571" s="30"/>
      <c r="AC2571" s="30"/>
      <c r="AD2571" s="30"/>
      <c r="AE2571" s="30"/>
      <c r="AR2571" s="164" t="s">
        <v>558</v>
      </c>
      <c r="AT2571" s="164" t="s">
        <v>447</v>
      </c>
      <c r="AU2571" s="164" t="s">
        <v>129</v>
      </c>
      <c r="AY2571" s="18" t="s">
        <v>445</v>
      </c>
      <c r="BE2571" s="165">
        <f>IF(N2571="základná",J2571,0)</f>
        <v>0</v>
      </c>
      <c r="BF2571" s="165">
        <f>IF(N2571="znížená",J2571,0)</f>
        <v>0</v>
      </c>
      <c r="BG2571" s="165">
        <f>IF(N2571="zákl. prenesená",J2571,0)</f>
        <v>0</v>
      </c>
      <c r="BH2571" s="165">
        <f>IF(N2571="zníž. prenesená",J2571,0)</f>
        <v>0</v>
      </c>
      <c r="BI2571" s="165">
        <f>IF(N2571="nulová",J2571,0)</f>
        <v>0</v>
      </c>
      <c r="BJ2571" s="18" t="s">
        <v>129</v>
      </c>
      <c r="BK2571" s="165">
        <f>ROUND(I2571*H2571,2)</f>
        <v>0</v>
      </c>
      <c r="BL2571" s="18" t="s">
        <v>558</v>
      </c>
      <c r="BM2571" s="164" t="s">
        <v>3160</v>
      </c>
    </row>
    <row r="2572" spans="1:65" s="14" customFormat="1">
      <c r="B2572" s="173"/>
      <c r="D2572" s="167" t="s">
        <v>453</v>
      </c>
      <c r="E2572" s="174" t="s">
        <v>1</v>
      </c>
      <c r="F2572" s="175" t="s">
        <v>129</v>
      </c>
      <c r="H2572" s="176">
        <v>2</v>
      </c>
      <c r="L2572" s="173"/>
      <c r="M2572" s="177"/>
      <c r="N2572" s="178"/>
      <c r="O2572" s="178"/>
      <c r="P2572" s="178"/>
      <c r="Q2572" s="178"/>
      <c r="R2572" s="178"/>
      <c r="S2572" s="178"/>
      <c r="T2572" s="179"/>
      <c r="AT2572" s="174" t="s">
        <v>453</v>
      </c>
      <c r="AU2572" s="174" t="s">
        <v>129</v>
      </c>
      <c r="AV2572" s="14" t="s">
        <v>129</v>
      </c>
      <c r="AW2572" s="14" t="s">
        <v>29</v>
      </c>
      <c r="AX2572" s="14" t="s">
        <v>73</v>
      </c>
      <c r="AY2572" s="174" t="s">
        <v>445</v>
      </c>
    </row>
    <row r="2573" spans="1:65" s="16" customFormat="1">
      <c r="B2573" s="187"/>
      <c r="D2573" s="167" t="s">
        <v>453</v>
      </c>
      <c r="E2573" s="188" t="s">
        <v>1</v>
      </c>
      <c r="F2573" s="189" t="s">
        <v>470</v>
      </c>
      <c r="H2573" s="190">
        <v>2</v>
      </c>
      <c r="L2573" s="187"/>
      <c r="M2573" s="191"/>
      <c r="N2573" s="192"/>
      <c r="O2573" s="192"/>
      <c r="P2573" s="192"/>
      <c r="Q2573" s="192"/>
      <c r="R2573" s="192"/>
      <c r="S2573" s="192"/>
      <c r="T2573" s="193"/>
      <c r="AT2573" s="188" t="s">
        <v>453</v>
      </c>
      <c r="AU2573" s="188" t="s">
        <v>129</v>
      </c>
      <c r="AV2573" s="16" t="s">
        <v>451</v>
      </c>
      <c r="AW2573" s="16" t="s">
        <v>29</v>
      </c>
      <c r="AX2573" s="16" t="s">
        <v>81</v>
      </c>
      <c r="AY2573" s="188" t="s">
        <v>445</v>
      </c>
    </row>
    <row r="2574" spans="1:65" s="2" customFormat="1" ht="55.5" customHeight="1">
      <c r="A2574" s="30"/>
      <c r="B2574" s="152"/>
      <c r="C2574" s="153" t="s">
        <v>3161</v>
      </c>
      <c r="D2574" s="153" t="s">
        <v>447</v>
      </c>
      <c r="E2574" s="154" t="s">
        <v>3162</v>
      </c>
      <c r="F2574" s="155" t="s">
        <v>3163</v>
      </c>
      <c r="G2574" s="156" t="s">
        <v>651</v>
      </c>
      <c r="H2574" s="157">
        <v>30</v>
      </c>
      <c r="I2574" s="158"/>
      <c r="J2574" s="158">
        <f>ROUND(I2574*H2574,2)</f>
        <v>0</v>
      </c>
      <c r="K2574" s="159"/>
      <c r="L2574" s="31"/>
      <c r="M2574" s="160" t="s">
        <v>1</v>
      </c>
      <c r="N2574" s="161" t="s">
        <v>39</v>
      </c>
      <c r="O2574" s="162">
        <v>1.07592</v>
      </c>
      <c r="P2574" s="162">
        <f>O2574*H2574</f>
        <v>32.2776</v>
      </c>
      <c r="Q2574" s="162">
        <v>2.1499999999999999E-4</v>
      </c>
      <c r="R2574" s="162">
        <f>Q2574*H2574</f>
        <v>6.45E-3</v>
      </c>
      <c r="S2574" s="162">
        <v>0</v>
      </c>
      <c r="T2574" s="163">
        <f>S2574*H2574</f>
        <v>0</v>
      </c>
      <c r="U2574" s="30"/>
      <c r="V2574" s="30"/>
      <c r="W2574" s="30"/>
      <c r="X2574" s="30"/>
      <c r="Y2574" s="30"/>
      <c r="Z2574" s="30"/>
      <c r="AA2574" s="30"/>
      <c r="AB2574" s="30"/>
      <c r="AC2574" s="30"/>
      <c r="AD2574" s="30"/>
      <c r="AE2574" s="30"/>
      <c r="AR2574" s="164" t="s">
        <v>558</v>
      </c>
      <c r="AT2574" s="164" t="s">
        <v>447</v>
      </c>
      <c r="AU2574" s="164" t="s">
        <v>129</v>
      </c>
      <c r="AY2574" s="18" t="s">
        <v>445</v>
      </c>
      <c r="BE2574" s="165">
        <f>IF(N2574="základná",J2574,0)</f>
        <v>0</v>
      </c>
      <c r="BF2574" s="165">
        <f>IF(N2574="znížená",J2574,0)</f>
        <v>0</v>
      </c>
      <c r="BG2574" s="165">
        <f>IF(N2574="zákl. prenesená",J2574,0)</f>
        <v>0</v>
      </c>
      <c r="BH2574" s="165">
        <f>IF(N2574="zníž. prenesená",J2574,0)</f>
        <v>0</v>
      </c>
      <c r="BI2574" s="165">
        <f>IF(N2574="nulová",J2574,0)</f>
        <v>0</v>
      </c>
      <c r="BJ2574" s="18" t="s">
        <v>129</v>
      </c>
      <c r="BK2574" s="165">
        <f>ROUND(I2574*H2574,2)</f>
        <v>0</v>
      </c>
      <c r="BL2574" s="18" t="s">
        <v>558</v>
      </c>
      <c r="BM2574" s="164" t="s">
        <v>3164</v>
      </c>
    </row>
    <row r="2575" spans="1:65" s="14" customFormat="1">
      <c r="B2575" s="173"/>
      <c r="D2575" s="167" t="s">
        <v>453</v>
      </c>
      <c r="E2575" s="174" t="s">
        <v>1</v>
      </c>
      <c r="F2575" s="175" t="s">
        <v>643</v>
      </c>
      <c r="H2575" s="176">
        <v>30</v>
      </c>
      <c r="L2575" s="173"/>
      <c r="M2575" s="177"/>
      <c r="N2575" s="178"/>
      <c r="O2575" s="178"/>
      <c r="P2575" s="178"/>
      <c r="Q2575" s="178"/>
      <c r="R2575" s="178"/>
      <c r="S2575" s="178"/>
      <c r="T2575" s="179"/>
      <c r="AT2575" s="174" t="s">
        <v>453</v>
      </c>
      <c r="AU2575" s="174" t="s">
        <v>129</v>
      </c>
      <c r="AV2575" s="14" t="s">
        <v>129</v>
      </c>
      <c r="AW2575" s="14" t="s">
        <v>29</v>
      </c>
      <c r="AX2575" s="14" t="s">
        <v>73</v>
      </c>
      <c r="AY2575" s="174" t="s">
        <v>445</v>
      </c>
    </row>
    <row r="2576" spans="1:65" s="16" customFormat="1">
      <c r="B2576" s="187"/>
      <c r="D2576" s="167" t="s">
        <v>453</v>
      </c>
      <c r="E2576" s="188" t="s">
        <v>1</v>
      </c>
      <c r="F2576" s="189" t="s">
        <v>470</v>
      </c>
      <c r="H2576" s="190">
        <v>30</v>
      </c>
      <c r="L2576" s="187"/>
      <c r="M2576" s="191"/>
      <c r="N2576" s="192"/>
      <c r="O2576" s="192"/>
      <c r="P2576" s="192"/>
      <c r="Q2576" s="192"/>
      <c r="R2576" s="192"/>
      <c r="S2576" s="192"/>
      <c r="T2576" s="193"/>
      <c r="AT2576" s="188" t="s">
        <v>453</v>
      </c>
      <c r="AU2576" s="188" t="s">
        <v>129</v>
      </c>
      <c r="AV2576" s="16" t="s">
        <v>451</v>
      </c>
      <c r="AW2576" s="16" t="s">
        <v>29</v>
      </c>
      <c r="AX2576" s="16" t="s">
        <v>81</v>
      </c>
      <c r="AY2576" s="188" t="s">
        <v>445</v>
      </c>
    </row>
    <row r="2577" spans="1:65" s="2" customFormat="1" ht="66.75" customHeight="1">
      <c r="A2577" s="30"/>
      <c r="B2577" s="152"/>
      <c r="C2577" s="153" t="s">
        <v>3165</v>
      </c>
      <c r="D2577" s="153" t="s">
        <v>447</v>
      </c>
      <c r="E2577" s="154" t="s">
        <v>3166</v>
      </c>
      <c r="F2577" s="155" t="s">
        <v>3167</v>
      </c>
      <c r="G2577" s="156" t="s">
        <v>651</v>
      </c>
      <c r="H2577" s="157">
        <v>2</v>
      </c>
      <c r="I2577" s="158"/>
      <c r="J2577" s="158">
        <f>ROUND(I2577*H2577,2)</f>
        <v>0</v>
      </c>
      <c r="K2577" s="159"/>
      <c r="L2577" s="31"/>
      <c r="M2577" s="160" t="s">
        <v>1</v>
      </c>
      <c r="N2577" s="161" t="s">
        <v>39</v>
      </c>
      <c r="O2577" s="162">
        <v>1.07592</v>
      </c>
      <c r="P2577" s="162">
        <f>O2577*H2577</f>
        <v>2.15184</v>
      </c>
      <c r="Q2577" s="162">
        <v>2.1499999999999999E-4</v>
      </c>
      <c r="R2577" s="162">
        <f>Q2577*H2577</f>
        <v>4.2999999999999999E-4</v>
      </c>
      <c r="S2577" s="162">
        <v>0</v>
      </c>
      <c r="T2577" s="163">
        <f>S2577*H2577</f>
        <v>0</v>
      </c>
      <c r="U2577" s="30"/>
      <c r="V2577" s="30"/>
      <c r="W2577" s="30"/>
      <c r="X2577" s="30"/>
      <c r="Y2577" s="30"/>
      <c r="Z2577" s="30"/>
      <c r="AA2577" s="30"/>
      <c r="AB2577" s="30"/>
      <c r="AC2577" s="30"/>
      <c r="AD2577" s="30"/>
      <c r="AE2577" s="30"/>
      <c r="AR2577" s="164" t="s">
        <v>558</v>
      </c>
      <c r="AT2577" s="164" t="s">
        <v>447</v>
      </c>
      <c r="AU2577" s="164" t="s">
        <v>129</v>
      </c>
      <c r="AY2577" s="18" t="s">
        <v>445</v>
      </c>
      <c r="BE2577" s="165">
        <f>IF(N2577="základná",J2577,0)</f>
        <v>0</v>
      </c>
      <c r="BF2577" s="165">
        <f>IF(N2577="znížená",J2577,0)</f>
        <v>0</v>
      </c>
      <c r="BG2577" s="165">
        <f>IF(N2577="zákl. prenesená",J2577,0)</f>
        <v>0</v>
      </c>
      <c r="BH2577" s="165">
        <f>IF(N2577="zníž. prenesená",J2577,0)</f>
        <v>0</v>
      </c>
      <c r="BI2577" s="165">
        <f>IF(N2577="nulová",J2577,0)</f>
        <v>0</v>
      </c>
      <c r="BJ2577" s="18" t="s">
        <v>129</v>
      </c>
      <c r="BK2577" s="165">
        <f>ROUND(I2577*H2577,2)</f>
        <v>0</v>
      </c>
      <c r="BL2577" s="18" t="s">
        <v>558</v>
      </c>
      <c r="BM2577" s="164" t="s">
        <v>3168</v>
      </c>
    </row>
    <row r="2578" spans="1:65" s="14" customFormat="1">
      <c r="B2578" s="173"/>
      <c r="D2578" s="167" t="s">
        <v>453</v>
      </c>
      <c r="E2578" s="174" t="s">
        <v>1</v>
      </c>
      <c r="F2578" s="175" t="s">
        <v>129</v>
      </c>
      <c r="H2578" s="176">
        <v>2</v>
      </c>
      <c r="L2578" s="173"/>
      <c r="M2578" s="177"/>
      <c r="N2578" s="178"/>
      <c r="O2578" s="178"/>
      <c r="P2578" s="178"/>
      <c r="Q2578" s="178"/>
      <c r="R2578" s="178"/>
      <c r="S2578" s="178"/>
      <c r="T2578" s="179"/>
      <c r="AT2578" s="174" t="s">
        <v>453</v>
      </c>
      <c r="AU2578" s="174" t="s">
        <v>129</v>
      </c>
      <c r="AV2578" s="14" t="s">
        <v>129</v>
      </c>
      <c r="AW2578" s="14" t="s">
        <v>29</v>
      </c>
      <c r="AX2578" s="14" t="s">
        <v>73</v>
      </c>
      <c r="AY2578" s="174" t="s">
        <v>445</v>
      </c>
    </row>
    <row r="2579" spans="1:65" s="16" customFormat="1">
      <c r="B2579" s="187"/>
      <c r="D2579" s="167" t="s">
        <v>453</v>
      </c>
      <c r="E2579" s="188" t="s">
        <v>1</v>
      </c>
      <c r="F2579" s="189" t="s">
        <v>470</v>
      </c>
      <c r="H2579" s="190">
        <v>2</v>
      </c>
      <c r="L2579" s="187"/>
      <c r="M2579" s="191"/>
      <c r="N2579" s="192"/>
      <c r="O2579" s="192"/>
      <c r="P2579" s="192"/>
      <c r="Q2579" s="192"/>
      <c r="R2579" s="192"/>
      <c r="S2579" s="192"/>
      <c r="T2579" s="193"/>
      <c r="AT2579" s="188" t="s">
        <v>453</v>
      </c>
      <c r="AU2579" s="188" t="s">
        <v>129</v>
      </c>
      <c r="AV2579" s="16" t="s">
        <v>451</v>
      </c>
      <c r="AW2579" s="16" t="s">
        <v>29</v>
      </c>
      <c r="AX2579" s="16" t="s">
        <v>81</v>
      </c>
      <c r="AY2579" s="188" t="s">
        <v>445</v>
      </c>
    </row>
    <row r="2580" spans="1:65" s="2" customFormat="1" ht="55.5" customHeight="1">
      <c r="A2580" s="30"/>
      <c r="B2580" s="152"/>
      <c r="C2580" s="153" t="s">
        <v>3169</v>
      </c>
      <c r="D2580" s="153" t="s">
        <v>447</v>
      </c>
      <c r="E2580" s="154" t="s">
        <v>3170</v>
      </c>
      <c r="F2580" s="155" t="s">
        <v>3171</v>
      </c>
      <c r="G2580" s="156" t="s">
        <v>651</v>
      </c>
      <c r="H2580" s="157">
        <v>2</v>
      </c>
      <c r="I2580" s="158"/>
      <c r="J2580" s="158">
        <f>ROUND(I2580*H2580,2)</f>
        <v>0</v>
      </c>
      <c r="K2580" s="159"/>
      <c r="L2580" s="31"/>
      <c r="M2580" s="160" t="s">
        <v>1</v>
      </c>
      <c r="N2580" s="161" t="s">
        <v>39</v>
      </c>
      <c r="O2580" s="162">
        <v>1.07592</v>
      </c>
      <c r="P2580" s="162">
        <f>O2580*H2580</f>
        <v>2.15184</v>
      </c>
      <c r="Q2580" s="162">
        <v>2.1499999999999999E-4</v>
      </c>
      <c r="R2580" s="162">
        <f>Q2580*H2580</f>
        <v>4.2999999999999999E-4</v>
      </c>
      <c r="S2580" s="162">
        <v>0</v>
      </c>
      <c r="T2580" s="163">
        <f>S2580*H2580</f>
        <v>0</v>
      </c>
      <c r="U2580" s="30"/>
      <c r="V2580" s="30"/>
      <c r="W2580" s="30"/>
      <c r="X2580" s="30"/>
      <c r="Y2580" s="30"/>
      <c r="Z2580" s="30"/>
      <c r="AA2580" s="30"/>
      <c r="AB2580" s="30"/>
      <c r="AC2580" s="30"/>
      <c r="AD2580" s="30"/>
      <c r="AE2580" s="30"/>
      <c r="AR2580" s="164" t="s">
        <v>558</v>
      </c>
      <c r="AT2580" s="164" t="s">
        <v>447</v>
      </c>
      <c r="AU2580" s="164" t="s">
        <v>129</v>
      </c>
      <c r="AY2580" s="18" t="s">
        <v>445</v>
      </c>
      <c r="BE2580" s="165">
        <f>IF(N2580="základná",J2580,0)</f>
        <v>0</v>
      </c>
      <c r="BF2580" s="165">
        <f>IF(N2580="znížená",J2580,0)</f>
        <v>0</v>
      </c>
      <c r="BG2580" s="165">
        <f>IF(N2580="zákl. prenesená",J2580,0)</f>
        <v>0</v>
      </c>
      <c r="BH2580" s="165">
        <f>IF(N2580="zníž. prenesená",J2580,0)</f>
        <v>0</v>
      </c>
      <c r="BI2580" s="165">
        <f>IF(N2580="nulová",J2580,0)</f>
        <v>0</v>
      </c>
      <c r="BJ2580" s="18" t="s">
        <v>129</v>
      </c>
      <c r="BK2580" s="165">
        <f>ROUND(I2580*H2580,2)</f>
        <v>0</v>
      </c>
      <c r="BL2580" s="18" t="s">
        <v>558</v>
      </c>
      <c r="BM2580" s="164" t="s">
        <v>3172</v>
      </c>
    </row>
    <row r="2581" spans="1:65" s="14" customFormat="1">
      <c r="B2581" s="173"/>
      <c r="D2581" s="167" t="s">
        <v>453</v>
      </c>
      <c r="E2581" s="174" t="s">
        <v>1</v>
      </c>
      <c r="F2581" s="175" t="s">
        <v>129</v>
      </c>
      <c r="H2581" s="176">
        <v>2</v>
      </c>
      <c r="L2581" s="173"/>
      <c r="M2581" s="177"/>
      <c r="N2581" s="178"/>
      <c r="O2581" s="178"/>
      <c r="P2581" s="178"/>
      <c r="Q2581" s="178"/>
      <c r="R2581" s="178"/>
      <c r="S2581" s="178"/>
      <c r="T2581" s="179"/>
      <c r="AT2581" s="174" t="s">
        <v>453</v>
      </c>
      <c r="AU2581" s="174" t="s">
        <v>129</v>
      </c>
      <c r="AV2581" s="14" t="s">
        <v>129</v>
      </c>
      <c r="AW2581" s="14" t="s">
        <v>29</v>
      </c>
      <c r="AX2581" s="14" t="s">
        <v>73</v>
      </c>
      <c r="AY2581" s="174" t="s">
        <v>445</v>
      </c>
    </row>
    <row r="2582" spans="1:65" s="16" customFormat="1">
      <c r="B2582" s="187"/>
      <c r="D2582" s="167" t="s">
        <v>453</v>
      </c>
      <c r="E2582" s="188" t="s">
        <v>1</v>
      </c>
      <c r="F2582" s="189" t="s">
        <v>470</v>
      </c>
      <c r="H2582" s="190">
        <v>2</v>
      </c>
      <c r="L2582" s="187"/>
      <c r="M2582" s="191"/>
      <c r="N2582" s="192"/>
      <c r="O2582" s="192"/>
      <c r="P2582" s="192"/>
      <c r="Q2582" s="192"/>
      <c r="R2582" s="192"/>
      <c r="S2582" s="192"/>
      <c r="T2582" s="193"/>
      <c r="AT2582" s="188" t="s">
        <v>453</v>
      </c>
      <c r="AU2582" s="188" t="s">
        <v>129</v>
      </c>
      <c r="AV2582" s="16" t="s">
        <v>451</v>
      </c>
      <c r="AW2582" s="16" t="s">
        <v>29</v>
      </c>
      <c r="AX2582" s="16" t="s">
        <v>81</v>
      </c>
      <c r="AY2582" s="188" t="s">
        <v>445</v>
      </c>
    </row>
    <row r="2583" spans="1:65" s="2" customFormat="1" ht="55.5" customHeight="1">
      <c r="A2583" s="30"/>
      <c r="B2583" s="152"/>
      <c r="C2583" s="153" t="s">
        <v>3173</v>
      </c>
      <c r="D2583" s="153" t="s">
        <v>447</v>
      </c>
      <c r="E2583" s="154" t="s">
        <v>3174</v>
      </c>
      <c r="F2583" s="155" t="s">
        <v>3175</v>
      </c>
      <c r="G2583" s="156" t="s">
        <v>651</v>
      </c>
      <c r="H2583" s="157">
        <v>50</v>
      </c>
      <c r="I2583" s="158"/>
      <c r="J2583" s="158">
        <f>ROUND(I2583*H2583,2)</f>
        <v>0</v>
      </c>
      <c r="K2583" s="159"/>
      <c r="L2583" s="31"/>
      <c r="M2583" s="160" t="s">
        <v>1</v>
      </c>
      <c r="N2583" s="161" t="s">
        <v>39</v>
      </c>
      <c r="O2583" s="162">
        <v>1.07592</v>
      </c>
      <c r="P2583" s="162">
        <f>O2583*H2583</f>
        <v>53.795999999999999</v>
      </c>
      <c r="Q2583" s="162">
        <v>2.1499999999999999E-4</v>
      </c>
      <c r="R2583" s="162">
        <f>Q2583*H2583</f>
        <v>1.0749999999999999E-2</v>
      </c>
      <c r="S2583" s="162">
        <v>0</v>
      </c>
      <c r="T2583" s="163">
        <f>S2583*H2583</f>
        <v>0</v>
      </c>
      <c r="U2583" s="30"/>
      <c r="V2583" s="30"/>
      <c r="W2583" s="30"/>
      <c r="X2583" s="30"/>
      <c r="Y2583" s="30"/>
      <c r="Z2583" s="30"/>
      <c r="AA2583" s="30"/>
      <c r="AB2583" s="30"/>
      <c r="AC2583" s="30"/>
      <c r="AD2583" s="30"/>
      <c r="AE2583" s="30"/>
      <c r="AR2583" s="164" t="s">
        <v>558</v>
      </c>
      <c r="AT2583" s="164" t="s">
        <v>447</v>
      </c>
      <c r="AU2583" s="164" t="s">
        <v>129</v>
      </c>
      <c r="AY2583" s="18" t="s">
        <v>445</v>
      </c>
      <c r="BE2583" s="165">
        <f>IF(N2583="základná",J2583,0)</f>
        <v>0</v>
      </c>
      <c r="BF2583" s="165">
        <f>IF(N2583="znížená",J2583,0)</f>
        <v>0</v>
      </c>
      <c r="BG2583" s="165">
        <f>IF(N2583="zákl. prenesená",J2583,0)</f>
        <v>0</v>
      </c>
      <c r="BH2583" s="165">
        <f>IF(N2583="zníž. prenesená",J2583,0)</f>
        <v>0</v>
      </c>
      <c r="BI2583" s="165">
        <f>IF(N2583="nulová",J2583,0)</f>
        <v>0</v>
      </c>
      <c r="BJ2583" s="18" t="s">
        <v>129</v>
      </c>
      <c r="BK2583" s="165">
        <f>ROUND(I2583*H2583,2)</f>
        <v>0</v>
      </c>
      <c r="BL2583" s="18" t="s">
        <v>558</v>
      </c>
      <c r="BM2583" s="164" t="s">
        <v>3176</v>
      </c>
    </row>
    <row r="2584" spans="1:65" s="14" customFormat="1">
      <c r="B2584" s="173"/>
      <c r="D2584" s="167" t="s">
        <v>453</v>
      </c>
      <c r="E2584" s="174" t="s">
        <v>1</v>
      </c>
      <c r="F2584" s="175" t="s">
        <v>838</v>
      </c>
      <c r="H2584" s="176">
        <v>50</v>
      </c>
      <c r="L2584" s="173"/>
      <c r="M2584" s="177"/>
      <c r="N2584" s="178"/>
      <c r="O2584" s="178"/>
      <c r="P2584" s="178"/>
      <c r="Q2584" s="178"/>
      <c r="R2584" s="178"/>
      <c r="S2584" s="178"/>
      <c r="T2584" s="179"/>
      <c r="AT2584" s="174" t="s">
        <v>453</v>
      </c>
      <c r="AU2584" s="174" t="s">
        <v>129</v>
      </c>
      <c r="AV2584" s="14" t="s">
        <v>129</v>
      </c>
      <c r="AW2584" s="14" t="s">
        <v>29</v>
      </c>
      <c r="AX2584" s="14" t="s">
        <v>73</v>
      </c>
      <c r="AY2584" s="174" t="s">
        <v>445</v>
      </c>
    </row>
    <row r="2585" spans="1:65" s="16" customFormat="1">
      <c r="B2585" s="187"/>
      <c r="D2585" s="167" t="s">
        <v>453</v>
      </c>
      <c r="E2585" s="188" t="s">
        <v>1</v>
      </c>
      <c r="F2585" s="189" t="s">
        <v>470</v>
      </c>
      <c r="H2585" s="190">
        <v>50</v>
      </c>
      <c r="L2585" s="187"/>
      <c r="M2585" s="191"/>
      <c r="N2585" s="192"/>
      <c r="O2585" s="192"/>
      <c r="P2585" s="192"/>
      <c r="Q2585" s="192"/>
      <c r="R2585" s="192"/>
      <c r="S2585" s="192"/>
      <c r="T2585" s="193"/>
      <c r="AT2585" s="188" t="s">
        <v>453</v>
      </c>
      <c r="AU2585" s="188" t="s">
        <v>129</v>
      </c>
      <c r="AV2585" s="16" t="s">
        <v>451</v>
      </c>
      <c r="AW2585" s="16" t="s">
        <v>29</v>
      </c>
      <c r="AX2585" s="16" t="s">
        <v>81</v>
      </c>
      <c r="AY2585" s="188" t="s">
        <v>445</v>
      </c>
    </row>
    <row r="2586" spans="1:65" s="2" customFormat="1" ht="66.75" customHeight="1">
      <c r="A2586" s="30"/>
      <c r="B2586" s="152"/>
      <c r="C2586" s="153" t="s">
        <v>3177</v>
      </c>
      <c r="D2586" s="153" t="s">
        <v>447</v>
      </c>
      <c r="E2586" s="154" t="s">
        <v>3178</v>
      </c>
      <c r="F2586" s="155" t="s">
        <v>3179</v>
      </c>
      <c r="G2586" s="156" t="s">
        <v>651</v>
      </c>
      <c r="H2586" s="157">
        <v>1</v>
      </c>
      <c r="I2586" s="158"/>
      <c r="J2586" s="158">
        <f>ROUND(I2586*H2586,2)</f>
        <v>0</v>
      </c>
      <c r="K2586" s="159"/>
      <c r="L2586" s="31"/>
      <c r="M2586" s="160" t="s">
        <v>1</v>
      </c>
      <c r="N2586" s="161" t="s">
        <v>39</v>
      </c>
      <c r="O2586" s="162">
        <v>1.07592</v>
      </c>
      <c r="P2586" s="162">
        <f>O2586*H2586</f>
        <v>1.07592</v>
      </c>
      <c r="Q2586" s="162">
        <v>2.1499999999999999E-4</v>
      </c>
      <c r="R2586" s="162">
        <f>Q2586*H2586</f>
        <v>2.1499999999999999E-4</v>
      </c>
      <c r="S2586" s="162">
        <v>0</v>
      </c>
      <c r="T2586" s="163">
        <f>S2586*H2586</f>
        <v>0</v>
      </c>
      <c r="U2586" s="30"/>
      <c r="V2586" s="30"/>
      <c r="W2586" s="30"/>
      <c r="X2586" s="30"/>
      <c r="Y2586" s="30"/>
      <c r="Z2586" s="30"/>
      <c r="AA2586" s="30"/>
      <c r="AB2586" s="30"/>
      <c r="AC2586" s="30"/>
      <c r="AD2586" s="30"/>
      <c r="AE2586" s="30"/>
      <c r="AR2586" s="164" t="s">
        <v>558</v>
      </c>
      <c r="AT2586" s="164" t="s">
        <v>447</v>
      </c>
      <c r="AU2586" s="164" t="s">
        <v>129</v>
      </c>
      <c r="AY2586" s="18" t="s">
        <v>445</v>
      </c>
      <c r="BE2586" s="165">
        <f>IF(N2586="základná",J2586,0)</f>
        <v>0</v>
      </c>
      <c r="BF2586" s="165">
        <f>IF(N2586="znížená",J2586,0)</f>
        <v>0</v>
      </c>
      <c r="BG2586" s="165">
        <f>IF(N2586="zákl. prenesená",J2586,0)</f>
        <v>0</v>
      </c>
      <c r="BH2586" s="165">
        <f>IF(N2586="zníž. prenesená",J2586,0)</f>
        <v>0</v>
      </c>
      <c r="BI2586" s="165">
        <f>IF(N2586="nulová",J2586,0)</f>
        <v>0</v>
      </c>
      <c r="BJ2586" s="18" t="s">
        <v>129</v>
      </c>
      <c r="BK2586" s="165">
        <f>ROUND(I2586*H2586,2)</f>
        <v>0</v>
      </c>
      <c r="BL2586" s="18" t="s">
        <v>558</v>
      </c>
      <c r="BM2586" s="164" t="s">
        <v>3180</v>
      </c>
    </row>
    <row r="2587" spans="1:65" s="14" customFormat="1">
      <c r="B2587" s="173"/>
      <c r="D2587" s="167" t="s">
        <v>453</v>
      </c>
      <c r="E2587" s="174" t="s">
        <v>1</v>
      </c>
      <c r="F2587" s="175" t="s">
        <v>81</v>
      </c>
      <c r="H2587" s="176">
        <v>1</v>
      </c>
      <c r="L2587" s="173"/>
      <c r="M2587" s="177"/>
      <c r="N2587" s="178"/>
      <c r="O2587" s="178"/>
      <c r="P2587" s="178"/>
      <c r="Q2587" s="178"/>
      <c r="R2587" s="178"/>
      <c r="S2587" s="178"/>
      <c r="T2587" s="179"/>
      <c r="AT2587" s="174" t="s">
        <v>453</v>
      </c>
      <c r="AU2587" s="174" t="s">
        <v>129</v>
      </c>
      <c r="AV2587" s="14" t="s">
        <v>129</v>
      </c>
      <c r="AW2587" s="14" t="s">
        <v>29</v>
      </c>
      <c r="AX2587" s="14" t="s">
        <v>73</v>
      </c>
      <c r="AY2587" s="174" t="s">
        <v>445</v>
      </c>
    </row>
    <row r="2588" spans="1:65" s="16" customFormat="1">
      <c r="B2588" s="187"/>
      <c r="D2588" s="167" t="s">
        <v>453</v>
      </c>
      <c r="E2588" s="188" t="s">
        <v>1</v>
      </c>
      <c r="F2588" s="189" t="s">
        <v>470</v>
      </c>
      <c r="H2588" s="190">
        <v>1</v>
      </c>
      <c r="L2588" s="187"/>
      <c r="M2588" s="191"/>
      <c r="N2588" s="192"/>
      <c r="O2588" s="192"/>
      <c r="P2588" s="192"/>
      <c r="Q2588" s="192"/>
      <c r="R2588" s="192"/>
      <c r="S2588" s="192"/>
      <c r="T2588" s="193"/>
      <c r="AT2588" s="188" t="s">
        <v>453</v>
      </c>
      <c r="AU2588" s="188" t="s">
        <v>129</v>
      </c>
      <c r="AV2588" s="16" t="s">
        <v>451</v>
      </c>
      <c r="AW2588" s="16" t="s">
        <v>29</v>
      </c>
      <c r="AX2588" s="16" t="s">
        <v>81</v>
      </c>
      <c r="AY2588" s="188" t="s">
        <v>445</v>
      </c>
    </row>
    <row r="2589" spans="1:65" s="2" customFormat="1" ht="55.5" customHeight="1">
      <c r="A2589" s="30"/>
      <c r="B2589" s="152"/>
      <c r="C2589" s="153" t="s">
        <v>3181</v>
      </c>
      <c r="D2589" s="153" t="s">
        <v>447</v>
      </c>
      <c r="E2589" s="154" t="s">
        <v>3182</v>
      </c>
      <c r="F2589" s="155" t="s">
        <v>3183</v>
      </c>
      <c r="G2589" s="156" t="s">
        <v>651</v>
      </c>
      <c r="H2589" s="157">
        <v>3</v>
      </c>
      <c r="I2589" s="158"/>
      <c r="J2589" s="158">
        <f>ROUND(I2589*H2589,2)</f>
        <v>0</v>
      </c>
      <c r="K2589" s="159"/>
      <c r="L2589" s="31"/>
      <c r="M2589" s="160" t="s">
        <v>1</v>
      </c>
      <c r="N2589" s="161" t="s">
        <v>39</v>
      </c>
      <c r="O2589" s="162">
        <v>1.07592</v>
      </c>
      <c r="P2589" s="162">
        <f>O2589*H2589</f>
        <v>3.22776</v>
      </c>
      <c r="Q2589" s="162">
        <v>2.1499999999999999E-4</v>
      </c>
      <c r="R2589" s="162">
        <f>Q2589*H2589</f>
        <v>6.4499999999999996E-4</v>
      </c>
      <c r="S2589" s="162">
        <v>0</v>
      </c>
      <c r="T2589" s="163">
        <f>S2589*H2589</f>
        <v>0</v>
      </c>
      <c r="U2589" s="30"/>
      <c r="V2589" s="30"/>
      <c r="W2589" s="30"/>
      <c r="X2589" s="30"/>
      <c r="Y2589" s="30"/>
      <c r="Z2589" s="30"/>
      <c r="AA2589" s="30"/>
      <c r="AB2589" s="30"/>
      <c r="AC2589" s="30"/>
      <c r="AD2589" s="30"/>
      <c r="AE2589" s="30"/>
      <c r="AR2589" s="164" t="s">
        <v>558</v>
      </c>
      <c r="AT2589" s="164" t="s">
        <v>447</v>
      </c>
      <c r="AU2589" s="164" t="s">
        <v>129</v>
      </c>
      <c r="AY2589" s="18" t="s">
        <v>445</v>
      </c>
      <c r="BE2589" s="165">
        <f>IF(N2589="základná",J2589,0)</f>
        <v>0</v>
      </c>
      <c r="BF2589" s="165">
        <f>IF(N2589="znížená",J2589,0)</f>
        <v>0</v>
      </c>
      <c r="BG2589" s="165">
        <f>IF(N2589="zákl. prenesená",J2589,0)</f>
        <v>0</v>
      </c>
      <c r="BH2589" s="165">
        <f>IF(N2589="zníž. prenesená",J2589,0)</f>
        <v>0</v>
      </c>
      <c r="BI2589" s="165">
        <f>IF(N2589="nulová",J2589,0)</f>
        <v>0</v>
      </c>
      <c r="BJ2589" s="18" t="s">
        <v>129</v>
      </c>
      <c r="BK2589" s="165">
        <f>ROUND(I2589*H2589,2)</f>
        <v>0</v>
      </c>
      <c r="BL2589" s="18" t="s">
        <v>558</v>
      </c>
      <c r="BM2589" s="164" t="s">
        <v>3184</v>
      </c>
    </row>
    <row r="2590" spans="1:65" s="14" customFormat="1">
      <c r="B2590" s="173"/>
      <c r="D2590" s="167" t="s">
        <v>453</v>
      </c>
      <c r="E2590" s="174" t="s">
        <v>1</v>
      </c>
      <c r="F2590" s="175" t="s">
        <v>469</v>
      </c>
      <c r="H2590" s="176">
        <v>3</v>
      </c>
      <c r="L2590" s="173"/>
      <c r="M2590" s="177"/>
      <c r="N2590" s="178"/>
      <c r="O2590" s="178"/>
      <c r="P2590" s="178"/>
      <c r="Q2590" s="178"/>
      <c r="R2590" s="178"/>
      <c r="S2590" s="178"/>
      <c r="T2590" s="179"/>
      <c r="AT2590" s="174" t="s">
        <v>453</v>
      </c>
      <c r="AU2590" s="174" t="s">
        <v>129</v>
      </c>
      <c r="AV2590" s="14" t="s">
        <v>129</v>
      </c>
      <c r="AW2590" s="14" t="s">
        <v>29</v>
      </c>
      <c r="AX2590" s="14" t="s">
        <v>73</v>
      </c>
      <c r="AY2590" s="174" t="s">
        <v>445</v>
      </c>
    </row>
    <row r="2591" spans="1:65" s="16" customFormat="1">
      <c r="B2591" s="187"/>
      <c r="D2591" s="167" t="s">
        <v>453</v>
      </c>
      <c r="E2591" s="188" t="s">
        <v>1</v>
      </c>
      <c r="F2591" s="189" t="s">
        <v>470</v>
      </c>
      <c r="H2591" s="190">
        <v>3</v>
      </c>
      <c r="L2591" s="187"/>
      <c r="M2591" s="191"/>
      <c r="N2591" s="192"/>
      <c r="O2591" s="192"/>
      <c r="P2591" s="192"/>
      <c r="Q2591" s="192"/>
      <c r="R2591" s="192"/>
      <c r="S2591" s="192"/>
      <c r="T2591" s="193"/>
      <c r="AT2591" s="188" t="s">
        <v>453</v>
      </c>
      <c r="AU2591" s="188" t="s">
        <v>129</v>
      </c>
      <c r="AV2591" s="16" t="s">
        <v>451</v>
      </c>
      <c r="AW2591" s="16" t="s">
        <v>29</v>
      </c>
      <c r="AX2591" s="16" t="s">
        <v>81</v>
      </c>
      <c r="AY2591" s="188" t="s">
        <v>445</v>
      </c>
    </row>
    <row r="2592" spans="1:65" s="2" customFormat="1" ht="55.5" customHeight="1">
      <c r="A2592" s="30"/>
      <c r="B2592" s="152"/>
      <c r="C2592" s="153" t="s">
        <v>3185</v>
      </c>
      <c r="D2592" s="153" t="s">
        <v>447</v>
      </c>
      <c r="E2592" s="154" t="s">
        <v>3186</v>
      </c>
      <c r="F2592" s="155" t="s">
        <v>3187</v>
      </c>
      <c r="G2592" s="156" t="s">
        <v>651</v>
      </c>
      <c r="H2592" s="157">
        <v>2</v>
      </c>
      <c r="I2592" s="158"/>
      <c r="J2592" s="158">
        <f>ROUND(I2592*H2592,2)</f>
        <v>0</v>
      </c>
      <c r="K2592" s="159"/>
      <c r="L2592" s="31"/>
      <c r="M2592" s="160" t="s">
        <v>1</v>
      </c>
      <c r="N2592" s="161" t="s">
        <v>39</v>
      </c>
      <c r="O2592" s="162">
        <v>1.07592</v>
      </c>
      <c r="P2592" s="162">
        <f>O2592*H2592</f>
        <v>2.15184</v>
      </c>
      <c r="Q2592" s="162">
        <v>2.1499999999999999E-4</v>
      </c>
      <c r="R2592" s="162">
        <f>Q2592*H2592</f>
        <v>4.2999999999999999E-4</v>
      </c>
      <c r="S2592" s="162">
        <v>0</v>
      </c>
      <c r="T2592" s="163">
        <f>S2592*H2592</f>
        <v>0</v>
      </c>
      <c r="U2592" s="30"/>
      <c r="V2592" s="30"/>
      <c r="W2592" s="30"/>
      <c r="X2592" s="30"/>
      <c r="Y2592" s="30"/>
      <c r="Z2592" s="30"/>
      <c r="AA2592" s="30"/>
      <c r="AB2592" s="30"/>
      <c r="AC2592" s="30"/>
      <c r="AD2592" s="30"/>
      <c r="AE2592" s="30"/>
      <c r="AR2592" s="164" t="s">
        <v>558</v>
      </c>
      <c r="AT2592" s="164" t="s">
        <v>447</v>
      </c>
      <c r="AU2592" s="164" t="s">
        <v>129</v>
      </c>
      <c r="AY2592" s="18" t="s">
        <v>445</v>
      </c>
      <c r="BE2592" s="165">
        <f>IF(N2592="základná",J2592,0)</f>
        <v>0</v>
      </c>
      <c r="BF2592" s="165">
        <f>IF(N2592="znížená",J2592,0)</f>
        <v>0</v>
      </c>
      <c r="BG2592" s="165">
        <f>IF(N2592="zákl. prenesená",J2592,0)</f>
        <v>0</v>
      </c>
      <c r="BH2592" s="165">
        <f>IF(N2592="zníž. prenesená",J2592,0)</f>
        <v>0</v>
      </c>
      <c r="BI2592" s="165">
        <f>IF(N2592="nulová",J2592,0)</f>
        <v>0</v>
      </c>
      <c r="BJ2592" s="18" t="s">
        <v>129</v>
      </c>
      <c r="BK2592" s="165">
        <f>ROUND(I2592*H2592,2)</f>
        <v>0</v>
      </c>
      <c r="BL2592" s="18" t="s">
        <v>558</v>
      </c>
      <c r="BM2592" s="164" t="s">
        <v>3188</v>
      </c>
    </row>
    <row r="2593" spans="1:65" s="14" customFormat="1">
      <c r="B2593" s="173"/>
      <c r="D2593" s="167" t="s">
        <v>453</v>
      </c>
      <c r="E2593" s="174" t="s">
        <v>1</v>
      </c>
      <c r="F2593" s="175" t="s">
        <v>129</v>
      </c>
      <c r="H2593" s="176">
        <v>2</v>
      </c>
      <c r="L2593" s="173"/>
      <c r="M2593" s="177"/>
      <c r="N2593" s="178"/>
      <c r="O2593" s="178"/>
      <c r="P2593" s="178"/>
      <c r="Q2593" s="178"/>
      <c r="R2593" s="178"/>
      <c r="S2593" s="178"/>
      <c r="T2593" s="179"/>
      <c r="AT2593" s="174" t="s">
        <v>453</v>
      </c>
      <c r="AU2593" s="174" t="s">
        <v>129</v>
      </c>
      <c r="AV2593" s="14" t="s">
        <v>129</v>
      </c>
      <c r="AW2593" s="14" t="s">
        <v>29</v>
      </c>
      <c r="AX2593" s="14" t="s">
        <v>73</v>
      </c>
      <c r="AY2593" s="174" t="s">
        <v>445</v>
      </c>
    </row>
    <row r="2594" spans="1:65" s="16" customFormat="1">
      <c r="B2594" s="187"/>
      <c r="D2594" s="167" t="s">
        <v>453</v>
      </c>
      <c r="E2594" s="188" t="s">
        <v>1</v>
      </c>
      <c r="F2594" s="189" t="s">
        <v>470</v>
      </c>
      <c r="H2594" s="190">
        <v>2</v>
      </c>
      <c r="L2594" s="187"/>
      <c r="M2594" s="191"/>
      <c r="N2594" s="192"/>
      <c r="O2594" s="192"/>
      <c r="P2594" s="192"/>
      <c r="Q2594" s="192"/>
      <c r="R2594" s="192"/>
      <c r="S2594" s="192"/>
      <c r="T2594" s="193"/>
      <c r="AT2594" s="188" t="s">
        <v>453</v>
      </c>
      <c r="AU2594" s="188" t="s">
        <v>129</v>
      </c>
      <c r="AV2594" s="16" t="s">
        <v>451</v>
      </c>
      <c r="AW2594" s="16" t="s">
        <v>29</v>
      </c>
      <c r="AX2594" s="16" t="s">
        <v>81</v>
      </c>
      <c r="AY2594" s="188" t="s">
        <v>445</v>
      </c>
    </row>
    <row r="2595" spans="1:65" s="2" customFormat="1" ht="62.65" customHeight="1">
      <c r="A2595" s="30"/>
      <c r="B2595" s="152"/>
      <c r="C2595" s="153" t="s">
        <v>3189</v>
      </c>
      <c r="D2595" s="153" t="s">
        <v>447</v>
      </c>
      <c r="E2595" s="154" t="s">
        <v>3190</v>
      </c>
      <c r="F2595" s="155" t="s">
        <v>3191</v>
      </c>
      <c r="G2595" s="156" t="s">
        <v>651</v>
      </c>
      <c r="H2595" s="157">
        <v>2</v>
      </c>
      <c r="I2595" s="158"/>
      <c r="J2595" s="158">
        <f>ROUND(I2595*H2595,2)</f>
        <v>0</v>
      </c>
      <c r="K2595" s="159"/>
      <c r="L2595" s="31"/>
      <c r="M2595" s="160" t="s">
        <v>1</v>
      </c>
      <c r="N2595" s="161" t="s">
        <v>39</v>
      </c>
      <c r="O2595" s="162">
        <v>1.07592</v>
      </c>
      <c r="P2595" s="162">
        <f>O2595*H2595</f>
        <v>2.15184</v>
      </c>
      <c r="Q2595" s="162">
        <v>2.1499999999999999E-4</v>
      </c>
      <c r="R2595" s="162">
        <f>Q2595*H2595</f>
        <v>4.2999999999999999E-4</v>
      </c>
      <c r="S2595" s="162">
        <v>0</v>
      </c>
      <c r="T2595" s="163">
        <f>S2595*H2595</f>
        <v>0</v>
      </c>
      <c r="U2595" s="30"/>
      <c r="V2595" s="30"/>
      <c r="W2595" s="30"/>
      <c r="X2595" s="30"/>
      <c r="Y2595" s="30"/>
      <c r="Z2595" s="30"/>
      <c r="AA2595" s="30"/>
      <c r="AB2595" s="30"/>
      <c r="AC2595" s="30"/>
      <c r="AD2595" s="30"/>
      <c r="AE2595" s="30"/>
      <c r="AR2595" s="164" t="s">
        <v>558</v>
      </c>
      <c r="AT2595" s="164" t="s">
        <v>447</v>
      </c>
      <c r="AU2595" s="164" t="s">
        <v>129</v>
      </c>
      <c r="AY2595" s="18" t="s">
        <v>445</v>
      </c>
      <c r="BE2595" s="165">
        <f>IF(N2595="základná",J2595,0)</f>
        <v>0</v>
      </c>
      <c r="BF2595" s="165">
        <f>IF(N2595="znížená",J2595,0)</f>
        <v>0</v>
      </c>
      <c r="BG2595" s="165">
        <f>IF(N2595="zákl. prenesená",J2595,0)</f>
        <v>0</v>
      </c>
      <c r="BH2595" s="165">
        <f>IF(N2595="zníž. prenesená",J2595,0)</f>
        <v>0</v>
      </c>
      <c r="BI2595" s="165">
        <f>IF(N2595="nulová",J2595,0)</f>
        <v>0</v>
      </c>
      <c r="BJ2595" s="18" t="s">
        <v>129</v>
      </c>
      <c r="BK2595" s="165">
        <f>ROUND(I2595*H2595,2)</f>
        <v>0</v>
      </c>
      <c r="BL2595" s="18" t="s">
        <v>558</v>
      </c>
      <c r="BM2595" s="164" t="s">
        <v>3192</v>
      </c>
    </row>
    <row r="2596" spans="1:65" s="14" customFormat="1">
      <c r="B2596" s="173"/>
      <c r="D2596" s="167" t="s">
        <v>453</v>
      </c>
      <c r="E2596" s="174" t="s">
        <v>1</v>
      </c>
      <c r="F2596" s="175" t="s">
        <v>129</v>
      </c>
      <c r="H2596" s="176">
        <v>2</v>
      </c>
      <c r="L2596" s="173"/>
      <c r="M2596" s="177"/>
      <c r="N2596" s="178"/>
      <c r="O2596" s="178"/>
      <c r="P2596" s="178"/>
      <c r="Q2596" s="178"/>
      <c r="R2596" s="178"/>
      <c r="S2596" s="178"/>
      <c r="T2596" s="179"/>
      <c r="AT2596" s="174" t="s">
        <v>453</v>
      </c>
      <c r="AU2596" s="174" t="s">
        <v>129</v>
      </c>
      <c r="AV2596" s="14" t="s">
        <v>129</v>
      </c>
      <c r="AW2596" s="14" t="s">
        <v>29</v>
      </c>
      <c r="AX2596" s="14" t="s">
        <v>73</v>
      </c>
      <c r="AY2596" s="174" t="s">
        <v>445</v>
      </c>
    </row>
    <row r="2597" spans="1:65" s="16" customFormat="1">
      <c r="B2597" s="187"/>
      <c r="D2597" s="167" t="s">
        <v>453</v>
      </c>
      <c r="E2597" s="188" t="s">
        <v>1</v>
      </c>
      <c r="F2597" s="189" t="s">
        <v>470</v>
      </c>
      <c r="H2597" s="190">
        <v>2</v>
      </c>
      <c r="L2597" s="187"/>
      <c r="M2597" s="191"/>
      <c r="N2597" s="192"/>
      <c r="O2597" s="192"/>
      <c r="P2597" s="192"/>
      <c r="Q2597" s="192"/>
      <c r="R2597" s="192"/>
      <c r="S2597" s="192"/>
      <c r="T2597" s="193"/>
      <c r="AT2597" s="188" t="s">
        <v>453</v>
      </c>
      <c r="AU2597" s="188" t="s">
        <v>129</v>
      </c>
      <c r="AV2597" s="16" t="s">
        <v>451</v>
      </c>
      <c r="AW2597" s="16" t="s">
        <v>29</v>
      </c>
      <c r="AX2597" s="16" t="s">
        <v>81</v>
      </c>
      <c r="AY2597" s="188" t="s">
        <v>445</v>
      </c>
    </row>
    <row r="2598" spans="1:65" s="2" customFormat="1" ht="62.65" customHeight="1">
      <c r="A2598" s="30"/>
      <c r="B2598" s="152"/>
      <c r="C2598" s="153" t="s">
        <v>3193</v>
      </c>
      <c r="D2598" s="153" t="s">
        <v>447</v>
      </c>
      <c r="E2598" s="154" t="s">
        <v>3194</v>
      </c>
      <c r="F2598" s="155" t="s">
        <v>3195</v>
      </c>
      <c r="G2598" s="156" t="s">
        <v>651</v>
      </c>
      <c r="H2598" s="157">
        <v>1</v>
      </c>
      <c r="I2598" s="158"/>
      <c r="J2598" s="158">
        <f>ROUND(I2598*H2598,2)</f>
        <v>0</v>
      </c>
      <c r="K2598" s="159"/>
      <c r="L2598" s="31"/>
      <c r="M2598" s="160" t="s">
        <v>1</v>
      </c>
      <c r="N2598" s="161" t="s">
        <v>39</v>
      </c>
      <c r="O2598" s="162">
        <v>1.07592</v>
      </c>
      <c r="P2598" s="162">
        <f>O2598*H2598</f>
        <v>1.07592</v>
      </c>
      <c r="Q2598" s="162">
        <v>2.1499999999999999E-4</v>
      </c>
      <c r="R2598" s="162">
        <f>Q2598*H2598</f>
        <v>2.1499999999999999E-4</v>
      </c>
      <c r="S2598" s="162">
        <v>0</v>
      </c>
      <c r="T2598" s="163">
        <f>S2598*H2598</f>
        <v>0</v>
      </c>
      <c r="U2598" s="30"/>
      <c r="V2598" s="30"/>
      <c r="W2598" s="30"/>
      <c r="X2598" s="30"/>
      <c r="Y2598" s="30"/>
      <c r="Z2598" s="30"/>
      <c r="AA2598" s="30"/>
      <c r="AB2598" s="30"/>
      <c r="AC2598" s="30"/>
      <c r="AD2598" s="30"/>
      <c r="AE2598" s="30"/>
      <c r="AR2598" s="164" t="s">
        <v>558</v>
      </c>
      <c r="AT2598" s="164" t="s">
        <v>447</v>
      </c>
      <c r="AU2598" s="164" t="s">
        <v>129</v>
      </c>
      <c r="AY2598" s="18" t="s">
        <v>445</v>
      </c>
      <c r="BE2598" s="165">
        <f>IF(N2598="základná",J2598,0)</f>
        <v>0</v>
      </c>
      <c r="BF2598" s="165">
        <f>IF(N2598="znížená",J2598,0)</f>
        <v>0</v>
      </c>
      <c r="BG2598" s="165">
        <f>IF(N2598="zákl. prenesená",J2598,0)</f>
        <v>0</v>
      </c>
      <c r="BH2598" s="165">
        <f>IF(N2598="zníž. prenesená",J2598,0)</f>
        <v>0</v>
      </c>
      <c r="BI2598" s="165">
        <f>IF(N2598="nulová",J2598,0)</f>
        <v>0</v>
      </c>
      <c r="BJ2598" s="18" t="s">
        <v>129</v>
      </c>
      <c r="BK2598" s="165">
        <f>ROUND(I2598*H2598,2)</f>
        <v>0</v>
      </c>
      <c r="BL2598" s="18" t="s">
        <v>558</v>
      </c>
      <c r="BM2598" s="164" t="s">
        <v>3196</v>
      </c>
    </row>
    <row r="2599" spans="1:65" s="14" customFormat="1">
      <c r="B2599" s="173"/>
      <c r="D2599" s="167" t="s">
        <v>453</v>
      </c>
      <c r="E2599" s="174" t="s">
        <v>1</v>
      </c>
      <c r="F2599" s="175" t="s">
        <v>81</v>
      </c>
      <c r="H2599" s="176">
        <v>1</v>
      </c>
      <c r="L2599" s="173"/>
      <c r="M2599" s="177"/>
      <c r="N2599" s="178"/>
      <c r="O2599" s="178"/>
      <c r="P2599" s="178"/>
      <c r="Q2599" s="178"/>
      <c r="R2599" s="178"/>
      <c r="S2599" s="178"/>
      <c r="T2599" s="179"/>
      <c r="AT2599" s="174" t="s">
        <v>453</v>
      </c>
      <c r="AU2599" s="174" t="s">
        <v>129</v>
      </c>
      <c r="AV2599" s="14" t="s">
        <v>129</v>
      </c>
      <c r="AW2599" s="14" t="s">
        <v>29</v>
      </c>
      <c r="AX2599" s="14" t="s">
        <v>73</v>
      </c>
      <c r="AY2599" s="174" t="s">
        <v>445</v>
      </c>
    </row>
    <row r="2600" spans="1:65" s="16" customFormat="1">
      <c r="B2600" s="187"/>
      <c r="D2600" s="167" t="s">
        <v>453</v>
      </c>
      <c r="E2600" s="188" t="s">
        <v>1</v>
      </c>
      <c r="F2600" s="189" t="s">
        <v>470</v>
      </c>
      <c r="H2600" s="190">
        <v>1</v>
      </c>
      <c r="L2600" s="187"/>
      <c r="M2600" s="191"/>
      <c r="N2600" s="192"/>
      <c r="O2600" s="192"/>
      <c r="P2600" s="192"/>
      <c r="Q2600" s="192"/>
      <c r="R2600" s="192"/>
      <c r="S2600" s="192"/>
      <c r="T2600" s="193"/>
      <c r="AT2600" s="188" t="s">
        <v>453</v>
      </c>
      <c r="AU2600" s="188" t="s">
        <v>129</v>
      </c>
      <c r="AV2600" s="16" t="s">
        <v>451</v>
      </c>
      <c r="AW2600" s="16" t="s">
        <v>29</v>
      </c>
      <c r="AX2600" s="16" t="s">
        <v>81</v>
      </c>
      <c r="AY2600" s="188" t="s">
        <v>445</v>
      </c>
    </row>
    <row r="2601" spans="1:65" s="2" customFormat="1" ht="55.5" customHeight="1">
      <c r="A2601" s="30"/>
      <c r="B2601" s="152"/>
      <c r="C2601" s="153" t="s">
        <v>3197</v>
      </c>
      <c r="D2601" s="153" t="s">
        <v>447</v>
      </c>
      <c r="E2601" s="154" t="s">
        <v>3198</v>
      </c>
      <c r="F2601" s="155" t="s">
        <v>3199</v>
      </c>
      <c r="G2601" s="156" t="s">
        <v>651</v>
      </c>
      <c r="H2601" s="157">
        <v>1</v>
      </c>
      <c r="I2601" s="158"/>
      <c r="J2601" s="158">
        <f>ROUND(I2601*H2601,2)</f>
        <v>0</v>
      </c>
      <c r="K2601" s="159"/>
      <c r="L2601" s="31"/>
      <c r="M2601" s="160" t="s">
        <v>1</v>
      </c>
      <c r="N2601" s="161" t="s">
        <v>39</v>
      </c>
      <c r="O2601" s="162">
        <v>1.07592</v>
      </c>
      <c r="P2601" s="162">
        <f>O2601*H2601</f>
        <v>1.07592</v>
      </c>
      <c r="Q2601" s="162">
        <v>2.1499999999999999E-4</v>
      </c>
      <c r="R2601" s="162">
        <f>Q2601*H2601</f>
        <v>2.1499999999999999E-4</v>
      </c>
      <c r="S2601" s="162">
        <v>0</v>
      </c>
      <c r="T2601" s="163">
        <f>S2601*H2601</f>
        <v>0</v>
      </c>
      <c r="U2601" s="30"/>
      <c r="V2601" s="30"/>
      <c r="W2601" s="30"/>
      <c r="X2601" s="30"/>
      <c r="Y2601" s="30"/>
      <c r="Z2601" s="30"/>
      <c r="AA2601" s="30"/>
      <c r="AB2601" s="30"/>
      <c r="AC2601" s="30"/>
      <c r="AD2601" s="30"/>
      <c r="AE2601" s="30"/>
      <c r="AR2601" s="164" t="s">
        <v>558</v>
      </c>
      <c r="AT2601" s="164" t="s">
        <v>447</v>
      </c>
      <c r="AU2601" s="164" t="s">
        <v>129</v>
      </c>
      <c r="AY2601" s="18" t="s">
        <v>445</v>
      </c>
      <c r="BE2601" s="165">
        <f>IF(N2601="základná",J2601,0)</f>
        <v>0</v>
      </c>
      <c r="BF2601" s="165">
        <f>IF(N2601="znížená",J2601,0)</f>
        <v>0</v>
      </c>
      <c r="BG2601" s="165">
        <f>IF(N2601="zákl. prenesená",J2601,0)</f>
        <v>0</v>
      </c>
      <c r="BH2601" s="165">
        <f>IF(N2601="zníž. prenesená",J2601,0)</f>
        <v>0</v>
      </c>
      <c r="BI2601" s="165">
        <f>IF(N2601="nulová",J2601,0)</f>
        <v>0</v>
      </c>
      <c r="BJ2601" s="18" t="s">
        <v>129</v>
      </c>
      <c r="BK2601" s="165">
        <f>ROUND(I2601*H2601,2)</f>
        <v>0</v>
      </c>
      <c r="BL2601" s="18" t="s">
        <v>558</v>
      </c>
      <c r="BM2601" s="164" t="s">
        <v>3200</v>
      </c>
    </row>
    <row r="2602" spans="1:65" s="14" customFormat="1">
      <c r="B2602" s="173"/>
      <c r="D2602" s="167" t="s">
        <v>453</v>
      </c>
      <c r="E2602" s="174" t="s">
        <v>1</v>
      </c>
      <c r="F2602" s="175" t="s">
        <v>81</v>
      </c>
      <c r="H2602" s="176">
        <v>1</v>
      </c>
      <c r="L2602" s="173"/>
      <c r="M2602" s="177"/>
      <c r="N2602" s="178"/>
      <c r="O2602" s="178"/>
      <c r="P2602" s="178"/>
      <c r="Q2602" s="178"/>
      <c r="R2602" s="178"/>
      <c r="S2602" s="178"/>
      <c r="T2602" s="179"/>
      <c r="AT2602" s="174" t="s">
        <v>453</v>
      </c>
      <c r="AU2602" s="174" t="s">
        <v>129</v>
      </c>
      <c r="AV2602" s="14" t="s">
        <v>129</v>
      </c>
      <c r="AW2602" s="14" t="s">
        <v>29</v>
      </c>
      <c r="AX2602" s="14" t="s">
        <v>73</v>
      </c>
      <c r="AY2602" s="174" t="s">
        <v>445</v>
      </c>
    </row>
    <row r="2603" spans="1:65" s="16" customFormat="1">
      <c r="B2603" s="187"/>
      <c r="D2603" s="167" t="s">
        <v>453</v>
      </c>
      <c r="E2603" s="188" t="s">
        <v>1</v>
      </c>
      <c r="F2603" s="189" t="s">
        <v>470</v>
      </c>
      <c r="H2603" s="190">
        <v>1</v>
      </c>
      <c r="L2603" s="187"/>
      <c r="M2603" s="191"/>
      <c r="N2603" s="192"/>
      <c r="O2603" s="192"/>
      <c r="P2603" s="192"/>
      <c r="Q2603" s="192"/>
      <c r="R2603" s="192"/>
      <c r="S2603" s="192"/>
      <c r="T2603" s="193"/>
      <c r="AT2603" s="188" t="s">
        <v>453</v>
      </c>
      <c r="AU2603" s="188" t="s">
        <v>129</v>
      </c>
      <c r="AV2603" s="16" t="s">
        <v>451</v>
      </c>
      <c r="AW2603" s="16" t="s">
        <v>29</v>
      </c>
      <c r="AX2603" s="16" t="s">
        <v>81</v>
      </c>
      <c r="AY2603" s="188" t="s">
        <v>445</v>
      </c>
    </row>
    <row r="2604" spans="1:65" s="2" customFormat="1" ht="49.15" customHeight="1">
      <c r="A2604" s="30"/>
      <c r="B2604" s="152"/>
      <c r="C2604" s="153" t="s">
        <v>3201</v>
      </c>
      <c r="D2604" s="153" t="s">
        <v>447</v>
      </c>
      <c r="E2604" s="154" t="s">
        <v>3202</v>
      </c>
      <c r="F2604" s="155" t="s">
        <v>3203</v>
      </c>
      <c r="G2604" s="156" t="s">
        <v>651</v>
      </c>
      <c r="H2604" s="157">
        <v>1</v>
      </c>
      <c r="I2604" s="158"/>
      <c r="J2604" s="158">
        <f t="shared" ref="J2604:J2611" si="30">ROUND(I2604*H2604,2)</f>
        <v>0</v>
      </c>
      <c r="K2604" s="159"/>
      <c r="L2604" s="31"/>
      <c r="M2604" s="160" t="s">
        <v>1</v>
      </c>
      <c r="N2604" s="161" t="s">
        <v>39</v>
      </c>
      <c r="O2604" s="162">
        <v>2.3775599999999999</v>
      </c>
      <c r="P2604" s="162">
        <f t="shared" ref="P2604:P2611" si="31">O2604*H2604</f>
        <v>2.3775599999999999</v>
      </c>
      <c r="Q2604" s="162">
        <v>0</v>
      </c>
      <c r="R2604" s="162">
        <f t="shared" ref="R2604:R2611" si="32">Q2604*H2604</f>
        <v>0</v>
      </c>
      <c r="S2604" s="162">
        <v>0</v>
      </c>
      <c r="T2604" s="163">
        <f t="shared" ref="T2604:T2611" si="33">S2604*H2604</f>
        <v>0</v>
      </c>
      <c r="U2604" s="30"/>
      <c r="V2604" s="30"/>
      <c r="W2604" s="30"/>
      <c r="X2604" s="30"/>
      <c r="Y2604" s="30"/>
      <c r="Z2604" s="30"/>
      <c r="AA2604" s="30"/>
      <c r="AB2604" s="30"/>
      <c r="AC2604" s="30"/>
      <c r="AD2604" s="30"/>
      <c r="AE2604" s="30"/>
      <c r="AR2604" s="164" t="s">
        <v>558</v>
      </c>
      <c r="AT2604" s="164" t="s">
        <v>447</v>
      </c>
      <c r="AU2604" s="164" t="s">
        <v>129</v>
      </c>
      <c r="AY2604" s="18" t="s">
        <v>445</v>
      </c>
      <c r="BE2604" s="165">
        <f t="shared" ref="BE2604:BE2611" si="34">IF(N2604="základná",J2604,0)</f>
        <v>0</v>
      </c>
      <c r="BF2604" s="165">
        <f t="shared" ref="BF2604:BF2611" si="35">IF(N2604="znížená",J2604,0)</f>
        <v>0</v>
      </c>
      <c r="BG2604" s="165">
        <f t="shared" ref="BG2604:BG2611" si="36">IF(N2604="zákl. prenesená",J2604,0)</f>
        <v>0</v>
      </c>
      <c r="BH2604" s="165">
        <f t="shared" ref="BH2604:BH2611" si="37">IF(N2604="zníž. prenesená",J2604,0)</f>
        <v>0</v>
      </c>
      <c r="BI2604" s="165">
        <f t="shared" ref="BI2604:BI2611" si="38">IF(N2604="nulová",J2604,0)</f>
        <v>0</v>
      </c>
      <c r="BJ2604" s="18" t="s">
        <v>129</v>
      </c>
      <c r="BK2604" s="165">
        <f t="shared" ref="BK2604:BK2611" si="39">ROUND(I2604*H2604,2)</f>
        <v>0</v>
      </c>
      <c r="BL2604" s="18" t="s">
        <v>558</v>
      </c>
      <c r="BM2604" s="164" t="s">
        <v>3204</v>
      </c>
    </row>
    <row r="2605" spans="1:65" s="2" customFormat="1" ht="49.15" customHeight="1">
      <c r="A2605" s="30"/>
      <c r="B2605" s="152"/>
      <c r="C2605" s="153" t="s">
        <v>3205</v>
      </c>
      <c r="D2605" s="153" t="s">
        <v>447</v>
      </c>
      <c r="E2605" s="154" t="s">
        <v>3206</v>
      </c>
      <c r="F2605" s="155" t="s">
        <v>3207</v>
      </c>
      <c r="G2605" s="156" t="s">
        <v>651</v>
      </c>
      <c r="H2605" s="157">
        <v>1</v>
      </c>
      <c r="I2605" s="158"/>
      <c r="J2605" s="158">
        <f t="shared" si="30"/>
        <v>0</v>
      </c>
      <c r="K2605" s="159"/>
      <c r="L2605" s="31"/>
      <c r="M2605" s="160" t="s">
        <v>1</v>
      </c>
      <c r="N2605" s="161" t="s">
        <v>39</v>
      </c>
      <c r="O2605" s="162">
        <v>2.3775599999999999</v>
      </c>
      <c r="P2605" s="162">
        <f t="shared" si="31"/>
        <v>2.3775599999999999</v>
      </c>
      <c r="Q2605" s="162">
        <v>0</v>
      </c>
      <c r="R2605" s="162">
        <f t="shared" si="32"/>
        <v>0</v>
      </c>
      <c r="S2605" s="162">
        <v>0</v>
      </c>
      <c r="T2605" s="163">
        <f t="shared" si="33"/>
        <v>0</v>
      </c>
      <c r="U2605" s="30"/>
      <c r="V2605" s="30"/>
      <c r="W2605" s="30"/>
      <c r="X2605" s="30"/>
      <c r="Y2605" s="30"/>
      <c r="Z2605" s="30"/>
      <c r="AA2605" s="30"/>
      <c r="AB2605" s="30"/>
      <c r="AC2605" s="30"/>
      <c r="AD2605" s="30"/>
      <c r="AE2605" s="30"/>
      <c r="AR2605" s="164" t="s">
        <v>558</v>
      </c>
      <c r="AT2605" s="164" t="s">
        <v>447</v>
      </c>
      <c r="AU2605" s="164" t="s">
        <v>129</v>
      </c>
      <c r="AY2605" s="18" t="s">
        <v>445</v>
      </c>
      <c r="BE2605" s="165">
        <f t="shared" si="34"/>
        <v>0</v>
      </c>
      <c r="BF2605" s="165">
        <f t="shared" si="35"/>
        <v>0</v>
      </c>
      <c r="BG2605" s="165">
        <f t="shared" si="36"/>
        <v>0</v>
      </c>
      <c r="BH2605" s="165">
        <f t="shared" si="37"/>
        <v>0</v>
      </c>
      <c r="BI2605" s="165">
        <f t="shared" si="38"/>
        <v>0</v>
      </c>
      <c r="BJ2605" s="18" t="s">
        <v>129</v>
      </c>
      <c r="BK2605" s="165">
        <f t="shared" si="39"/>
        <v>0</v>
      </c>
      <c r="BL2605" s="18" t="s">
        <v>558</v>
      </c>
      <c r="BM2605" s="164" t="s">
        <v>3208</v>
      </c>
    </row>
    <row r="2606" spans="1:65" s="2" customFormat="1" ht="62.65" customHeight="1">
      <c r="A2606" s="30"/>
      <c r="B2606" s="152"/>
      <c r="C2606" s="153" t="s">
        <v>3209</v>
      </c>
      <c r="D2606" s="153" t="s">
        <v>447</v>
      </c>
      <c r="E2606" s="154" t="s">
        <v>3210</v>
      </c>
      <c r="F2606" s="155" t="s">
        <v>3211</v>
      </c>
      <c r="G2606" s="156" t="s">
        <v>651</v>
      </c>
      <c r="H2606" s="157">
        <v>1</v>
      </c>
      <c r="I2606" s="158"/>
      <c r="J2606" s="158">
        <f t="shared" si="30"/>
        <v>0</v>
      </c>
      <c r="K2606" s="159"/>
      <c r="L2606" s="31"/>
      <c r="M2606" s="160" t="s">
        <v>1</v>
      </c>
      <c r="N2606" s="161" t="s">
        <v>39</v>
      </c>
      <c r="O2606" s="162">
        <v>2.3775599999999999</v>
      </c>
      <c r="P2606" s="162">
        <f t="shared" si="31"/>
        <v>2.3775599999999999</v>
      </c>
      <c r="Q2606" s="162">
        <v>0</v>
      </c>
      <c r="R2606" s="162">
        <f t="shared" si="32"/>
        <v>0</v>
      </c>
      <c r="S2606" s="162">
        <v>0</v>
      </c>
      <c r="T2606" s="163">
        <f t="shared" si="33"/>
        <v>0</v>
      </c>
      <c r="U2606" s="30"/>
      <c r="V2606" s="30"/>
      <c r="W2606" s="30"/>
      <c r="X2606" s="30"/>
      <c r="Y2606" s="30"/>
      <c r="Z2606" s="30"/>
      <c r="AA2606" s="30"/>
      <c r="AB2606" s="30"/>
      <c r="AC2606" s="30"/>
      <c r="AD2606" s="30"/>
      <c r="AE2606" s="30"/>
      <c r="AR2606" s="164" t="s">
        <v>558</v>
      </c>
      <c r="AT2606" s="164" t="s">
        <v>447</v>
      </c>
      <c r="AU2606" s="164" t="s">
        <v>129</v>
      </c>
      <c r="AY2606" s="18" t="s">
        <v>445</v>
      </c>
      <c r="BE2606" s="165">
        <f t="shared" si="34"/>
        <v>0</v>
      </c>
      <c r="BF2606" s="165">
        <f t="shared" si="35"/>
        <v>0</v>
      </c>
      <c r="BG2606" s="165">
        <f t="shared" si="36"/>
        <v>0</v>
      </c>
      <c r="BH2606" s="165">
        <f t="shared" si="37"/>
        <v>0</v>
      </c>
      <c r="BI2606" s="165">
        <f t="shared" si="38"/>
        <v>0</v>
      </c>
      <c r="BJ2606" s="18" t="s">
        <v>129</v>
      </c>
      <c r="BK2606" s="165">
        <f t="shared" si="39"/>
        <v>0</v>
      </c>
      <c r="BL2606" s="18" t="s">
        <v>558</v>
      </c>
      <c r="BM2606" s="164" t="s">
        <v>3212</v>
      </c>
    </row>
    <row r="2607" spans="1:65" s="2" customFormat="1" ht="66.75" customHeight="1">
      <c r="A2607" s="30"/>
      <c r="B2607" s="152"/>
      <c r="C2607" s="153" t="s">
        <v>3213</v>
      </c>
      <c r="D2607" s="153" t="s">
        <v>447</v>
      </c>
      <c r="E2607" s="154" t="s">
        <v>3214</v>
      </c>
      <c r="F2607" s="155" t="s">
        <v>3215</v>
      </c>
      <c r="G2607" s="156" t="s">
        <v>651</v>
      </c>
      <c r="H2607" s="157">
        <v>2</v>
      </c>
      <c r="I2607" s="158"/>
      <c r="J2607" s="158">
        <f t="shared" si="30"/>
        <v>0</v>
      </c>
      <c r="K2607" s="159"/>
      <c r="L2607" s="31"/>
      <c r="M2607" s="160" t="s">
        <v>1</v>
      </c>
      <c r="N2607" s="161" t="s">
        <v>39</v>
      </c>
      <c r="O2607" s="162">
        <v>2.3775599999999999</v>
      </c>
      <c r="P2607" s="162">
        <f t="shared" si="31"/>
        <v>4.7551199999999998</v>
      </c>
      <c r="Q2607" s="162">
        <v>0</v>
      </c>
      <c r="R2607" s="162">
        <f t="shared" si="32"/>
        <v>0</v>
      </c>
      <c r="S2607" s="162">
        <v>0</v>
      </c>
      <c r="T2607" s="163">
        <f t="shared" si="33"/>
        <v>0</v>
      </c>
      <c r="U2607" s="30"/>
      <c r="V2607" s="30"/>
      <c r="W2607" s="30"/>
      <c r="X2607" s="30"/>
      <c r="Y2607" s="30"/>
      <c r="Z2607" s="30"/>
      <c r="AA2607" s="30"/>
      <c r="AB2607" s="30"/>
      <c r="AC2607" s="30"/>
      <c r="AD2607" s="30"/>
      <c r="AE2607" s="30"/>
      <c r="AR2607" s="164" t="s">
        <v>558</v>
      </c>
      <c r="AT2607" s="164" t="s">
        <v>447</v>
      </c>
      <c r="AU2607" s="164" t="s">
        <v>129</v>
      </c>
      <c r="AY2607" s="18" t="s">
        <v>445</v>
      </c>
      <c r="BE2607" s="165">
        <f t="shared" si="34"/>
        <v>0</v>
      </c>
      <c r="BF2607" s="165">
        <f t="shared" si="35"/>
        <v>0</v>
      </c>
      <c r="BG2607" s="165">
        <f t="shared" si="36"/>
        <v>0</v>
      </c>
      <c r="BH2607" s="165">
        <f t="shared" si="37"/>
        <v>0</v>
      </c>
      <c r="BI2607" s="165">
        <f t="shared" si="38"/>
        <v>0</v>
      </c>
      <c r="BJ2607" s="18" t="s">
        <v>129</v>
      </c>
      <c r="BK2607" s="165">
        <f t="shared" si="39"/>
        <v>0</v>
      </c>
      <c r="BL2607" s="18" t="s">
        <v>558</v>
      </c>
      <c r="BM2607" s="164" t="s">
        <v>3216</v>
      </c>
    </row>
    <row r="2608" spans="1:65" s="2" customFormat="1" ht="76.349999999999994" customHeight="1">
      <c r="A2608" s="30"/>
      <c r="B2608" s="152"/>
      <c r="C2608" s="153" t="s">
        <v>3217</v>
      </c>
      <c r="D2608" s="153" t="s">
        <v>447</v>
      </c>
      <c r="E2608" s="154" t="s">
        <v>3218</v>
      </c>
      <c r="F2608" s="155" t="s">
        <v>3219</v>
      </c>
      <c r="G2608" s="156" t="s">
        <v>651</v>
      </c>
      <c r="H2608" s="157">
        <v>1</v>
      </c>
      <c r="I2608" s="158"/>
      <c r="J2608" s="158">
        <f t="shared" si="30"/>
        <v>0</v>
      </c>
      <c r="K2608" s="159"/>
      <c r="L2608" s="31"/>
      <c r="M2608" s="160" t="s">
        <v>1</v>
      </c>
      <c r="N2608" s="161" t="s">
        <v>39</v>
      </c>
      <c r="O2608" s="162">
        <v>2.3775599999999999</v>
      </c>
      <c r="P2608" s="162">
        <f t="shared" si="31"/>
        <v>2.3775599999999999</v>
      </c>
      <c r="Q2608" s="162">
        <v>0</v>
      </c>
      <c r="R2608" s="162">
        <f t="shared" si="32"/>
        <v>0</v>
      </c>
      <c r="S2608" s="162">
        <v>0</v>
      </c>
      <c r="T2608" s="163">
        <f t="shared" si="33"/>
        <v>0</v>
      </c>
      <c r="U2608" s="30"/>
      <c r="V2608" s="30"/>
      <c r="W2608" s="30"/>
      <c r="X2608" s="30"/>
      <c r="Y2608" s="30"/>
      <c r="Z2608" s="30"/>
      <c r="AA2608" s="30"/>
      <c r="AB2608" s="30"/>
      <c r="AC2608" s="30"/>
      <c r="AD2608" s="30"/>
      <c r="AE2608" s="30"/>
      <c r="AR2608" s="164" t="s">
        <v>558</v>
      </c>
      <c r="AT2608" s="164" t="s">
        <v>447</v>
      </c>
      <c r="AU2608" s="164" t="s">
        <v>129</v>
      </c>
      <c r="AY2608" s="18" t="s">
        <v>445</v>
      </c>
      <c r="BE2608" s="165">
        <f t="shared" si="34"/>
        <v>0</v>
      </c>
      <c r="BF2608" s="165">
        <f t="shared" si="35"/>
        <v>0</v>
      </c>
      <c r="BG2608" s="165">
        <f t="shared" si="36"/>
        <v>0</v>
      </c>
      <c r="BH2608" s="165">
        <f t="shared" si="37"/>
        <v>0</v>
      </c>
      <c r="BI2608" s="165">
        <f t="shared" si="38"/>
        <v>0</v>
      </c>
      <c r="BJ2608" s="18" t="s">
        <v>129</v>
      </c>
      <c r="BK2608" s="165">
        <f t="shared" si="39"/>
        <v>0</v>
      </c>
      <c r="BL2608" s="18" t="s">
        <v>558</v>
      </c>
      <c r="BM2608" s="164" t="s">
        <v>3220</v>
      </c>
    </row>
    <row r="2609" spans="1:65" s="2" customFormat="1" ht="62.65" customHeight="1">
      <c r="A2609" s="30"/>
      <c r="B2609" s="152"/>
      <c r="C2609" s="153" t="s">
        <v>3221</v>
      </c>
      <c r="D2609" s="153" t="s">
        <v>447</v>
      </c>
      <c r="E2609" s="154" t="s">
        <v>3222</v>
      </c>
      <c r="F2609" s="155" t="s">
        <v>3223</v>
      </c>
      <c r="G2609" s="156" t="s">
        <v>651</v>
      </c>
      <c r="H2609" s="157">
        <v>1</v>
      </c>
      <c r="I2609" s="158"/>
      <c r="J2609" s="158">
        <f t="shared" si="30"/>
        <v>0</v>
      </c>
      <c r="K2609" s="159"/>
      <c r="L2609" s="31"/>
      <c r="M2609" s="160" t="s">
        <v>1</v>
      </c>
      <c r="N2609" s="161" t="s">
        <v>39</v>
      </c>
      <c r="O2609" s="162">
        <v>2.3775599999999999</v>
      </c>
      <c r="P2609" s="162">
        <f t="shared" si="31"/>
        <v>2.3775599999999999</v>
      </c>
      <c r="Q2609" s="162">
        <v>0</v>
      </c>
      <c r="R2609" s="162">
        <f t="shared" si="32"/>
        <v>0</v>
      </c>
      <c r="S2609" s="162">
        <v>0</v>
      </c>
      <c r="T2609" s="163">
        <f t="shared" si="33"/>
        <v>0</v>
      </c>
      <c r="U2609" s="30"/>
      <c r="V2609" s="30"/>
      <c r="W2609" s="30"/>
      <c r="X2609" s="30"/>
      <c r="Y2609" s="30"/>
      <c r="Z2609" s="30"/>
      <c r="AA2609" s="30"/>
      <c r="AB2609" s="30"/>
      <c r="AC2609" s="30"/>
      <c r="AD2609" s="30"/>
      <c r="AE2609" s="30"/>
      <c r="AR2609" s="164" t="s">
        <v>558</v>
      </c>
      <c r="AT2609" s="164" t="s">
        <v>447</v>
      </c>
      <c r="AU2609" s="164" t="s">
        <v>129</v>
      </c>
      <c r="AY2609" s="18" t="s">
        <v>445</v>
      </c>
      <c r="BE2609" s="165">
        <f t="shared" si="34"/>
        <v>0</v>
      </c>
      <c r="BF2609" s="165">
        <f t="shared" si="35"/>
        <v>0</v>
      </c>
      <c r="BG2609" s="165">
        <f t="shared" si="36"/>
        <v>0</v>
      </c>
      <c r="BH2609" s="165">
        <f t="shared" si="37"/>
        <v>0</v>
      </c>
      <c r="BI2609" s="165">
        <f t="shared" si="38"/>
        <v>0</v>
      </c>
      <c r="BJ2609" s="18" t="s">
        <v>129</v>
      </c>
      <c r="BK2609" s="165">
        <f t="shared" si="39"/>
        <v>0</v>
      </c>
      <c r="BL2609" s="18" t="s">
        <v>558</v>
      </c>
      <c r="BM2609" s="164" t="s">
        <v>3224</v>
      </c>
    </row>
    <row r="2610" spans="1:65" s="2" customFormat="1" ht="66.75" customHeight="1">
      <c r="A2610" s="30"/>
      <c r="B2610" s="152"/>
      <c r="C2610" s="153" t="s">
        <v>3225</v>
      </c>
      <c r="D2610" s="153" t="s">
        <v>447</v>
      </c>
      <c r="E2610" s="154" t="s">
        <v>3226</v>
      </c>
      <c r="F2610" s="155" t="s">
        <v>3227</v>
      </c>
      <c r="G2610" s="156" t="s">
        <v>651</v>
      </c>
      <c r="H2610" s="157">
        <v>1</v>
      </c>
      <c r="I2610" s="158"/>
      <c r="J2610" s="158">
        <f t="shared" si="30"/>
        <v>0</v>
      </c>
      <c r="K2610" s="159"/>
      <c r="L2610" s="31"/>
      <c r="M2610" s="160" t="s">
        <v>1</v>
      </c>
      <c r="N2610" s="161" t="s">
        <v>39</v>
      </c>
      <c r="O2610" s="162">
        <v>2.3775599999999999</v>
      </c>
      <c r="P2610" s="162">
        <f t="shared" si="31"/>
        <v>2.3775599999999999</v>
      </c>
      <c r="Q2610" s="162">
        <v>0</v>
      </c>
      <c r="R2610" s="162">
        <f t="shared" si="32"/>
        <v>0</v>
      </c>
      <c r="S2610" s="162">
        <v>0</v>
      </c>
      <c r="T2610" s="163">
        <f t="shared" si="33"/>
        <v>0</v>
      </c>
      <c r="U2610" s="30"/>
      <c r="V2610" s="30"/>
      <c r="W2610" s="30"/>
      <c r="X2610" s="30"/>
      <c r="Y2610" s="30"/>
      <c r="Z2610" s="30"/>
      <c r="AA2610" s="30"/>
      <c r="AB2610" s="30"/>
      <c r="AC2610" s="30"/>
      <c r="AD2610" s="30"/>
      <c r="AE2610" s="30"/>
      <c r="AR2610" s="164" t="s">
        <v>558</v>
      </c>
      <c r="AT2610" s="164" t="s">
        <v>447</v>
      </c>
      <c r="AU2610" s="164" t="s">
        <v>129</v>
      </c>
      <c r="AY2610" s="18" t="s">
        <v>445</v>
      </c>
      <c r="BE2610" s="165">
        <f t="shared" si="34"/>
        <v>0</v>
      </c>
      <c r="BF2610" s="165">
        <f t="shared" si="35"/>
        <v>0</v>
      </c>
      <c r="BG2610" s="165">
        <f t="shared" si="36"/>
        <v>0</v>
      </c>
      <c r="BH2610" s="165">
        <f t="shared" si="37"/>
        <v>0</v>
      </c>
      <c r="BI2610" s="165">
        <f t="shared" si="38"/>
        <v>0</v>
      </c>
      <c r="BJ2610" s="18" t="s">
        <v>129</v>
      </c>
      <c r="BK2610" s="165">
        <f t="shared" si="39"/>
        <v>0</v>
      </c>
      <c r="BL2610" s="18" t="s">
        <v>558</v>
      </c>
      <c r="BM2610" s="164" t="s">
        <v>3228</v>
      </c>
    </row>
    <row r="2611" spans="1:65" s="2" customFormat="1" ht="24.2" customHeight="1">
      <c r="A2611" s="30"/>
      <c r="B2611" s="152"/>
      <c r="C2611" s="153" t="s">
        <v>3229</v>
      </c>
      <c r="D2611" s="153" t="s">
        <v>447</v>
      </c>
      <c r="E2611" s="154" t="s">
        <v>3230</v>
      </c>
      <c r="F2611" s="155" t="s">
        <v>3231</v>
      </c>
      <c r="G2611" s="156" t="s">
        <v>1813</v>
      </c>
      <c r="H2611" s="157">
        <v>3393.078</v>
      </c>
      <c r="I2611" s="158"/>
      <c r="J2611" s="158">
        <f t="shared" si="30"/>
        <v>0</v>
      </c>
      <c r="K2611" s="159"/>
      <c r="L2611" s="31"/>
      <c r="M2611" s="160" t="s">
        <v>1</v>
      </c>
      <c r="N2611" s="161" t="s">
        <v>39</v>
      </c>
      <c r="O2611" s="162">
        <v>0.22011</v>
      </c>
      <c r="P2611" s="162">
        <f t="shared" si="31"/>
        <v>746.85039858000005</v>
      </c>
      <c r="Q2611" s="162">
        <v>6.0000000000000002E-5</v>
      </c>
      <c r="R2611" s="162">
        <f t="shared" si="32"/>
        <v>0.20358467999999999</v>
      </c>
      <c r="S2611" s="162">
        <v>0</v>
      </c>
      <c r="T2611" s="163">
        <f t="shared" si="33"/>
        <v>0</v>
      </c>
      <c r="U2611" s="30"/>
      <c r="V2611" s="30"/>
      <c r="W2611" s="30"/>
      <c r="X2611" s="30"/>
      <c r="Y2611" s="30"/>
      <c r="Z2611" s="30"/>
      <c r="AA2611" s="30"/>
      <c r="AB2611" s="30"/>
      <c r="AC2611" s="30"/>
      <c r="AD2611" s="30"/>
      <c r="AE2611" s="30"/>
      <c r="AR2611" s="164" t="s">
        <v>558</v>
      </c>
      <c r="AT2611" s="164" t="s">
        <v>447</v>
      </c>
      <c r="AU2611" s="164" t="s">
        <v>129</v>
      </c>
      <c r="AY2611" s="18" t="s">
        <v>445</v>
      </c>
      <c r="BE2611" s="165">
        <f t="shared" si="34"/>
        <v>0</v>
      </c>
      <c r="BF2611" s="165">
        <f t="shared" si="35"/>
        <v>0</v>
      </c>
      <c r="BG2611" s="165">
        <f t="shared" si="36"/>
        <v>0</v>
      </c>
      <c r="BH2611" s="165">
        <f t="shared" si="37"/>
        <v>0</v>
      </c>
      <c r="BI2611" s="165">
        <f t="shared" si="38"/>
        <v>0</v>
      </c>
      <c r="BJ2611" s="18" t="s">
        <v>129</v>
      </c>
      <c r="BK2611" s="165">
        <f t="shared" si="39"/>
        <v>0</v>
      </c>
      <c r="BL2611" s="18" t="s">
        <v>558</v>
      </c>
      <c r="BM2611" s="164" t="s">
        <v>3232</v>
      </c>
    </row>
    <row r="2612" spans="1:65" s="13" customFormat="1">
      <c r="B2612" s="166"/>
      <c r="D2612" s="167" t="s">
        <v>453</v>
      </c>
      <c r="E2612" s="168" t="s">
        <v>1</v>
      </c>
      <c r="F2612" s="169" t="s">
        <v>3233</v>
      </c>
      <c r="H2612" s="168" t="s">
        <v>1</v>
      </c>
      <c r="L2612" s="166"/>
      <c r="M2612" s="170"/>
      <c r="N2612" s="171"/>
      <c r="O2612" s="171"/>
      <c r="P2612" s="171"/>
      <c r="Q2612" s="171"/>
      <c r="R2612" s="171"/>
      <c r="S2612" s="171"/>
      <c r="T2612" s="172"/>
      <c r="AT2612" s="168" t="s">
        <v>453</v>
      </c>
      <c r="AU2612" s="168" t="s">
        <v>129</v>
      </c>
      <c r="AV2612" s="13" t="s">
        <v>81</v>
      </c>
      <c r="AW2612" s="13" t="s">
        <v>29</v>
      </c>
      <c r="AX2612" s="13" t="s">
        <v>73</v>
      </c>
      <c r="AY2612" s="168" t="s">
        <v>445</v>
      </c>
    </row>
    <row r="2613" spans="1:65" s="14" customFormat="1" ht="22.5">
      <c r="B2613" s="173"/>
      <c r="D2613" s="167" t="s">
        <v>453</v>
      </c>
      <c r="E2613" s="174" t="s">
        <v>1</v>
      </c>
      <c r="F2613" s="175" t="s">
        <v>3234</v>
      </c>
      <c r="H2613" s="176">
        <v>3393.078</v>
      </c>
      <c r="L2613" s="173"/>
      <c r="M2613" s="177"/>
      <c r="N2613" s="178"/>
      <c r="O2613" s="178"/>
      <c r="P2613" s="178"/>
      <c r="Q2613" s="178"/>
      <c r="R2613" s="178"/>
      <c r="S2613" s="178"/>
      <c r="T2613" s="179"/>
      <c r="AT2613" s="174" t="s">
        <v>453</v>
      </c>
      <c r="AU2613" s="174" t="s">
        <v>129</v>
      </c>
      <c r="AV2613" s="14" t="s">
        <v>129</v>
      </c>
      <c r="AW2613" s="14" t="s">
        <v>29</v>
      </c>
      <c r="AX2613" s="14" t="s">
        <v>73</v>
      </c>
      <c r="AY2613" s="174" t="s">
        <v>445</v>
      </c>
    </row>
    <row r="2614" spans="1:65" s="15" customFormat="1">
      <c r="B2614" s="180"/>
      <c r="D2614" s="167" t="s">
        <v>453</v>
      </c>
      <c r="E2614" s="181" t="s">
        <v>311</v>
      </c>
      <c r="F2614" s="182" t="s">
        <v>468</v>
      </c>
      <c r="H2614" s="183">
        <v>3393.078</v>
      </c>
      <c r="L2614" s="180"/>
      <c r="M2614" s="184"/>
      <c r="N2614" s="185"/>
      <c r="O2614" s="185"/>
      <c r="P2614" s="185"/>
      <c r="Q2614" s="185"/>
      <c r="R2614" s="185"/>
      <c r="S2614" s="185"/>
      <c r="T2614" s="186"/>
      <c r="AT2614" s="181" t="s">
        <v>453</v>
      </c>
      <c r="AU2614" s="181" t="s">
        <v>129</v>
      </c>
      <c r="AV2614" s="15" t="s">
        <v>469</v>
      </c>
      <c r="AW2614" s="15" t="s">
        <v>29</v>
      </c>
      <c r="AX2614" s="15" t="s">
        <v>73</v>
      </c>
      <c r="AY2614" s="181" t="s">
        <v>445</v>
      </c>
    </row>
    <row r="2615" spans="1:65" s="16" customFormat="1">
      <c r="B2615" s="187"/>
      <c r="D2615" s="167" t="s">
        <v>453</v>
      </c>
      <c r="E2615" s="188" t="s">
        <v>1</v>
      </c>
      <c r="F2615" s="189" t="s">
        <v>470</v>
      </c>
      <c r="H2615" s="190">
        <v>3393.078</v>
      </c>
      <c r="L2615" s="187"/>
      <c r="M2615" s="191"/>
      <c r="N2615" s="192"/>
      <c r="O2615" s="192"/>
      <c r="P2615" s="192"/>
      <c r="Q2615" s="192"/>
      <c r="R2615" s="192"/>
      <c r="S2615" s="192"/>
      <c r="T2615" s="193"/>
      <c r="AT2615" s="188" t="s">
        <v>453</v>
      </c>
      <c r="AU2615" s="188" t="s">
        <v>129</v>
      </c>
      <c r="AV2615" s="16" t="s">
        <v>451</v>
      </c>
      <c r="AW2615" s="16" t="s">
        <v>29</v>
      </c>
      <c r="AX2615" s="16" t="s">
        <v>81</v>
      </c>
      <c r="AY2615" s="188" t="s">
        <v>445</v>
      </c>
    </row>
    <row r="2616" spans="1:65" s="2" customFormat="1" ht="24.2" customHeight="1">
      <c r="A2616" s="30"/>
      <c r="B2616" s="152"/>
      <c r="C2616" s="194" t="s">
        <v>3235</v>
      </c>
      <c r="D2616" s="194" t="s">
        <v>534</v>
      </c>
      <c r="E2616" s="195" t="s">
        <v>3236</v>
      </c>
      <c r="F2616" s="196" t="s">
        <v>3237</v>
      </c>
      <c r="G2616" s="197" t="s">
        <v>507</v>
      </c>
      <c r="H2616" s="198">
        <v>0.20399999999999999</v>
      </c>
      <c r="I2616" s="199"/>
      <c r="J2616" s="199">
        <f>ROUND(I2616*H2616,2)</f>
        <v>0</v>
      </c>
      <c r="K2616" s="200"/>
      <c r="L2616" s="201"/>
      <c r="M2616" s="202" t="s">
        <v>1</v>
      </c>
      <c r="N2616" s="203" t="s">
        <v>39</v>
      </c>
      <c r="O2616" s="162">
        <v>0</v>
      </c>
      <c r="P2616" s="162">
        <f>O2616*H2616</f>
        <v>0</v>
      </c>
      <c r="Q2616" s="162">
        <v>1</v>
      </c>
      <c r="R2616" s="162">
        <f>Q2616*H2616</f>
        <v>0.20399999999999999</v>
      </c>
      <c r="S2616" s="162">
        <v>0</v>
      </c>
      <c r="T2616" s="163">
        <f>S2616*H2616</f>
        <v>0</v>
      </c>
      <c r="U2616" s="30"/>
      <c r="V2616" s="30"/>
      <c r="W2616" s="30"/>
      <c r="X2616" s="30"/>
      <c r="Y2616" s="30"/>
      <c r="Z2616" s="30"/>
      <c r="AA2616" s="30"/>
      <c r="AB2616" s="30"/>
      <c r="AC2616" s="30"/>
      <c r="AD2616" s="30"/>
      <c r="AE2616" s="30"/>
      <c r="AR2616" s="164" t="s">
        <v>655</v>
      </c>
      <c r="AT2616" s="164" t="s">
        <v>534</v>
      </c>
      <c r="AU2616" s="164" t="s">
        <v>129</v>
      </c>
      <c r="AY2616" s="18" t="s">
        <v>445</v>
      </c>
      <c r="BE2616" s="165">
        <f>IF(N2616="základná",J2616,0)</f>
        <v>0</v>
      </c>
      <c r="BF2616" s="165">
        <f>IF(N2616="znížená",J2616,0)</f>
        <v>0</v>
      </c>
      <c r="BG2616" s="165">
        <f>IF(N2616="zákl. prenesená",J2616,0)</f>
        <v>0</v>
      </c>
      <c r="BH2616" s="165">
        <f>IF(N2616="zníž. prenesená",J2616,0)</f>
        <v>0</v>
      </c>
      <c r="BI2616" s="165">
        <f>IF(N2616="nulová",J2616,0)</f>
        <v>0</v>
      </c>
      <c r="BJ2616" s="18" t="s">
        <v>129</v>
      </c>
      <c r="BK2616" s="165">
        <f>ROUND(I2616*H2616,2)</f>
        <v>0</v>
      </c>
      <c r="BL2616" s="18" t="s">
        <v>558</v>
      </c>
      <c r="BM2616" s="164" t="s">
        <v>3238</v>
      </c>
    </row>
    <row r="2617" spans="1:65" s="14" customFormat="1">
      <c r="B2617" s="173"/>
      <c r="D2617" s="167" t="s">
        <v>453</v>
      </c>
      <c r="E2617" s="174" t="s">
        <v>1</v>
      </c>
      <c r="F2617" s="175" t="s">
        <v>3239</v>
      </c>
      <c r="H2617" s="176">
        <v>0.20399999999999999</v>
      </c>
      <c r="L2617" s="173"/>
      <c r="M2617" s="177"/>
      <c r="N2617" s="178"/>
      <c r="O2617" s="178"/>
      <c r="P2617" s="178"/>
      <c r="Q2617" s="178"/>
      <c r="R2617" s="178"/>
      <c r="S2617" s="178"/>
      <c r="T2617" s="179"/>
      <c r="AT2617" s="174" t="s">
        <v>453</v>
      </c>
      <c r="AU2617" s="174" t="s">
        <v>129</v>
      </c>
      <c r="AV2617" s="14" t="s">
        <v>129</v>
      </c>
      <c r="AW2617" s="14" t="s">
        <v>29</v>
      </c>
      <c r="AX2617" s="14" t="s">
        <v>73</v>
      </c>
      <c r="AY2617" s="174" t="s">
        <v>445</v>
      </c>
    </row>
    <row r="2618" spans="1:65" s="16" customFormat="1">
      <c r="B2618" s="187"/>
      <c r="D2618" s="167" t="s">
        <v>453</v>
      </c>
      <c r="E2618" s="188" t="s">
        <v>1</v>
      </c>
      <c r="F2618" s="189" t="s">
        <v>470</v>
      </c>
      <c r="H2618" s="190">
        <v>0.20399999999999999</v>
      </c>
      <c r="L2618" s="187"/>
      <c r="M2618" s="191"/>
      <c r="N2618" s="192"/>
      <c r="O2618" s="192"/>
      <c r="P2618" s="192"/>
      <c r="Q2618" s="192"/>
      <c r="R2618" s="192"/>
      <c r="S2618" s="192"/>
      <c r="T2618" s="193"/>
      <c r="AT2618" s="188" t="s">
        <v>453</v>
      </c>
      <c r="AU2618" s="188" t="s">
        <v>129</v>
      </c>
      <c r="AV2618" s="16" t="s">
        <v>451</v>
      </c>
      <c r="AW2618" s="16" t="s">
        <v>29</v>
      </c>
      <c r="AX2618" s="16" t="s">
        <v>81</v>
      </c>
      <c r="AY2618" s="188" t="s">
        <v>445</v>
      </c>
    </row>
    <row r="2619" spans="1:65" s="2" customFormat="1" ht="24.2" customHeight="1">
      <c r="A2619" s="30"/>
      <c r="B2619" s="152"/>
      <c r="C2619" s="194" t="s">
        <v>3240</v>
      </c>
      <c r="D2619" s="194" t="s">
        <v>534</v>
      </c>
      <c r="E2619" s="195" t="s">
        <v>3241</v>
      </c>
      <c r="F2619" s="196" t="s">
        <v>3242</v>
      </c>
      <c r="G2619" s="197" t="s">
        <v>507</v>
      </c>
      <c r="H2619" s="198">
        <v>2.738</v>
      </c>
      <c r="I2619" s="199"/>
      <c r="J2619" s="199">
        <f>ROUND(I2619*H2619,2)</f>
        <v>0</v>
      </c>
      <c r="K2619" s="200"/>
      <c r="L2619" s="201"/>
      <c r="M2619" s="202" t="s">
        <v>1</v>
      </c>
      <c r="N2619" s="203" t="s">
        <v>39</v>
      </c>
      <c r="O2619" s="162">
        <v>0</v>
      </c>
      <c r="P2619" s="162">
        <f>O2619*H2619</f>
        <v>0</v>
      </c>
      <c r="Q2619" s="162">
        <v>1</v>
      </c>
      <c r="R2619" s="162">
        <f>Q2619*H2619</f>
        <v>2.738</v>
      </c>
      <c r="S2619" s="162">
        <v>0</v>
      </c>
      <c r="T2619" s="163">
        <f>S2619*H2619</f>
        <v>0</v>
      </c>
      <c r="U2619" s="30"/>
      <c r="V2619" s="30"/>
      <c r="W2619" s="30"/>
      <c r="X2619" s="30"/>
      <c r="Y2619" s="30"/>
      <c r="Z2619" s="30"/>
      <c r="AA2619" s="30"/>
      <c r="AB2619" s="30"/>
      <c r="AC2619" s="30"/>
      <c r="AD2619" s="30"/>
      <c r="AE2619" s="30"/>
      <c r="AR2619" s="164" t="s">
        <v>655</v>
      </c>
      <c r="AT2619" s="164" t="s">
        <v>534</v>
      </c>
      <c r="AU2619" s="164" t="s">
        <v>129</v>
      </c>
      <c r="AY2619" s="18" t="s">
        <v>445</v>
      </c>
      <c r="BE2619" s="165">
        <f>IF(N2619="základná",J2619,0)</f>
        <v>0</v>
      </c>
      <c r="BF2619" s="165">
        <f>IF(N2619="znížená",J2619,0)</f>
        <v>0</v>
      </c>
      <c r="BG2619" s="165">
        <f>IF(N2619="zákl. prenesená",J2619,0)</f>
        <v>0</v>
      </c>
      <c r="BH2619" s="165">
        <f>IF(N2619="zníž. prenesená",J2619,0)</f>
        <v>0</v>
      </c>
      <c r="BI2619" s="165">
        <f>IF(N2619="nulová",J2619,0)</f>
        <v>0</v>
      </c>
      <c r="BJ2619" s="18" t="s">
        <v>129</v>
      </c>
      <c r="BK2619" s="165">
        <f>ROUND(I2619*H2619,2)</f>
        <v>0</v>
      </c>
      <c r="BL2619" s="18" t="s">
        <v>558</v>
      </c>
      <c r="BM2619" s="164" t="s">
        <v>3243</v>
      </c>
    </row>
    <row r="2620" spans="1:65" s="13" customFormat="1">
      <c r="B2620" s="166"/>
      <c r="D2620" s="167" t="s">
        <v>453</v>
      </c>
      <c r="E2620" s="168" t="s">
        <v>1</v>
      </c>
      <c r="F2620" s="169" t="s">
        <v>3233</v>
      </c>
      <c r="H2620" s="168" t="s">
        <v>1</v>
      </c>
      <c r="L2620" s="166"/>
      <c r="M2620" s="170"/>
      <c r="N2620" s="171"/>
      <c r="O2620" s="171"/>
      <c r="P2620" s="171"/>
      <c r="Q2620" s="171"/>
      <c r="R2620" s="171"/>
      <c r="S2620" s="171"/>
      <c r="T2620" s="172"/>
      <c r="AT2620" s="168" t="s">
        <v>453</v>
      </c>
      <c r="AU2620" s="168" t="s">
        <v>129</v>
      </c>
      <c r="AV2620" s="13" t="s">
        <v>81</v>
      </c>
      <c r="AW2620" s="13" t="s">
        <v>29</v>
      </c>
      <c r="AX2620" s="13" t="s">
        <v>73</v>
      </c>
      <c r="AY2620" s="168" t="s">
        <v>445</v>
      </c>
    </row>
    <row r="2621" spans="1:65" s="13" customFormat="1">
      <c r="B2621" s="166"/>
      <c r="D2621" s="167" t="s">
        <v>453</v>
      </c>
      <c r="E2621" s="168" t="s">
        <v>1</v>
      </c>
      <c r="F2621" s="169" t="s">
        <v>3244</v>
      </c>
      <c r="H2621" s="168" t="s">
        <v>1</v>
      </c>
      <c r="L2621" s="166"/>
      <c r="M2621" s="170"/>
      <c r="N2621" s="171"/>
      <c r="O2621" s="171"/>
      <c r="P2621" s="171"/>
      <c r="Q2621" s="171"/>
      <c r="R2621" s="171"/>
      <c r="S2621" s="171"/>
      <c r="T2621" s="172"/>
      <c r="AT2621" s="168" t="s">
        <v>453</v>
      </c>
      <c r="AU2621" s="168" t="s">
        <v>129</v>
      </c>
      <c r="AV2621" s="13" t="s">
        <v>81</v>
      </c>
      <c r="AW2621" s="13" t="s">
        <v>29</v>
      </c>
      <c r="AX2621" s="13" t="s">
        <v>73</v>
      </c>
      <c r="AY2621" s="168" t="s">
        <v>445</v>
      </c>
    </row>
    <row r="2622" spans="1:65" s="14" customFormat="1">
      <c r="B2622" s="173"/>
      <c r="D2622" s="167" t="s">
        <v>453</v>
      </c>
      <c r="E2622" s="174" t="s">
        <v>1</v>
      </c>
      <c r="F2622" s="175" t="s">
        <v>3245</v>
      </c>
      <c r="H2622" s="176">
        <v>2.738</v>
      </c>
      <c r="L2622" s="173"/>
      <c r="M2622" s="177"/>
      <c r="N2622" s="178"/>
      <c r="O2622" s="178"/>
      <c r="P2622" s="178"/>
      <c r="Q2622" s="178"/>
      <c r="R2622" s="178"/>
      <c r="S2622" s="178"/>
      <c r="T2622" s="179"/>
      <c r="AT2622" s="174" t="s">
        <v>453</v>
      </c>
      <c r="AU2622" s="174" t="s">
        <v>129</v>
      </c>
      <c r="AV2622" s="14" t="s">
        <v>129</v>
      </c>
      <c r="AW2622" s="14" t="s">
        <v>29</v>
      </c>
      <c r="AX2622" s="14" t="s">
        <v>73</v>
      </c>
      <c r="AY2622" s="174" t="s">
        <v>445</v>
      </c>
    </row>
    <row r="2623" spans="1:65" s="16" customFormat="1">
      <c r="B2623" s="187"/>
      <c r="D2623" s="167" t="s">
        <v>453</v>
      </c>
      <c r="E2623" s="188" t="s">
        <v>1</v>
      </c>
      <c r="F2623" s="189" t="s">
        <v>470</v>
      </c>
      <c r="H2623" s="190">
        <v>2.738</v>
      </c>
      <c r="L2623" s="187"/>
      <c r="M2623" s="191"/>
      <c r="N2623" s="192"/>
      <c r="O2623" s="192"/>
      <c r="P2623" s="192"/>
      <c r="Q2623" s="192"/>
      <c r="R2623" s="192"/>
      <c r="S2623" s="192"/>
      <c r="T2623" s="193"/>
      <c r="AT2623" s="188" t="s">
        <v>453</v>
      </c>
      <c r="AU2623" s="188" t="s">
        <v>129</v>
      </c>
      <c r="AV2623" s="16" t="s">
        <v>451</v>
      </c>
      <c r="AW2623" s="16" t="s">
        <v>29</v>
      </c>
      <c r="AX2623" s="16" t="s">
        <v>81</v>
      </c>
      <c r="AY2623" s="188" t="s">
        <v>445</v>
      </c>
    </row>
    <row r="2624" spans="1:65" s="2" customFormat="1" ht="24.2" customHeight="1">
      <c r="A2624" s="30"/>
      <c r="B2624" s="152"/>
      <c r="C2624" s="194" t="s">
        <v>3246</v>
      </c>
      <c r="D2624" s="194" t="s">
        <v>534</v>
      </c>
      <c r="E2624" s="195" t="s">
        <v>3247</v>
      </c>
      <c r="F2624" s="196" t="s">
        <v>3248</v>
      </c>
      <c r="G2624" s="197" t="s">
        <v>507</v>
      </c>
      <c r="H2624" s="198">
        <v>0.76700000000000002</v>
      </c>
      <c r="I2624" s="199"/>
      <c r="J2624" s="199">
        <f>ROUND(I2624*H2624,2)</f>
        <v>0</v>
      </c>
      <c r="K2624" s="200"/>
      <c r="L2624" s="201"/>
      <c r="M2624" s="202" t="s">
        <v>1</v>
      </c>
      <c r="N2624" s="203" t="s">
        <v>39</v>
      </c>
      <c r="O2624" s="162">
        <v>0</v>
      </c>
      <c r="P2624" s="162">
        <f>O2624*H2624</f>
        <v>0</v>
      </c>
      <c r="Q2624" s="162">
        <v>1</v>
      </c>
      <c r="R2624" s="162">
        <f>Q2624*H2624</f>
        <v>0.76700000000000002</v>
      </c>
      <c r="S2624" s="162">
        <v>0</v>
      </c>
      <c r="T2624" s="163">
        <f>S2624*H2624</f>
        <v>0</v>
      </c>
      <c r="U2624" s="30"/>
      <c r="V2624" s="30"/>
      <c r="W2624" s="30"/>
      <c r="X2624" s="30"/>
      <c r="Y2624" s="30"/>
      <c r="Z2624" s="30"/>
      <c r="AA2624" s="30"/>
      <c r="AB2624" s="30"/>
      <c r="AC2624" s="30"/>
      <c r="AD2624" s="30"/>
      <c r="AE2624" s="30"/>
      <c r="AR2624" s="164" t="s">
        <v>655</v>
      </c>
      <c r="AT2624" s="164" t="s">
        <v>534</v>
      </c>
      <c r="AU2624" s="164" t="s">
        <v>129</v>
      </c>
      <c r="AY2624" s="18" t="s">
        <v>445</v>
      </c>
      <c r="BE2624" s="165">
        <f>IF(N2624="základná",J2624,0)</f>
        <v>0</v>
      </c>
      <c r="BF2624" s="165">
        <f>IF(N2624="znížená",J2624,0)</f>
        <v>0</v>
      </c>
      <c r="BG2624" s="165">
        <f>IF(N2624="zákl. prenesená",J2624,0)</f>
        <v>0</v>
      </c>
      <c r="BH2624" s="165">
        <f>IF(N2624="zníž. prenesená",J2624,0)</f>
        <v>0</v>
      </c>
      <c r="BI2624" s="165">
        <f>IF(N2624="nulová",J2624,0)</f>
        <v>0</v>
      </c>
      <c r="BJ2624" s="18" t="s">
        <v>129</v>
      </c>
      <c r="BK2624" s="165">
        <f>ROUND(I2624*H2624,2)</f>
        <v>0</v>
      </c>
      <c r="BL2624" s="18" t="s">
        <v>558</v>
      </c>
      <c r="BM2624" s="164" t="s">
        <v>3249</v>
      </c>
    </row>
    <row r="2625" spans="1:65" s="13" customFormat="1">
      <c r="B2625" s="166"/>
      <c r="D2625" s="167" t="s">
        <v>453</v>
      </c>
      <c r="E2625" s="168" t="s">
        <v>1</v>
      </c>
      <c r="F2625" s="169" t="s">
        <v>3233</v>
      </c>
      <c r="H2625" s="168" t="s">
        <v>1</v>
      </c>
      <c r="L2625" s="166"/>
      <c r="M2625" s="170"/>
      <c r="N2625" s="171"/>
      <c r="O2625" s="171"/>
      <c r="P2625" s="171"/>
      <c r="Q2625" s="171"/>
      <c r="R2625" s="171"/>
      <c r="S2625" s="171"/>
      <c r="T2625" s="172"/>
      <c r="AT2625" s="168" t="s">
        <v>453</v>
      </c>
      <c r="AU2625" s="168" t="s">
        <v>129</v>
      </c>
      <c r="AV2625" s="13" t="s">
        <v>81</v>
      </c>
      <c r="AW2625" s="13" t="s">
        <v>29</v>
      </c>
      <c r="AX2625" s="13" t="s">
        <v>73</v>
      </c>
      <c r="AY2625" s="168" t="s">
        <v>445</v>
      </c>
    </row>
    <row r="2626" spans="1:65" s="13" customFormat="1">
      <c r="B2626" s="166"/>
      <c r="D2626" s="167" t="s">
        <v>453</v>
      </c>
      <c r="E2626" s="168" t="s">
        <v>1</v>
      </c>
      <c r="F2626" s="169" t="s">
        <v>3250</v>
      </c>
      <c r="H2626" s="168" t="s">
        <v>1</v>
      </c>
      <c r="L2626" s="166"/>
      <c r="M2626" s="170"/>
      <c r="N2626" s="171"/>
      <c r="O2626" s="171"/>
      <c r="P2626" s="171"/>
      <c r="Q2626" s="171"/>
      <c r="R2626" s="171"/>
      <c r="S2626" s="171"/>
      <c r="T2626" s="172"/>
      <c r="AT2626" s="168" t="s">
        <v>453</v>
      </c>
      <c r="AU2626" s="168" t="s">
        <v>129</v>
      </c>
      <c r="AV2626" s="13" t="s">
        <v>81</v>
      </c>
      <c r="AW2626" s="13" t="s">
        <v>29</v>
      </c>
      <c r="AX2626" s="13" t="s">
        <v>73</v>
      </c>
      <c r="AY2626" s="168" t="s">
        <v>445</v>
      </c>
    </row>
    <row r="2627" spans="1:65" s="14" customFormat="1">
      <c r="B2627" s="173"/>
      <c r="D2627" s="167" t="s">
        <v>453</v>
      </c>
      <c r="E2627" s="174" t="s">
        <v>1</v>
      </c>
      <c r="F2627" s="175" t="s">
        <v>3251</v>
      </c>
      <c r="H2627" s="176">
        <v>0.76700000000000002</v>
      </c>
      <c r="L2627" s="173"/>
      <c r="M2627" s="177"/>
      <c r="N2627" s="178"/>
      <c r="O2627" s="178"/>
      <c r="P2627" s="178"/>
      <c r="Q2627" s="178"/>
      <c r="R2627" s="178"/>
      <c r="S2627" s="178"/>
      <c r="T2627" s="179"/>
      <c r="AT2627" s="174" t="s">
        <v>453</v>
      </c>
      <c r="AU2627" s="174" t="s">
        <v>129</v>
      </c>
      <c r="AV2627" s="14" t="s">
        <v>129</v>
      </c>
      <c r="AW2627" s="14" t="s">
        <v>29</v>
      </c>
      <c r="AX2627" s="14" t="s">
        <v>73</v>
      </c>
      <c r="AY2627" s="174" t="s">
        <v>445</v>
      </c>
    </row>
    <row r="2628" spans="1:65" s="16" customFormat="1">
      <c r="B2628" s="187"/>
      <c r="D2628" s="167" t="s">
        <v>453</v>
      </c>
      <c r="E2628" s="188" t="s">
        <v>1</v>
      </c>
      <c r="F2628" s="189" t="s">
        <v>470</v>
      </c>
      <c r="H2628" s="190">
        <v>0.76700000000000002</v>
      </c>
      <c r="L2628" s="187"/>
      <c r="M2628" s="191"/>
      <c r="N2628" s="192"/>
      <c r="O2628" s="192"/>
      <c r="P2628" s="192"/>
      <c r="Q2628" s="192"/>
      <c r="R2628" s="192"/>
      <c r="S2628" s="192"/>
      <c r="T2628" s="193"/>
      <c r="AT2628" s="188" t="s">
        <v>453</v>
      </c>
      <c r="AU2628" s="188" t="s">
        <v>129</v>
      </c>
      <c r="AV2628" s="16" t="s">
        <v>451</v>
      </c>
      <c r="AW2628" s="16" t="s">
        <v>29</v>
      </c>
      <c r="AX2628" s="16" t="s">
        <v>81</v>
      </c>
      <c r="AY2628" s="188" t="s">
        <v>445</v>
      </c>
    </row>
    <row r="2629" spans="1:65" s="2" customFormat="1" ht="24.2" customHeight="1">
      <c r="A2629" s="30"/>
      <c r="B2629" s="152"/>
      <c r="C2629" s="194" t="s">
        <v>3252</v>
      </c>
      <c r="D2629" s="194" t="s">
        <v>534</v>
      </c>
      <c r="E2629" s="195" t="s">
        <v>3253</v>
      </c>
      <c r="F2629" s="196" t="s">
        <v>3254</v>
      </c>
      <c r="G2629" s="197" t="s">
        <v>507</v>
      </c>
      <c r="H2629" s="198">
        <v>2.7E-2</v>
      </c>
      <c r="I2629" s="199"/>
      <c r="J2629" s="199">
        <f>ROUND(I2629*H2629,2)</f>
        <v>0</v>
      </c>
      <c r="K2629" s="200"/>
      <c r="L2629" s="201"/>
      <c r="M2629" s="202" t="s">
        <v>1</v>
      </c>
      <c r="N2629" s="203" t="s">
        <v>39</v>
      </c>
      <c r="O2629" s="162">
        <v>0</v>
      </c>
      <c r="P2629" s="162">
        <f>O2629*H2629</f>
        <v>0</v>
      </c>
      <c r="Q2629" s="162">
        <v>1</v>
      </c>
      <c r="R2629" s="162">
        <f>Q2629*H2629</f>
        <v>2.7E-2</v>
      </c>
      <c r="S2629" s="162">
        <v>0</v>
      </c>
      <c r="T2629" s="163">
        <f>S2629*H2629</f>
        <v>0</v>
      </c>
      <c r="U2629" s="30"/>
      <c r="V2629" s="30"/>
      <c r="W2629" s="30"/>
      <c r="X2629" s="30"/>
      <c r="Y2629" s="30"/>
      <c r="Z2629" s="30"/>
      <c r="AA2629" s="30"/>
      <c r="AB2629" s="30"/>
      <c r="AC2629" s="30"/>
      <c r="AD2629" s="30"/>
      <c r="AE2629" s="30"/>
      <c r="AR2629" s="164" t="s">
        <v>655</v>
      </c>
      <c r="AT2629" s="164" t="s">
        <v>534</v>
      </c>
      <c r="AU2629" s="164" t="s">
        <v>129</v>
      </c>
      <c r="AY2629" s="18" t="s">
        <v>445</v>
      </c>
      <c r="BE2629" s="165">
        <f>IF(N2629="základná",J2629,0)</f>
        <v>0</v>
      </c>
      <c r="BF2629" s="165">
        <f>IF(N2629="znížená",J2629,0)</f>
        <v>0</v>
      </c>
      <c r="BG2629" s="165">
        <f>IF(N2629="zákl. prenesená",J2629,0)</f>
        <v>0</v>
      </c>
      <c r="BH2629" s="165">
        <f>IF(N2629="zníž. prenesená",J2629,0)</f>
        <v>0</v>
      </c>
      <c r="BI2629" s="165">
        <f>IF(N2629="nulová",J2629,0)</f>
        <v>0</v>
      </c>
      <c r="BJ2629" s="18" t="s">
        <v>129</v>
      </c>
      <c r="BK2629" s="165">
        <f>ROUND(I2629*H2629,2)</f>
        <v>0</v>
      </c>
      <c r="BL2629" s="18" t="s">
        <v>558</v>
      </c>
      <c r="BM2629" s="164" t="s">
        <v>3255</v>
      </c>
    </row>
    <row r="2630" spans="1:65" s="13" customFormat="1">
      <c r="B2630" s="166"/>
      <c r="D2630" s="167" t="s">
        <v>453</v>
      </c>
      <c r="E2630" s="168" t="s">
        <v>1</v>
      </c>
      <c r="F2630" s="169" t="s">
        <v>3233</v>
      </c>
      <c r="H2630" s="168" t="s">
        <v>1</v>
      </c>
      <c r="L2630" s="166"/>
      <c r="M2630" s="170"/>
      <c r="N2630" s="171"/>
      <c r="O2630" s="171"/>
      <c r="P2630" s="171"/>
      <c r="Q2630" s="171"/>
      <c r="R2630" s="171"/>
      <c r="S2630" s="171"/>
      <c r="T2630" s="172"/>
      <c r="AT2630" s="168" t="s">
        <v>453</v>
      </c>
      <c r="AU2630" s="168" t="s">
        <v>129</v>
      </c>
      <c r="AV2630" s="13" t="s">
        <v>81</v>
      </c>
      <c r="AW2630" s="13" t="s">
        <v>29</v>
      </c>
      <c r="AX2630" s="13" t="s">
        <v>73</v>
      </c>
      <c r="AY2630" s="168" t="s">
        <v>445</v>
      </c>
    </row>
    <row r="2631" spans="1:65" s="13" customFormat="1">
      <c r="B2631" s="166"/>
      <c r="D2631" s="167" t="s">
        <v>453</v>
      </c>
      <c r="E2631" s="168" t="s">
        <v>1</v>
      </c>
      <c r="F2631" s="169" t="s">
        <v>3256</v>
      </c>
      <c r="H2631" s="168" t="s">
        <v>1</v>
      </c>
      <c r="L2631" s="166"/>
      <c r="M2631" s="170"/>
      <c r="N2631" s="171"/>
      <c r="O2631" s="171"/>
      <c r="P2631" s="171"/>
      <c r="Q2631" s="171"/>
      <c r="R2631" s="171"/>
      <c r="S2631" s="171"/>
      <c r="T2631" s="172"/>
      <c r="AT2631" s="168" t="s">
        <v>453</v>
      </c>
      <c r="AU2631" s="168" t="s">
        <v>129</v>
      </c>
      <c r="AV2631" s="13" t="s">
        <v>81</v>
      </c>
      <c r="AW2631" s="13" t="s">
        <v>29</v>
      </c>
      <c r="AX2631" s="13" t="s">
        <v>73</v>
      </c>
      <c r="AY2631" s="168" t="s">
        <v>445</v>
      </c>
    </row>
    <row r="2632" spans="1:65" s="14" customFormat="1">
      <c r="B2632" s="173"/>
      <c r="D2632" s="167" t="s">
        <v>453</v>
      </c>
      <c r="E2632" s="174" t="s">
        <v>1</v>
      </c>
      <c r="F2632" s="175" t="s">
        <v>3257</v>
      </c>
      <c r="H2632" s="176">
        <v>2.7E-2</v>
      </c>
      <c r="L2632" s="173"/>
      <c r="M2632" s="177"/>
      <c r="N2632" s="178"/>
      <c r="O2632" s="178"/>
      <c r="P2632" s="178"/>
      <c r="Q2632" s="178"/>
      <c r="R2632" s="178"/>
      <c r="S2632" s="178"/>
      <c r="T2632" s="179"/>
      <c r="AT2632" s="174" t="s">
        <v>453</v>
      </c>
      <c r="AU2632" s="174" t="s">
        <v>129</v>
      </c>
      <c r="AV2632" s="14" t="s">
        <v>129</v>
      </c>
      <c r="AW2632" s="14" t="s">
        <v>29</v>
      </c>
      <c r="AX2632" s="14" t="s">
        <v>73</v>
      </c>
      <c r="AY2632" s="174" t="s">
        <v>445</v>
      </c>
    </row>
    <row r="2633" spans="1:65" s="16" customFormat="1">
      <c r="B2633" s="187"/>
      <c r="D2633" s="167" t="s">
        <v>453</v>
      </c>
      <c r="E2633" s="188" t="s">
        <v>1</v>
      </c>
      <c r="F2633" s="189" t="s">
        <v>470</v>
      </c>
      <c r="H2633" s="190">
        <v>2.7E-2</v>
      </c>
      <c r="L2633" s="187"/>
      <c r="M2633" s="191"/>
      <c r="N2633" s="192"/>
      <c r="O2633" s="192"/>
      <c r="P2633" s="192"/>
      <c r="Q2633" s="192"/>
      <c r="R2633" s="192"/>
      <c r="S2633" s="192"/>
      <c r="T2633" s="193"/>
      <c r="AT2633" s="188" t="s">
        <v>453</v>
      </c>
      <c r="AU2633" s="188" t="s">
        <v>129</v>
      </c>
      <c r="AV2633" s="16" t="s">
        <v>451</v>
      </c>
      <c r="AW2633" s="16" t="s">
        <v>29</v>
      </c>
      <c r="AX2633" s="16" t="s">
        <v>81</v>
      </c>
      <c r="AY2633" s="188" t="s">
        <v>445</v>
      </c>
    </row>
    <row r="2634" spans="1:65" s="2" customFormat="1" ht="24.2" customHeight="1">
      <c r="A2634" s="30"/>
      <c r="B2634" s="152"/>
      <c r="C2634" s="153" t="s">
        <v>3258</v>
      </c>
      <c r="D2634" s="153" t="s">
        <v>447</v>
      </c>
      <c r="E2634" s="154" t="s">
        <v>3259</v>
      </c>
      <c r="F2634" s="155" t="s">
        <v>3260</v>
      </c>
      <c r="G2634" s="156" t="s">
        <v>1813</v>
      </c>
      <c r="H2634" s="240">
        <v>30244.799999999999</v>
      </c>
      <c r="I2634" s="158"/>
      <c r="J2634" s="158">
        <f>ROUND(I2634*H2634,2)</f>
        <v>0</v>
      </c>
      <c r="K2634" s="159"/>
      <c r="L2634" s="31"/>
      <c r="M2634" s="160" t="s">
        <v>1</v>
      </c>
      <c r="N2634" s="161" t="s">
        <v>39</v>
      </c>
      <c r="O2634" s="162">
        <v>9.9089999999999998E-2</v>
      </c>
      <c r="P2634" s="162">
        <f>O2634*H2634</f>
        <v>2996.9572319999997</v>
      </c>
      <c r="Q2634" s="162">
        <v>5.1499999999999998E-5</v>
      </c>
      <c r="R2634" s="162">
        <f>Q2634*H2634</f>
        <v>1.5576071999999999</v>
      </c>
      <c r="S2634" s="162">
        <v>0</v>
      </c>
      <c r="T2634" s="163">
        <f>S2634*H2634</f>
        <v>0</v>
      </c>
      <c r="U2634" s="30"/>
      <c r="V2634" s="2" t="s">
        <v>7253</v>
      </c>
      <c r="W2634" s="30"/>
      <c r="X2634" s="30"/>
      <c r="Y2634" s="30"/>
      <c r="Z2634" s="30"/>
      <c r="AA2634" s="30"/>
      <c r="AB2634" s="30"/>
      <c r="AC2634" s="30"/>
      <c r="AD2634" s="30"/>
      <c r="AE2634" s="30"/>
      <c r="AR2634" s="164" t="s">
        <v>558</v>
      </c>
      <c r="AT2634" s="164" t="s">
        <v>447</v>
      </c>
      <c r="AU2634" s="164" t="s">
        <v>129</v>
      </c>
      <c r="AY2634" s="18" t="s">
        <v>445</v>
      </c>
      <c r="BE2634" s="165">
        <f>IF(N2634="základná",J2634,0)</f>
        <v>0</v>
      </c>
      <c r="BF2634" s="165">
        <f>IF(N2634="znížená",J2634,0)</f>
        <v>0</v>
      </c>
      <c r="BG2634" s="165">
        <f>IF(N2634="zákl. prenesená",J2634,0)</f>
        <v>0</v>
      </c>
      <c r="BH2634" s="165">
        <f>IF(N2634="zníž. prenesená",J2634,0)</f>
        <v>0</v>
      </c>
      <c r="BI2634" s="165">
        <f>IF(N2634="nulová",J2634,0)</f>
        <v>0</v>
      </c>
      <c r="BJ2634" s="18" t="s">
        <v>129</v>
      </c>
      <c r="BK2634" s="165">
        <f>ROUND(I2634*H2634,2)</f>
        <v>0</v>
      </c>
      <c r="BL2634" s="18" t="s">
        <v>558</v>
      </c>
      <c r="BM2634" s="164" t="s">
        <v>3261</v>
      </c>
    </row>
    <row r="2635" spans="1:65" s="13" customFormat="1">
      <c r="B2635" s="166"/>
      <c r="D2635" s="167" t="s">
        <v>453</v>
      </c>
      <c r="E2635" s="168" t="s">
        <v>1</v>
      </c>
      <c r="F2635" s="169" t="s">
        <v>3262</v>
      </c>
      <c r="H2635" s="168" t="s">
        <v>1</v>
      </c>
      <c r="L2635" s="166"/>
      <c r="M2635" s="170"/>
      <c r="N2635" s="171"/>
      <c r="O2635" s="171"/>
      <c r="P2635" s="171"/>
      <c r="Q2635" s="171"/>
      <c r="R2635" s="171"/>
      <c r="S2635" s="171"/>
      <c r="T2635" s="172"/>
      <c r="AT2635" s="168" t="s">
        <v>453</v>
      </c>
      <c r="AU2635" s="168" t="s">
        <v>129</v>
      </c>
      <c r="AV2635" s="13" t="s">
        <v>81</v>
      </c>
      <c r="AW2635" s="13" t="s">
        <v>29</v>
      </c>
      <c r="AX2635" s="13" t="s">
        <v>73</v>
      </c>
      <c r="AY2635" s="168" t="s">
        <v>445</v>
      </c>
    </row>
    <row r="2636" spans="1:65" s="13" customFormat="1">
      <c r="B2636" s="166"/>
      <c r="D2636" s="167" t="s">
        <v>453</v>
      </c>
      <c r="E2636" s="168" t="s">
        <v>1</v>
      </c>
      <c r="F2636" s="169" t="s">
        <v>3263</v>
      </c>
      <c r="H2636" s="168" t="s">
        <v>1</v>
      </c>
      <c r="L2636" s="166"/>
      <c r="M2636" s="170"/>
      <c r="N2636" s="171"/>
      <c r="O2636" s="171"/>
      <c r="P2636" s="171"/>
      <c r="Q2636" s="171"/>
      <c r="R2636" s="171"/>
      <c r="S2636" s="171"/>
      <c r="T2636" s="172"/>
      <c r="AT2636" s="168" t="s">
        <v>453</v>
      </c>
      <c r="AU2636" s="168" t="s">
        <v>129</v>
      </c>
      <c r="AV2636" s="13" t="s">
        <v>81</v>
      </c>
      <c r="AW2636" s="13" t="s">
        <v>29</v>
      </c>
      <c r="AX2636" s="13" t="s">
        <v>73</v>
      </c>
      <c r="AY2636" s="168" t="s">
        <v>445</v>
      </c>
    </row>
    <row r="2637" spans="1:65" s="13" customFormat="1">
      <c r="B2637" s="166"/>
      <c r="D2637" s="167" t="s">
        <v>453</v>
      </c>
      <c r="E2637" s="168" t="s">
        <v>1</v>
      </c>
      <c r="F2637" s="169" t="s">
        <v>3264</v>
      </c>
      <c r="H2637" s="168" t="s">
        <v>1</v>
      </c>
      <c r="L2637" s="166"/>
      <c r="M2637" s="170"/>
      <c r="N2637" s="171"/>
      <c r="O2637" s="171"/>
      <c r="P2637" s="171"/>
      <c r="Q2637" s="171"/>
      <c r="R2637" s="171"/>
      <c r="S2637" s="171"/>
      <c r="T2637" s="172"/>
      <c r="AT2637" s="168" t="s">
        <v>453</v>
      </c>
      <c r="AU2637" s="168" t="s">
        <v>129</v>
      </c>
      <c r="AV2637" s="13" t="s">
        <v>81</v>
      </c>
      <c r="AW2637" s="13" t="s">
        <v>29</v>
      </c>
      <c r="AX2637" s="13" t="s">
        <v>73</v>
      </c>
      <c r="AY2637" s="168" t="s">
        <v>445</v>
      </c>
    </row>
    <row r="2638" spans="1:65" s="14" customFormat="1">
      <c r="B2638" s="173"/>
      <c r="D2638" s="167" t="s">
        <v>453</v>
      </c>
      <c r="E2638" s="174" t="s">
        <v>1</v>
      </c>
      <c r="F2638" s="175" t="s">
        <v>3265</v>
      </c>
      <c r="H2638" s="176">
        <v>7753.59</v>
      </c>
      <c r="L2638" s="173"/>
      <c r="M2638" s="177"/>
      <c r="N2638" s="178"/>
      <c r="O2638" s="178"/>
      <c r="P2638" s="178"/>
      <c r="Q2638" s="178"/>
      <c r="R2638" s="178"/>
      <c r="S2638" s="178"/>
      <c r="T2638" s="179"/>
      <c r="AT2638" s="174" t="s">
        <v>453</v>
      </c>
      <c r="AU2638" s="174" t="s">
        <v>129</v>
      </c>
      <c r="AV2638" s="14" t="s">
        <v>129</v>
      </c>
      <c r="AW2638" s="14" t="s">
        <v>29</v>
      </c>
      <c r="AX2638" s="14" t="s">
        <v>73</v>
      </c>
      <c r="AY2638" s="174" t="s">
        <v>445</v>
      </c>
    </row>
    <row r="2639" spans="1:65" s="14" customFormat="1">
      <c r="B2639" s="173"/>
      <c r="D2639" s="167" t="s">
        <v>453</v>
      </c>
      <c r="E2639" s="174" t="s">
        <v>1</v>
      </c>
      <c r="F2639" s="175" t="s">
        <v>3266</v>
      </c>
      <c r="H2639" s="176">
        <v>3394.152</v>
      </c>
      <c r="L2639" s="173"/>
      <c r="M2639" s="177"/>
      <c r="N2639" s="178"/>
      <c r="O2639" s="178"/>
      <c r="P2639" s="178"/>
      <c r="Q2639" s="178"/>
      <c r="R2639" s="178"/>
      <c r="S2639" s="178"/>
      <c r="T2639" s="179"/>
      <c r="AT2639" s="174" t="s">
        <v>453</v>
      </c>
      <c r="AU2639" s="174" t="s">
        <v>129</v>
      </c>
      <c r="AV2639" s="14" t="s">
        <v>129</v>
      </c>
      <c r="AW2639" s="14" t="s">
        <v>29</v>
      </c>
      <c r="AX2639" s="14" t="s">
        <v>73</v>
      </c>
      <c r="AY2639" s="174" t="s">
        <v>445</v>
      </c>
    </row>
    <row r="2640" spans="1:65" s="13" customFormat="1">
      <c r="B2640" s="166"/>
      <c r="D2640" s="167" t="s">
        <v>453</v>
      </c>
      <c r="E2640" s="168" t="s">
        <v>1</v>
      </c>
      <c r="F2640" s="169" t="s">
        <v>3267</v>
      </c>
      <c r="H2640" s="168" t="s">
        <v>1</v>
      </c>
      <c r="L2640" s="166"/>
      <c r="M2640" s="170"/>
      <c r="N2640" s="171"/>
      <c r="O2640" s="171"/>
      <c r="P2640" s="171"/>
      <c r="Q2640" s="171"/>
      <c r="R2640" s="171"/>
      <c r="S2640" s="171"/>
      <c r="T2640" s="172"/>
      <c r="AT2640" s="168" t="s">
        <v>453</v>
      </c>
      <c r="AU2640" s="168" t="s">
        <v>129</v>
      </c>
      <c r="AV2640" s="13" t="s">
        <v>81</v>
      </c>
      <c r="AW2640" s="13" t="s">
        <v>29</v>
      </c>
      <c r="AX2640" s="13" t="s">
        <v>73</v>
      </c>
      <c r="AY2640" s="168" t="s">
        <v>445</v>
      </c>
    </row>
    <row r="2641" spans="1:65" s="13" customFormat="1">
      <c r="B2641" s="166"/>
      <c r="D2641" s="167" t="s">
        <v>453</v>
      </c>
      <c r="E2641" s="168" t="s">
        <v>1</v>
      </c>
      <c r="F2641" s="169" t="s">
        <v>3264</v>
      </c>
      <c r="H2641" s="168" t="s">
        <v>1</v>
      </c>
      <c r="L2641" s="166"/>
      <c r="M2641" s="170"/>
      <c r="N2641" s="171"/>
      <c r="O2641" s="171"/>
      <c r="P2641" s="171"/>
      <c r="Q2641" s="171"/>
      <c r="R2641" s="171"/>
      <c r="S2641" s="171"/>
      <c r="T2641" s="172"/>
      <c r="AT2641" s="168" t="s">
        <v>453</v>
      </c>
      <c r="AU2641" s="168" t="s">
        <v>129</v>
      </c>
      <c r="AV2641" s="13" t="s">
        <v>81</v>
      </c>
      <c r="AW2641" s="13" t="s">
        <v>29</v>
      </c>
      <c r="AX2641" s="13" t="s">
        <v>73</v>
      </c>
      <c r="AY2641" s="168" t="s">
        <v>445</v>
      </c>
    </row>
    <row r="2642" spans="1:65" s="14" customFormat="1">
      <c r="B2642" s="173"/>
      <c r="D2642" s="167" t="s">
        <v>453</v>
      </c>
      <c r="E2642" s="174" t="s">
        <v>1</v>
      </c>
      <c r="F2642" s="175" t="s">
        <v>3268</v>
      </c>
      <c r="H2642" s="176">
        <v>959.36400000000003</v>
      </c>
      <c r="L2642" s="173"/>
      <c r="M2642" s="177"/>
      <c r="N2642" s="178"/>
      <c r="O2642" s="178"/>
      <c r="P2642" s="178"/>
      <c r="Q2642" s="178"/>
      <c r="R2642" s="178"/>
      <c r="S2642" s="178"/>
      <c r="T2642" s="179"/>
      <c r="AT2642" s="174" t="s">
        <v>453</v>
      </c>
      <c r="AU2642" s="174" t="s">
        <v>129</v>
      </c>
      <c r="AV2642" s="14" t="s">
        <v>129</v>
      </c>
      <c r="AW2642" s="14" t="s">
        <v>29</v>
      </c>
      <c r="AX2642" s="14" t="s">
        <v>73</v>
      </c>
      <c r="AY2642" s="174" t="s">
        <v>445</v>
      </c>
    </row>
    <row r="2643" spans="1:65" s="13" customFormat="1">
      <c r="B2643" s="166"/>
      <c r="D2643" s="167" t="s">
        <v>453</v>
      </c>
      <c r="E2643" s="168" t="s">
        <v>1</v>
      </c>
      <c r="F2643" s="169" t="s">
        <v>3269</v>
      </c>
      <c r="H2643" s="168" t="s">
        <v>1</v>
      </c>
      <c r="L2643" s="166"/>
      <c r="M2643" s="170"/>
      <c r="N2643" s="171"/>
      <c r="O2643" s="171"/>
      <c r="P2643" s="171"/>
      <c r="Q2643" s="171"/>
      <c r="R2643" s="171"/>
      <c r="S2643" s="171"/>
      <c r="T2643" s="172"/>
      <c r="AT2643" s="168" t="s">
        <v>453</v>
      </c>
      <c r="AU2643" s="168" t="s">
        <v>129</v>
      </c>
      <c r="AV2643" s="13" t="s">
        <v>81</v>
      </c>
      <c r="AW2643" s="13" t="s">
        <v>29</v>
      </c>
      <c r="AX2643" s="13" t="s">
        <v>73</v>
      </c>
      <c r="AY2643" s="168" t="s">
        <v>445</v>
      </c>
    </row>
    <row r="2644" spans="1:65" s="13" customFormat="1">
      <c r="B2644" s="166"/>
      <c r="D2644" s="167" t="s">
        <v>453</v>
      </c>
      <c r="E2644" s="168" t="s">
        <v>1</v>
      </c>
      <c r="F2644" s="169" t="s">
        <v>3264</v>
      </c>
      <c r="H2644" s="168" t="s">
        <v>1</v>
      </c>
      <c r="L2644" s="166"/>
      <c r="M2644" s="170"/>
      <c r="N2644" s="171"/>
      <c r="O2644" s="171"/>
      <c r="P2644" s="171"/>
      <c r="Q2644" s="171"/>
      <c r="R2644" s="171"/>
      <c r="S2644" s="171"/>
      <c r="T2644" s="172"/>
      <c r="AT2644" s="168" t="s">
        <v>453</v>
      </c>
      <c r="AU2644" s="168" t="s">
        <v>129</v>
      </c>
      <c r="AV2644" s="13" t="s">
        <v>81</v>
      </c>
      <c r="AW2644" s="13" t="s">
        <v>29</v>
      </c>
      <c r="AX2644" s="13" t="s">
        <v>73</v>
      </c>
      <c r="AY2644" s="168" t="s">
        <v>445</v>
      </c>
    </row>
    <row r="2645" spans="1:65" s="14" customFormat="1">
      <c r="B2645" s="173"/>
      <c r="D2645" s="167" t="s">
        <v>453</v>
      </c>
      <c r="E2645" s="174" t="s">
        <v>1</v>
      </c>
      <c r="F2645" s="175" t="s">
        <v>3270</v>
      </c>
      <c r="H2645" s="176">
        <v>6284.0879999999997</v>
      </c>
      <c r="L2645" s="173"/>
      <c r="M2645" s="177"/>
      <c r="N2645" s="178"/>
      <c r="O2645" s="178"/>
      <c r="P2645" s="178"/>
      <c r="Q2645" s="178"/>
      <c r="R2645" s="178"/>
      <c r="S2645" s="178"/>
      <c r="T2645" s="179"/>
      <c r="AT2645" s="174" t="s">
        <v>453</v>
      </c>
      <c r="AU2645" s="174" t="s">
        <v>129</v>
      </c>
      <c r="AV2645" s="14" t="s">
        <v>129</v>
      </c>
      <c r="AW2645" s="14" t="s">
        <v>29</v>
      </c>
      <c r="AX2645" s="14" t="s">
        <v>73</v>
      </c>
      <c r="AY2645" s="174" t="s">
        <v>445</v>
      </c>
    </row>
    <row r="2646" spans="1:65" s="13" customFormat="1">
      <c r="B2646" s="166"/>
      <c r="D2646" s="167" t="s">
        <v>453</v>
      </c>
      <c r="E2646" s="168" t="s">
        <v>1</v>
      </c>
      <c r="F2646" s="169" t="s">
        <v>3267</v>
      </c>
      <c r="H2646" s="168" t="s">
        <v>1</v>
      </c>
      <c r="L2646" s="166"/>
      <c r="M2646" s="170"/>
      <c r="N2646" s="171"/>
      <c r="O2646" s="171"/>
      <c r="P2646" s="171"/>
      <c r="Q2646" s="171"/>
      <c r="R2646" s="171"/>
      <c r="S2646" s="171"/>
      <c r="T2646" s="172"/>
      <c r="AT2646" s="168" t="s">
        <v>453</v>
      </c>
      <c r="AU2646" s="168" t="s">
        <v>129</v>
      </c>
      <c r="AV2646" s="13" t="s">
        <v>81</v>
      </c>
      <c r="AW2646" s="13" t="s">
        <v>29</v>
      </c>
      <c r="AX2646" s="13" t="s">
        <v>73</v>
      </c>
      <c r="AY2646" s="168" t="s">
        <v>445</v>
      </c>
    </row>
    <row r="2647" spans="1:65" s="13" customFormat="1">
      <c r="B2647" s="166"/>
      <c r="D2647" s="167" t="s">
        <v>453</v>
      </c>
      <c r="E2647" s="168" t="s">
        <v>1</v>
      </c>
      <c r="F2647" s="169" t="s">
        <v>3271</v>
      </c>
      <c r="H2647" s="168" t="s">
        <v>1</v>
      </c>
      <c r="L2647" s="166"/>
      <c r="M2647" s="170"/>
      <c r="N2647" s="171"/>
      <c r="O2647" s="171"/>
      <c r="P2647" s="171"/>
      <c r="Q2647" s="171"/>
      <c r="R2647" s="171"/>
      <c r="S2647" s="171"/>
      <c r="T2647" s="172"/>
      <c r="AT2647" s="168" t="s">
        <v>453</v>
      </c>
      <c r="AU2647" s="168" t="s">
        <v>129</v>
      </c>
      <c r="AV2647" s="13" t="s">
        <v>81</v>
      </c>
      <c r="AW2647" s="13" t="s">
        <v>29</v>
      </c>
      <c r="AX2647" s="13" t="s">
        <v>73</v>
      </c>
      <c r="AY2647" s="168" t="s">
        <v>445</v>
      </c>
    </row>
    <row r="2648" spans="1:65" s="14" customFormat="1">
      <c r="B2648" s="173"/>
      <c r="D2648" s="167" t="s">
        <v>453</v>
      </c>
      <c r="E2648" s="174" t="s">
        <v>1</v>
      </c>
      <c r="F2648" s="175" t="s">
        <v>3272</v>
      </c>
      <c r="H2648" s="176">
        <v>771.64</v>
      </c>
      <c r="L2648" s="173"/>
      <c r="M2648" s="177"/>
      <c r="N2648" s="178"/>
      <c r="O2648" s="178"/>
      <c r="P2648" s="178"/>
      <c r="Q2648" s="178"/>
      <c r="R2648" s="178"/>
      <c r="S2648" s="178"/>
      <c r="T2648" s="179"/>
      <c r="AT2648" s="174" t="s">
        <v>453</v>
      </c>
      <c r="AU2648" s="174" t="s">
        <v>129</v>
      </c>
      <c r="AV2648" s="14" t="s">
        <v>129</v>
      </c>
      <c r="AW2648" s="14" t="s">
        <v>29</v>
      </c>
      <c r="AX2648" s="14" t="s">
        <v>73</v>
      </c>
      <c r="AY2648" s="174" t="s">
        <v>445</v>
      </c>
    </row>
    <row r="2649" spans="1:65" s="16" customFormat="1">
      <c r="B2649" s="187"/>
      <c r="D2649" s="167" t="s">
        <v>453</v>
      </c>
      <c r="E2649" s="188" t="s">
        <v>428</v>
      </c>
      <c r="F2649" s="189" t="s">
        <v>470</v>
      </c>
      <c r="H2649" s="190">
        <v>19162.833999999999</v>
      </c>
      <c r="L2649" s="187"/>
      <c r="M2649" s="191"/>
      <c r="N2649" s="192"/>
      <c r="O2649" s="192"/>
      <c r="P2649" s="192"/>
      <c r="Q2649" s="192"/>
      <c r="R2649" s="192"/>
      <c r="S2649" s="192"/>
      <c r="T2649" s="193"/>
      <c r="AT2649" s="188" t="s">
        <v>453</v>
      </c>
      <c r="AU2649" s="188" t="s">
        <v>129</v>
      </c>
      <c r="AV2649" s="16" t="s">
        <v>451</v>
      </c>
      <c r="AW2649" s="16" t="s">
        <v>29</v>
      </c>
      <c r="AX2649" s="16" t="s">
        <v>81</v>
      </c>
      <c r="AY2649" s="188" t="s">
        <v>445</v>
      </c>
    </row>
    <row r="2650" spans="1:65" s="2" customFormat="1" ht="21.75" customHeight="1">
      <c r="A2650" s="30"/>
      <c r="B2650" s="152"/>
      <c r="C2650" s="194" t="s">
        <v>3273</v>
      </c>
      <c r="D2650" s="194" t="s">
        <v>534</v>
      </c>
      <c r="E2650" s="195" t="s">
        <v>3274</v>
      </c>
      <c r="F2650" s="196" t="s">
        <v>3275</v>
      </c>
      <c r="G2650" s="197" t="s">
        <v>542</v>
      </c>
      <c r="H2650" s="198">
        <v>478.25799999999998</v>
      </c>
      <c r="I2650" s="199"/>
      <c r="J2650" s="199">
        <f>ROUND(I2650*H2650,2)</f>
        <v>0</v>
      </c>
      <c r="K2650" s="200"/>
      <c r="L2650" s="201"/>
      <c r="M2650" s="202" t="s">
        <v>1</v>
      </c>
      <c r="N2650" s="203" t="s">
        <v>39</v>
      </c>
      <c r="O2650" s="162">
        <v>0</v>
      </c>
      <c r="P2650" s="162">
        <f>O2650*H2650</f>
        <v>0</v>
      </c>
      <c r="Q2650" s="162">
        <v>4.2999999999999997E-2</v>
      </c>
      <c r="R2650" s="162">
        <f>Q2650*H2650</f>
        <v>20.565093999999998</v>
      </c>
      <c r="S2650" s="162">
        <v>0</v>
      </c>
      <c r="T2650" s="163">
        <f>S2650*H2650</f>
        <v>0</v>
      </c>
      <c r="U2650" s="30"/>
      <c r="V2650" s="30"/>
      <c r="W2650" s="30"/>
      <c r="X2650" s="30"/>
      <c r="Y2650" s="30"/>
      <c r="Z2650" s="30"/>
      <c r="AA2650" s="30"/>
      <c r="AB2650" s="30"/>
      <c r="AC2650" s="30"/>
      <c r="AD2650" s="30"/>
      <c r="AE2650" s="30"/>
      <c r="AR2650" s="164" t="s">
        <v>655</v>
      </c>
      <c r="AT2650" s="164" t="s">
        <v>534</v>
      </c>
      <c r="AU2650" s="164" t="s">
        <v>129</v>
      </c>
      <c r="AY2650" s="18" t="s">
        <v>445</v>
      </c>
      <c r="BE2650" s="165">
        <f>IF(N2650="základná",J2650,0)</f>
        <v>0</v>
      </c>
      <c r="BF2650" s="165">
        <f>IF(N2650="znížená",J2650,0)</f>
        <v>0</v>
      </c>
      <c r="BG2650" s="165">
        <f>IF(N2650="zákl. prenesená",J2650,0)</f>
        <v>0</v>
      </c>
      <c r="BH2650" s="165">
        <f>IF(N2650="zníž. prenesená",J2650,0)</f>
        <v>0</v>
      </c>
      <c r="BI2650" s="165">
        <f>IF(N2650="nulová",J2650,0)</f>
        <v>0</v>
      </c>
      <c r="BJ2650" s="18" t="s">
        <v>129</v>
      </c>
      <c r="BK2650" s="165">
        <f>ROUND(I2650*H2650,2)</f>
        <v>0</v>
      </c>
      <c r="BL2650" s="18" t="s">
        <v>558</v>
      </c>
      <c r="BM2650" s="164" t="s">
        <v>3276</v>
      </c>
    </row>
    <row r="2651" spans="1:65" s="13" customFormat="1">
      <c r="B2651" s="166"/>
      <c r="D2651" s="167" t="s">
        <v>453</v>
      </c>
      <c r="E2651" s="168" t="s">
        <v>1</v>
      </c>
      <c r="F2651" s="169" t="s">
        <v>3262</v>
      </c>
      <c r="H2651" s="168" t="s">
        <v>1</v>
      </c>
      <c r="L2651" s="166"/>
      <c r="M2651" s="170"/>
      <c r="N2651" s="171"/>
      <c r="O2651" s="171"/>
      <c r="P2651" s="171"/>
      <c r="Q2651" s="171"/>
      <c r="R2651" s="171"/>
      <c r="S2651" s="171"/>
      <c r="T2651" s="172"/>
      <c r="AT2651" s="168" t="s">
        <v>453</v>
      </c>
      <c r="AU2651" s="168" t="s">
        <v>129</v>
      </c>
      <c r="AV2651" s="13" t="s">
        <v>81</v>
      </c>
      <c r="AW2651" s="13" t="s">
        <v>29</v>
      </c>
      <c r="AX2651" s="13" t="s">
        <v>73</v>
      </c>
      <c r="AY2651" s="168" t="s">
        <v>445</v>
      </c>
    </row>
    <row r="2652" spans="1:65" s="13" customFormat="1">
      <c r="B2652" s="166"/>
      <c r="D2652" s="167" t="s">
        <v>453</v>
      </c>
      <c r="E2652" s="168" t="s">
        <v>1</v>
      </c>
      <c r="F2652" s="169" t="s">
        <v>3263</v>
      </c>
      <c r="H2652" s="168" t="s">
        <v>1</v>
      </c>
      <c r="L2652" s="166"/>
      <c r="M2652" s="170"/>
      <c r="N2652" s="171"/>
      <c r="O2652" s="171"/>
      <c r="P2652" s="171"/>
      <c r="Q2652" s="171"/>
      <c r="R2652" s="171"/>
      <c r="S2652" s="171"/>
      <c r="T2652" s="172"/>
      <c r="AT2652" s="168" t="s">
        <v>453</v>
      </c>
      <c r="AU2652" s="168" t="s">
        <v>129</v>
      </c>
      <c r="AV2652" s="13" t="s">
        <v>81</v>
      </c>
      <c r="AW2652" s="13" t="s">
        <v>29</v>
      </c>
      <c r="AX2652" s="13" t="s">
        <v>73</v>
      </c>
      <c r="AY2652" s="168" t="s">
        <v>445</v>
      </c>
    </row>
    <row r="2653" spans="1:65" s="13" customFormat="1">
      <c r="B2653" s="166"/>
      <c r="D2653" s="167" t="s">
        <v>453</v>
      </c>
      <c r="E2653" s="168" t="s">
        <v>1</v>
      </c>
      <c r="F2653" s="169" t="s">
        <v>3264</v>
      </c>
      <c r="H2653" s="168" t="s">
        <v>1</v>
      </c>
      <c r="L2653" s="166"/>
      <c r="M2653" s="170"/>
      <c r="N2653" s="171"/>
      <c r="O2653" s="171"/>
      <c r="P2653" s="171"/>
      <c r="Q2653" s="171"/>
      <c r="R2653" s="171"/>
      <c r="S2653" s="171"/>
      <c r="T2653" s="172"/>
      <c r="AT2653" s="168" t="s">
        <v>453</v>
      </c>
      <c r="AU2653" s="168" t="s">
        <v>129</v>
      </c>
      <c r="AV2653" s="13" t="s">
        <v>81</v>
      </c>
      <c r="AW2653" s="13" t="s">
        <v>29</v>
      </c>
      <c r="AX2653" s="13" t="s">
        <v>73</v>
      </c>
      <c r="AY2653" s="168" t="s">
        <v>445</v>
      </c>
    </row>
    <row r="2654" spans="1:65" s="14" customFormat="1">
      <c r="B2654" s="173"/>
      <c r="D2654" s="167" t="s">
        <v>453</v>
      </c>
      <c r="E2654" s="174" t="s">
        <v>1</v>
      </c>
      <c r="F2654" s="175" t="s">
        <v>3277</v>
      </c>
      <c r="H2654" s="176">
        <v>201.63</v>
      </c>
      <c r="L2654" s="173"/>
      <c r="M2654" s="177"/>
      <c r="N2654" s="178"/>
      <c r="O2654" s="178"/>
      <c r="P2654" s="178"/>
      <c r="Q2654" s="178"/>
      <c r="R2654" s="178"/>
      <c r="S2654" s="178"/>
      <c r="T2654" s="179"/>
      <c r="AT2654" s="174" t="s">
        <v>453</v>
      </c>
      <c r="AU2654" s="174" t="s">
        <v>129</v>
      </c>
      <c r="AV2654" s="14" t="s">
        <v>129</v>
      </c>
      <c r="AW2654" s="14" t="s">
        <v>29</v>
      </c>
      <c r="AX2654" s="14" t="s">
        <v>73</v>
      </c>
      <c r="AY2654" s="174" t="s">
        <v>445</v>
      </c>
    </row>
    <row r="2655" spans="1:65" s="14" customFormat="1">
      <c r="B2655" s="173"/>
      <c r="D2655" s="167" t="s">
        <v>453</v>
      </c>
      <c r="E2655" s="174" t="s">
        <v>1</v>
      </c>
      <c r="F2655" s="175" t="s">
        <v>3278</v>
      </c>
      <c r="H2655" s="176">
        <v>88.263999999999996</v>
      </c>
      <c r="L2655" s="173"/>
      <c r="M2655" s="177"/>
      <c r="N2655" s="178"/>
      <c r="O2655" s="178"/>
      <c r="P2655" s="178"/>
      <c r="Q2655" s="178"/>
      <c r="R2655" s="178"/>
      <c r="S2655" s="178"/>
      <c r="T2655" s="179"/>
      <c r="AT2655" s="174" t="s">
        <v>453</v>
      </c>
      <c r="AU2655" s="174" t="s">
        <v>129</v>
      </c>
      <c r="AV2655" s="14" t="s">
        <v>129</v>
      </c>
      <c r="AW2655" s="14" t="s">
        <v>29</v>
      </c>
      <c r="AX2655" s="14" t="s">
        <v>73</v>
      </c>
      <c r="AY2655" s="174" t="s">
        <v>445</v>
      </c>
    </row>
    <row r="2656" spans="1:65" s="13" customFormat="1">
      <c r="B2656" s="166"/>
      <c r="D2656" s="167" t="s">
        <v>453</v>
      </c>
      <c r="E2656" s="168" t="s">
        <v>1</v>
      </c>
      <c r="F2656" s="169" t="s">
        <v>3267</v>
      </c>
      <c r="H2656" s="168" t="s">
        <v>1</v>
      </c>
      <c r="L2656" s="166"/>
      <c r="M2656" s="170"/>
      <c r="N2656" s="171"/>
      <c r="O2656" s="171"/>
      <c r="P2656" s="171"/>
      <c r="Q2656" s="171"/>
      <c r="R2656" s="171"/>
      <c r="S2656" s="171"/>
      <c r="T2656" s="172"/>
      <c r="AT2656" s="168" t="s">
        <v>453</v>
      </c>
      <c r="AU2656" s="168" t="s">
        <v>129</v>
      </c>
      <c r="AV2656" s="13" t="s">
        <v>81</v>
      </c>
      <c r="AW2656" s="13" t="s">
        <v>29</v>
      </c>
      <c r="AX2656" s="13" t="s">
        <v>73</v>
      </c>
      <c r="AY2656" s="168" t="s">
        <v>445</v>
      </c>
    </row>
    <row r="2657" spans="1:65" s="13" customFormat="1">
      <c r="B2657" s="166"/>
      <c r="D2657" s="167" t="s">
        <v>453</v>
      </c>
      <c r="E2657" s="168" t="s">
        <v>1</v>
      </c>
      <c r="F2657" s="169" t="s">
        <v>3264</v>
      </c>
      <c r="H2657" s="168" t="s">
        <v>1</v>
      </c>
      <c r="L2657" s="166"/>
      <c r="M2657" s="170"/>
      <c r="N2657" s="171"/>
      <c r="O2657" s="171"/>
      <c r="P2657" s="171"/>
      <c r="Q2657" s="171"/>
      <c r="R2657" s="171"/>
      <c r="S2657" s="171"/>
      <c r="T2657" s="172"/>
      <c r="AT2657" s="168" t="s">
        <v>453</v>
      </c>
      <c r="AU2657" s="168" t="s">
        <v>129</v>
      </c>
      <c r="AV2657" s="13" t="s">
        <v>81</v>
      </c>
      <c r="AW2657" s="13" t="s">
        <v>29</v>
      </c>
      <c r="AX2657" s="13" t="s">
        <v>73</v>
      </c>
      <c r="AY2657" s="168" t="s">
        <v>445</v>
      </c>
    </row>
    <row r="2658" spans="1:65" s="14" customFormat="1">
      <c r="B2658" s="173"/>
      <c r="D2658" s="167" t="s">
        <v>453</v>
      </c>
      <c r="E2658" s="174" t="s">
        <v>1</v>
      </c>
      <c r="F2658" s="175" t="s">
        <v>3279</v>
      </c>
      <c r="H2658" s="176">
        <v>24.948</v>
      </c>
      <c r="L2658" s="173"/>
      <c r="M2658" s="177"/>
      <c r="N2658" s="178"/>
      <c r="O2658" s="178"/>
      <c r="P2658" s="178"/>
      <c r="Q2658" s="178"/>
      <c r="R2658" s="178"/>
      <c r="S2658" s="178"/>
      <c r="T2658" s="179"/>
      <c r="AT2658" s="174" t="s">
        <v>453</v>
      </c>
      <c r="AU2658" s="174" t="s">
        <v>129</v>
      </c>
      <c r="AV2658" s="14" t="s">
        <v>129</v>
      </c>
      <c r="AW2658" s="14" t="s">
        <v>29</v>
      </c>
      <c r="AX2658" s="14" t="s">
        <v>73</v>
      </c>
      <c r="AY2658" s="174" t="s">
        <v>445</v>
      </c>
    </row>
    <row r="2659" spans="1:65" s="13" customFormat="1">
      <c r="B2659" s="166"/>
      <c r="D2659" s="167" t="s">
        <v>453</v>
      </c>
      <c r="E2659" s="168" t="s">
        <v>1</v>
      </c>
      <c r="F2659" s="169" t="s">
        <v>3269</v>
      </c>
      <c r="H2659" s="168" t="s">
        <v>1</v>
      </c>
      <c r="L2659" s="166"/>
      <c r="M2659" s="170"/>
      <c r="N2659" s="171"/>
      <c r="O2659" s="171"/>
      <c r="P2659" s="171"/>
      <c r="Q2659" s="171"/>
      <c r="R2659" s="171"/>
      <c r="S2659" s="171"/>
      <c r="T2659" s="172"/>
      <c r="AT2659" s="168" t="s">
        <v>453</v>
      </c>
      <c r="AU2659" s="168" t="s">
        <v>129</v>
      </c>
      <c r="AV2659" s="13" t="s">
        <v>81</v>
      </c>
      <c r="AW2659" s="13" t="s">
        <v>29</v>
      </c>
      <c r="AX2659" s="13" t="s">
        <v>73</v>
      </c>
      <c r="AY2659" s="168" t="s">
        <v>445</v>
      </c>
    </row>
    <row r="2660" spans="1:65" s="13" customFormat="1">
      <c r="B2660" s="166"/>
      <c r="D2660" s="167" t="s">
        <v>453</v>
      </c>
      <c r="E2660" s="168" t="s">
        <v>1</v>
      </c>
      <c r="F2660" s="169" t="s">
        <v>3264</v>
      </c>
      <c r="H2660" s="168" t="s">
        <v>1</v>
      </c>
      <c r="L2660" s="166"/>
      <c r="M2660" s="170"/>
      <c r="N2660" s="171"/>
      <c r="O2660" s="171"/>
      <c r="P2660" s="171"/>
      <c r="Q2660" s="171"/>
      <c r="R2660" s="171"/>
      <c r="S2660" s="171"/>
      <c r="T2660" s="172"/>
      <c r="AT2660" s="168" t="s">
        <v>453</v>
      </c>
      <c r="AU2660" s="168" t="s">
        <v>129</v>
      </c>
      <c r="AV2660" s="13" t="s">
        <v>81</v>
      </c>
      <c r="AW2660" s="13" t="s">
        <v>29</v>
      </c>
      <c r="AX2660" s="13" t="s">
        <v>73</v>
      </c>
      <c r="AY2660" s="168" t="s">
        <v>445</v>
      </c>
    </row>
    <row r="2661" spans="1:65" s="14" customFormat="1">
      <c r="B2661" s="173"/>
      <c r="D2661" s="167" t="s">
        <v>453</v>
      </c>
      <c r="E2661" s="174" t="s">
        <v>1</v>
      </c>
      <c r="F2661" s="175" t="s">
        <v>3280</v>
      </c>
      <c r="H2661" s="176">
        <v>163.416</v>
      </c>
      <c r="L2661" s="173"/>
      <c r="M2661" s="177"/>
      <c r="N2661" s="178"/>
      <c r="O2661" s="178"/>
      <c r="P2661" s="178"/>
      <c r="Q2661" s="178"/>
      <c r="R2661" s="178"/>
      <c r="S2661" s="178"/>
      <c r="T2661" s="179"/>
      <c r="AT2661" s="174" t="s">
        <v>453</v>
      </c>
      <c r="AU2661" s="174" t="s">
        <v>129</v>
      </c>
      <c r="AV2661" s="14" t="s">
        <v>129</v>
      </c>
      <c r="AW2661" s="14" t="s">
        <v>29</v>
      </c>
      <c r="AX2661" s="14" t="s">
        <v>73</v>
      </c>
      <c r="AY2661" s="174" t="s">
        <v>445</v>
      </c>
    </row>
    <row r="2662" spans="1:65" s="16" customFormat="1">
      <c r="B2662" s="187"/>
      <c r="D2662" s="167" t="s">
        <v>453</v>
      </c>
      <c r="E2662" s="188" t="s">
        <v>1</v>
      </c>
      <c r="F2662" s="189" t="s">
        <v>470</v>
      </c>
      <c r="H2662" s="190">
        <v>478.25799999999998</v>
      </c>
      <c r="L2662" s="187"/>
      <c r="M2662" s="191"/>
      <c r="N2662" s="192"/>
      <c r="O2662" s="192"/>
      <c r="P2662" s="192"/>
      <c r="Q2662" s="192"/>
      <c r="R2662" s="192"/>
      <c r="S2662" s="192"/>
      <c r="T2662" s="193"/>
      <c r="AT2662" s="188" t="s">
        <v>453</v>
      </c>
      <c r="AU2662" s="188" t="s">
        <v>129</v>
      </c>
      <c r="AV2662" s="16" t="s">
        <v>451</v>
      </c>
      <c r="AW2662" s="16" t="s">
        <v>29</v>
      </c>
      <c r="AX2662" s="16" t="s">
        <v>81</v>
      </c>
      <c r="AY2662" s="188" t="s">
        <v>445</v>
      </c>
    </row>
    <row r="2663" spans="1:65" s="2" customFormat="1" ht="21.75" customHeight="1">
      <c r="A2663" s="30"/>
      <c r="B2663" s="152"/>
      <c r="C2663" s="194" t="s">
        <v>3281</v>
      </c>
      <c r="D2663" s="194" t="s">
        <v>534</v>
      </c>
      <c r="E2663" s="195" t="s">
        <v>3282</v>
      </c>
      <c r="F2663" s="196" t="s">
        <v>3283</v>
      </c>
      <c r="G2663" s="197" t="s">
        <v>542</v>
      </c>
      <c r="H2663" s="198">
        <v>16.808</v>
      </c>
      <c r="I2663" s="199"/>
      <c r="J2663" s="199">
        <f>ROUND(I2663*H2663,2)</f>
        <v>0</v>
      </c>
      <c r="K2663" s="200"/>
      <c r="L2663" s="201"/>
      <c r="M2663" s="202" t="s">
        <v>1</v>
      </c>
      <c r="N2663" s="203" t="s">
        <v>39</v>
      </c>
      <c r="O2663" s="162">
        <v>0</v>
      </c>
      <c r="P2663" s="162">
        <f>O2663*H2663</f>
        <v>0</v>
      </c>
      <c r="Q2663" s="162">
        <v>5.0500000000000003E-2</v>
      </c>
      <c r="R2663" s="162">
        <f>Q2663*H2663</f>
        <v>0.848804</v>
      </c>
      <c r="S2663" s="162">
        <v>0</v>
      </c>
      <c r="T2663" s="163">
        <f>S2663*H2663</f>
        <v>0</v>
      </c>
      <c r="U2663" s="30"/>
      <c r="V2663" s="30"/>
      <c r="W2663" s="30"/>
      <c r="X2663" s="30"/>
      <c r="Y2663" s="30"/>
      <c r="Z2663" s="30"/>
      <c r="AA2663" s="30"/>
      <c r="AB2663" s="30"/>
      <c r="AC2663" s="30"/>
      <c r="AD2663" s="30"/>
      <c r="AE2663" s="30"/>
      <c r="AR2663" s="164" t="s">
        <v>655</v>
      </c>
      <c r="AT2663" s="164" t="s">
        <v>534</v>
      </c>
      <c r="AU2663" s="164" t="s">
        <v>129</v>
      </c>
      <c r="AY2663" s="18" t="s">
        <v>445</v>
      </c>
      <c r="BE2663" s="165">
        <f>IF(N2663="základná",J2663,0)</f>
        <v>0</v>
      </c>
      <c r="BF2663" s="165">
        <f>IF(N2663="znížená",J2663,0)</f>
        <v>0</v>
      </c>
      <c r="BG2663" s="165">
        <f>IF(N2663="zákl. prenesená",J2663,0)</f>
        <v>0</v>
      </c>
      <c r="BH2663" s="165">
        <f>IF(N2663="zníž. prenesená",J2663,0)</f>
        <v>0</v>
      </c>
      <c r="BI2663" s="165">
        <f>IF(N2663="nulová",J2663,0)</f>
        <v>0</v>
      </c>
      <c r="BJ2663" s="18" t="s">
        <v>129</v>
      </c>
      <c r="BK2663" s="165">
        <f>ROUND(I2663*H2663,2)</f>
        <v>0</v>
      </c>
      <c r="BL2663" s="18" t="s">
        <v>558</v>
      </c>
      <c r="BM2663" s="164" t="s">
        <v>3284</v>
      </c>
    </row>
    <row r="2664" spans="1:65" s="13" customFormat="1">
      <c r="B2664" s="166"/>
      <c r="D2664" s="167" t="s">
        <v>453</v>
      </c>
      <c r="E2664" s="168" t="s">
        <v>1</v>
      </c>
      <c r="F2664" s="169" t="s">
        <v>3267</v>
      </c>
      <c r="H2664" s="168" t="s">
        <v>1</v>
      </c>
      <c r="L2664" s="166"/>
      <c r="M2664" s="170"/>
      <c r="N2664" s="171"/>
      <c r="O2664" s="171"/>
      <c r="P2664" s="171"/>
      <c r="Q2664" s="171"/>
      <c r="R2664" s="171"/>
      <c r="S2664" s="171"/>
      <c r="T2664" s="172"/>
      <c r="AT2664" s="168" t="s">
        <v>453</v>
      </c>
      <c r="AU2664" s="168" t="s">
        <v>129</v>
      </c>
      <c r="AV2664" s="13" t="s">
        <v>81</v>
      </c>
      <c r="AW2664" s="13" t="s">
        <v>29</v>
      </c>
      <c r="AX2664" s="13" t="s">
        <v>73</v>
      </c>
      <c r="AY2664" s="168" t="s">
        <v>445</v>
      </c>
    </row>
    <row r="2665" spans="1:65" s="13" customFormat="1">
      <c r="B2665" s="166"/>
      <c r="D2665" s="167" t="s">
        <v>453</v>
      </c>
      <c r="E2665" s="168" t="s">
        <v>1</v>
      </c>
      <c r="F2665" s="169" t="s">
        <v>3271</v>
      </c>
      <c r="H2665" s="168" t="s">
        <v>1</v>
      </c>
      <c r="L2665" s="166"/>
      <c r="M2665" s="170"/>
      <c r="N2665" s="171"/>
      <c r="O2665" s="171"/>
      <c r="P2665" s="171"/>
      <c r="Q2665" s="171"/>
      <c r="R2665" s="171"/>
      <c r="S2665" s="171"/>
      <c r="T2665" s="172"/>
      <c r="AT2665" s="168" t="s">
        <v>453</v>
      </c>
      <c r="AU2665" s="168" t="s">
        <v>129</v>
      </c>
      <c r="AV2665" s="13" t="s">
        <v>81</v>
      </c>
      <c r="AW2665" s="13" t="s">
        <v>29</v>
      </c>
      <c r="AX2665" s="13" t="s">
        <v>73</v>
      </c>
      <c r="AY2665" s="168" t="s">
        <v>445</v>
      </c>
    </row>
    <row r="2666" spans="1:65" s="14" customFormat="1">
      <c r="B2666" s="173"/>
      <c r="D2666" s="167" t="s">
        <v>453</v>
      </c>
      <c r="E2666" s="174" t="s">
        <v>1</v>
      </c>
      <c r="F2666" s="175" t="s">
        <v>3285</v>
      </c>
      <c r="H2666" s="176">
        <v>16.808</v>
      </c>
      <c r="L2666" s="173"/>
      <c r="M2666" s="177"/>
      <c r="N2666" s="178"/>
      <c r="O2666" s="178"/>
      <c r="P2666" s="178"/>
      <c r="Q2666" s="178"/>
      <c r="R2666" s="178"/>
      <c r="S2666" s="178"/>
      <c r="T2666" s="179"/>
      <c r="AT2666" s="174" t="s">
        <v>453</v>
      </c>
      <c r="AU2666" s="174" t="s">
        <v>129</v>
      </c>
      <c r="AV2666" s="14" t="s">
        <v>129</v>
      </c>
      <c r="AW2666" s="14" t="s">
        <v>29</v>
      </c>
      <c r="AX2666" s="14" t="s">
        <v>73</v>
      </c>
      <c r="AY2666" s="174" t="s">
        <v>445</v>
      </c>
    </row>
    <row r="2667" spans="1:65" s="16" customFormat="1">
      <c r="B2667" s="187"/>
      <c r="D2667" s="167" t="s">
        <v>453</v>
      </c>
      <c r="E2667" s="188" t="s">
        <v>1</v>
      </c>
      <c r="F2667" s="189" t="s">
        <v>470</v>
      </c>
      <c r="H2667" s="190">
        <v>16.808</v>
      </c>
      <c r="L2667" s="187"/>
      <c r="M2667" s="191"/>
      <c r="N2667" s="192"/>
      <c r="O2667" s="192"/>
      <c r="P2667" s="192"/>
      <c r="Q2667" s="192"/>
      <c r="R2667" s="192"/>
      <c r="S2667" s="192"/>
      <c r="T2667" s="193"/>
      <c r="AT2667" s="188" t="s">
        <v>453</v>
      </c>
      <c r="AU2667" s="188" t="s">
        <v>129</v>
      </c>
      <c r="AV2667" s="16" t="s">
        <v>451</v>
      </c>
      <c r="AW2667" s="16" t="s">
        <v>29</v>
      </c>
      <c r="AX2667" s="16" t="s">
        <v>81</v>
      </c>
      <c r="AY2667" s="188" t="s">
        <v>445</v>
      </c>
    </row>
    <row r="2668" spans="1:65" s="2" customFormat="1" ht="24.2" customHeight="1">
      <c r="A2668" s="30"/>
      <c r="B2668" s="152"/>
      <c r="C2668" s="153" t="s">
        <v>3286</v>
      </c>
      <c r="D2668" s="153" t="s">
        <v>447</v>
      </c>
      <c r="E2668" s="154" t="s">
        <v>3287</v>
      </c>
      <c r="F2668" s="155" t="s">
        <v>3288</v>
      </c>
      <c r="G2668" s="156" t="s">
        <v>1813</v>
      </c>
      <c r="H2668" s="157">
        <v>2994.4090000000001</v>
      </c>
      <c r="I2668" s="158"/>
      <c r="J2668" s="158">
        <f>ROUND(I2668*H2668,2)</f>
        <v>0</v>
      </c>
      <c r="K2668" s="159"/>
      <c r="L2668" s="31"/>
      <c r="M2668" s="160" t="s">
        <v>1</v>
      </c>
      <c r="N2668" s="161" t="s">
        <v>39</v>
      </c>
      <c r="O2668" s="162">
        <v>9.9000000000000005E-2</v>
      </c>
      <c r="P2668" s="162">
        <f>O2668*H2668</f>
        <v>296.44649100000004</v>
      </c>
      <c r="Q2668" s="162">
        <v>5.0000000000000002E-5</v>
      </c>
      <c r="R2668" s="162">
        <f>Q2668*H2668</f>
        <v>0.14972045</v>
      </c>
      <c r="S2668" s="162">
        <v>0</v>
      </c>
      <c r="T2668" s="163">
        <f>S2668*H2668</f>
        <v>0</v>
      </c>
      <c r="U2668" s="30"/>
      <c r="V2668" s="30"/>
      <c r="W2668" s="30"/>
      <c r="X2668" s="30"/>
      <c r="Y2668" s="30"/>
      <c r="Z2668" s="30"/>
      <c r="AA2668" s="30"/>
      <c r="AB2668" s="30"/>
      <c r="AC2668" s="30"/>
      <c r="AD2668" s="30"/>
      <c r="AE2668" s="30"/>
      <c r="AR2668" s="164" t="s">
        <v>558</v>
      </c>
      <c r="AT2668" s="164" t="s">
        <v>447</v>
      </c>
      <c r="AU2668" s="164" t="s">
        <v>129</v>
      </c>
      <c r="AY2668" s="18" t="s">
        <v>445</v>
      </c>
      <c r="BE2668" s="165">
        <f>IF(N2668="základná",J2668,0)</f>
        <v>0</v>
      </c>
      <c r="BF2668" s="165">
        <f>IF(N2668="znížená",J2668,0)</f>
        <v>0</v>
      </c>
      <c r="BG2668" s="165">
        <f>IF(N2668="zákl. prenesená",J2668,0)</f>
        <v>0</v>
      </c>
      <c r="BH2668" s="165">
        <f>IF(N2668="zníž. prenesená",J2668,0)</f>
        <v>0</v>
      </c>
      <c r="BI2668" s="165">
        <f>IF(N2668="nulová",J2668,0)</f>
        <v>0</v>
      </c>
      <c r="BJ2668" s="18" t="s">
        <v>129</v>
      </c>
      <c r="BK2668" s="165">
        <f>ROUND(I2668*H2668,2)</f>
        <v>0</v>
      </c>
      <c r="BL2668" s="18" t="s">
        <v>558</v>
      </c>
      <c r="BM2668" s="164" t="s">
        <v>3289</v>
      </c>
    </row>
    <row r="2669" spans="1:65" s="13" customFormat="1">
      <c r="B2669" s="166"/>
      <c r="D2669" s="167" t="s">
        <v>453</v>
      </c>
      <c r="E2669" s="168" t="s">
        <v>1</v>
      </c>
      <c r="F2669" s="169" t="s">
        <v>3290</v>
      </c>
      <c r="H2669" s="168" t="s">
        <v>1</v>
      </c>
      <c r="L2669" s="166"/>
      <c r="M2669" s="170"/>
      <c r="N2669" s="171"/>
      <c r="O2669" s="171"/>
      <c r="P2669" s="171"/>
      <c r="Q2669" s="171"/>
      <c r="R2669" s="171"/>
      <c r="S2669" s="171"/>
      <c r="T2669" s="172"/>
      <c r="AT2669" s="168" t="s">
        <v>453</v>
      </c>
      <c r="AU2669" s="168" t="s">
        <v>129</v>
      </c>
      <c r="AV2669" s="13" t="s">
        <v>81</v>
      </c>
      <c r="AW2669" s="13" t="s">
        <v>29</v>
      </c>
      <c r="AX2669" s="13" t="s">
        <v>73</v>
      </c>
      <c r="AY2669" s="168" t="s">
        <v>445</v>
      </c>
    </row>
    <row r="2670" spans="1:65" s="13" customFormat="1">
      <c r="B2670" s="166"/>
      <c r="D2670" s="167" t="s">
        <v>453</v>
      </c>
      <c r="E2670" s="168" t="s">
        <v>1</v>
      </c>
      <c r="F2670" s="169" t="s">
        <v>3291</v>
      </c>
      <c r="H2670" s="168" t="s">
        <v>1</v>
      </c>
      <c r="L2670" s="166"/>
      <c r="M2670" s="170"/>
      <c r="N2670" s="171"/>
      <c r="O2670" s="171"/>
      <c r="P2670" s="171"/>
      <c r="Q2670" s="171"/>
      <c r="R2670" s="171"/>
      <c r="S2670" s="171"/>
      <c r="T2670" s="172"/>
      <c r="AT2670" s="168" t="s">
        <v>453</v>
      </c>
      <c r="AU2670" s="168" t="s">
        <v>129</v>
      </c>
      <c r="AV2670" s="13" t="s">
        <v>81</v>
      </c>
      <c r="AW2670" s="13" t="s">
        <v>29</v>
      </c>
      <c r="AX2670" s="13" t="s">
        <v>73</v>
      </c>
      <c r="AY2670" s="168" t="s">
        <v>445</v>
      </c>
    </row>
    <row r="2671" spans="1:65" s="14" customFormat="1">
      <c r="B2671" s="173"/>
      <c r="D2671" s="167" t="s">
        <v>453</v>
      </c>
      <c r="E2671" s="174" t="s">
        <v>1</v>
      </c>
      <c r="F2671" s="175" t="s">
        <v>3292</v>
      </c>
      <c r="H2671" s="176">
        <v>615.55999999999995</v>
      </c>
      <c r="L2671" s="173"/>
      <c r="M2671" s="177"/>
      <c r="N2671" s="178"/>
      <c r="O2671" s="178"/>
      <c r="P2671" s="178"/>
      <c r="Q2671" s="178"/>
      <c r="R2671" s="178"/>
      <c r="S2671" s="178"/>
      <c r="T2671" s="179"/>
      <c r="AT2671" s="174" t="s">
        <v>453</v>
      </c>
      <c r="AU2671" s="174" t="s">
        <v>129</v>
      </c>
      <c r="AV2671" s="14" t="s">
        <v>129</v>
      </c>
      <c r="AW2671" s="14" t="s">
        <v>29</v>
      </c>
      <c r="AX2671" s="14" t="s">
        <v>73</v>
      </c>
      <c r="AY2671" s="174" t="s">
        <v>445</v>
      </c>
    </row>
    <row r="2672" spans="1:65" s="13" customFormat="1">
      <c r="B2672" s="166"/>
      <c r="D2672" s="167" t="s">
        <v>453</v>
      </c>
      <c r="E2672" s="168" t="s">
        <v>1</v>
      </c>
      <c r="F2672" s="169" t="s">
        <v>3293</v>
      </c>
      <c r="H2672" s="168" t="s">
        <v>1</v>
      </c>
      <c r="L2672" s="166"/>
      <c r="M2672" s="170"/>
      <c r="N2672" s="171"/>
      <c r="O2672" s="171"/>
      <c r="P2672" s="171"/>
      <c r="Q2672" s="171"/>
      <c r="R2672" s="171"/>
      <c r="S2672" s="171"/>
      <c r="T2672" s="172"/>
      <c r="AT2672" s="168" t="s">
        <v>453</v>
      </c>
      <c r="AU2672" s="168" t="s">
        <v>129</v>
      </c>
      <c r="AV2672" s="13" t="s">
        <v>81</v>
      </c>
      <c r="AW2672" s="13" t="s">
        <v>29</v>
      </c>
      <c r="AX2672" s="13" t="s">
        <v>73</v>
      </c>
      <c r="AY2672" s="168" t="s">
        <v>445</v>
      </c>
    </row>
    <row r="2673" spans="1:65" s="14" customFormat="1">
      <c r="B2673" s="173"/>
      <c r="D2673" s="167" t="s">
        <v>453</v>
      </c>
      <c r="E2673" s="174" t="s">
        <v>1</v>
      </c>
      <c r="F2673" s="175" t="s">
        <v>3294</v>
      </c>
      <c r="H2673" s="176">
        <v>871.14499999999998</v>
      </c>
      <c r="L2673" s="173"/>
      <c r="M2673" s="177"/>
      <c r="N2673" s="178"/>
      <c r="O2673" s="178"/>
      <c r="P2673" s="178"/>
      <c r="Q2673" s="178"/>
      <c r="R2673" s="178"/>
      <c r="S2673" s="178"/>
      <c r="T2673" s="179"/>
      <c r="AT2673" s="174" t="s">
        <v>453</v>
      </c>
      <c r="AU2673" s="174" t="s">
        <v>129</v>
      </c>
      <c r="AV2673" s="14" t="s">
        <v>129</v>
      </c>
      <c r="AW2673" s="14" t="s">
        <v>29</v>
      </c>
      <c r="AX2673" s="14" t="s">
        <v>73</v>
      </c>
      <c r="AY2673" s="174" t="s">
        <v>445</v>
      </c>
    </row>
    <row r="2674" spans="1:65" s="13" customFormat="1">
      <c r="B2674" s="166"/>
      <c r="D2674" s="167" t="s">
        <v>453</v>
      </c>
      <c r="E2674" s="168" t="s">
        <v>1</v>
      </c>
      <c r="F2674" s="169" t="s">
        <v>663</v>
      </c>
      <c r="H2674" s="168" t="s">
        <v>1</v>
      </c>
      <c r="L2674" s="166"/>
      <c r="M2674" s="170"/>
      <c r="N2674" s="171"/>
      <c r="O2674" s="171"/>
      <c r="P2674" s="171"/>
      <c r="Q2674" s="171"/>
      <c r="R2674" s="171"/>
      <c r="S2674" s="171"/>
      <c r="T2674" s="172"/>
      <c r="AT2674" s="168" t="s">
        <v>453</v>
      </c>
      <c r="AU2674" s="168" t="s">
        <v>129</v>
      </c>
      <c r="AV2674" s="13" t="s">
        <v>81</v>
      </c>
      <c r="AW2674" s="13" t="s">
        <v>29</v>
      </c>
      <c r="AX2674" s="13" t="s">
        <v>73</v>
      </c>
      <c r="AY2674" s="168" t="s">
        <v>445</v>
      </c>
    </row>
    <row r="2675" spans="1:65" s="14" customFormat="1">
      <c r="B2675" s="173"/>
      <c r="D2675" s="167" t="s">
        <v>453</v>
      </c>
      <c r="E2675" s="174" t="s">
        <v>1</v>
      </c>
      <c r="F2675" s="175" t="s">
        <v>3295</v>
      </c>
      <c r="H2675" s="176">
        <v>105.364</v>
      </c>
      <c r="L2675" s="173"/>
      <c r="M2675" s="177"/>
      <c r="N2675" s="178"/>
      <c r="O2675" s="178"/>
      <c r="P2675" s="178"/>
      <c r="Q2675" s="178"/>
      <c r="R2675" s="178"/>
      <c r="S2675" s="178"/>
      <c r="T2675" s="179"/>
      <c r="AT2675" s="174" t="s">
        <v>453</v>
      </c>
      <c r="AU2675" s="174" t="s">
        <v>129</v>
      </c>
      <c r="AV2675" s="14" t="s">
        <v>129</v>
      </c>
      <c r="AW2675" s="14" t="s">
        <v>29</v>
      </c>
      <c r="AX2675" s="14" t="s">
        <v>73</v>
      </c>
      <c r="AY2675" s="174" t="s">
        <v>445</v>
      </c>
    </row>
    <row r="2676" spans="1:65" s="13" customFormat="1">
      <c r="B2676" s="166"/>
      <c r="D2676" s="167" t="s">
        <v>453</v>
      </c>
      <c r="E2676" s="168" t="s">
        <v>1</v>
      </c>
      <c r="F2676" s="169" t="s">
        <v>680</v>
      </c>
      <c r="H2676" s="168" t="s">
        <v>1</v>
      </c>
      <c r="L2676" s="166"/>
      <c r="M2676" s="170"/>
      <c r="N2676" s="171"/>
      <c r="O2676" s="171"/>
      <c r="P2676" s="171"/>
      <c r="Q2676" s="171"/>
      <c r="R2676" s="171"/>
      <c r="S2676" s="171"/>
      <c r="T2676" s="172"/>
      <c r="AT2676" s="168" t="s">
        <v>453</v>
      </c>
      <c r="AU2676" s="168" t="s">
        <v>129</v>
      </c>
      <c r="AV2676" s="13" t="s">
        <v>81</v>
      </c>
      <c r="AW2676" s="13" t="s">
        <v>29</v>
      </c>
      <c r="AX2676" s="13" t="s">
        <v>73</v>
      </c>
      <c r="AY2676" s="168" t="s">
        <v>445</v>
      </c>
    </row>
    <row r="2677" spans="1:65" s="14" customFormat="1">
      <c r="B2677" s="173"/>
      <c r="D2677" s="167" t="s">
        <v>453</v>
      </c>
      <c r="E2677" s="174" t="s">
        <v>1</v>
      </c>
      <c r="F2677" s="175" t="s">
        <v>3296</v>
      </c>
      <c r="H2677" s="176">
        <v>149.44</v>
      </c>
      <c r="L2677" s="173"/>
      <c r="M2677" s="177"/>
      <c r="N2677" s="178"/>
      <c r="O2677" s="178"/>
      <c r="P2677" s="178"/>
      <c r="Q2677" s="178"/>
      <c r="R2677" s="178"/>
      <c r="S2677" s="178"/>
      <c r="T2677" s="179"/>
      <c r="AT2677" s="174" t="s">
        <v>453</v>
      </c>
      <c r="AU2677" s="174" t="s">
        <v>129</v>
      </c>
      <c r="AV2677" s="14" t="s">
        <v>129</v>
      </c>
      <c r="AW2677" s="14" t="s">
        <v>29</v>
      </c>
      <c r="AX2677" s="14" t="s">
        <v>73</v>
      </c>
      <c r="AY2677" s="174" t="s">
        <v>445</v>
      </c>
    </row>
    <row r="2678" spans="1:65" s="13" customFormat="1">
      <c r="B2678" s="166"/>
      <c r="D2678" s="167" t="s">
        <v>453</v>
      </c>
      <c r="E2678" s="168" t="s">
        <v>1</v>
      </c>
      <c r="F2678" s="169" t="s">
        <v>3297</v>
      </c>
      <c r="H2678" s="168" t="s">
        <v>1</v>
      </c>
      <c r="L2678" s="166"/>
      <c r="M2678" s="170"/>
      <c r="N2678" s="171"/>
      <c r="O2678" s="171"/>
      <c r="P2678" s="171"/>
      <c r="Q2678" s="171"/>
      <c r="R2678" s="171"/>
      <c r="S2678" s="171"/>
      <c r="T2678" s="172"/>
      <c r="AT2678" s="168" t="s">
        <v>453</v>
      </c>
      <c r="AU2678" s="168" t="s">
        <v>129</v>
      </c>
      <c r="AV2678" s="13" t="s">
        <v>81</v>
      </c>
      <c r="AW2678" s="13" t="s">
        <v>29</v>
      </c>
      <c r="AX2678" s="13" t="s">
        <v>73</v>
      </c>
      <c r="AY2678" s="168" t="s">
        <v>445</v>
      </c>
    </row>
    <row r="2679" spans="1:65" s="14" customFormat="1">
      <c r="B2679" s="173"/>
      <c r="D2679" s="167" t="s">
        <v>453</v>
      </c>
      <c r="E2679" s="174" t="s">
        <v>1</v>
      </c>
      <c r="F2679" s="175" t="s">
        <v>3298</v>
      </c>
      <c r="H2679" s="176">
        <v>37.765999999999998</v>
      </c>
      <c r="L2679" s="173"/>
      <c r="M2679" s="177"/>
      <c r="N2679" s="178"/>
      <c r="O2679" s="178"/>
      <c r="P2679" s="178"/>
      <c r="Q2679" s="178"/>
      <c r="R2679" s="178"/>
      <c r="S2679" s="178"/>
      <c r="T2679" s="179"/>
      <c r="AT2679" s="174" t="s">
        <v>453</v>
      </c>
      <c r="AU2679" s="174" t="s">
        <v>129</v>
      </c>
      <c r="AV2679" s="14" t="s">
        <v>129</v>
      </c>
      <c r="AW2679" s="14" t="s">
        <v>29</v>
      </c>
      <c r="AX2679" s="14" t="s">
        <v>73</v>
      </c>
      <c r="AY2679" s="174" t="s">
        <v>445</v>
      </c>
    </row>
    <row r="2680" spans="1:65" s="13" customFormat="1">
      <c r="B2680" s="166"/>
      <c r="D2680" s="167" t="s">
        <v>453</v>
      </c>
      <c r="E2680" s="168" t="s">
        <v>1</v>
      </c>
      <c r="F2680" s="169" t="s">
        <v>3299</v>
      </c>
      <c r="H2680" s="168" t="s">
        <v>1</v>
      </c>
      <c r="L2680" s="166"/>
      <c r="M2680" s="170"/>
      <c r="N2680" s="171"/>
      <c r="O2680" s="171"/>
      <c r="P2680" s="171"/>
      <c r="Q2680" s="171"/>
      <c r="R2680" s="171"/>
      <c r="S2680" s="171"/>
      <c r="T2680" s="172"/>
      <c r="AT2680" s="168" t="s">
        <v>453</v>
      </c>
      <c r="AU2680" s="168" t="s">
        <v>129</v>
      </c>
      <c r="AV2680" s="13" t="s">
        <v>81</v>
      </c>
      <c r="AW2680" s="13" t="s">
        <v>29</v>
      </c>
      <c r="AX2680" s="13" t="s">
        <v>73</v>
      </c>
      <c r="AY2680" s="168" t="s">
        <v>445</v>
      </c>
    </row>
    <row r="2681" spans="1:65" s="14" customFormat="1">
      <c r="B2681" s="173"/>
      <c r="D2681" s="167" t="s">
        <v>453</v>
      </c>
      <c r="E2681" s="174" t="s">
        <v>1</v>
      </c>
      <c r="F2681" s="175" t="s">
        <v>3300</v>
      </c>
      <c r="H2681" s="176">
        <v>1215.134</v>
      </c>
      <c r="L2681" s="173"/>
      <c r="M2681" s="177"/>
      <c r="N2681" s="178"/>
      <c r="O2681" s="178"/>
      <c r="P2681" s="178"/>
      <c r="Q2681" s="178"/>
      <c r="R2681" s="178"/>
      <c r="S2681" s="178"/>
      <c r="T2681" s="179"/>
      <c r="AT2681" s="174" t="s">
        <v>453</v>
      </c>
      <c r="AU2681" s="174" t="s">
        <v>129</v>
      </c>
      <c r="AV2681" s="14" t="s">
        <v>129</v>
      </c>
      <c r="AW2681" s="14" t="s">
        <v>29</v>
      </c>
      <c r="AX2681" s="14" t="s">
        <v>73</v>
      </c>
      <c r="AY2681" s="174" t="s">
        <v>445</v>
      </c>
    </row>
    <row r="2682" spans="1:65" s="15" customFormat="1">
      <c r="B2682" s="180"/>
      <c r="D2682" s="167" t="s">
        <v>453</v>
      </c>
      <c r="E2682" s="181" t="s">
        <v>3301</v>
      </c>
      <c r="F2682" s="182" t="s">
        <v>468</v>
      </c>
      <c r="H2682" s="183">
        <v>2994.4090000000001</v>
      </c>
      <c r="L2682" s="180"/>
      <c r="M2682" s="184"/>
      <c r="N2682" s="185"/>
      <c r="O2682" s="185"/>
      <c r="P2682" s="185"/>
      <c r="Q2682" s="185"/>
      <c r="R2682" s="185"/>
      <c r="S2682" s="185"/>
      <c r="T2682" s="186"/>
      <c r="AT2682" s="181" t="s">
        <v>453</v>
      </c>
      <c r="AU2682" s="181" t="s">
        <v>129</v>
      </c>
      <c r="AV2682" s="15" t="s">
        <v>469</v>
      </c>
      <c r="AW2682" s="15" t="s">
        <v>29</v>
      </c>
      <c r="AX2682" s="15" t="s">
        <v>73</v>
      </c>
      <c r="AY2682" s="181" t="s">
        <v>445</v>
      </c>
    </row>
    <row r="2683" spans="1:65" s="16" customFormat="1">
      <c r="B2683" s="187"/>
      <c r="D2683" s="167" t="s">
        <v>453</v>
      </c>
      <c r="E2683" s="188" t="s">
        <v>1</v>
      </c>
      <c r="F2683" s="189" t="s">
        <v>470</v>
      </c>
      <c r="H2683" s="190">
        <v>2994.4090000000001</v>
      </c>
      <c r="L2683" s="187"/>
      <c r="M2683" s="191"/>
      <c r="N2683" s="192"/>
      <c r="O2683" s="192"/>
      <c r="P2683" s="192"/>
      <c r="Q2683" s="192"/>
      <c r="R2683" s="192"/>
      <c r="S2683" s="192"/>
      <c r="T2683" s="193"/>
      <c r="AT2683" s="188" t="s">
        <v>453</v>
      </c>
      <c r="AU2683" s="188" t="s">
        <v>129</v>
      </c>
      <c r="AV2683" s="16" t="s">
        <v>451</v>
      </c>
      <c r="AW2683" s="16" t="s">
        <v>29</v>
      </c>
      <c r="AX2683" s="16" t="s">
        <v>81</v>
      </c>
      <c r="AY2683" s="188" t="s">
        <v>445</v>
      </c>
    </row>
    <row r="2684" spans="1:65" s="2" customFormat="1" ht="21.75" customHeight="1">
      <c r="A2684" s="30"/>
      <c r="B2684" s="152"/>
      <c r="C2684" s="194" t="s">
        <v>3302</v>
      </c>
      <c r="D2684" s="194" t="s">
        <v>534</v>
      </c>
      <c r="E2684" s="195" t="s">
        <v>3303</v>
      </c>
      <c r="F2684" s="196" t="s">
        <v>3304</v>
      </c>
      <c r="G2684" s="197" t="s">
        <v>542</v>
      </c>
      <c r="H2684" s="198">
        <v>28.434999999999999</v>
      </c>
      <c r="I2684" s="199"/>
      <c r="J2684" s="199">
        <f>ROUND(I2684*H2684,2)</f>
        <v>0</v>
      </c>
      <c r="K2684" s="200"/>
      <c r="L2684" s="201"/>
      <c r="M2684" s="202" t="s">
        <v>1</v>
      </c>
      <c r="N2684" s="203" t="s">
        <v>39</v>
      </c>
      <c r="O2684" s="162">
        <v>0</v>
      </c>
      <c r="P2684" s="162">
        <f>O2684*H2684</f>
        <v>0</v>
      </c>
      <c r="Q2684" s="162">
        <v>3.3700000000000001E-2</v>
      </c>
      <c r="R2684" s="162">
        <f>Q2684*H2684</f>
        <v>0.95825949999999993</v>
      </c>
      <c r="S2684" s="162">
        <v>0</v>
      </c>
      <c r="T2684" s="163">
        <f>S2684*H2684</f>
        <v>0</v>
      </c>
      <c r="U2684" s="30"/>
      <c r="V2684" s="30"/>
      <c r="W2684" s="30"/>
      <c r="X2684" s="30"/>
      <c r="Y2684" s="30"/>
      <c r="Z2684" s="30"/>
      <c r="AA2684" s="30"/>
      <c r="AB2684" s="30"/>
      <c r="AC2684" s="30"/>
      <c r="AD2684" s="30"/>
      <c r="AE2684" s="30"/>
      <c r="AR2684" s="164" t="s">
        <v>655</v>
      </c>
      <c r="AT2684" s="164" t="s">
        <v>534</v>
      </c>
      <c r="AU2684" s="164" t="s">
        <v>129</v>
      </c>
      <c r="AY2684" s="18" t="s">
        <v>445</v>
      </c>
      <c r="BE2684" s="165">
        <f>IF(N2684="základná",J2684,0)</f>
        <v>0</v>
      </c>
      <c r="BF2684" s="165">
        <f>IF(N2684="znížená",J2684,0)</f>
        <v>0</v>
      </c>
      <c r="BG2684" s="165">
        <f>IF(N2684="zákl. prenesená",J2684,0)</f>
        <v>0</v>
      </c>
      <c r="BH2684" s="165">
        <f>IF(N2684="zníž. prenesená",J2684,0)</f>
        <v>0</v>
      </c>
      <c r="BI2684" s="165">
        <f>IF(N2684="nulová",J2684,0)</f>
        <v>0</v>
      </c>
      <c r="BJ2684" s="18" t="s">
        <v>129</v>
      </c>
      <c r="BK2684" s="165">
        <f>ROUND(I2684*H2684,2)</f>
        <v>0</v>
      </c>
      <c r="BL2684" s="18" t="s">
        <v>558</v>
      </c>
      <c r="BM2684" s="164" t="s">
        <v>3305</v>
      </c>
    </row>
    <row r="2685" spans="1:65" s="13" customFormat="1">
      <c r="B2685" s="166"/>
      <c r="D2685" s="167" t="s">
        <v>453</v>
      </c>
      <c r="E2685" s="168" t="s">
        <v>1</v>
      </c>
      <c r="F2685" s="169" t="s">
        <v>3293</v>
      </c>
      <c r="H2685" s="168" t="s">
        <v>1</v>
      </c>
      <c r="L2685" s="166"/>
      <c r="M2685" s="170"/>
      <c r="N2685" s="171"/>
      <c r="O2685" s="171"/>
      <c r="P2685" s="171"/>
      <c r="Q2685" s="171"/>
      <c r="R2685" s="171"/>
      <c r="S2685" s="171"/>
      <c r="T2685" s="172"/>
      <c r="AT2685" s="168" t="s">
        <v>453</v>
      </c>
      <c r="AU2685" s="168" t="s">
        <v>129</v>
      </c>
      <c r="AV2685" s="13" t="s">
        <v>81</v>
      </c>
      <c r="AW2685" s="13" t="s">
        <v>29</v>
      </c>
      <c r="AX2685" s="13" t="s">
        <v>73</v>
      </c>
      <c r="AY2685" s="168" t="s">
        <v>445</v>
      </c>
    </row>
    <row r="2686" spans="1:65" s="14" customFormat="1">
      <c r="B2686" s="173"/>
      <c r="D2686" s="167" t="s">
        <v>453</v>
      </c>
      <c r="E2686" s="174" t="s">
        <v>1</v>
      </c>
      <c r="F2686" s="175" t="s">
        <v>3306</v>
      </c>
      <c r="H2686" s="176">
        <v>28.434999999999999</v>
      </c>
      <c r="L2686" s="173"/>
      <c r="M2686" s="177"/>
      <c r="N2686" s="178"/>
      <c r="O2686" s="178"/>
      <c r="P2686" s="178"/>
      <c r="Q2686" s="178"/>
      <c r="R2686" s="178"/>
      <c r="S2686" s="178"/>
      <c r="T2686" s="179"/>
      <c r="AT2686" s="174" t="s">
        <v>453</v>
      </c>
      <c r="AU2686" s="174" t="s">
        <v>129</v>
      </c>
      <c r="AV2686" s="14" t="s">
        <v>129</v>
      </c>
      <c r="AW2686" s="14" t="s">
        <v>29</v>
      </c>
      <c r="AX2686" s="14" t="s">
        <v>73</v>
      </c>
      <c r="AY2686" s="174" t="s">
        <v>445</v>
      </c>
    </row>
    <row r="2687" spans="1:65" s="16" customFormat="1">
      <c r="B2687" s="187"/>
      <c r="D2687" s="167" t="s">
        <v>453</v>
      </c>
      <c r="E2687" s="188" t="s">
        <v>1</v>
      </c>
      <c r="F2687" s="189" t="s">
        <v>470</v>
      </c>
      <c r="H2687" s="190">
        <v>28.434999999999999</v>
      </c>
      <c r="L2687" s="187"/>
      <c r="M2687" s="191"/>
      <c r="N2687" s="192"/>
      <c r="O2687" s="192"/>
      <c r="P2687" s="192"/>
      <c r="Q2687" s="192"/>
      <c r="R2687" s="192"/>
      <c r="S2687" s="192"/>
      <c r="T2687" s="193"/>
      <c r="AT2687" s="188" t="s">
        <v>453</v>
      </c>
      <c r="AU2687" s="188" t="s">
        <v>129</v>
      </c>
      <c r="AV2687" s="16" t="s">
        <v>451</v>
      </c>
      <c r="AW2687" s="16" t="s">
        <v>29</v>
      </c>
      <c r="AX2687" s="16" t="s">
        <v>81</v>
      </c>
      <c r="AY2687" s="188" t="s">
        <v>445</v>
      </c>
    </row>
    <row r="2688" spans="1:65" s="2" customFormat="1" ht="24.2" customHeight="1">
      <c r="A2688" s="30"/>
      <c r="B2688" s="152"/>
      <c r="C2688" s="194" t="s">
        <v>3307</v>
      </c>
      <c r="D2688" s="194" t="s">
        <v>534</v>
      </c>
      <c r="E2688" s="195" t="s">
        <v>3308</v>
      </c>
      <c r="F2688" s="196" t="s">
        <v>3309</v>
      </c>
      <c r="G2688" s="197" t="s">
        <v>507</v>
      </c>
      <c r="H2688" s="198">
        <v>0.16400000000000001</v>
      </c>
      <c r="I2688" s="199"/>
      <c r="J2688" s="199">
        <f>ROUND(I2688*H2688,2)</f>
        <v>0</v>
      </c>
      <c r="K2688" s="200"/>
      <c r="L2688" s="201"/>
      <c r="M2688" s="202" t="s">
        <v>1</v>
      </c>
      <c r="N2688" s="203" t="s">
        <v>39</v>
      </c>
      <c r="O2688" s="162">
        <v>0</v>
      </c>
      <c r="P2688" s="162">
        <f>O2688*H2688</f>
        <v>0</v>
      </c>
      <c r="Q2688" s="162">
        <v>1</v>
      </c>
      <c r="R2688" s="162">
        <f>Q2688*H2688</f>
        <v>0.16400000000000001</v>
      </c>
      <c r="S2688" s="162">
        <v>0</v>
      </c>
      <c r="T2688" s="163">
        <f>S2688*H2688</f>
        <v>0</v>
      </c>
      <c r="U2688" s="30"/>
      <c r="V2688" s="30"/>
      <c r="W2688" s="30"/>
      <c r="X2688" s="30"/>
      <c r="Y2688" s="30"/>
      <c r="Z2688" s="30"/>
      <c r="AA2688" s="30"/>
      <c r="AB2688" s="30"/>
      <c r="AC2688" s="30"/>
      <c r="AD2688" s="30"/>
      <c r="AE2688" s="30"/>
      <c r="AR2688" s="164" t="s">
        <v>655</v>
      </c>
      <c r="AT2688" s="164" t="s">
        <v>534</v>
      </c>
      <c r="AU2688" s="164" t="s">
        <v>129</v>
      </c>
      <c r="AY2688" s="18" t="s">
        <v>445</v>
      </c>
      <c r="BE2688" s="165">
        <f>IF(N2688="základná",J2688,0)</f>
        <v>0</v>
      </c>
      <c r="BF2688" s="165">
        <f>IF(N2688="znížená",J2688,0)</f>
        <v>0</v>
      </c>
      <c r="BG2688" s="165">
        <f>IF(N2688="zákl. prenesená",J2688,0)</f>
        <v>0</v>
      </c>
      <c r="BH2688" s="165">
        <f>IF(N2688="zníž. prenesená",J2688,0)</f>
        <v>0</v>
      </c>
      <c r="BI2688" s="165">
        <f>IF(N2688="nulová",J2688,0)</f>
        <v>0</v>
      </c>
      <c r="BJ2688" s="18" t="s">
        <v>129</v>
      </c>
      <c r="BK2688" s="165">
        <f>ROUND(I2688*H2688,2)</f>
        <v>0</v>
      </c>
      <c r="BL2688" s="18" t="s">
        <v>558</v>
      </c>
      <c r="BM2688" s="164" t="s">
        <v>3310</v>
      </c>
    </row>
    <row r="2689" spans="1:65" s="13" customFormat="1">
      <c r="B2689" s="166"/>
      <c r="D2689" s="167" t="s">
        <v>453</v>
      </c>
      <c r="E2689" s="168" t="s">
        <v>1</v>
      </c>
      <c r="F2689" s="169" t="s">
        <v>680</v>
      </c>
      <c r="H2689" s="168" t="s">
        <v>1</v>
      </c>
      <c r="L2689" s="166"/>
      <c r="M2689" s="170"/>
      <c r="N2689" s="171"/>
      <c r="O2689" s="171"/>
      <c r="P2689" s="171"/>
      <c r="Q2689" s="171"/>
      <c r="R2689" s="171"/>
      <c r="S2689" s="171"/>
      <c r="T2689" s="172"/>
      <c r="AT2689" s="168" t="s">
        <v>453</v>
      </c>
      <c r="AU2689" s="168" t="s">
        <v>129</v>
      </c>
      <c r="AV2689" s="13" t="s">
        <v>81</v>
      </c>
      <c r="AW2689" s="13" t="s">
        <v>29</v>
      </c>
      <c r="AX2689" s="13" t="s">
        <v>73</v>
      </c>
      <c r="AY2689" s="168" t="s">
        <v>445</v>
      </c>
    </row>
    <row r="2690" spans="1:65" s="14" customFormat="1">
      <c r="B2690" s="173"/>
      <c r="D2690" s="167" t="s">
        <v>453</v>
      </c>
      <c r="E2690" s="174" t="s">
        <v>1</v>
      </c>
      <c r="F2690" s="175" t="s">
        <v>3311</v>
      </c>
      <c r="H2690" s="176">
        <v>0.16400000000000001</v>
      </c>
      <c r="L2690" s="173"/>
      <c r="M2690" s="177"/>
      <c r="N2690" s="178"/>
      <c r="O2690" s="178"/>
      <c r="P2690" s="178"/>
      <c r="Q2690" s="178"/>
      <c r="R2690" s="178"/>
      <c r="S2690" s="178"/>
      <c r="T2690" s="179"/>
      <c r="AT2690" s="174" t="s">
        <v>453</v>
      </c>
      <c r="AU2690" s="174" t="s">
        <v>129</v>
      </c>
      <c r="AV2690" s="14" t="s">
        <v>129</v>
      </c>
      <c r="AW2690" s="14" t="s">
        <v>29</v>
      </c>
      <c r="AX2690" s="14" t="s">
        <v>73</v>
      </c>
      <c r="AY2690" s="174" t="s">
        <v>445</v>
      </c>
    </row>
    <row r="2691" spans="1:65" s="16" customFormat="1">
      <c r="B2691" s="187"/>
      <c r="D2691" s="167" t="s">
        <v>453</v>
      </c>
      <c r="E2691" s="188" t="s">
        <v>1</v>
      </c>
      <c r="F2691" s="189" t="s">
        <v>470</v>
      </c>
      <c r="H2691" s="190">
        <v>0.16400000000000001</v>
      </c>
      <c r="L2691" s="187"/>
      <c r="M2691" s="191"/>
      <c r="N2691" s="192"/>
      <c r="O2691" s="192"/>
      <c r="P2691" s="192"/>
      <c r="Q2691" s="192"/>
      <c r="R2691" s="192"/>
      <c r="S2691" s="192"/>
      <c r="T2691" s="193"/>
      <c r="AT2691" s="188" t="s">
        <v>453</v>
      </c>
      <c r="AU2691" s="188" t="s">
        <v>129</v>
      </c>
      <c r="AV2691" s="16" t="s">
        <v>451</v>
      </c>
      <c r="AW2691" s="16" t="s">
        <v>29</v>
      </c>
      <c r="AX2691" s="16" t="s">
        <v>81</v>
      </c>
      <c r="AY2691" s="188" t="s">
        <v>445</v>
      </c>
    </row>
    <row r="2692" spans="1:65" s="2" customFormat="1" ht="24.2" customHeight="1">
      <c r="A2692" s="30"/>
      <c r="B2692" s="152"/>
      <c r="C2692" s="194" t="s">
        <v>3312</v>
      </c>
      <c r="D2692" s="194" t="s">
        <v>534</v>
      </c>
      <c r="E2692" s="195" t="s">
        <v>3313</v>
      </c>
      <c r="F2692" s="196" t="s">
        <v>3314</v>
      </c>
      <c r="G2692" s="197" t="s">
        <v>507</v>
      </c>
      <c r="H2692" s="198">
        <v>0.11600000000000001</v>
      </c>
      <c r="I2692" s="199"/>
      <c r="J2692" s="199">
        <f>ROUND(I2692*H2692,2)</f>
        <v>0</v>
      </c>
      <c r="K2692" s="200"/>
      <c r="L2692" s="201"/>
      <c r="M2692" s="202" t="s">
        <v>1</v>
      </c>
      <c r="N2692" s="203" t="s">
        <v>39</v>
      </c>
      <c r="O2692" s="162">
        <v>0</v>
      </c>
      <c r="P2692" s="162">
        <f>O2692*H2692</f>
        <v>0</v>
      </c>
      <c r="Q2692" s="162">
        <v>1</v>
      </c>
      <c r="R2692" s="162">
        <f>Q2692*H2692</f>
        <v>0.11600000000000001</v>
      </c>
      <c r="S2692" s="162">
        <v>0</v>
      </c>
      <c r="T2692" s="163">
        <f>S2692*H2692</f>
        <v>0</v>
      </c>
      <c r="U2692" s="30"/>
      <c r="V2692" s="30"/>
      <c r="W2692" s="30"/>
      <c r="X2692" s="30"/>
      <c r="Y2692" s="30"/>
      <c r="Z2692" s="30"/>
      <c r="AA2692" s="30"/>
      <c r="AB2692" s="30"/>
      <c r="AC2692" s="30"/>
      <c r="AD2692" s="30"/>
      <c r="AE2692" s="30"/>
      <c r="AR2692" s="164" t="s">
        <v>655</v>
      </c>
      <c r="AT2692" s="164" t="s">
        <v>534</v>
      </c>
      <c r="AU2692" s="164" t="s">
        <v>129</v>
      </c>
      <c r="AY2692" s="18" t="s">
        <v>445</v>
      </c>
      <c r="BE2692" s="165">
        <f>IF(N2692="základná",J2692,0)</f>
        <v>0</v>
      </c>
      <c r="BF2692" s="165">
        <f>IF(N2692="znížená",J2692,0)</f>
        <v>0</v>
      </c>
      <c r="BG2692" s="165">
        <f>IF(N2692="zákl. prenesená",J2692,0)</f>
        <v>0</v>
      </c>
      <c r="BH2692" s="165">
        <f>IF(N2692="zníž. prenesená",J2692,0)</f>
        <v>0</v>
      </c>
      <c r="BI2692" s="165">
        <f>IF(N2692="nulová",J2692,0)</f>
        <v>0</v>
      </c>
      <c r="BJ2692" s="18" t="s">
        <v>129</v>
      </c>
      <c r="BK2692" s="165">
        <f>ROUND(I2692*H2692,2)</f>
        <v>0</v>
      </c>
      <c r="BL2692" s="18" t="s">
        <v>558</v>
      </c>
      <c r="BM2692" s="164" t="s">
        <v>3315</v>
      </c>
    </row>
    <row r="2693" spans="1:65" s="13" customFormat="1">
      <c r="B2693" s="166"/>
      <c r="D2693" s="167" t="s">
        <v>453</v>
      </c>
      <c r="E2693" s="168" t="s">
        <v>1</v>
      </c>
      <c r="F2693" s="169" t="s">
        <v>663</v>
      </c>
      <c r="H2693" s="168" t="s">
        <v>1</v>
      </c>
      <c r="L2693" s="166"/>
      <c r="M2693" s="170"/>
      <c r="N2693" s="171"/>
      <c r="O2693" s="171"/>
      <c r="P2693" s="171"/>
      <c r="Q2693" s="171"/>
      <c r="R2693" s="171"/>
      <c r="S2693" s="171"/>
      <c r="T2693" s="172"/>
      <c r="AT2693" s="168" t="s">
        <v>453</v>
      </c>
      <c r="AU2693" s="168" t="s">
        <v>129</v>
      </c>
      <c r="AV2693" s="13" t="s">
        <v>81</v>
      </c>
      <c r="AW2693" s="13" t="s">
        <v>29</v>
      </c>
      <c r="AX2693" s="13" t="s">
        <v>73</v>
      </c>
      <c r="AY2693" s="168" t="s">
        <v>445</v>
      </c>
    </row>
    <row r="2694" spans="1:65" s="14" customFormat="1">
      <c r="B2694" s="173"/>
      <c r="D2694" s="167" t="s">
        <v>453</v>
      </c>
      <c r="E2694" s="174" t="s">
        <v>1</v>
      </c>
      <c r="F2694" s="175" t="s">
        <v>3316</v>
      </c>
      <c r="H2694" s="176">
        <v>0.11600000000000001</v>
      </c>
      <c r="L2694" s="173"/>
      <c r="M2694" s="177"/>
      <c r="N2694" s="178"/>
      <c r="O2694" s="178"/>
      <c r="P2694" s="178"/>
      <c r="Q2694" s="178"/>
      <c r="R2694" s="178"/>
      <c r="S2694" s="178"/>
      <c r="T2694" s="179"/>
      <c r="AT2694" s="174" t="s">
        <v>453</v>
      </c>
      <c r="AU2694" s="174" t="s">
        <v>129</v>
      </c>
      <c r="AV2694" s="14" t="s">
        <v>129</v>
      </c>
      <c r="AW2694" s="14" t="s">
        <v>29</v>
      </c>
      <c r="AX2694" s="14" t="s">
        <v>73</v>
      </c>
      <c r="AY2694" s="174" t="s">
        <v>445</v>
      </c>
    </row>
    <row r="2695" spans="1:65" s="16" customFormat="1">
      <c r="B2695" s="187"/>
      <c r="D2695" s="167" t="s">
        <v>453</v>
      </c>
      <c r="E2695" s="188" t="s">
        <v>1</v>
      </c>
      <c r="F2695" s="189" t="s">
        <v>470</v>
      </c>
      <c r="H2695" s="190">
        <v>0.11600000000000001</v>
      </c>
      <c r="L2695" s="187"/>
      <c r="M2695" s="191"/>
      <c r="N2695" s="192"/>
      <c r="O2695" s="192"/>
      <c r="P2695" s="192"/>
      <c r="Q2695" s="192"/>
      <c r="R2695" s="192"/>
      <c r="S2695" s="192"/>
      <c r="T2695" s="193"/>
      <c r="AT2695" s="188" t="s">
        <v>453</v>
      </c>
      <c r="AU2695" s="188" t="s">
        <v>129</v>
      </c>
      <c r="AV2695" s="16" t="s">
        <v>451</v>
      </c>
      <c r="AW2695" s="16" t="s">
        <v>29</v>
      </c>
      <c r="AX2695" s="16" t="s">
        <v>81</v>
      </c>
      <c r="AY2695" s="188" t="s">
        <v>445</v>
      </c>
    </row>
    <row r="2696" spans="1:65" s="2" customFormat="1" ht="24.2" customHeight="1">
      <c r="A2696" s="30"/>
      <c r="B2696" s="152"/>
      <c r="C2696" s="194" t="s">
        <v>3317</v>
      </c>
      <c r="D2696" s="194" t="s">
        <v>534</v>
      </c>
      <c r="E2696" s="195" t="s">
        <v>3318</v>
      </c>
      <c r="F2696" s="196" t="s">
        <v>3319</v>
      </c>
      <c r="G2696" s="197" t="s">
        <v>507</v>
      </c>
      <c r="H2696" s="198">
        <v>0.67700000000000005</v>
      </c>
      <c r="I2696" s="199"/>
      <c r="J2696" s="199">
        <f>ROUND(I2696*H2696,2)</f>
        <v>0</v>
      </c>
      <c r="K2696" s="200"/>
      <c r="L2696" s="201"/>
      <c r="M2696" s="202" t="s">
        <v>1</v>
      </c>
      <c r="N2696" s="203" t="s">
        <v>39</v>
      </c>
      <c r="O2696" s="162">
        <v>0</v>
      </c>
      <c r="P2696" s="162">
        <f>O2696*H2696</f>
        <v>0</v>
      </c>
      <c r="Q2696" s="162">
        <v>1</v>
      </c>
      <c r="R2696" s="162">
        <f>Q2696*H2696</f>
        <v>0.67700000000000005</v>
      </c>
      <c r="S2696" s="162">
        <v>0</v>
      </c>
      <c r="T2696" s="163">
        <f>S2696*H2696</f>
        <v>0</v>
      </c>
      <c r="U2696" s="30"/>
      <c r="V2696" s="30"/>
      <c r="W2696" s="30"/>
      <c r="X2696" s="30"/>
      <c r="Y2696" s="30"/>
      <c r="Z2696" s="30"/>
      <c r="AA2696" s="30"/>
      <c r="AB2696" s="30"/>
      <c r="AC2696" s="30"/>
      <c r="AD2696" s="30"/>
      <c r="AE2696" s="30"/>
      <c r="AR2696" s="164" t="s">
        <v>655</v>
      </c>
      <c r="AT2696" s="164" t="s">
        <v>534</v>
      </c>
      <c r="AU2696" s="164" t="s">
        <v>129</v>
      </c>
      <c r="AY2696" s="18" t="s">
        <v>445</v>
      </c>
      <c r="BE2696" s="165">
        <f>IF(N2696="základná",J2696,0)</f>
        <v>0</v>
      </c>
      <c r="BF2696" s="165">
        <f>IF(N2696="znížená",J2696,0)</f>
        <v>0</v>
      </c>
      <c r="BG2696" s="165">
        <f>IF(N2696="zákl. prenesená",J2696,0)</f>
        <v>0</v>
      </c>
      <c r="BH2696" s="165">
        <f>IF(N2696="zníž. prenesená",J2696,0)</f>
        <v>0</v>
      </c>
      <c r="BI2696" s="165">
        <f>IF(N2696="nulová",J2696,0)</f>
        <v>0</v>
      </c>
      <c r="BJ2696" s="18" t="s">
        <v>129</v>
      </c>
      <c r="BK2696" s="165">
        <f>ROUND(I2696*H2696,2)</f>
        <v>0</v>
      </c>
      <c r="BL2696" s="18" t="s">
        <v>558</v>
      </c>
      <c r="BM2696" s="164" t="s">
        <v>3320</v>
      </c>
    </row>
    <row r="2697" spans="1:65" s="13" customFormat="1">
      <c r="B2697" s="166"/>
      <c r="D2697" s="167" t="s">
        <v>453</v>
      </c>
      <c r="E2697" s="168" t="s">
        <v>1</v>
      </c>
      <c r="F2697" s="169" t="s">
        <v>3291</v>
      </c>
      <c r="H2697" s="168" t="s">
        <v>1</v>
      </c>
      <c r="L2697" s="166"/>
      <c r="M2697" s="170"/>
      <c r="N2697" s="171"/>
      <c r="O2697" s="171"/>
      <c r="P2697" s="171"/>
      <c r="Q2697" s="171"/>
      <c r="R2697" s="171"/>
      <c r="S2697" s="171"/>
      <c r="T2697" s="172"/>
      <c r="AT2697" s="168" t="s">
        <v>453</v>
      </c>
      <c r="AU2697" s="168" t="s">
        <v>129</v>
      </c>
      <c r="AV2697" s="13" t="s">
        <v>81</v>
      </c>
      <c r="AW2697" s="13" t="s">
        <v>29</v>
      </c>
      <c r="AX2697" s="13" t="s">
        <v>73</v>
      </c>
      <c r="AY2697" s="168" t="s">
        <v>445</v>
      </c>
    </row>
    <row r="2698" spans="1:65" s="14" customFormat="1">
      <c r="B2698" s="173"/>
      <c r="D2698" s="167" t="s">
        <v>453</v>
      </c>
      <c r="E2698" s="174" t="s">
        <v>1</v>
      </c>
      <c r="F2698" s="175" t="s">
        <v>3321</v>
      </c>
      <c r="H2698" s="176">
        <v>0.67700000000000005</v>
      </c>
      <c r="L2698" s="173"/>
      <c r="M2698" s="177"/>
      <c r="N2698" s="178"/>
      <c r="O2698" s="178"/>
      <c r="P2698" s="178"/>
      <c r="Q2698" s="178"/>
      <c r="R2698" s="178"/>
      <c r="S2698" s="178"/>
      <c r="T2698" s="179"/>
      <c r="AT2698" s="174" t="s">
        <v>453</v>
      </c>
      <c r="AU2698" s="174" t="s">
        <v>129</v>
      </c>
      <c r="AV2698" s="14" t="s">
        <v>129</v>
      </c>
      <c r="AW2698" s="14" t="s">
        <v>29</v>
      </c>
      <c r="AX2698" s="14" t="s">
        <v>73</v>
      </c>
      <c r="AY2698" s="174" t="s">
        <v>445</v>
      </c>
    </row>
    <row r="2699" spans="1:65" s="16" customFormat="1">
      <c r="B2699" s="187"/>
      <c r="D2699" s="167" t="s">
        <v>453</v>
      </c>
      <c r="E2699" s="188" t="s">
        <v>1</v>
      </c>
      <c r="F2699" s="189" t="s">
        <v>470</v>
      </c>
      <c r="H2699" s="190">
        <v>0.67700000000000005</v>
      </c>
      <c r="L2699" s="187"/>
      <c r="M2699" s="191"/>
      <c r="N2699" s="192"/>
      <c r="O2699" s="192"/>
      <c r="P2699" s="192"/>
      <c r="Q2699" s="192"/>
      <c r="R2699" s="192"/>
      <c r="S2699" s="192"/>
      <c r="T2699" s="193"/>
      <c r="AT2699" s="188" t="s">
        <v>453</v>
      </c>
      <c r="AU2699" s="188" t="s">
        <v>129</v>
      </c>
      <c r="AV2699" s="16" t="s">
        <v>451</v>
      </c>
      <c r="AW2699" s="16" t="s">
        <v>29</v>
      </c>
      <c r="AX2699" s="16" t="s">
        <v>81</v>
      </c>
      <c r="AY2699" s="188" t="s">
        <v>445</v>
      </c>
    </row>
    <row r="2700" spans="1:65" s="2" customFormat="1" ht="24.2" customHeight="1">
      <c r="A2700" s="30"/>
      <c r="B2700" s="152"/>
      <c r="C2700" s="194" t="s">
        <v>3322</v>
      </c>
      <c r="D2700" s="194" t="s">
        <v>534</v>
      </c>
      <c r="E2700" s="195" t="s">
        <v>3253</v>
      </c>
      <c r="F2700" s="196" t="s">
        <v>3254</v>
      </c>
      <c r="G2700" s="197" t="s">
        <v>507</v>
      </c>
      <c r="H2700" s="198">
        <v>4.2000000000000003E-2</v>
      </c>
      <c r="I2700" s="199"/>
      <c r="J2700" s="199">
        <f>ROUND(I2700*H2700,2)</f>
        <v>0</v>
      </c>
      <c r="K2700" s="200"/>
      <c r="L2700" s="201"/>
      <c r="M2700" s="202" t="s">
        <v>1</v>
      </c>
      <c r="N2700" s="203" t="s">
        <v>39</v>
      </c>
      <c r="O2700" s="162">
        <v>0</v>
      </c>
      <c r="P2700" s="162">
        <f>O2700*H2700</f>
        <v>0</v>
      </c>
      <c r="Q2700" s="162">
        <v>1</v>
      </c>
      <c r="R2700" s="162">
        <f>Q2700*H2700</f>
        <v>4.2000000000000003E-2</v>
      </c>
      <c r="S2700" s="162">
        <v>0</v>
      </c>
      <c r="T2700" s="163">
        <f>S2700*H2700</f>
        <v>0</v>
      </c>
      <c r="U2700" s="30"/>
      <c r="V2700" s="30"/>
      <c r="W2700" s="30"/>
      <c r="X2700" s="30"/>
      <c r="Y2700" s="30"/>
      <c r="Z2700" s="30"/>
      <c r="AA2700" s="30"/>
      <c r="AB2700" s="30"/>
      <c r="AC2700" s="30"/>
      <c r="AD2700" s="30"/>
      <c r="AE2700" s="30"/>
      <c r="AR2700" s="164" t="s">
        <v>655</v>
      </c>
      <c r="AT2700" s="164" t="s">
        <v>534</v>
      </c>
      <c r="AU2700" s="164" t="s">
        <v>129</v>
      </c>
      <c r="AY2700" s="18" t="s">
        <v>445</v>
      </c>
      <c r="BE2700" s="165">
        <f>IF(N2700="základná",J2700,0)</f>
        <v>0</v>
      </c>
      <c r="BF2700" s="165">
        <f>IF(N2700="znížená",J2700,0)</f>
        <v>0</v>
      </c>
      <c r="BG2700" s="165">
        <f>IF(N2700="zákl. prenesená",J2700,0)</f>
        <v>0</v>
      </c>
      <c r="BH2700" s="165">
        <f>IF(N2700="zníž. prenesená",J2700,0)</f>
        <v>0</v>
      </c>
      <c r="BI2700" s="165">
        <f>IF(N2700="nulová",J2700,0)</f>
        <v>0</v>
      </c>
      <c r="BJ2700" s="18" t="s">
        <v>129</v>
      </c>
      <c r="BK2700" s="165">
        <f>ROUND(I2700*H2700,2)</f>
        <v>0</v>
      </c>
      <c r="BL2700" s="18" t="s">
        <v>558</v>
      </c>
      <c r="BM2700" s="164" t="s">
        <v>3323</v>
      </c>
    </row>
    <row r="2701" spans="1:65" s="13" customFormat="1">
      <c r="B2701" s="166"/>
      <c r="D2701" s="167" t="s">
        <v>453</v>
      </c>
      <c r="E2701" s="168" t="s">
        <v>1</v>
      </c>
      <c r="F2701" s="169" t="s">
        <v>3297</v>
      </c>
      <c r="H2701" s="168" t="s">
        <v>1</v>
      </c>
      <c r="L2701" s="166"/>
      <c r="M2701" s="170"/>
      <c r="N2701" s="171"/>
      <c r="O2701" s="171"/>
      <c r="P2701" s="171"/>
      <c r="Q2701" s="171"/>
      <c r="R2701" s="171"/>
      <c r="S2701" s="171"/>
      <c r="T2701" s="172"/>
      <c r="AT2701" s="168" t="s">
        <v>453</v>
      </c>
      <c r="AU2701" s="168" t="s">
        <v>129</v>
      </c>
      <c r="AV2701" s="13" t="s">
        <v>81</v>
      </c>
      <c r="AW2701" s="13" t="s">
        <v>29</v>
      </c>
      <c r="AX2701" s="13" t="s">
        <v>73</v>
      </c>
      <c r="AY2701" s="168" t="s">
        <v>445</v>
      </c>
    </row>
    <row r="2702" spans="1:65" s="14" customFormat="1">
      <c r="B2702" s="173"/>
      <c r="D2702" s="167" t="s">
        <v>453</v>
      </c>
      <c r="E2702" s="174" t="s">
        <v>1</v>
      </c>
      <c r="F2702" s="175" t="s">
        <v>3324</v>
      </c>
      <c r="H2702" s="176">
        <v>4.2000000000000003E-2</v>
      </c>
      <c r="L2702" s="173"/>
      <c r="M2702" s="177"/>
      <c r="N2702" s="178"/>
      <c r="O2702" s="178"/>
      <c r="P2702" s="178"/>
      <c r="Q2702" s="178"/>
      <c r="R2702" s="178"/>
      <c r="S2702" s="178"/>
      <c r="T2702" s="179"/>
      <c r="AT2702" s="174" t="s">
        <v>453</v>
      </c>
      <c r="AU2702" s="174" t="s">
        <v>129</v>
      </c>
      <c r="AV2702" s="14" t="s">
        <v>129</v>
      </c>
      <c r="AW2702" s="14" t="s">
        <v>29</v>
      </c>
      <c r="AX2702" s="14" t="s">
        <v>73</v>
      </c>
      <c r="AY2702" s="174" t="s">
        <v>445</v>
      </c>
    </row>
    <row r="2703" spans="1:65" s="16" customFormat="1">
      <c r="B2703" s="187"/>
      <c r="D2703" s="167" t="s">
        <v>453</v>
      </c>
      <c r="E2703" s="188" t="s">
        <v>1</v>
      </c>
      <c r="F2703" s="189" t="s">
        <v>470</v>
      </c>
      <c r="H2703" s="190">
        <v>4.2000000000000003E-2</v>
      </c>
      <c r="L2703" s="187"/>
      <c r="M2703" s="191"/>
      <c r="N2703" s="192"/>
      <c r="O2703" s="192"/>
      <c r="P2703" s="192"/>
      <c r="Q2703" s="192"/>
      <c r="R2703" s="192"/>
      <c r="S2703" s="192"/>
      <c r="T2703" s="193"/>
      <c r="AT2703" s="188" t="s">
        <v>453</v>
      </c>
      <c r="AU2703" s="188" t="s">
        <v>129</v>
      </c>
      <c r="AV2703" s="16" t="s">
        <v>451</v>
      </c>
      <c r="AW2703" s="16" t="s">
        <v>29</v>
      </c>
      <c r="AX2703" s="16" t="s">
        <v>81</v>
      </c>
      <c r="AY2703" s="188" t="s">
        <v>445</v>
      </c>
    </row>
    <row r="2704" spans="1:65" s="2" customFormat="1" ht="24.2" customHeight="1">
      <c r="A2704" s="30"/>
      <c r="B2704" s="152"/>
      <c r="C2704" s="194" t="s">
        <v>3325</v>
      </c>
      <c r="D2704" s="194" t="s">
        <v>534</v>
      </c>
      <c r="E2704" s="195" t="s">
        <v>3326</v>
      </c>
      <c r="F2704" s="196" t="s">
        <v>3327</v>
      </c>
      <c r="G2704" s="197" t="s">
        <v>507</v>
      </c>
      <c r="H2704" s="198">
        <v>1.337</v>
      </c>
      <c r="I2704" s="199"/>
      <c r="J2704" s="199">
        <f>ROUND(I2704*H2704,2)</f>
        <v>0</v>
      </c>
      <c r="K2704" s="200"/>
      <c r="L2704" s="201"/>
      <c r="M2704" s="202" t="s">
        <v>1</v>
      </c>
      <c r="N2704" s="203" t="s">
        <v>39</v>
      </c>
      <c r="O2704" s="162">
        <v>0</v>
      </c>
      <c r="P2704" s="162">
        <f>O2704*H2704</f>
        <v>0</v>
      </c>
      <c r="Q2704" s="162">
        <v>1</v>
      </c>
      <c r="R2704" s="162">
        <f>Q2704*H2704</f>
        <v>1.337</v>
      </c>
      <c r="S2704" s="162">
        <v>0</v>
      </c>
      <c r="T2704" s="163">
        <f>S2704*H2704</f>
        <v>0</v>
      </c>
      <c r="U2704" s="30"/>
      <c r="V2704" s="30"/>
      <c r="W2704" s="30"/>
      <c r="X2704" s="30"/>
      <c r="Y2704" s="30"/>
      <c r="Z2704" s="30"/>
      <c r="AA2704" s="30"/>
      <c r="AB2704" s="30"/>
      <c r="AC2704" s="30"/>
      <c r="AD2704" s="30"/>
      <c r="AE2704" s="30"/>
      <c r="AR2704" s="164" t="s">
        <v>655</v>
      </c>
      <c r="AT2704" s="164" t="s">
        <v>534</v>
      </c>
      <c r="AU2704" s="164" t="s">
        <v>129</v>
      </c>
      <c r="AY2704" s="18" t="s">
        <v>445</v>
      </c>
      <c r="BE2704" s="165">
        <f>IF(N2704="základná",J2704,0)</f>
        <v>0</v>
      </c>
      <c r="BF2704" s="165">
        <f>IF(N2704="znížená",J2704,0)</f>
        <v>0</v>
      </c>
      <c r="BG2704" s="165">
        <f>IF(N2704="zákl. prenesená",J2704,0)</f>
        <v>0</v>
      </c>
      <c r="BH2704" s="165">
        <f>IF(N2704="zníž. prenesená",J2704,0)</f>
        <v>0</v>
      </c>
      <c r="BI2704" s="165">
        <f>IF(N2704="nulová",J2704,0)</f>
        <v>0</v>
      </c>
      <c r="BJ2704" s="18" t="s">
        <v>129</v>
      </c>
      <c r="BK2704" s="165">
        <f>ROUND(I2704*H2704,2)</f>
        <v>0</v>
      </c>
      <c r="BL2704" s="18" t="s">
        <v>558</v>
      </c>
      <c r="BM2704" s="164" t="s">
        <v>3328</v>
      </c>
    </row>
    <row r="2705" spans="1:65" s="13" customFormat="1">
      <c r="B2705" s="166"/>
      <c r="D2705" s="167" t="s">
        <v>453</v>
      </c>
      <c r="E2705" s="168" t="s">
        <v>1</v>
      </c>
      <c r="F2705" s="169" t="s">
        <v>3299</v>
      </c>
      <c r="H2705" s="168" t="s">
        <v>1</v>
      </c>
      <c r="L2705" s="166"/>
      <c r="M2705" s="170"/>
      <c r="N2705" s="171"/>
      <c r="O2705" s="171"/>
      <c r="P2705" s="171"/>
      <c r="Q2705" s="171"/>
      <c r="R2705" s="171"/>
      <c r="S2705" s="171"/>
      <c r="T2705" s="172"/>
      <c r="AT2705" s="168" t="s">
        <v>453</v>
      </c>
      <c r="AU2705" s="168" t="s">
        <v>129</v>
      </c>
      <c r="AV2705" s="13" t="s">
        <v>81</v>
      </c>
      <c r="AW2705" s="13" t="s">
        <v>29</v>
      </c>
      <c r="AX2705" s="13" t="s">
        <v>73</v>
      </c>
      <c r="AY2705" s="168" t="s">
        <v>445</v>
      </c>
    </row>
    <row r="2706" spans="1:65" s="14" customFormat="1">
      <c r="B2706" s="173"/>
      <c r="D2706" s="167" t="s">
        <v>453</v>
      </c>
      <c r="E2706" s="174" t="s">
        <v>1</v>
      </c>
      <c r="F2706" s="175" t="s">
        <v>3329</v>
      </c>
      <c r="H2706" s="176">
        <v>1.337</v>
      </c>
      <c r="L2706" s="173"/>
      <c r="M2706" s="177"/>
      <c r="N2706" s="178"/>
      <c r="O2706" s="178"/>
      <c r="P2706" s="178"/>
      <c r="Q2706" s="178"/>
      <c r="R2706" s="178"/>
      <c r="S2706" s="178"/>
      <c r="T2706" s="179"/>
      <c r="AT2706" s="174" t="s">
        <v>453</v>
      </c>
      <c r="AU2706" s="174" t="s">
        <v>129</v>
      </c>
      <c r="AV2706" s="14" t="s">
        <v>129</v>
      </c>
      <c r="AW2706" s="14" t="s">
        <v>29</v>
      </c>
      <c r="AX2706" s="14" t="s">
        <v>73</v>
      </c>
      <c r="AY2706" s="174" t="s">
        <v>445</v>
      </c>
    </row>
    <row r="2707" spans="1:65" s="16" customFormat="1">
      <c r="B2707" s="187"/>
      <c r="D2707" s="167" t="s">
        <v>453</v>
      </c>
      <c r="E2707" s="188" t="s">
        <v>1</v>
      </c>
      <c r="F2707" s="189" t="s">
        <v>470</v>
      </c>
      <c r="H2707" s="190">
        <v>1.337</v>
      </c>
      <c r="L2707" s="187"/>
      <c r="M2707" s="191"/>
      <c r="N2707" s="192"/>
      <c r="O2707" s="192"/>
      <c r="P2707" s="192"/>
      <c r="Q2707" s="192"/>
      <c r="R2707" s="192"/>
      <c r="S2707" s="192"/>
      <c r="T2707" s="193"/>
      <c r="AT2707" s="188" t="s">
        <v>453</v>
      </c>
      <c r="AU2707" s="188" t="s">
        <v>129</v>
      </c>
      <c r="AV2707" s="16" t="s">
        <v>451</v>
      </c>
      <c r="AW2707" s="16" t="s">
        <v>29</v>
      </c>
      <c r="AX2707" s="16" t="s">
        <v>81</v>
      </c>
      <c r="AY2707" s="188" t="s">
        <v>445</v>
      </c>
    </row>
    <row r="2708" spans="1:65" s="2" customFormat="1" ht="33" customHeight="1">
      <c r="A2708" s="30"/>
      <c r="B2708" s="152"/>
      <c r="C2708" s="153" t="s">
        <v>3330</v>
      </c>
      <c r="D2708" s="153" t="s">
        <v>447</v>
      </c>
      <c r="E2708" s="154" t="s">
        <v>3331</v>
      </c>
      <c r="F2708" s="155" t="s">
        <v>3332</v>
      </c>
      <c r="G2708" s="156" t="s">
        <v>1813</v>
      </c>
      <c r="H2708" s="157">
        <v>3393.078</v>
      </c>
      <c r="I2708" s="158"/>
      <c r="J2708" s="158">
        <f>ROUND(I2708*H2708,2)</f>
        <v>0</v>
      </c>
      <c r="K2708" s="159"/>
      <c r="L2708" s="31"/>
      <c r="M2708" s="160" t="s">
        <v>1</v>
      </c>
      <c r="N2708" s="161" t="s">
        <v>39</v>
      </c>
      <c r="O2708" s="162">
        <v>0.08</v>
      </c>
      <c r="P2708" s="162">
        <f>O2708*H2708</f>
        <v>271.44623999999999</v>
      </c>
      <c r="Q2708" s="162">
        <v>0</v>
      </c>
      <c r="R2708" s="162">
        <f>Q2708*H2708</f>
        <v>0</v>
      </c>
      <c r="S2708" s="162">
        <v>0</v>
      </c>
      <c r="T2708" s="163">
        <f>S2708*H2708</f>
        <v>0</v>
      </c>
      <c r="U2708" s="30"/>
      <c r="V2708" s="30"/>
      <c r="W2708" s="30"/>
      <c r="X2708" s="30"/>
      <c r="Y2708" s="30"/>
      <c r="Z2708" s="30"/>
      <c r="AA2708" s="30"/>
      <c r="AB2708" s="30"/>
      <c r="AC2708" s="30"/>
      <c r="AD2708" s="30"/>
      <c r="AE2708" s="30"/>
      <c r="AR2708" s="164" t="s">
        <v>558</v>
      </c>
      <c r="AT2708" s="164" t="s">
        <v>447</v>
      </c>
      <c r="AU2708" s="164" t="s">
        <v>129</v>
      </c>
      <c r="AY2708" s="18" t="s">
        <v>445</v>
      </c>
      <c r="BE2708" s="165">
        <f>IF(N2708="základná",J2708,0)</f>
        <v>0</v>
      </c>
      <c r="BF2708" s="165">
        <f>IF(N2708="znížená",J2708,0)</f>
        <v>0</v>
      </c>
      <c r="BG2708" s="165">
        <f>IF(N2708="zákl. prenesená",J2708,0)</f>
        <v>0</v>
      </c>
      <c r="BH2708" s="165">
        <f>IF(N2708="zníž. prenesená",J2708,0)</f>
        <v>0</v>
      </c>
      <c r="BI2708" s="165">
        <f>IF(N2708="nulová",J2708,0)</f>
        <v>0</v>
      </c>
      <c r="BJ2708" s="18" t="s">
        <v>129</v>
      </c>
      <c r="BK2708" s="165">
        <f>ROUND(I2708*H2708,2)</f>
        <v>0</v>
      </c>
      <c r="BL2708" s="18" t="s">
        <v>558</v>
      </c>
      <c r="BM2708" s="164" t="s">
        <v>3333</v>
      </c>
    </row>
    <row r="2709" spans="1:65" s="14" customFormat="1">
      <c r="B2709" s="173"/>
      <c r="D2709" s="167" t="s">
        <v>453</v>
      </c>
      <c r="E2709" s="174" t="s">
        <v>1</v>
      </c>
      <c r="F2709" s="175" t="s">
        <v>311</v>
      </c>
      <c r="H2709" s="176">
        <v>3393.078</v>
      </c>
      <c r="L2709" s="173"/>
      <c r="M2709" s="177"/>
      <c r="N2709" s="178"/>
      <c r="O2709" s="178"/>
      <c r="P2709" s="178"/>
      <c r="Q2709" s="178"/>
      <c r="R2709" s="178"/>
      <c r="S2709" s="178"/>
      <c r="T2709" s="179"/>
      <c r="AT2709" s="174" t="s">
        <v>453</v>
      </c>
      <c r="AU2709" s="174" t="s">
        <v>129</v>
      </c>
      <c r="AV2709" s="14" t="s">
        <v>129</v>
      </c>
      <c r="AW2709" s="14" t="s">
        <v>29</v>
      </c>
      <c r="AX2709" s="14" t="s">
        <v>73</v>
      </c>
      <c r="AY2709" s="174" t="s">
        <v>445</v>
      </c>
    </row>
    <row r="2710" spans="1:65" s="16" customFormat="1">
      <c r="B2710" s="187"/>
      <c r="D2710" s="167" t="s">
        <v>453</v>
      </c>
      <c r="E2710" s="188" t="s">
        <v>1</v>
      </c>
      <c r="F2710" s="189" t="s">
        <v>470</v>
      </c>
      <c r="H2710" s="190">
        <v>3393.078</v>
      </c>
      <c r="L2710" s="187"/>
      <c r="M2710" s="191"/>
      <c r="N2710" s="192"/>
      <c r="O2710" s="192"/>
      <c r="P2710" s="192"/>
      <c r="Q2710" s="192"/>
      <c r="R2710" s="192"/>
      <c r="S2710" s="192"/>
      <c r="T2710" s="193"/>
      <c r="AT2710" s="188" t="s">
        <v>453</v>
      </c>
      <c r="AU2710" s="188" t="s">
        <v>129</v>
      </c>
      <c r="AV2710" s="16" t="s">
        <v>451</v>
      </c>
      <c r="AW2710" s="16" t="s">
        <v>29</v>
      </c>
      <c r="AX2710" s="16" t="s">
        <v>81</v>
      </c>
      <c r="AY2710" s="188" t="s">
        <v>445</v>
      </c>
    </row>
    <row r="2711" spans="1:65" s="2" customFormat="1" ht="33" customHeight="1">
      <c r="A2711" s="30"/>
      <c r="B2711" s="152"/>
      <c r="C2711" s="153" t="s">
        <v>3334</v>
      </c>
      <c r="D2711" s="153" t="s">
        <v>447</v>
      </c>
      <c r="E2711" s="154" t="s">
        <v>3335</v>
      </c>
      <c r="F2711" s="155" t="s">
        <v>3336</v>
      </c>
      <c r="G2711" s="156" t="s">
        <v>1813</v>
      </c>
      <c r="H2711" s="240">
        <v>30244.799999999999</v>
      </c>
      <c r="I2711" s="158"/>
      <c r="J2711" s="158">
        <f>ROUND(I2711*H2711,2)</f>
        <v>0</v>
      </c>
      <c r="K2711" s="159"/>
      <c r="L2711" s="31"/>
      <c r="M2711" s="160" t="s">
        <v>1</v>
      </c>
      <c r="N2711" s="161" t="s">
        <v>39</v>
      </c>
      <c r="O2711" s="162">
        <v>6.7000000000000004E-2</v>
      </c>
      <c r="P2711" s="162">
        <f>O2711*H2711</f>
        <v>2026.4016000000001</v>
      </c>
      <c r="Q2711" s="162">
        <v>0</v>
      </c>
      <c r="R2711" s="162">
        <f>Q2711*H2711</f>
        <v>0</v>
      </c>
      <c r="S2711" s="162">
        <v>0</v>
      </c>
      <c r="T2711" s="163">
        <f>S2711*H2711</f>
        <v>0</v>
      </c>
      <c r="U2711" s="30"/>
      <c r="V2711" s="2" t="s">
        <v>7254</v>
      </c>
      <c r="W2711" s="30"/>
      <c r="X2711" s="30"/>
      <c r="Y2711" s="30"/>
      <c r="Z2711" s="30"/>
      <c r="AA2711" s="30"/>
      <c r="AB2711" s="30"/>
      <c r="AC2711" s="30"/>
      <c r="AD2711" s="30"/>
      <c r="AE2711" s="30"/>
      <c r="AR2711" s="164" t="s">
        <v>558</v>
      </c>
      <c r="AT2711" s="164" t="s">
        <v>447</v>
      </c>
      <c r="AU2711" s="164" t="s">
        <v>129</v>
      </c>
      <c r="AY2711" s="18" t="s">
        <v>445</v>
      </c>
      <c r="BE2711" s="165">
        <f>IF(N2711="základná",J2711,0)</f>
        <v>0</v>
      </c>
      <c r="BF2711" s="165">
        <f>IF(N2711="znížená",J2711,0)</f>
        <v>0</v>
      </c>
      <c r="BG2711" s="165">
        <f>IF(N2711="zákl. prenesená",J2711,0)</f>
        <v>0</v>
      </c>
      <c r="BH2711" s="165">
        <f>IF(N2711="zníž. prenesená",J2711,0)</f>
        <v>0</v>
      </c>
      <c r="BI2711" s="165">
        <f>IF(N2711="nulová",J2711,0)</f>
        <v>0</v>
      </c>
      <c r="BJ2711" s="18" t="s">
        <v>129</v>
      </c>
      <c r="BK2711" s="165">
        <f>ROUND(I2711*H2711,2)</f>
        <v>0</v>
      </c>
      <c r="BL2711" s="18" t="s">
        <v>558</v>
      </c>
      <c r="BM2711" s="164" t="s">
        <v>3337</v>
      </c>
    </row>
    <row r="2712" spans="1:65" s="13" customFormat="1">
      <c r="B2712" s="166"/>
      <c r="D2712" s="167" t="s">
        <v>453</v>
      </c>
      <c r="E2712" s="168" t="s">
        <v>1</v>
      </c>
      <c r="F2712" s="169" t="s">
        <v>3338</v>
      </c>
      <c r="H2712" s="168" t="s">
        <v>1</v>
      </c>
      <c r="L2712" s="166"/>
      <c r="M2712" s="170"/>
      <c r="N2712" s="171"/>
      <c r="O2712" s="171"/>
      <c r="P2712" s="171"/>
      <c r="Q2712" s="171"/>
      <c r="R2712" s="171"/>
      <c r="S2712" s="171"/>
      <c r="T2712" s="172"/>
      <c r="AT2712" s="168" t="s">
        <v>453</v>
      </c>
      <c r="AU2712" s="168" t="s">
        <v>129</v>
      </c>
      <c r="AV2712" s="13" t="s">
        <v>81</v>
      </c>
      <c r="AW2712" s="13" t="s">
        <v>29</v>
      </c>
      <c r="AX2712" s="13" t="s">
        <v>73</v>
      </c>
      <c r="AY2712" s="168" t="s">
        <v>445</v>
      </c>
    </row>
    <row r="2713" spans="1:65" s="14" customFormat="1">
      <c r="B2713" s="173"/>
      <c r="D2713" s="167" t="s">
        <v>453</v>
      </c>
      <c r="E2713" s="174" t="s">
        <v>1</v>
      </c>
      <c r="F2713" s="175" t="s">
        <v>428</v>
      </c>
      <c r="H2713" s="176">
        <v>19162.833999999999</v>
      </c>
      <c r="L2713" s="173"/>
      <c r="M2713" s="177"/>
      <c r="N2713" s="178"/>
      <c r="O2713" s="178"/>
      <c r="P2713" s="178"/>
      <c r="Q2713" s="178"/>
      <c r="R2713" s="178"/>
      <c r="S2713" s="178"/>
      <c r="T2713" s="179"/>
      <c r="AT2713" s="174" t="s">
        <v>453</v>
      </c>
      <c r="AU2713" s="174" t="s">
        <v>129</v>
      </c>
      <c r="AV2713" s="14" t="s">
        <v>129</v>
      </c>
      <c r="AW2713" s="14" t="s">
        <v>29</v>
      </c>
      <c r="AX2713" s="14" t="s">
        <v>73</v>
      </c>
      <c r="AY2713" s="174" t="s">
        <v>445</v>
      </c>
    </row>
    <row r="2714" spans="1:65" s="16" customFormat="1">
      <c r="B2714" s="187"/>
      <c r="D2714" s="167" t="s">
        <v>453</v>
      </c>
      <c r="E2714" s="188" t="s">
        <v>1</v>
      </c>
      <c r="F2714" s="189" t="s">
        <v>470</v>
      </c>
      <c r="H2714" s="190">
        <v>19162.833999999999</v>
      </c>
      <c r="L2714" s="187"/>
      <c r="M2714" s="191"/>
      <c r="N2714" s="192"/>
      <c r="O2714" s="192"/>
      <c r="P2714" s="192"/>
      <c r="Q2714" s="192"/>
      <c r="R2714" s="192"/>
      <c r="S2714" s="192"/>
      <c r="T2714" s="193"/>
      <c r="AT2714" s="188" t="s">
        <v>453</v>
      </c>
      <c r="AU2714" s="188" t="s">
        <v>129</v>
      </c>
      <c r="AV2714" s="16" t="s">
        <v>451</v>
      </c>
      <c r="AW2714" s="16" t="s">
        <v>29</v>
      </c>
      <c r="AX2714" s="16" t="s">
        <v>81</v>
      </c>
      <c r="AY2714" s="188" t="s">
        <v>445</v>
      </c>
    </row>
    <row r="2715" spans="1:65" s="2" customFormat="1" ht="33" customHeight="1">
      <c r="A2715" s="30"/>
      <c r="B2715" s="152"/>
      <c r="C2715" s="153" t="s">
        <v>3339</v>
      </c>
      <c r="D2715" s="153" t="s">
        <v>447</v>
      </c>
      <c r="E2715" s="154" t="s">
        <v>3340</v>
      </c>
      <c r="F2715" s="155" t="s">
        <v>3341</v>
      </c>
      <c r="G2715" s="156" t="s">
        <v>1813</v>
      </c>
      <c r="H2715" s="157">
        <v>145.75</v>
      </c>
      <c r="I2715" s="158"/>
      <c r="J2715" s="158">
        <f>ROUND(I2715*H2715,2)</f>
        <v>0</v>
      </c>
      <c r="K2715" s="159"/>
      <c r="L2715" s="31"/>
      <c r="M2715" s="160" t="s">
        <v>1</v>
      </c>
      <c r="N2715" s="161" t="s">
        <v>39</v>
      </c>
      <c r="O2715" s="162">
        <v>9.6089999999999995E-2</v>
      </c>
      <c r="P2715" s="162">
        <f>O2715*H2715</f>
        <v>14.005117499999999</v>
      </c>
      <c r="Q2715" s="162">
        <v>4.5899999999999998E-5</v>
      </c>
      <c r="R2715" s="162">
        <f>Q2715*H2715</f>
        <v>6.6899249999999993E-3</v>
      </c>
      <c r="S2715" s="162">
        <v>1E-3</v>
      </c>
      <c r="T2715" s="163">
        <f>S2715*H2715</f>
        <v>0.14574999999999999</v>
      </c>
      <c r="U2715" s="30"/>
      <c r="V2715" s="30"/>
      <c r="W2715" s="30"/>
      <c r="X2715" s="30"/>
      <c r="Y2715" s="30"/>
      <c r="Z2715" s="30"/>
      <c r="AA2715" s="30"/>
      <c r="AB2715" s="30"/>
      <c r="AC2715" s="30"/>
      <c r="AD2715" s="30"/>
      <c r="AE2715" s="30"/>
      <c r="AR2715" s="164" t="s">
        <v>558</v>
      </c>
      <c r="AT2715" s="164" t="s">
        <v>447</v>
      </c>
      <c r="AU2715" s="164" t="s">
        <v>129</v>
      </c>
      <c r="AY2715" s="18" t="s">
        <v>445</v>
      </c>
      <c r="BE2715" s="165">
        <f>IF(N2715="základná",J2715,0)</f>
        <v>0</v>
      </c>
      <c r="BF2715" s="165">
        <f>IF(N2715="znížená",J2715,0)</f>
        <v>0</v>
      </c>
      <c r="BG2715" s="165">
        <f>IF(N2715="zákl. prenesená",J2715,0)</f>
        <v>0</v>
      </c>
      <c r="BH2715" s="165">
        <f>IF(N2715="zníž. prenesená",J2715,0)</f>
        <v>0</v>
      </c>
      <c r="BI2715" s="165">
        <f>IF(N2715="nulová",J2715,0)</f>
        <v>0</v>
      </c>
      <c r="BJ2715" s="18" t="s">
        <v>129</v>
      </c>
      <c r="BK2715" s="165">
        <f>ROUND(I2715*H2715,2)</f>
        <v>0</v>
      </c>
      <c r="BL2715" s="18" t="s">
        <v>558</v>
      </c>
      <c r="BM2715" s="164" t="s">
        <v>3342</v>
      </c>
    </row>
    <row r="2716" spans="1:65" s="13" customFormat="1">
      <c r="B2716" s="166"/>
      <c r="D2716" s="167" t="s">
        <v>453</v>
      </c>
      <c r="E2716" s="168" t="s">
        <v>1</v>
      </c>
      <c r="F2716" s="169" t="s">
        <v>3343</v>
      </c>
      <c r="H2716" s="168" t="s">
        <v>1</v>
      </c>
      <c r="L2716" s="166"/>
      <c r="M2716" s="170"/>
      <c r="N2716" s="171"/>
      <c r="O2716" s="171"/>
      <c r="P2716" s="171"/>
      <c r="Q2716" s="171"/>
      <c r="R2716" s="171"/>
      <c r="S2716" s="171"/>
      <c r="T2716" s="172"/>
      <c r="AT2716" s="168" t="s">
        <v>453</v>
      </c>
      <c r="AU2716" s="168" t="s">
        <v>129</v>
      </c>
      <c r="AV2716" s="13" t="s">
        <v>81</v>
      </c>
      <c r="AW2716" s="13" t="s">
        <v>29</v>
      </c>
      <c r="AX2716" s="13" t="s">
        <v>73</v>
      </c>
      <c r="AY2716" s="168" t="s">
        <v>445</v>
      </c>
    </row>
    <row r="2717" spans="1:65" s="14" customFormat="1">
      <c r="B2717" s="173"/>
      <c r="D2717" s="167" t="s">
        <v>453</v>
      </c>
      <c r="E2717" s="174" t="s">
        <v>1</v>
      </c>
      <c r="F2717" s="175" t="s">
        <v>3344</v>
      </c>
      <c r="H2717" s="176">
        <v>145.75</v>
      </c>
      <c r="L2717" s="173"/>
      <c r="M2717" s="177"/>
      <c r="N2717" s="178"/>
      <c r="O2717" s="178"/>
      <c r="P2717" s="178"/>
      <c r="Q2717" s="178"/>
      <c r="R2717" s="178"/>
      <c r="S2717" s="178"/>
      <c r="T2717" s="179"/>
      <c r="AT2717" s="174" t="s">
        <v>453</v>
      </c>
      <c r="AU2717" s="174" t="s">
        <v>129</v>
      </c>
      <c r="AV2717" s="14" t="s">
        <v>129</v>
      </c>
      <c r="AW2717" s="14" t="s">
        <v>29</v>
      </c>
      <c r="AX2717" s="14" t="s">
        <v>73</v>
      </c>
      <c r="AY2717" s="174" t="s">
        <v>445</v>
      </c>
    </row>
    <row r="2718" spans="1:65" s="16" customFormat="1">
      <c r="B2718" s="187"/>
      <c r="D2718" s="167" t="s">
        <v>453</v>
      </c>
      <c r="E2718" s="188" t="s">
        <v>1</v>
      </c>
      <c r="F2718" s="189" t="s">
        <v>470</v>
      </c>
      <c r="H2718" s="190">
        <v>145.75</v>
      </c>
      <c r="L2718" s="187"/>
      <c r="M2718" s="191"/>
      <c r="N2718" s="192"/>
      <c r="O2718" s="192"/>
      <c r="P2718" s="192"/>
      <c r="Q2718" s="192"/>
      <c r="R2718" s="192"/>
      <c r="S2718" s="192"/>
      <c r="T2718" s="193"/>
      <c r="AT2718" s="188" t="s">
        <v>453</v>
      </c>
      <c r="AU2718" s="188" t="s">
        <v>129</v>
      </c>
      <c r="AV2718" s="16" t="s">
        <v>451</v>
      </c>
      <c r="AW2718" s="16" t="s">
        <v>29</v>
      </c>
      <c r="AX2718" s="16" t="s">
        <v>81</v>
      </c>
      <c r="AY2718" s="188" t="s">
        <v>445</v>
      </c>
    </row>
    <row r="2719" spans="1:65" s="2" customFormat="1" ht="24.2" customHeight="1">
      <c r="A2719" s="30"/>
      <c r="B2719" s="152"/>
      <c r="C2719" s="153" t="s">
        <v>3345</v>
      </c>
      <c r="D2719" s="153" t="s">
        <v>447</v>
      </c>
      <c r="E2719" s="154" t="s">
        <v>3346</v>
      </c>
      <c r="F2719" s="155" t="s">
        <v>3347</v>
      </c>
      <c r="G2719" s="156" t="s">
        <v>1774</v>
      </c>
      <c r="H2719" s="157">
        <v>6495.2529999999997</v>
      </c>
      <c r="I2719" s="158"/>
      <c r="J2719" s="158">
        <f>ROUND(I2719*H2719,2)</f>
        <v>0</v>
      </c>
      <c r="K2719" s="159"/>
      <c r="L2719" s="31"/>
      <c r="M2719" s="160" t="s">
        <v>1</v>
      </c>
      <c r="N2719" s="161" t="s">
        <v>39</v>
      </c>
      <c r="O2719" s="162">
        <v>0</v>
      </c>
      <c r="P2719" s="162">
        <f>O2719*H2719</f>
        <v>0</v>
      </c>
      <c r="Q2719" s="162">
        <v>0</v>
      </c>
      <c r="R2719" s="162">
        <f>Q2719*H2719</f>
        <v>0</v>
      </c>
      <c r="S2719" s="162">
        <v>0</v>
      </c>
      <c r="T2719" s="163">
        <f>S2719*H2719</f>
        <v>0</v>
      </c>
      <c r="U2719" s="30"/>
      <c r="V2719" s="30"/>
      <c r="W2719" s="30"/>
      <c r="X2719" s="30"/>
      <c r="Y2719" s="30"/>
      <c r="Z2719" s="30"/>
      <c r="AA2719" s="30"/>
      <c r="AB2719" s="30"/>
      <c r="AC2719" s="30"/>
      <c r="AD2719" s="30"/>
      <c r="AE2719" s="30"/>
      <c r="AR2719" s="164" t="s">
        <v>558</v>
      </c>
      <c r="AT2719" s="164" t="s">
        <v>447</v>
      </c>
      <c r="AU2719" s="164" t="s">
        <v>129</v>
      </c>
      <c r="AY2719" s="18" t="s">
        <v>445</v>
      </c>
      <c r="BE2719" s="165">
        <f>IF(N2719="základná",J2719,0)</f>
        <v>0</v>
      </c>
      <c r="BF2719" s="165">
        <f>IF(N2719="znížená",J2719,0)</f>
        <v>0</v>
      </c>
      <c r="BG2719" s="165">
        <f>IF(N2719="zákl. prenesená",J2719,0)</f>
        <v>0</v>
      </c>
      <c r="BH2719" s="165">
        <f>IF(N2719="zníž. prenesená",J2719,0)</f>
        <v>0</v>
      </c>
      <c r="BI2719" s="165">
        <f>IF(N2719="nulová",J2719,0)</f>
        <v>0</v>
      </c>
      <c r="BJ2719" s="18" t="s">
        <v>129</v>
      </c>
      <c r="BK2719" s="165">
        <f>ROUND(I2719*H2719,2)</f>
        <v>0</v>
      </c>
      <c r="BL2719" s="18" t="s">
        <v>558</v>
      </c>
      <c r="BM2719" s="164" t="s">
        <v>3348</v>
      </c>
    </row>
    <row r="2720" spans="1:65" s="12" customFormat="1" ht="22.9" customHeight="1">
      <c r="B2720" s="140"/>
      <c r="D2720" s="141" t="s">
        <v>72</v>
      </c>
      <c r="E2720" s="150" t="s">
        <v>3349</v>
      </c>
      <c r="F2720" s="150" t="s">
        <v>3350</v>
      </c>
      <c r="J2720" s="151">
        <f>BK2720</f>
        <v>0</v>
      </c>
      <c r="L2720" s="140"/>
      <c r="M2720" s="144"/>
      <c r="N2720" s="145"/>
      <c r="O2720" s="145"/>
      <c r="P2720" s="146">
        <f>SUM(P2721:P2849)</f>
        <v>1465.1020446500002</v>
      </c>
      <c r="Q2720" s="145"/>
      <c r="R2720" s="146">
        <f>SUM(R2721:R2849)</f>
        <v>29.165261954999995</v>
      </c>
      <c r="S2720" s="145"/>
      <c r="T2720" s="147">
        <f>SUM(T2721:T2849)</f>
        <v>0</v>
      </c>
      <c r="AR2720" s="141" t="s">
        <v>129</v>
      </c>
      <c r="AT2720" s="148" t="s">
        <v>72</v>
      </c>
      <c r="AU2720" s="148" t="s">
        <v>81</v>
      </c>
      <c r="AY2720" s="141" t="s">
        <v>445</v>
      </c>
      <c r="BK2720" s="149">
        <f>SUM(BK2721:BK2849)</f>
        <v>0</v>
      </c>
    </row>
    <row r="2721" spans="1:65" s="2" customFormat="1" ht="24.2" customHeight="1">
      <c r="A2721" s="30"/>
      <c r="B2721" s="152"/>
      <c r="C2721" s="153" t="s">
        <v>3351</v>
      </c>
      <c r="D2721" s="153" t="s">
        <v>447</v>
      </c>
      <c r="E2721" s="154" t="s">
        <v>3352</v>
      </c>
      <c r="F2721" s="155" t="s">
        <v>3353</v>
      </c>
      <c r="G2721" s="156" t="s">
        <v>542</v>
      </c>
      <c r="H2721" s="157">
        <v>1613.9749999999999</v>
      </c>
      <c r="I2721" s="158"/>
      <c r="J2721" s="158">
        <f>ROUND(I2721*H2721,2)</f>
        <v>0</v>
      </c>
      <c r="K2721" s="159"/>
      <c r="L2721" s="31"/>
      <c r="M2721" s="160" t="s">
        <v>1</v>
      </c>
      <c r="N2721" s="161" t="s">
        <v>39</v>
      </c>
      <c r="O2721" s="162">
        <v>0.29643000000000003</v>
      </c>
      <c r="P2721" s="162">
        <f>O2721*H2721</f>
        <v>478.43060925000003</v>
      </c>
      <c r="Q2721" s="162">
        <v>1.1831999999999999E-3</v>
      </c>
      <c r="R2721" s="162">
        <f>Q2721*H2721</f>
        <v>1.9096552199999997</v>
      </c>
      <c r="S2721" s="162">
        <v>0</v>
      </c>
      <c r="T2721" s="163">
        <f>S2721*H2721</f>
        <v>0</v>
      </c>
      <c r="U2721" s="30"/>
      <c r="V2721" s="30"/>
      <c r="W2721" s="30"/>
      <c r="X2721" s="30"/>
      <c r="Y2721" s="30"/>
      <c r="Z2721" s="30"/>
      <c r="AA2721" s="30"/>
      <c r="AB2721" s="30"/>
      <c r="AC2721" s="30"/>
      <c r="AD2721" s="30"/>
      <c r="AE2721" s="30"/>
      <c r="AR2721" s="164" t="s">
        <v>558</v>
      </c>
      <c r="AT2721" s="164" t="s">
        <v>447</v>
      </c>
      <c r="AU2721" s="164" t="s">
        <v>129</v>
      </c>
      <c r="AY2721" s="18" t="s">
        <v>445</v>
      </c>
      <c r="BE2721" s="165">
        <f>IF(N2721="základná",J2721,0)</f>
        <v>0</v>
      </c>
      <c r="BF2721" s="165">
        <f>IF(N2721="znížená",J2721,0)</f>
        <v>0</v>
      </c>
      <c r="BG2721" s="165">
        <f>IF(N2721="zákl. prenesená",J2721,0)</f>
        <v>0</v>
      </c>
      <c r="BH2721" s="165">
        <f>IF(N2721="zníž. prenesená",J2721,0)</f>
        <v>0</v>
      </c>
      <c r="BI2721" s="165">
        <f>IF(N2721="nulová",J2721,0)</f>
        <v>0</v>
      </c>
      <c r="BJ2721" s="18" t="s">
        <v>129</v>
      </c>
      <c r="BK2721" s="165">
        <f>ROUND(I2721*H2721,2)</f>
        <v>0</v>
      </c>
      <c r="BL2721" s="18" t="s">
        <v>558</v>
      </c>
      <c r="BM2721" s="164" t="s">
        <v>3354</v>
      </c>
    </row>
    <row r="2722" spans="1:65" s="13" customFormat="1">
      <c r="B2722" s="166"/>
      <c r="D2722" s="167" t="s">
        <v>453</v>
      </c>
      <c r="E2722" s="168" t="s">
        <v>1</v>
      </c>
      <c r="F2722" s="169" t="s">
        <v>3355</v>
      </c>
      <c r="H2722" s="168" t="s">
        <v>1</v>
      </c>
      <c r="L2722" s="166"/>
      <c r="M2722" s="170"/>
      <c r="N2722" s="171"/>
      <c r="O2722" s="171"/>
      <c r="P2722" s="171"/>
      <c r="Q2722" s="171"/>
      <c r="R2722" s="171"/>
      <c r="S2722" s="171"/>
      <c r="T2722" s="172"/>
      <c r="AT2722" s="168" t="s">
        <v>453</v>
      </c>
      <c r="AU2722" s="168" t="s">
        <v>129</v>
      </c>
      <c r="AV2722" s="13" t="s">
        <v>81</v>
      </c>
      <c r="AW2722" s="13" t="s">
        <v>29</v>
      </c>
      <c r="AX2722" s="13" t="s">
        <v>73</v>
      </c>
      <c r="AY2722" s="168" t="s">
        <v>445</v>
      </c>
    </row>
    <row r="2723" spans="1:65" s="14" customFormat="1">
      <c r="B2723" s="173"/>
      <c r="D2723" s="167" t="s">
        <v>453</v>
      </c>
      <c r="E2723" s="174" t="s">
        <v>1</v>
      </c>
      <c r="F2723" s="175" t="s">
        <v>3356</v>
      </c>
      <c r="H2723" s="176">
        <v>124.13</v>
      </c>
      <c r="L2723" s="173"/>
      <c r="M2723" s="177"/>
      <c r="N2723" s="178"/>
      <c r="O2723" s="178"/>
      <c r="P2723" s="178"/>
      <c r="Q2723" s="178"/>
      <c r="R2723" s="178"/>
      <c r="S2723" s="178"/>
      <c r="T2723" s="179"/>
      <c r="AT2723" s="174" t="s">
        <v>453</v>
      </c>
      <c r="AU2723" s="174" t="s">
        <v>129</v>
      </c>
      <c r="AV2723" s="14" t="s">
        <v>129</v>
      </c>
      <c r="AW2723" s="14" t="s">
        <v>29</v>
      </c>
      <c r="AX2723" s="14" t="s">
        <v>73</v>
      </c>
      <c r="AY2723" s="174" t="s">
        <v>445</v>
      </c>
    </row>
    <row r="2724" spans="1:65" s="15" customFormat="1">
      <c r="B2724" s="180"/>
      <c r="D2724" s="167" t="s">
        <v>453</v>
      </c>
      <c r="E2724" s="181" t="s">
        <v>264</v>
      </c>
      <c r="F2724" s="182" t="s">
        <v>468</v>
      </c>
      <c r="H2724" s="183">
        <v>124.13</v>
      </c>
      <c r="L2724" s="180"/>
      <c r="M2724" s="184"/>
      <c r="N2724" s="185"/>
      <c r="O2724" s="185"/>
      <c r="P2724" s="185"/>
      <c r="Q2724" s="185"/>
      <c r="R2724" s="185"/>
      <c r="S2724" s="185"/>
      <c r="T2724" s="186"/>
      <c r="AT2724" s="181" t="s">
        <v>453</v>
      </c>
      <c r="AU2724" s="181" t="s">
        <v>129</v>
      </c>
      <c r="AV2724" s="15" t="s">
        <v>469</v>
      </c>
      <c r="AW2724" s="15" t="s">
        <v>29</v>
      </c>
      <c r="AX2724" s="15" t="s">
        <v>73</v>
      </c>
      <c r="AY2724" s="181" t="s">
        <v>445</v>
      </c>
    </row>
    <row r="2725" spans="1:65" s="13" customFormat="1">
      <c r="B2725" s="166"/>
      <c r="D2725" s="167" t="s">
        <v>453</v>
      </c>
      <c r="E2725" s="168" t="s">
        <v>1</v>
      </c>
      <c r="F2725" s="169" t="s">
        <v>3357</v>
      </c>
      <c r="H2725" s="168" t="s">
        <v>1</v>
      </c>
      <c r="L2725" s="166"/>
      <c r="M2725" s="170"/>
      <c r="N2725" s="171"/>
      <c r="O2725" s="171"/>
      <c r="P2725" s="171"/>
      <c r="Q2725" s="171"/>
      <c r="R2725" s="171"/>
      <c r="S2725" s="171"/>
      <c r="T2725" s="172"/>
      <c r="AT2725" s="168" t="s">
        <v>453</v>
      </c>
      <c r="AU2725" s="168" t="s">
        <v>129</v>
      </c>
      <c r="AV2725" s="13" t="s">
        <v>81</v>
      </c>
      <c r="AW2725" s="13" t="s">
        <v>29</v>
      </c>
      <c r="AX2725" s="13" t="s">
        <v>73</v>
      </c>
      <c r="AY2725" s="168" t="s">
        <v>445</v>
      </c>
    </row>
    <row r="2726" spans="1:65" s="14" customFormat="1" ht="22.5">
      <c r="B2726" s="173"/>
      <c r="D2726" s="167" t="s">
        <v>453</v>
      </c>
      <c r="E2726" s="174" t="s">
        <v>1</v>
      </c>
      <c r="F2726" s="175" t="s">
        <v>3358</v>
      </c>
      <c r="H2726" s="176">
        <v>329</v>
      </c>
      <c r="L2726" s="173"/>
      <c r="M2726" s="177"/>
      <c r="N2726" s="178"/>
      <c r="O2726" s="178"/>
      <c r="P2726" s="178"/>
      <c r="Q2726" s="178"/>
      <c r="R2726" s="178"/>
      <c r="S2726" s="178"/>
      <c r="T2726" s="179"/>
      <c r="AT2726" s="174" t="s">
        <v>453</v>
      </c>
      <c r="AU2726" s="174" t="s">
        <v>129</v>
      </c>
      <c r="AV2726" s="14" t="s">
        <v>129</v>
      </c>
      <c r="AW2726" s="14" t="s">
        <v>29</v>
      </c>
      <c r="AX2726" s="14" t="s">
        <v>73</v>
      </c>
      <c r="AY2726" s="174" t="s">
        <v>445</v>
      </c>
    </row>
    <row r="2727" spans="1:65" s="15" customFormat="1">
      <c r="B2727" s="180"/>
      <c r="D2727" s="167" t="s">
        <v>453</v>
      </c>
      <c r="E2727" s="181" t="s">
        <v>270</v>
      </c>
      <c r="F2727" s="182" t="s">
        <v>468</v>
      </c>
      <c r="H2727" s="183">
        <v>329</v>
      </c>
      <c r="L2727" s="180"/>
      <c r="M2727" s="184"/>
      <c r="N2727" s="185"/>
      <c r="O2727" s="185"/>
      <c r="P2727" s="185"/>
      <c r="Q2727" s="185"/>
      <c r="R2727" s="185"/>
      <c r="S2727" s="185"/>
      <c r="T2727" s="186"/>
      <c r="AT2727" s="181" t="s">
        <v>453</v>
      </c>
      <c r="AU2727" s="181" t="s">
        <v>129</v>
      </c>
      <c r="AV2727" s="15" t="s">
        <v>469</v>
      </c>
      <c r="AW2727" s="15" t="s">
        <v>29</v>
      </c>
      <c r="AX2727" s="15" t="s">
        <v>73</v>
      </c>
      <c r="AY2727" s="181" t="s">
        <v>445</v>
      </c>
    </row>
    <row r="2728" spans="1:65" s="13" customFormat="1">
      <c r="B2728" s="166"/>
      <c r="D2728" s="167" t="s">
        <v>453</v>
      </c>
      <c r="E2728" s="168" t="s">
        <v>1</v>
      </c>
      <c r="F2728" s="169" t="s">
        <v>3359</v>
      </c>
      <c r="H2728" s="168" t="s">
        <v>1</v>
      </c>
      <c r="L2728" s="166"/>
      <c r="M2728" s="170"/>
      <c r="N2728" s="171"/>
      <c r="O2728" s="171"/>
      <c r="P2728" s="171"/>
      <c r="Q2728" s="171"/>
      <c r="R2728" s="171"/>
      <c r="S2728" s="171"/>
      <c r="T2728" s="172"/>
      <c r="AT2728" s="168" t="s">
        <v>453</v>
      </c>
      <c r="AU2728" s="168" t="s">
        <v>129</v>
      </c>
      <c r="AV2728" s="13" t="s">
        <v>81</v>
      </c>
      <c r="AW2728" s="13" t="s">
        <v>29</v>
      </c>
      <c r="AX2728" s="13" t="s">
        <v>73</v>
      </c>
      <c r="AY2728" s="168" t="s">
        <v>445</v>
      </c>
    </row>
    <row r="2729" spans="1:65" s="14" customFormat="1">
      <c r="B2729" s="173"/>
      <c r="D2729" s="167" t="s">
        <v>453</v>
      </c>
      <c r="E2729" s="174" t="s">
        <v>1</v>
      </c>
      <c r="F2729" s="175" t="s">
        <v>3360</v>
      </c>
      <c r="H2729" s="176">
        <v>37.200000000000003</v>
      </c>
      <c r="L2729" s="173"/>
      <c r="M2729" s="177"/>
      <c r="N2729" s="178"/>
      <c r="O2729" s="178"/>
      <c r="P2729" s="178"/>
      <c r="Q2729" s="178"/>
      <c r="R2729" s="178"/>
      <c r="S2729" s="178"/>
      <c r="T2729" s="179"/>
      <c r="AT2729" s="174" t="s">
        <v>453</v>
      </c>
      <c r="AU2729" s="174" t="s">
        <v>129</v>
      </c>
      <c r="AV2729" s="14" t="s">
        <v>129</v>
      </c>
      <c r="AW2729" s="14" t="s">
        <v>29</v>
      </c>
      <c r="AX2729" s="14" t="s">
        <v>73</v>
      </c>
      <c r="AY2729" s="174" t="s">
        <v>445</v>
      </c>
    </row>
    <row r="2730" spans="1:65" s="15" customFormat="1">
      <c r="B2730" s="180"/>
      <c r="D2730" s="167" t="s">
        <v>453</v>
      </c>
      <c r="E2730" s="181" t="s">
        <v>284</v>
      </c>
      <c r="F2730" s="182" t="s">
        <v>468</v>
      </c>
      <c r="H2730" s="183">
        <v>37.200000000000003</v>
      </c>
      <c r="L2730" s="180"/>
      <c r="M2730" s="184"/>
      <c r="N2730" s="185"/>
      <c r="O2730" s="185"/>
      <c r="P2730" s="185"/>
      <c r="Q2730" s="185"/>
      <c r="R2730" s="185"/>
      <c r="S2730" s="185"/>
      <c r="T2730" s="186"/>
      <c r="AT2730" s="181" t="s">
        <v>453</v>
      </c>
      <c r="AU2730" s="181" t="s">
        <v>129</v>
      </c>
      <c r="AV2730" s="15" t="s">
        <v>469</v>
      </c>
      <c r="AW2730" s="15" t="s">
        <v>29</v>
      </c>
      <c r="AX2730" s="15" t="s">
        <v>73</v>
      </c>
      <c r="AY2730" s="181" t="s">
        <v>445</v>
      </c>
    </row>
    <row r="2731" spans="1:65" s="13" customFormat="1">
      <c r="B2731" s="166"/>
      <c r="D2731" s="167" t="s">
        <v>453</v>
      </c>
      <c r="E2731" s="168" t="s">
        <v>1</v>
      </c>
      <c r="F2731" s="169" t="s">
        <v>3361</v>
      </c>
      <c r="H2731" s="168" t="s">
        <v>1</v>
      </c>
      <c r="L2731" s="166"/>
      <c r="M2731" s="170"/>
      <c r="N2731" s="171"/>
      <c r="O2731" s="171"/>
      <c r="P2731" s="171"/>
      <c r="Q2731" s="171"/>
      <c r="R2731" s="171"/>
      <c r="S2731" s="171"/>
      <c r="T2731" s="172"/>
      <c r="AT2731" s="168" t="s">
        <v>453</v>
      </c>
      <c r="AU2731" s="168" t="s">
        <v>129</v>
      </c>
      <c r="AV2731" s="13" t="s">
        <v>81</v>
      </c>
      <c r="AW2731" s="13" t="s">
        <v>29</v>
      </c>
      <c r="AX2731" s="13" t="s">
        <v>73</v>
      </c>
      <c r="AY2731" s="168" t="s">
        <v>445</v>
      </c>
    </row>
    <row r="2732" spans="1:65" s="14" customFormat="1" ht="22.5">
      <c r="B2732" s="173"/>
      <c r="D2732" s="167" t="s">
        <v>453</v>
      </c>
      <c r="E2732" s="174" t="s">
        <v>1</v>
      </c>
      <c r="F2732" s="175" t="s">
        <v>3362</v>
      </c>
      <c r="H2732" s="176">
        <v>279.8</v>
      </c>
      <c r="L2732" s="173"/>
      <c r="M2732" s="177"/>
      <c r="N2732" s="178"/>
      <c r="O2732" s="178"/>
      <c r="P2732" s="178"/>
      <c r="Q2732" s="178"/>
      <c r="R2732" s="178"/>
      <c r="S2732" s="178"/>
      <c r="T2732" s="179"/>
      <c r="AT2732" s="174" t="s">
        <v>453</v>
      </c>
      <c r="AU2732" s="174" t="s">
        <v>129</v>
      </c>
      <c r="AV2732" s="14" t="s">
        <v>129</v>
      </c>
      <c r="AW2732" s="14" t="s">
        <v>29</v>
      </c>
      <c r="AX2732" s="14" t="s">
        <v>73</v>
      </c>
      <c r="AY2732" s="174" t="s">
        <v>445</v>
      </c>
    </row>
    <row r="2733" spans="1:65" s="15" customFormat="1">
      <c r="B2733" s="180"/>
      <c r="D2733" s="167" t="s">
        <v>453</v>
      </c>
      <c r="E2733" s="181" t="s">
        <v>293</v>
      </c>
      <c r="F2733" s="182" t="s">
        <v>468</v>
      </c>
      <c r="H2733" s="183">
        <v>279.8</v>
      </c>
      <c r="L2733" s="180"/>
      <c r="M2733" s="184"/>
      <c r="N2733" s="185"/>
      <c r="O2733" s="185"/>
      <c r="P2733" s="185"/>
      <c r="Q2733" s="185"/>
      <c r="R2733" s="185"/>
      <c r="S2733" s="185"/>
      <c r="T2733" s="186"/>
      <c r="AT2733" s="181" t="s">
        <v>453</v>
      </c>
      <c r="AU2733" s="181" t="s">
        <v>129</v>
      </c>
      <c r="AV2733" s="15" t="s">
        <v>469</v>
      </c>
      <c r="AW2733" s="15" t="s">
        <v>29</v>
      </c>
      <c r="AX2733" s="15" t="s">
        <v>73</v>
      </c>
      <c r="AY2733" s="181" t="s">
        <v>445</v>
      </c>
    </row>
    <row r="2734" spans="1:65" s="13" customFormat="1">
      <c r="B2734" s="166"/>
      <c r="D2734" s="167" t="s">
        <v>453</v>
      </c>
      <c r="E2734" s="168" t="s">
        <v>1</v>
      </c>
      <c r="F2734" s="169" t="s">
        <v>3363</v>
      </c>
      <c r="H2734" s="168" t="s">
        <v>1</v>
      </c>
      <c r="L2734" s="166"/>
      <c r="M2734" s="170"/>
      <c r="N2734" s="171"/>
      <c r="O2734" s="171"/>
      <c r="P2734" s="171"/>
      <c r="Q2734" s="171"/>
      <c r="R2734" s="171"/>
      <c r="S2734" s="171"/>
      <c r="T2734" s="172"/>
      <c r="AT2734" s="168" t="s">
        <v>453</v>
      </c>
      <c r="AU2734" s="168" t="s">
        <v>129</v>
      </c>
      <c r="AV2734" s="13" t="s">
        <v>81</v>
      </c>
      <c r="AW2734" s="13" t="s">
        <v>29</v>
      </c>
      <c r="AX2734" s="13" t="s">
        <v>73</v>
      </c>
      <c r="AY2734" s="168" t="s">
        <v>445</v>
      </c>
    </row>
    <row r="2735" spans="1:65" s="14" customFormat="1" ht="22.5">
      <c r="B2735" s="173"/>
      <c r="D2735" s="167" t="s">
        <v>453</v>
      </c>
      <c r="E2735" s="174" t="s">
        <v>1</v>
      </c>
      <c r="F2735" s="175" t="s">
        <v>3364</v>
      </c>
      <c r="H2735" s="176">
        <v>128.80000000000001</v>
      </c>
      <c r="L2735" s="173"/>
      <c r="M2735" s="177"/>
      <c r="N2735" s="178"/>
      <c r="O2735" s="178"/>
      <c r="P2735" s="178"/>
      <c r="Q2735" s="178"/>
      <c r="R2735" s="178"/>
      <c r="S2735" s="178"/>
      <c r="T2735" s="179"/>
      <c r="AT2735" s="174" t="s">
        <v>453</v>
      </c>
      <c r="AU2735" s="174" t="s">
        <v>129</v>
      </c>
      <c r="AV2735" s="14" t="s">
        <v>129</v>
      </c>
      <c r="AW2735" s="14" t="s">
        <v>29</v>
      </c>
      <c r="AX2735" s="14" t="s">
        <v>73</v>
      </c>
      <c r="AY2735" s="174" t="s">
        <v>445</v>
      </c>
    </row>
    <row r="2736" spans="1:65" s="15" customFormat="1">
      <c r="B2736" s="180"/>
      <c r="D2736" s="167" t="s">
        <v>453</v>
      </c>
      <c r="E2736" s="181" t="s">
        <v>301</v>
      </c>
      <c r="F2736" s="182" t="s">
        <v>468</v>
      </c>
      <c r="H2736" s="183">
        <v>128.80000000000001</v>
      </c>
      <c r="L2736" s="180"/>
      <c r="M2736" s="184"/>
      <c r="N2736" s="185"/>
      <c r="O2736" s="185"/>
      <c r="P2736" s="185"/>
      <c r="Q2736" s="185"/>
      <c r="R2736" s="185"/>
      <c r="S2736" s="185"/>
      <c r="T2736" s="186"/>
      <c r="AT2736" s="181" t="s">
        <v>453</v>
      </c>
      <c r="AU2736" s="181" t="s">
        <v>129</v>
      </c>
      <c r="AV2736" s="15" t="s">
        <v>469</v>
      </c>
      <c r="AW2736" s="15" t="s">
        <v>29</v>
      </c>
      <c r="AX2736" s="15" t="s">
        <v>73</v>
      </c>
      <c r="AY2736" s="181" t="s">
        <v>445</v>
      </c>
    </row>
    <row r="2737" spans="2:51" s="13" customFormat="1">
      <c r="B2737" s="166"/>
      <c r="D2737" s="167" t="s">
        <v>453</v>
      </c>
      <c r="E2737" s="168" t="s">
        <v>1</v>
      </c>
      <c r="F2737" s="169" t="s">
        <v>3365</v>
      </c>
      <c r="H2737" s="168" t="s">
        <v>1</v>
      </c>
      <c r="L2737" s="166"/>
      <c r="M2737" s="170"/>
      <c r="N2737" s="171"/>
      <c r="O2737" s="171"/>
      <c r="P2737" s="171"/>
      <c r="Q2737" s="171"/>
      <c r="R2737" s="171"/>
      <c r="S2737" s="171"/>
      <c r="T2737" s="172"/>
      <c r="AT2737" s="168" t="s">
        <v>453</v>
      </c>
      <c r="AU2737" s="168" t="s">
        <v>129</v>
      </c>
      <c r="AV2737" s="13" t="s">
        <v>81</v>
      </c>
      <c r="AW2737" s="13" t="s">
        <v>29</v>
      </c>
      <c r="AX2737" s="13" t="s">
        <v>73</v>
      </c>
      <c r="AY2737" s="168" t="s">
        <v>445</v>
      </c>
    </row>
    <row r="2738" spans="2:51" s="14" customFormat="1">
      <c r="B2738" s="173"/>
      <c r="D2738" s="167" t="s">
        <v>453</v>
      </c>
      <c r="E2738" s="174" t="s">
        <v>1</v>
      </c>
      <c r="F2738" s="175" t="s">
        <v>3366</v>
      </c>
      <c r="H2738" s="176">
        <v>101.8</v>
      </c>
      <c r="L2738" s="173"/>
      <c r="M2738" s="177"/>
      <c r="N2738" s="178"/>
      <c r="O2738" s="178"/>
      <c r="P2738" s="178"/>
      <c r="Q2738" s="178"/>
      <c r="R2738" s="178"/>
      <c r="S2738" s="178"/>
      <c r="T2738" s="179"/>
      <c r="AT2738" s="174" t="s">
        <v>453</v>
      </c>
      <c r="AU2738" s="174" t="s">
        <v>129</v>
      </c>
      <c r="AV2738" s="14" t="s">
        <v>129</v>
      </c>
      <c r="AW2738" s="14" t="s">
        <v>29</v>
      </c>
      <c r="AX2738" s="14" t="s">
        <v>73</v>
      </c>
      <c r="AY2738" s="174" t="s">
        <v>445</v>
      </c>
    </row>
    <row r="2739" spans="2:51" s="14" customFormat="1">
      <c r="B2739" s="173"/>
      <c r="D2739" s="167" t="s">
        <v>453</v>
      </c>
      <c r="E2739" s="174" t="s">
        <v>1</v>
      </c>
      <c r="F2739" s="175" t="s">
        <v>3367</v>
      </c>
      <c r="H2739" s="176">
        <v>106.9</v>
      </c>
      <c r="L2739" s="173"/>
      <c r="M2739" s="177"/>
      <c r="N2739" s="178"/>
      <c r="O2739" s="178"/>
      <c r="P2739" s="178"/>
      <c r="Q2739" s="178"/>
      <c r="R2739" s="178"/>
      <c r="S2739" s="178"/>
      <c r="T2739" s="179"/>
      <c r="AT2739" s="174" t="s">
        <v>453</v>
      </c>
      <c r="AU2739" s="174" t="s">
        <v>129</v>
      </c>
      <c r="AV2739" s="14" t="s">
        <v>129</v>
      </c>
      <c r="AW2739" s="14" t="s">
        <v>29</v>
      </c>
      <c r="AX2739" s="14" t="s">
        <v>73</v>
      </c>
      <c r="AY2739" s="174" t="s">
        <v>445</v>
      </c>
    </row>
    <row r="2740" spans="2:51" s="15" customFormat="1">
      <c r="B2740" s="180"/>
      <c r="D2740" s="167" t="s">
        <v>453</v>
      </c>
      <c r="E2740" s="181" t="s">
        <v>305</v>
      </c>
      <c r="F2740" s="182" t="s">
        <v>468</v>
      </c>
      <c r="H2740" s="183">
        <v>208.7</v>
      </c>
      <c r="L2740" s="180"/>
      <c r="M2740" s="184"/>
      <c r="N2740" s="185"/>
      <c r="O2740" s="185"/>
      <c r="P2740" s="185"/>
      <c r="Q2740" s="185"/>
      <c r="R2740" s="185"/>
      <c r="S2740" s="185"/>
      <c r="T2740" s="186"/>
      <c r="AT2740" s="181" t="s">
        <v>453</v>
      </c>
      <c r="AU2740" s="181" t="s">
        <v>129</v>
      </c>
      <c r="AV2740" s="15" t="s">
        <v>469</v>
      </c>
      <c r="AW2740" s="15" t="s">
        <v>29</v>
      </c>
      <c r="AX2740" s="15" t="s">
        <v>73</v>
      </c>
      <c r="AY2740" s="181" t="s">
        <v>445</v>
      </c>
    </row>
    <row r="2741" spans="2:51" s="13" customFormat="1">
      <c r="B2741" s="166"/>
      <c r="D2741" s="167" t="s">
        <v>453</v>
      </c>
      <c r="E2741" s="168" t="s">
        <v>1</v>
      </c>
      <c r="F2741" s="169" t="s">
        <v>3368</v>
      </c>
      <c r="H2741" s="168" t="s">
        <v>1</v>
      </c>
      <c r="L2741" s="166"/>
      <c r="M2741" s="170"/>
      <c r="N2741" s="171"/>
      <c r="O2741" s="171"/>
      <c r="P2741" s="171"/>
      <c r="Q2741" s="171"/>
      <c r="R2741" s="171"/>
      <c r="S2741" s="171"/>
      <c r="T2741" s="172"/>
      <c r="AT2741" s="168" t="s">
        <v>453</v>
      </c>
      <c r="AU2741" s="168" t="s">
        <v>129</v>
      </c>
      <c r="AV2741" s="13" t="s">
        <v>81</v>
      </c>
      <c r="AW2741" s="13" t="s">
        <v>29</v>
      </c>
      <c r="AX2741" s="13" t="s">
        <v>73</v>
      </c>
      <c r="AY2741" s="168" t="s">
        <v>445</v>
      </c>
    </row>
    <row r="2742" spans="2:51" s="14" customFormat="1">
      <c r="B2742" s="173"/>
      <c r="D2742" s="167" t="s">
        <v>453</v>
      </c>
      <c r="E2742" s="174" t="s">
        <v>1</v>
      </c>
      <c r="F2742" s="175" t="s">
        <v>3369</v>
      </c>
      <c r="H2742" s="176">
        <v>129.19999999999999</v>
      </c>
      <c r="L2742" s="173"/>
      <c r="M2742" s="177"/>
      <c r="N2742" s="178"/>
      <c r="O2742" s="178"/>
      <c r="P2742" s="178"/>
      <c r="Q2742" s="178"/>
      <c r="R2742" s="178"/>
      <c r="S2742" s="178"/>
      <c r="T2742" s="179"/>
      <c r="AT2742" s="174" t="s">
        <v>453</v>
      </c>
      <c r="AU2742" s="174" t="s">
        <v>129</v>
      </c>
      <c r="AV2742" s="14" t="s">
        <v>129</v>
      </c>
      <c r="AW2742" s="14" t="s">
        <v>29</v>
      </c>
      <c r="AX2742" s="14" t="s">
        <v>73</v>
      </c>
      <c r="AY2742" s="174" t="s">
        <v>445</v>
      </c>
    </row>
    <row r="2743" spans="2:51" s="15" customFormat="1">
      <c r="B2743" s="180"/>
      <c r="D2743" s="167" t="s">
        <v>453</v>
      </c>
      <c r="E2743" s="181" t="s">
        <v>331</v>
      </c>
      <c r="F2743" s="182" t="s">
        <v>468</v>
      </c>
      <c r="H2743" s="183">
        <v>129.19999999999999</v>
      </c>
      <c r="L2743" s="180"/>
      <c r="M2743" s="184"/>
      <c r="N2743" s="185"/>
      <c r="O2743" s="185"/>
      <c r="P2743" s="185"/>
      <c r="Q2743" s="185"/>
      <c r="R2743" s="185"/>
      <c r="S2743" s="185"/>
      <c r="T2743" s="186"/>
      <c r="AT2743" s="181" t="s">
        <v>453</v>
      </c>
      <c r="AU2743" s="181" t="s">
        <v>129</v>
      </c>
      <c r="AV2743" s="15" t="s">
        <v>469</v>
      </c>
      <c r="AW2743" s="15" t="s">
        <v>29</v>
      </c>
      <c r="AX2743" s="15" t="s">
        <v>73</v>
      </c>
      <c r="AY2743" s="181" t="s">
        <v>445</v>
      </c>
    </row>
    <row r="2744" spans="2:51" s="13" customFormat="1">
      <c r="B2744" s="166"/>
      <c r="D2744" s="167" t="s">
        <v>453</v>
      </c>
      <c r="E2744" s="168" t="s">
        <v>1</v>
      </c>
      <c r="F2744" s="169" t="s">
        <v>3370</v>
      </c>
      <c r="H2744" s="168" t="s">
        <v>1</v>
      </c>
      <c r="L2744" s="166"/>
      <c r="M2744" s="170"/>
      <c r="N2744" s="171"/>
      <c r="O2744" s="171"/>
      <c r="P2744" s="171"/>
      <c r="Q2744" s="171"/>
      <c r="R2744" s="171"/>
      <c r="S2744" s="171"/>
      <c r="T2744" s="172"/>
      <c r="AT2744" s="168" t="s">
        <v>453</v>
      </c>
      <c r="AU2744" s="168" t="s">
        <v>129</v>
      </c>
      <c r="AV2744" s="13" t="s">
        <v>81</v>
      </c>
      <c r="AW2744" s="13" t="s">
        <v>29</v>
      </c>
      <c r="AX2744" s="13" t="s">
        <v>73</v>
      </c>
      <c r="AY2744" s="168" t="s">
        <v>445</v>
      </c>
    </row>
    <row r="2745" spans="2:51" s="14" customFormat="1" ht="22.5">
      <c r="B2745" s="173"/>
      <c r="D2745" s="167" t="s">
        <v>453</v>
      </c>
      <c r="E2745" s="174" t="s">
        <v>1</v>
      </c>
      <c r="F2745" s="175" t="s">
        <v>3371</v>
      </c>
      <c r="H2745" s="176">
        <v>219.7</v>
      </c>
      <c r="L2745" s="173"/>
      <c r="M2745" s="177"/>
      <c r="N2745" s="178"/>
      <c r="O2745" s="178"/>
      <c r="P2745" s="178"/>
      <c r="Q2745" s="178"/>
      <c r="R2745" s="178"/>
      <c r="S2745" s="178"/>
      <c r="T2745" s="179"/>
      <c r="AT2745" s="174" t="s">
        <v>453</v>
      </c>
      <c r="AU2745" s="174" t="s">
        <v>129</v>
      </c>
      <c r="AV2745" s="14" t="s">
        <v>129</v>
      </c>
      <c r="AW2745" s="14" t="s">
        <v>29</v>
      </c>
      <c r="AX2745" s="14" t="s">
        <v>73</v>
      </c>
      <c r="AY2745" s="174" t="s">
        <v>445</v>
      </c>
    </row>
    <row r="2746" spans="2:51" s="14" customFormat="1">
      <c r="B2746" s="173"/>
      <c r="D2746" s="167" t="s">
        <v>453</v>
      </c>
      <c r="E2746" s="174" t="s">
        <v>1</v>
      </c>
      <c r="F2746" s="175" t="s">
        <v>3372</v>
      </c>
      <c r="H2746" s="176">
        <v>10.185</v>
      </c>
      <c r="L2746" s="173"/>
      <c r="M2746" s="177"/>
      <c r="N2746" s="178"/>
      <c r="O2746" s="178"/>
      <c r="P2746" s="178"/>
      <c r="Q2746" s="178"/>
      <c r="R2746" s="178"/>
      <c r="S2746" s="178"/>
      <c r="T2746" s="179"/>
      <c r="AT2746" s="174" t="s">
        <v>453</v>
      </c>
      <c r="AU2746" s="174" t="s">
        <v>129</v>
      </c>
      <c r="AV2746" s="14" t="s">
        <v>129</v>
      </c>
      <c r="AW2746" s="14" t="s">
        <v>29</v>
      </c>
      <c r="AX2746" s="14" t="s">
        <v>73</v>
      </c>
      <c r="AY2746" s="174" t="s">
        <v>445</v>
      </c>
    </row>
    <row r="2747" spans="2:51" s="15" customFormat="1">
      <c r="B2747" s="180"/>
      <c r="D2747" s="167" t="s">
        <v>453</v>
      </c>
      <c r="E2747" s="181" t="s">
        <v>337</v>
      </c>
      <c r="F2747" s="182" t="s">
        <v>468</v>
      </c>
      <c r="H2747" s="183">
        <v>229.88499999999999</v>
      </c>
      <c r="L2747" s="180"/>
      <c r="M2747" s="184"/>
      <c r="N2747" s="185"/>
      <c r="O2747" s="185"/>
      <c r="P2747" s="185"/>
      <c r="Q2747" s="185"/>
      <c r="R2747" s="185"/>
      <c r="S2747" s="185"/>
      <c r="T2747" s="186"/>
      <c r="AT2747" s="181" t="s">
        <v>453</v>
      </c>
      <c r="AU2747" s="181" t="s">
        <v>129</v>
      </c>
      <c r="AV2747" s="15" t="s">
        <v>469</v>
      </c>
      <c r="AW2747" s="15" t="s">
        <v>29</v>
      </c>
      <c r="AX2747" s="15" t="s">
        <v>73</v>
      </c>
      <c r="AY2747" s="181" t="s">
        <v>445</v>
      </c>
    </row>
    <row r="2748" spans="2:51" s="13" customFormat="1">
      <c r="B2748" s="166"/>
      <c r="D2748" s="167" t="s">
        <v>453</v>
      </c>
      <c r="E2748" s="168" t="s">
        <v>1</v>
      </c>
      <c r="F2748" s="169" t="s">
        <v>1160</v>
      </c>
      <c r="H2748" s="168" t="s">
        <v>1</v>
      </c>
      <c r="L2748" s="166"/>
      <c r="M2748" s="170"/>
      <c r="N2748" s="171"/>
      <c r="O2748" s="171"/>
      <c r="P2748" s="171"/>
      <c r="Q2748" s="171"/>
      <c r="R2748" s="171"/>
      <c r="S2748" s="171"/>
      <c r="T2748" s="172"/>
      <c r="AT2748" s="168" t="s">
        <v>453</v>
      </c>
      <c r="AU2748" s="168" t="s">
        <v>129</v>
      </c>
      <c r="AV2748" s="13" t="s">
        <v>81</v>
      </c>
      <c r="AW2748" s="13" t="s">
        <v>29</v>
      </c>
      <c r="AX2748" s="13" t="s">
        <v>73</v>
      </c>
      <c r="AY2748" s="168" t="s">
        <v>445</v>
      </c>
    </row>
    <row r="2749" spans="2:51" s="14" customFormat="1">
      <c r="B2749" s="173"/>
      <c r="D2749" s="167" t="s">
        <v>453</v>
      </c>
      <c r="E2749" s="174" t="s">
        <v>1</v>
      </c>
      <c r="F2749" s="175" t="s">
        <v>3373</v>
      </c>
      <c r="H2749" s="176">
        <v>0</v>
      </c>
      <c r="L2749" s="173"/>
      <c r="M2749" s="177"/>
      <c r="N2749" s="178"/>
      <c r="O2749" s="178"/>
      <c r="P2749" s="178"/>
      <c r="Q2749" s="178"/>
      <c r="R2749" s="178"/>
      <c r="S2749" s="178"/>
      <c r="T2749" s="179"/>
      <c r="AT2749" s="174" t="s">
        <v>453</v>
      </c>
      <c r="AU2749" s="174" t="s">
        <v>129</v>
      </c>
      <c r="AV2749" s="14" t="s">
        <v>129</v>
      </c>
      <c r="AW2749" s="14" t="s">
        <v>29</v>
      </c>
      <c r="AX2749" s="14" t="s">
        <v>73</v>
      </c>
      <c r="AY2749" s="174" t="s">
        <v>445</v>
      </c>
    </row>
    <row r="2750" spans="2:51" s="15" customFormat="1">
      <c r="B2750" s="180"/>
      <c r="D2750" s="167" t="s">
        <v>453</v>
      </c>
      <c r="E2750" s="181" t="s">
        <v>366</v>
      </c>
      <c r="F2750" s="182" t="s">
        <v>468</v>
      </c>
      <c r="H2750" s="183">
        <v>0</v>
      </c>
      <c r="L2750" s="180"/>
      <c r="M2750" s="184"/>
      <c r="N2750" s="185"/>
      <c r="O2750" s="185"/>
      <c r="P2750" s="185"/>
      <c r="Q2750" s="185"/>
      <c r="R2750" s="185"/>
      <c r="S2750" s="185"/>
      <c r="T2750" s="186"/>
      <c r="AT2750" s="181" t="s">
        <v>453</v>
      </c>
      <c r="AU2750" s="181" t="s">
        <v>129</v>
      </c>
      <c r="AV2750" s="15" t="s">
        <v>469</v>
      </c>
      <c r="AW2750" s="15" t="s">
        <v>29</v>
      </c>
      <c r="AX2750" s="15" t="s">
        <v>73</v>
      </c>
      <c r="AY2750" s="181" t="s">
        <v>445</v>
      </c>
    </row>
    <row r="2751" spans="2:51" s="13" customFormat="1">
      <c r="B2751" s="166"/>
      <c r="D2751" s="167" t="s">
        <v>453</v>
      </c>
      <c r="E2751" s="168" t="s">
        <v>1</v>
      </c>
      <c r="F2751" s="169" t="s">
        <v>3374</v>
      </c>
      <c r="H2751" s="168" t="s">
        <v>1</v>
      </c>
      <c r="L2751" s="166"/>
      <c r="M2751" s="170"/>
      <c r="N2751" s="171"/>
      <c r="O2751" s="171"/>
      <c r="P2751" s="171"/>
      <c r="Q2751" s="171"/>
      <c r="R2751" s="171"/>
      <c r="S2751" s="171"/>
      <c r="T2751" s="172"/>
      <c r="AT2751" s="168" t="s">
        <v>453</v>
      </c>
      <c r="AU2751" s="168" t="s">
        <v>129</v>
      </c>
      <c r="AV2751" s="13" t="s">
        <v>81</v>
      </c>
      <c r="AW2751" s="13" t="s">
        <v>29</v>
      </c>
      <c r="AX2751" s="13" t="s">
        <v>73</v>
      </c>
      <c r="AY2751" s="168" t="s">
        <v>445</v>
      </c>
    </row>
    <row r="2752" spans="2:51" s="14" customFormat="1" ht="22.5">
      <c r="B2752" s="173"/>
      <c r="D2752" s="167" t="s">
        <v>453</v>
      </c>
      <c r="E2752" s="174" t="s">
        <v>1</v>
      </c>
      <c r="F2752" s="175" t="s">
        <v>3375</v>
      </c>
      <c r="H2752" s="176">
        <v>147.26</v>
      </c>
      <c r="L2752" s="173"/>
      <c r="M2752" s="177"/>
      <c r="N2752" s="178"/>
      <c r="O2752" s="178"/>
      <c r="P2752" s="178"/>
      <c r="Q2752" s="178"/>
      <c r="R2752" s="178"/>
      <c r="S2752" s="178"/>
      <c r="T2752" s="179"/>
      <c r="AT2752" s="174" t="s">
        <v>453</v>
      </c>
      <c r="AU2752" s="174" t="s">
        <v>129</v>
      </c>
      <c r="AV2752" s="14" t="s">
        <v>129</v>
      </c>
      <c r="AW2752" s="14" t="s">
        <v>29</v>
      </c>
      <c r="AX2752" s="14" t="s">
        <v>73</v>
      </c>
      <c r="AY2752" s="174" t="s">
        <v>445</v>
      </c>
    </row>
    <row r="2753" spans="1:65" s="15" customFormat="1">
      <c r="B2753" s="180"/>
      <c r="D2753" s="167" t="s">
        <v>453</v>
      </c>
      <c r="E2753" s="181" t="s">
        <v>377</v>
      </c>
      <c r="F2753" s="182" t="s">
        <v>468</v>
      </c>
      <c r="H2753" s="183">
        <v>147.26</v>
      </c>
      <c r="L2753" s="180"/>
      <c r="M2753" s="184"/>
      <c r="N2753" s="185"/>
      <c r="O2753" s="185"/>
      <c r="P2753" s="185"/>
      <c r="Q2753" s="185"/>
      <c r="R2753" s="185"/>
      <c r="S2753" s="185"/>
      <c r="T2753" s="186"/>
      <c r="AT2753" s="181" t="s">
        <v>453</v>
      </c>
      <c r="AU2753" s="181" t="s">
        <v>129</v>
      </c>
      <c r="AV2753" s="15" t="s">
        <v>469</v>
      </c>
      <c r="AW2753" s="15" t="s">
        <v>29</v>
      </c>
      <c r="AX2753" s="15" t="s">
        <v>73</v>
      </c>
      <c r="AY2753" s="181" t="s">
        <v>445</v>
      </c>
    </row>
    <row r="2754" spans="1:65" s="16" customFormat="1">
      <c r="B2754" s="187"/>
      <c r="D2754" s="167" t="s">
        <v>453</v>
      </c>
      <c r="E2754" s="188" t="s">
        <v>1</v>
      </c>
      <c r="F2754" s="189" t="s">
        <v>470</v>
      </c>
      <c r="H2754" s="190">
        <v>1613.9749999999999</v>
      </c>
      <c r="L2754" s="187"/>
      <c r="M2754" s="191"/>
      <c r="N2754" s="192"/>
      <c r="O2754" s="192"/>
      <c r="P2754" s="192"/>
      <c r="Q2754" s="192"/>
      <c r="R2754" s="192"/>
      <c r="S2754" s="192"/>
      <c r="T2754" s="193"/>
      <c r="AT2754" s="188" t="s">
        <v>453</v>
      </c>
      <c r="AU2754" s="188" t="s">
        <v>129</v>
      </c>
      <c r="AV2754" s="16" t="s">
        <v>451</v>
      </c>
      <c r="AW2754" s="16" t="s">
        <v>29</v>
      </c>
      <c r="AX2754" s="16" t="s">
        <v>81</v>
      </c>
      <c r="AY2754" s="188" t="s">
        <v>445</v>
      </c>
    </row>
    <row r="2755" spans="1:65" s="2" customFormat="1" ht="21.75" customHeight="1">
      <c r="A2755" s="30"/>
      <c r="B2755" s="152"/>
      <c r="C2755" s="194" t="s">
        <v>3376</v>
      </c>
      <c r="D2755" s="194" t="s">
        <v>534</v>
      </c>
      <c r="E2755" s="195" t="s">
        <v>3377</v>
      </c>
      <c r="F2755" s="196" t="s">
        <v>3378</v>
      </c>
      <c r="G2755" s="197" t="s">
        <v>529</v>
      </c>
      <c r="H2755" s="198">
        <v>30.777999999999999</v>
      </c>
      <c r="I2755" s="199"/>
      <c r="J2755" s="199">
        <f>ROUND(I2755*H2755,2)</f>
        <v>0</v>
      </c>
      <c r="K2755" s="200"/>
      <c r="L2755" s="201"/>
      <c r="M2755" s="202" t="s">
        <v>1</v>
      </c>
      <c r="N2755" s="203" t="s">
        <v>39</v>
      </c>
      <c r="O2755" s="162">
        <v>0</v>
      </c>
      <c r="P2755" s="162">
        <f>O2755*H2755</f>
        <v>0</v>
      </c>
      <c r="Q2755" s="162">
        <v>8.0999999999999996E-4</v>
      </c>
      <c r="R2755" s="162">
        <f>Q2755*H2755</f>
        <v>2.4930179999999996E-2</v>
      </c>
      <c r="S2755" s="162">
        <v>0</v>
      </c>
      <c r="T2755" s="163">
        <f>S2755*H2755</f>
        <v>0</v>
      </c>
      <c r="U2755" s="30"/>
      <c r="V2755" s="30"/>
      <c r="W2755" s="30"/>
      <c r="X2755" s="30"/>
      <c r="Y2755" s="30"/>
      <c r="Z2755" s="30"/>
      <c r="AA2755" s="30"/>
      <c r="AB2755" s="30"/>
      <c r="AC2755" s="30"/>
      <c r="AD2755" s="30"/>
      <c r="AE2755" s="30"/>
      <c r="AR2755" s="164" t="s">
        <v>655</v>
      </c>
      <c r="AT2755" s="164" t="s">
        <v>534</v>
      </c>
      <c r="AU2755" s="164" t="s">
        <v>129</v>
      </c>
      <c r="AY2755" s="18" t="s">
        <v>445</v>
      </c>
      <c r="BE2755" s="165">
        <f>IF(N2755="základná",J2755,0)</f>
        <v>0</v>
      </c>
      <c r="BF2755" s="165">
        <f>IF(N2755="znížená",J2755,0)</f>
        <v>0</v>
      </c>
      <c r="BG2755" s="165">
        <f>IF(N2755="zákl. prenesená",J2755,0)</f>
        <v>0</v>
      </c>
      <c r="BH2755" s="165">
        <f>IF(N2755="zníž. prenesená",J2755,0)</f>
        <v>0</v>
      </c>
      <c r="BI2755" s="165">
        <f>IF(N2755="nulová",J2755,0)</f>
        <v>0</v>
      </c>
      <c r="BJ2755" s="18" t="s">
        <v>129</v>
      </c>
      <c r="BK2755" s="165">
        <f>ROUND(I2755*H2755,2)</f>
        <v>0</v>
      </c>
      <c r="BL2755" s="18" t="s">
        <v>558</v>
      </c>
      <c r="BM2755" s="164" t="s">
        <v>3379</v>
      </c>
    </row>
    <row r="2756" spans="1:65" s="14" customFormat="1">
      <c r="B2756" s="173"/>
      <c r="D2756" s="167" t="s">
        <v>453</v>
      </c>
      <c r="E2756" s="174" t="s">
        <v>1</v>
      </c>
      <c r="F2756" s="175" t="s">
        <v>3380</v>
      </c>
      <c r="H2756" s="176">
        <v>30.777999999999999</v>
      </c>
      <c r="L2756" s="173"/>
      <c r="M2756" s="177"/>
      <c r="N2756" s="178"/>
      <c r="O2756" s="178"/>
      <c r="P2756" s="178"/>
      <c r="Q2756" s="178"/>
      <c r="R2756" s="178"/>
      <c r="S2756" s="178"/>
      <c r="T2756" s="179"/>
      <c r="AT2756" s="174" t="s">
        <v>453</v>
      </c>
      <c r="AU2756" s="174" t="s">
        <v>129</v>
      </c>
      <c r="AV2756" s="14" t="s">
        <v>129</v>
      </c>
      <c r="AW2756" s="14" t="s">
        <v>29</v>
      </c>
      <c r="AX2756" s="14" t="s">
        <v>73</v>
      </c>
      <c r="AY2756" s="174" t="s">
        <v>445</v>
      </c>
    </row>
    <row r="2757" spans="1:65" s="16" customFormat="1">
      <c r="B2757" s="187"/>
      <c r="D2757" s="167" t="s">
        <v>453</v>
      </c>
      <c r="E2757" s="188" t="s">
        <v>1</v>
      </c>
      <c r="F2757" s="189" t="s">
        <v>470</v>
      </c>
      <c r="H2757" s="190">
        <v>30.777999999999999</v>
      </c>
      <c r="L2757" s="187"/>
      <c r="M2757" s="191"/>
      <c r="N2757" s="192"/>
      <c r="O2757" s="192"/>
      <c r="P2757" s="192"/>
      <c r="Q2757" s="192"/>
      <c r="R2757" s="192"/>
      <c r="S2757" s="192"/>
      <c r="T2757" s="193"/>
      <c r="AT2757" s="188" t="s">
        <v>453</v>
      </c>
      <c r="AU2757" s="188" t="s">
        <v>129</v>
      </c>
      <c r="AV2757" s="16" t="s">
        <v>451</v>
      </c>
      <c r="AW2757" s="16" t="s">
        <v>29</v>
      </c>
      <c r="AX2757" s="16" t="s">
        <v>81</v>
      </c>
      <c r="AY2757" s="188" t="s">
        <v>445</v>
      </c>
    </row>
    <row r="2758" spans="1:65" s="2" customFormat="1" ht="37.9" customHeight="1">
      <c r="A2758" s="30"/>
      <c r="B2758" s="152"/>
      <c r="C2758" s="153" t="s">
        <v>3381</v>
      </c>
      <c r="D2758" s="153" t="s">
        <v>447</v>
      </c>
      <c r="E2758" s="154" t="s">
        <v>3382</v>
      </c>
      <c r="F2758" s="155" t="s">
        <v>3383</v>
      </c>
      <c r="G2758" s="156" t="s">
        <v>529</v>
      </c>
      <c r="H2758" s="157">
        <v>237.33</v>
      </c>
      <c r="I2758" s="158"/>
      <c r="J2758" s="158">
        <f>ROUND(I2758*H2758,2)</f>
        <v>0</v>
      </c>
      <c r="K2758" s="159"/>
      <c r="L2758" s="31"/>
      <c r="M2758" s="160" t="s">
        <v>1</v>
      </c>
      <c r="N2758" s="161" t="s">
        <v>39</v>
      </c>
      <c r="O2758" s="162">
        <v>1.0216099999999999</v>
      </c>
      <c r="P2758" s="162">
        <f>O2758*H2758</f>
        <v>242.4587013</v>
      </c>
      <c r="Q2758" s="162">
        <v>3.1970000000000002E-3</v>
      </c>
      <c r="R2758" s="162">
        <f>Q2758*H2758</f>
        <v>0.75874401000000014</v>
      </c>
      <c r="S2758" s="162">
        <v>0</v>
      </c>
      <c r="T2758" s="163">
        <f>S2758*H2758</f>
        <v>0</v>
      </c>
      <c r="U2758" s="30"/>
      <c r="V2758" s="30"/>
      <c r="W2758" s="30"/>
      <c r="X2758" s="30"/>
      <c r="Y2758" s="30"/>
      <c r="Z2758" s="30"/>
      <c r="AA2758" s="30"/>
      <c r="AB2758" s="30"/>
      <c r="AC2758" s="30"/>
      <c r="AD2758" s="30"/>
      <c r="AE2758" s="30"/>
      <c r="AR2758" s="164" t="s">
        <v>558</v>
      </c>
      <c r="AT2758" s="164" t="s">
        <v>447</v>
      </c>
      <c r="AU2758" s="164" t="s">
        <v>129</v>
      </c>
      <c r="AY2758" s="18" t="s">
        <v>445</v>
      </c>
      <c r="BE2758" s="165">
        <f>IF(N2758="základná",J2758,0)</f>
        <v>0</v>
      </c>
      <c r="BF2758" s="165">
        <f>IF(N2758="znížená",J2758,0)</f>
        <v>0</v>
      </c>
      <c r="BG2758" s="165">
        <f>IF(N2758="zákl. prenesená",J2758,0)</f>
        <v>0</v>
      </c>
      <c r="BH2758" s="165">
        <f>IF(N2758="zníž. prenesená",J2758,0)</f>
        <v>0</v>
      </c>
      <c r="BI2758" s="165">
        <f>IF(N2758="nulová",J2758,0)</f>
        <v>0</v>
      </c>
      <c r="BJ2758" s="18" t="s">
        <v>129</v>
      </c>
      <c r="BK2758" s="165">
        <f>ROUND(I2758*H2758,2)</f>
        <v>0</v>
      </c>
      <c r="BL2758" s="18" t="s">
        <v>558</v>
      </c>
      <c r="BM2758" s="164" t="s">
        <v>3384</v>
      </c>
    </row>
    <row r="2759" spans="1:65" s="13" customFormat="1">
      <c r="B2759" s="166"/>
      <c r="D2759" s="167" t="s">
        <v>453</v>
      </c>
      <c r="E2759" s="168" t="s">
        <v>1</v>
      </c>
      <c r="F2759" s="169" t="s">
        <v>3357</v>
      </c>
      <c r="H2759" s="168" t="s">
        <v>1</v>
      </c>
      <c r="L2759" s="166"/>
      <c r="M2759" s="170"/>
      <c r="N2759" s="171"/>
      <c r="O2759" s="171"/>
      <c r="P2759" s="171"/>
      <c r="Q2759" s="171"/>
      <c r="R2759" s="171"/>
      <c r="S2759" s="171"/>
      <c r="T2759" s="172"/>
      <c r="AT2759" s="168" t="s">
        <v>453</v>
      </c>
      <c r="AU2759" s="168" t="s">
        <v>129</v>
      </c>
      <c r="AV2759" s="13" t="s">
        <v>81</v>
      </c>
      <c r="AW2759" s="13" t="s">
        <v>29</v>
      </c>
      <c r="AX2759" s="13" t="s">
        <v>73</v>
      </c>
      <c r="AY2759" s="168" t="s">
        <v>445</v>
      </c>
    </row>
    <row r="2760" spans="1:65" s="13" customFormat="1">
      <c r="B2760" s="166"/>
      <c r="D2760" s="167" t="s">
        <v>453</v>
      </c>
      <c r="E2760" s="168" t="s">
        <v>1</v>
      </c>
      <c r="F2760" s="169" t="s">
        <v>639</v>
      </c>
      <c r="H2760" s="168" t="s">
        <v>1</v>
      </c>
      <c r="L2760" s="166"/>
      <c r="M2760" s="170"/>
      <c r="N2760" s="171"/>
      <c r="O2760" s="171"/>
      <c r="P2760" s="171"/>
      <c r="Q2760" s="171"/>
      <c r="R2760" s="171"/>
      <c r="S2760" s="171"/>
      <c r="T2760" s="172"/>
      <c r="AT2760" s="168" t="s">
        <v>453</v>
      </c>
      <c r="AU2760" s="168" t="s">
        <v>129</v>
      </c>
      <c r="AV2760" s="13" t="s">
        <v>81</v>
      </c>
      <c r="AW2760" s="13" t="s">
        <v>29</v>
      </c>
      <c r="AX2760" s="13" t="s">
        <v>73</v>
      </c>
      <c r="AY2760" s="168" t="s">
        <v>445</v>
      </c>
    </row>
    <row r="2761" spans="1:65" s="14" customFormat="1" ht="22.5">
      <c r="B2761" s="173"/>
      <c r="D2761" s="167" t="s">
        <v>453</v>
      </c>
      <c r="E2761" s="174" t="s">
        <v>1</v>
      </c>
      <c r="F2761" s="175" t="s">
        <v>3385</v>
      </c>
      <c r="H2761" s="176">
        <v>237.33</v>
      </c>
      <c r="L2761" s="173"/>
      <c r="M2761" s="177"/>
      <c r="N2761" s="178"/>
      <c r="O2761" s="178"/>
      <c r="P2761" s="178"/>
      <c r="Q2761" s="178"/>
      <c r="R2761" s="178"/>
      <c r="S2761" s="178"/>
      <c r="T2761" s="179"/>
      <c r="AT2761" s="174" t="s">
        <v>453</v>
      </c>
      <c r="AU2761" s="174" t="s">
        <v>129</v>
      </c>
      <c r="AV2761" s="14" t="s">
        <v>129</v>
      </c>
      <c r="AW2761" s="14" t="s">
        <v>29</v>
      </c>
      <c r="AX2761" s="14" t="s">
        <v>73</v>
      </c>
      <c r="AY2761" s="174" t="s">
        <v>445</v>
      </c>
    </row>
    <row r="2762" spans="1:65" s="15" customFormat="1">
      <c r="B2762" s="180"/>
      <c r="D2762" s="167" t="s">
        <v>453</v>
      </c>
      <c r="E2762" s="181" t="s">
        <v>268</v>
      </c>
      <c r="F2762" s="182" t="s">
        <v>468</v>
      </c>
      <c r="H2762" s="183">
        <v>237.33</v>
      </c>
      <c r="L2762" s="180"/>
      <c r="M2762" s="184"/>
      <c r="N2762" s="185"/>
      <c r="O2762" s="185"/>
      <c r="P2762" s="185"/>
      <c r="Q2762" s="185"/>
      <c r="R2762" s="185"/>
      <c r="S2762" s="185"/>
      <c r="T2762" s="186"/>
      <c r="AT2762" s="181" t="s">
        <v>453</v>
      </c>
      <c r="AU2762" s="181" t="s">
        <v>129</v>
      </c>
      <c r="AV2762" s="15" t="s">
        <v>469</v>
      </c>
      <c r="AW2762" s="15" t="s">
        <v>29</v>
      </c>
      <c r="AX2762" s="15" t="s">
        <v>73</v>
      </c>
      <c r="AY2762" s="181" t="s">
        <v>445</v>
      </c>
    </row>
    <row r="2763" spans="1:65" s="16" customFormat="1">
      <c r="B2763" s="187"/>
      <c r="D2763" s="167" t="s">
        <v>453</v>
      </c>
      <c r="E2763" s="188" t="s">
        <v>1</v>
      </c>
      <c r="F2763" s="189" t="s">
        <v>470</v>
      </c>
      <c r="H2763" s="190">
        <v>237.33</v>
      </c>
      <c r="L2763" s="187"/>
      <c r="M2763" s="191"/>
      <c r="N2763" s="192"/>
      <c r="O2763" s="192"/>
      <c r="P2763" s="192"/>
      <c r="Q2763" s="192"/>
      <c r="R2763" s="192"/>
      <c r="S2763" s="192"/>
      <c r="T2763" s="193"/>
      <c r="AT2763" s="188" t="s">
        <v>453</v>
      </c>
      <c r="AU2763" s="188" t="s">
        <v>129</v>
      </c>
      <c r="AV2763" s="16" t="s">
        <v>451</v>
      </c>
      <c r="AW2763" s="16" t="s">
        <v>29</v>
      </c>
      <c r="AX2763" s="16" t="s">
        <v>81</v>
      </c>
      <c r="AY2763" s="188" t="s">
        <v>445</v>
      </c>
    </row>
    <row r="2764" spans="1:65" s="2" customFormat="1" ht="21.75" customHeight="1">
      <c r="A2764" s="30"/>
      <c r="B2764" s="152"/>
      <c r="C2764" s="194" t="s">
        <v>3386</v>
      </c>
      <c r="D2764" s="194" t="s">
        <v>534</v>
      </c>
      <c r="E2764" s="195" t="s">
        <v>3387</v>
      </c>
      <c r="F2764" s="196" t="s">
        <v>3388</v>
      </c>
      <c r="G2764" s="197" t="s">
        <v>529</v>
      </c>
      <c r="H2764" s="198">
        <v>278.267</v>
      </c>
      <c r="I2764" s="199"/>
      <c r="J2764" s="199">
        <f>ROUND(I2764*H2764,2)</f>
        <v>0</v>
      </c>
      <c r="K2764" s="200"/>
      <c r="L2764" s="201"/>
      <c r="M2764" s="202" t="s">
        <v>1</v>
      </c>
      <c r="N2764" s="203" t="s">
        <v>39</v>
      </c>
      <c r="O2764" s="162">
        <v>0</v>
      </c>
      <c r="P2764" s="162">
        <f>O2764*H2764</f>
        <v>0</v>
      </c>
      <c r="Q2764" s="162">
        <v>1.9199999999999998E-2</v>
      </c>
      <c r="R2764" s="162">
        <f>Q2764*H2764</f>
        <v>5.3427263999999992</v>
      </c>
      <c r="S2764" s="162">
        <v>0</v>
      </c>
      <c r="T2764" s="163">
        <f>S2764*H2764</f>
        <v>0</v>
      </c>
      <c r="U2764" s="30"/>
      <c r="V2764" s="30"/>
      <c r="W2764" s="30"/>
      <c r="X2764" s="30"/>
      <c r="Y2764" s="30"/>
      <c r="Z2764" s="30"/>
      <c r="AA2764" s="30"/>
      <c r="AB2764" s="30"/>
      <c r="AC2764" s="30"/>
      <c r="AD2764" s="30"/>
      <c r="AE2764" s="30"/>
      <c r="AR2764" s="164" t="s">
        <v>655</v>
      </c>
      <c r="AT2764" s="164" t="s">
        <v>534</v>
      </c>
      <c r="AU2764" s="164" t="s">
        <v>129</v>
      </c>
      <c r="AY2764" s="18" t="s">
        <v>445</v>
      </c>
      <c r="BE2764" s="165">
        <f>IF(N2764="základná",J2764,0)</f>
        <v>0</v>
      </c>
      <c r="BF2764" s="165">
        <f>IF(N2764="znížená",J2764,0)</f>
        <v>0</v>
      </c>
      <c r="BG2764" s="165">
        <f>IF(N2764="zákl. prenesená",J2764,0)</f>
        <v>0</v>
      </c>
      <c r="BH2764" s="165">
        <f>IF(N2764="zníž. prenesená",J2764,0)</f>
        <v>0</v>
      </c>
      <c r="BI2764" s="165">
        <f>IF(N2764="nulová",J2764,0)</f>
        <v>0</v>
      </c>
      <c r="BJ2764" s="18" t="s">
        <v>129</v>
      </c>
      <c r="BK2764" s="165">
        <f>ROUND(I2764*H2764,2)</f>
        <v>0</v>
      </c>
      <c r="BL2764" s="18" t="s">
        <v>558</v>
      </c>
      <c r="BM2764" s="164" t="s">
        <v>3389</v>
      </c>
    </row>
    <row r="2765" spans="1:65" s="14" customFormat="1">
      <c r="B2765" s="173"/>
      <c r="D2765" s="167" t="s">
        <v>453</v>
      </c>
      <c r="E2765" s="174" t="s">
        <v>1</v>
      </c>
      <c r="F2765" s="175" t="s">
        <v>1972</v>
      </c>
      <c r="H2765" s="176">
        <v>242.077</v>
      </c>
      <c r="L2765" s="173"/>
      <c r="M2765" s="177"/>
      <c r="N2765" s="178"/>
      <c r="O2765" s="178"/>
      <c r="P2765" s="178"/>
      <c r="Q2765" s="178"/>
      <c r="R2765" s="178"/>
      <c r="S2765" s="178"/>
      <c r="T2765" s="179"/>
      <c r="AT2765" s="174" t="s">
        <v>453</v>
      </c>
      <c r="AU2765" s="174" t="s">
        <v>129</v>
      </c>
      <c r="AV2765" s="14" t="s">
        <v>129</v>
      </c>
      <c r="AW2765" s="14" t="s">
        <v>29</v>
      </c>
      <c r="AX2765" s="14" t="s">
        <v>73</v>
      </c>
      <c r="AY2765" s="174" t="s">
        <v>445</v>
      </c>
    </row>
    <row r="2766" spans="1:65" s="14" customFormat="1">
      <c r="B2766" s="173"/>
      <c r="D2766" s="167" t="s">
        <v>453</v>
      </c>
      <c r="E2766" s="174" t="s">
        <v>1</v>
      </c>
      <c r="F2766" s="175" t="s">
        <v>3390</v>
      </c>
      <c r="H2766" s="176">
        <v>36.19</v>
      </c>
      <c r="L2766" s="173"/>
      <c r="M2766" s="177"/>
      <c r="N2766" s="178"/>
      <c r="O2766" s="178"/>
      <c r="P2766" s="178"/>
      <c r="Q2766" s="178"/>
      <c r="R2766" s="178"/>
      <c r="S2766" s="178"/>
      <c r="T2766" s="179"/>
      <c r="AT2766" s="174" t="s">
        <v>453</v>
      </c>
      <c r="AU2766" s="174" t="s">
        <v>129</v>
      </c>
      <c r="AV2766" s="14" t="s">
        <v>129</v>
      </c>
      <c r="AW2766" s="14" t="s">
        <v>29</v>
      </c>
      <c r="AX2766" s="14" t="s">
        <v>73</v>
      </c>
      <c r="AY2766" s="174" t="s">
        <v>445</v>
      </c>
    </row>
    <row r="2767" spans="1:65" s="16" customFormat="1">
      <c r="B2767" s="187"/>
      <c r="D2767" s="167" t="s">
        <v>453</v>
      </c>
      <c r="E2767" s="188" t="s">
        <v>1</v>
      </c>
      <c r="F2767" s="189" t="s">
        <v>470</v>
      </c>
      <c r="H2767" s="190">
        <v>278.267</v>
      </c>
      <c r="L2767" s="187"/>
      <c r="M2767" s="191"/>
      <c r="N2767" s="192"/>
      <c r="O2767" s="192"/>
      <c r="P2767" s="192"/>
      <c r="Q2767" s="192"/>
      <c r="R2767" s="192"/>
      <c r="S2767" s="192"/>
      <c r="T2767" s="193"/>
      <c r="AT2767" s="188" t="s">
        <v>453</v>
      </c>
      <c r="AU2767" s="188" t="s">
        <v>129</v>
      </c>
      <c r="AV2767" s="16" t="s">
        <v>451</v>
      </c>
      <c r="AW2767" s="16" t="s">
        <v>29</v>
      </c>
      <c r="AX2767" s="16" t="s">
        <v>81</v>
      </c>
      <c r="AY2767" s="188" t="s">
        <v>445</v>
      </c>
    </row>
    <row r="2768" spans="1:65" s="2" customFormat="1" ht="37.9" customHeight="1">
      <c r="A2768" s="30"/>
      <c r="B2768" s="152"/>
      <c r="C2768" s="153" t="s">
        <v>3391</v>
      </c>
      <c r="D2768" s="153" t="s">
        <v>447</v>
      </c>
      <c r="E2768" s="154" t="s">
        <v>3392</v>
      </c>
      <c r="F2768" s="155" t="s">
        <v>3383</v>
      </c>
      <c r="G2768" s="156" t="s">
        <v>529</v>
      </c>
      <c r="H2768" s="157">
        <v>14.55</v>
      </c>
      <c r="I2768" s="158"/>
      <c r="J2768" s="158">
        <f>ROUND(I2768*H2768,2)</f>
        <v>0</v>
      </c>
      <c r="K2768" s="159"/>
      <c r="L2768" s="31"/>
      <c r="M2768" s="160" t="s">
        <v>1</v>
      </c>
      <c r="N2768" s="161" t="s">
        <v>39</v>
      </c>
      <c r="O2768" s="162">
        <v>1.0216099999999999</v>
      </c>
      <c r="P2768" s="162">
        <f>O2768*H2768</f>
        <v>14.864425499999999</v>
      </c>
      <c r="Q2768" s="162">
        <v>3.1970000000000002E-3</v>
      </c>
      <c r="R2768" s="162">
        <f>Q2768*H2768</f>
        <v>4.6516350000000005E-2</v>
      </c>
      <c r="S2768" s="162">
        <v>0</v>
      </c>
      <c r="T2768" s="163">
        <f>S2768*H2768</f>
        <v>0</v>
      </c>
      <c r="U2768" s="30"/>
      <c r="V2768" s="30"/>
      <c r="W2768" s="30"/>
      <c r="X2768" s="30"/>
      <c r="Y2768" s="30"/>
      <c r="Z2768" s="30"/>
      <c r="AA2768" s="30"/>
      <c r="AB2768" s="30"/>
      <c r="AC2768" s="30"/>
      <c r="AD2768" s="30"/>
      <c r="AE2768" s="30"/>
      <c r="AR2768" s="164" t="s">
        <v>558</v>
      </c>
      <c r="AT2768" s="164" t="s">
        <v>447</v>
      </c>
      <c r="AU2768" s="164" t="s">
        <v>129</v>
      </c>
      <c r="AY2768" s="18" t="s">
        <v>445</v>
      </c>
      <c r="BE2768" s="165">
        <f>IF(N2768="základná",J2768,0)</f>
        <v>0</v>
      </c>
      <c r="BF2768" s="165">
        <f>IF(N2768="znížená",J2768,0)</f>
        <v>0</v>
      </c>
      <c r="BG2768" s="165">
        <f>IF(N2768="zákl. prenesená",J2768,0)</f>
        <v>0</v>
      </c>
      <c r="BH2768" s="165">
        <f>IF(N2768="zníž. prenesená",J2768,0)</f>
        <v>0</v>
      </c>
      <c r="BI2768" s="165">
        <f>IF(N2768="nulová",J2768,0)</f>
        <v>0</v>
      </c>
      <c r="BJ2768" s="18" t="s">
        <v>129</v>
      </c>
      <c r="BK2768" s="165">
        <f>ROUND(I2768*H2768,2)</f>
        <v>0</v>
      </c>
      <c r="BL2768" s="18" t="s">
        <v>558</v>
      </c>
      <c r="BM2768" s="164" t="s">
        <v>3393</v>
      </c>
    </row>
    <row r="2769" spans="1:65" s="13" customFormat="1">
      <c r="B2769" s="166"/>
      <c r="D2769" s="167" t="s">
        <v>453</v>
      </c>
      <c r="E2769" s="168" t="s">
        <v>1</v>
      </c>
      <c r="F2769" s="169" t="s">
        <v>3359</v>
      </c>
      <c r="H2769" s="168" t="s">
        <v>1</v>
      </c>
      <c r="L2769" s="166"/>
      <c r="M2769" s="170"/>
      <c r="N2769" s="171"/>
      <c r="O2769" s="171"/>
      <c r="P2769" s="171"/>
      <c r="Q2769" s="171"/>
      <c r="R2769" s="171"/>
      <c r="S2769" s="171"/>
      <c r="T2769" s="172"/>
      <c r="AT2769" s="168" t="s">
        <v>453</v>
      </c>
      <c r="AU2769" s="168" t="s">
        <v>129</v>
      </c>
      <c r="AV2769" s="13" t="s">
        <v>81</v>
      </c>
      <c r="AW2769" s="13" t="s">
        <v>29</v>
      </c>
      <c r="AX2769" s="13" t="s">
        <v>73</v>
      </c>
      <c r="AY2769" s="168" t="s">
        <v>445</v>
      </c>
    </row>
    <row r="2770" spans="1:65" s="13" customFormat="1">
      <c r="B2770" s="166"/>
      <c r="D2770" s="167" t="s">
        <v>453</v>
      </c>
      <c r="E2770" s="168" t="s">
        <v>1</v>
      </c>
      <c r="F2770" s="169" t="s">
        <v>653</v>
      </c>
      <c r="H2770" s="168" t="s">
        <v>1</v>
      </c>
      <c r="L2770" s="166"/>
      <c r="M2770" s="170"/>
      <c r="N2770" s="171"/>
      <c r="O2770" s="171"/>
      <c r="P2770" s="171"/>
      <c r="Q2770" s="171"/>
      <c r="R2770" s="171"/>
      <c r="S2770" s="171"/>
      <c r="T2770" s="172"/>
      <c r="AT2770" s="168" t="s">
        <v>453</v>
      </c>
      <c r="AU2770" s="168" t="s">
        <v>129</v>
      </c>
      <c r="AV2770" s="13" t="s">
        <v>81</v>
      </c>
      <c r="AW2770" s="13" t="s">
        <v>29</v>
      </c>
      <c r="AX2770" s="13" t="s">
        <v>73</v>
      </c>
      <c r="AY2770" s="168" t="s">
        <v>445</v>
      </c>
    </row>
    <row r="2771" spans="1:65" s="14" customFormat="1">
      <c r="B2771" s="173"/>
      <c r="D2771" s="167" t="s">
        <v>453</v>
      </c>
      <c r="E2771" s="174" t="s">
        <v>1</v>
      </c>
      <c r="F2771" s="175" t="s">
        <v>3394</v>
      </c>
      <c r="H2771" s="176">
        <v>14.55</v>
      </c>
      <c r="L2771" s="173"/>
      <c r="M2771" s="177"/>
      <c r="N2771" s="178"/>
      <c r="O2771" s="178"/>
      <c r="P2771" s="178"/>
      <c r="Q2771" s="178"/>
      <c r="R2771" s="178"/>
      <c r="S2771" s="178"/>
      <c r="T2771" s="179"/>
      <c r="AT2771" s="174" t="s">
        <v>453</v>
      </c>
      <c r="AU2771" s="174" t="s">
        <v>129</v>
      </c>
      <c r="AV2771" s="14" t="s">
        <v>129</v>
      </c>
      <c r="AW2771" s="14" t="s">
        <v>29</v>
      </c>
      <c r="AX2771" s="14" t="s">
        <v>73</v>
      </c>
      <c r="AY2771" s="174" t="s">
        <v>445</v>
      </c>
    </row>
    <row r="2772" spans="1:65" s="15" customFormat="1">
      <c r="B2772" s="180"/>
      <c r="D2772" s="167" t="s">
        <v>453</v>
      </c>
      <c r="E2772" s="181" t="s">
        <v>282</v>
      </c>
      <c r="F2772" s="182" t="s">
        <v>468</v>
      </c>
      <c r="H2772" s="183">
        <v>14.55</v>
      </c>
      <c r="L2772" s="180"/>
      <c r="M2772" s="184"/>
      <c r="N2772" s="185"/>
      <c r="O2772" s="185"/>
      <c r="P2772" s="185"/>
      <c r="Q2772" s="185"/>
      <c r="R2772" s="185"/>
      <c r="S2772" s="185"/>
      <c r="T2772" s="186"/>
      <c r="AT2772" s="181" t="s">
        <v>453</v>
      </c>
      <c r="AU2772" s="181" t="s">
        <v>129</v>
      </c>
      <c r="AV2772" s="15" t="s">
        <v>469</v>
      </c>
      <c r="AW2772" s="15" t="s">
        <v>29</v>
      </c>
      <c r="AX2772" s="15" t="s">
        <v>73</v>
      </c>
      <c r="AY2772" s="181" t="s">
        <v>445</v>
      </c>
    </row>
    <row r="2773" spans="1:65" s="16" customFormat="1">
      <c r="B2773" s="187"/>
      <c r="D2773" s="167" t="s">
        <v>453</v>
      </c>
      <c r="E2773" s="188" t="s">
        <v>1</v>
      </c>
      <c r="F2773" s="189" t="s">
        <v>470</v>
      </c>
      <c r="H2773" s="190">
        <v>14.55</v>
      </c>
      <c r="L2773" s="187"/>
      <c r="M2773" s="191"/>
      <c r="N2773" s="192"/>
      <c r="O2773" s="192"/>
      <c r="P2773" s="192"/>
      <c r="Q2773" s="192"/>
      <c r="R2773" s="192"/>
      <c r="S2773" s="192"/>
      <c r="T2773" s="193"/>
      <c r="AT2773" s="188" t="s">
        <v>453</v>
      </c>
      <c r="AU2773" s="188" t="s">
        <v>129</v>
      </c>
      <c r="AV2773" s="16" t="s">
        <v>451</v>
      </c>
      <c r="AW2773" s="16" t="s">
        <v>29</v>
      </c>
      <c r="AX2773" s="16" t="s">
        <v>81</v>
      </c>
      <c r="AY2773" s="188" t="s">
        <v>445</v>
      </c>
    </row>
    <row r="2774" spans="1:65" s="2" customFormat="1" ht="16.5" customHeight="1">
      <c r="A2774" s="30"/>
      <c r="B2774" s="152"/>
      <c r="C2774" s="194" t="s">
        <v>3395</v>
      </c>
      <c r="D2774" s="194" t="s">
        <v>534</v>
      </c>
      <c r="E2774" s="195" t="s">
        <v>3396</v>
      </c>
      <c r="F2774" s="196" t="s">
        <v>3397</v>
      </c>
      <c r="G2774" s="197" t="s">
        <v>529</v>
      </c>
      <c r="H2774" s="198">
        <v>18.933</v>
      </c>
      <c r="I2774" s="199"/>
      <c r="J2774" s="199">
        <f>ROUND(I2774*H2774,2)</f>
        <v>0</v>
      </c>
      <c r="K2774" s="200"/>
      <c r="L2774" s="201"/>
      <c r="M2774" s="202" t="s">
        <v>1</v>
      </c>
      <c r="N2774" s="203" t="s">
        <v>39</v>
      </c>
      <c r="O2774" s="162">
        <v>0</v>
      </c>
      <c r="P2774" s="162">
        <f>O2774*H2774</f>
        <v>0</v>
      </c>
      <c r="Q2774" s="162">
        <v>1.9199999999999998E-2</v>
      </c>
      <c r="R2774" s="162">
        <f>Q2774*H2774</f>
        <v>0.36351359999999999</v>
      </c>
      <c r="S2774" s="162">
        <v>0</v>
      </c>
      <c r="T2774" s="163">
        <f>S2774*H2774</f>
        <v>0</v>
      </c>
      <c r="U2774" s="30"/>
      <c r="V2774" s="30"/>
      <c r="W2774" s="30"/>
      <c r="X2774" s="30"/>
      <c r="Y2774" s="30"/>
      <c r="Z2774" s="30"/>
      <c r="AA2774" s="30"/>
      <c r="AB2774" s="30"/>
      <c r="AC2774" s="30"/>
      <c r="AD2774" s="30"/>
      <c r="AE2774" s="30"/>
      <c r="AR2774" s="164" t="s">
        <v>655</v>
      </c>
      <c r="AT2774" s="164" t="s">
        <v>534</v>
      </c>
      <c r="AU2774" s="164" t="s">
        <v>129</v>
      </c>
      <c r="AY2774" s="18" t="s">
        <v>445</v>
      </c>
      <c r="BE2774" s="165">
        <f>IF(N2774="základná",J2774,0)</f>
        <v>0</v>
      </c>
      <c r="BF2774" s="165">
        <f>IF(N2774="znížená",J2774,0)</f>
        <v>0</v>
      </c>
      <c r="BG2774" s="165">
        <f>IF(N2774="zákl. prenesená",J2774,0)</f>
        <v>0</v>
      </c>
      <c r="BH2774" s="165">
        <f>IF(N2774="zníž. prenesená",J2774,0)</f>
        <v>0</v>
      </c>
      <c r="BI2774" s="165">
        <f>IF(N2774="nulová",J2774,0)</f>
        <v>0</v>
      </c>
      <c r="BJ2774" s="18" t="s">
        <v>129</v>
      </c>
      <c r="BK2774" s="165">
        <f>ROUND(I2774*H2774,2)</f>
        <v>0</v>
      </c>
      <c r="BL2774" s="18" t="s">
        <v>558</v>
      </c>
      <c r="BM2774" s="164" t="s">
        <v>3398</v>
      </c>
    </row>
    <row r="2775" spans="1:65" s="14" customFormat="1">
      <c r="B2775" s="173"/>
      <c r="D2775" s="167" t="s">
        <v>453</v>
      </c>
      <c r="E2775" s="174" t="s">
        <v>1</v>
      </c>
      <c r="F2775" s="175" t="s">
        <v>1985</v>
      </c>
      <c r="H2775" s="176">
        <v>14.840999999999999</v>
      </c>
      <c r="L2775" s="173"/>
      <c r="M2775" s="177"/>
      <c r="N2775" s="178"/>
      <c r="O2775" s="178"/>
      <c r="P2775" s="178"/>
      <c r="Q2775" s="178"/>
      <c r="R2775" s="178"/>
      <c r="S2775" s="178"/>
      <c r="T2775" s="179"/>
      <c r="AT2775" s="174" t="s">
        <v>453</v>
      </c>
      <c r="AU2775" s="174" t="s">
        <v>129</v>
      </c>
      <c r="AV2775" s="14" t="s">
        <v>129</v>
      </c>
      <c r="AW2775" s="14" t="s">
        <v>29</v>
      </c>
      <c r="AX2775" s="14" t="s">
        <v>73</v>
      </c>
      <c r="AY2775" s="174" t="s">
        <v>445</v>
      </c>
    </row>
    <row r="2776" spans="1:65" s="14" customFormat="1">
      <c r="B2776" s="173"/>
      <c r="D2776" s="167" t="s">
        <v>453</v>
      </c>
      <c r="E2776" s="174" t="s">
        <v>1</v>
      </c>
      <c r="F2776" s="175" t="s">
        <v>3399</v>
      </c>
      <c r="H2776" s="176">
        <v>4.0919999999999996</v>
      </c>
      <c r="L2776" s="173"/>
      <c r="M2776" s="177"/>
      <c r="N2776" s="178"/>
      <c r="O2776" s="178"/>
      <c r="P2776" s="178"/>
      <c r="Q2776" s="178"/>
      <c r="R2776" s="178"/>
      <c r="S2776" s="178"/>
      <c r="T2776" s="179"/>
      <c r="AT2776" s="174" t="s">
        <v>453</v>
      </c>
      <c r="AU2776" s="174" t="s">
        <v>129</v>
      </c>
      <c r="AV2776" s="14" t="s">
        <v>129</v>
      </c>
      <c r="AW2776" s="14" t="s">
        <v>29</v>
      </c>
      <c r="AX2776" s="14" t="s">
        <v>73</v>
      </c>
      <c r="AY2776" s="174" t="s">
        <v>445</v>
      </c>
    </row>
    <row r="2777" spans="1:65" s="16" customFormat="1">
      <c r="B2777" s="187"/>
      <c r="D2777" s="167" t="s">
        <v>453</v>
      </c>
      <c r="E2777" s="188" t="s">
        <v>1</v>
      </c>
      <c r="F2777" s="189" t="s">
        <v>470</v>
      </c>
      <c r="H2777" s="190">
        <v>18.933</v>
      </c>
      <c r="L2777" s="187"/>
      <c r="M2777" s="191"/>
      <c r="N2777" s="192"/>
      <c r="O2777" s="192"/>
      <c r="P2777" s="192"/>
      <c r="Q2777" s="192"/>
      <c r="R2777" s="192"/>
      <c r="S2777" s="192"/>
      <c r="T2777" s="193"/>
      <c r="AT2777" s="188" t="s">
        <v>453</v>
      </c>
      <c r="AU2777" s="188" t="s">
        <v>129</v>
      </c>
      <c r="AV2777" s="16" t="s">
        <v>451</v>
      </c>
      <c r="AW2777" s="16" t="s">
        <v>29</v>
      </c>
      <c r="AX2777" s="16" t="s">
        <v>81</v>
      </c>
      <c r="AY2777" s="188" t="s">
        <v>445</v>
      </c>
    </row>
    <row r="2778" spans="1:65" s="2" customFormat="1" ht="37.9" customHeight="1">
      <c r="A2778" s="30"/>
      <c r="B2778" s="152"/>
      <c r="C2778" s="153" t="s">
        <v>3400</v>
      </c>
      <c r="D2778" s="153" t="s">
        <v>447</v>
      </c>
      <c r="E2778" s="154" t="s">
        <v>3401</v>
      </c>
      <c r="F2778" s="155" t="s">
        <v>3383</v>
      </c>
      <c r="G2778" s="156" t="s">
        <v>529</v>
      </c>
      <c r="H2778" s="157">
        <v>56.59</v>
      </c>
      <c r="I2778" s="158"/>
      <c r="J2778" s="158">
        <f>ROUND(I2778*H2778,2)</f>
        <v>0</v>
      </c>
      <c r="K2778" s="159"/>
      <c r="L2778" s="31"/>
      <c r="M2778" s="160" t="s">
        <v>1</v>
      </c>
      <c r="N2778" s="161" t="s">
        <v>39</v>
      </c>
      <c r="O2778" s="162">
        <v>1.0216099999999999</v>
      </c>
      <c r="P2778" s="162">
        <f>O2778*H2778</f>
        <v>57.812909900000001</v>
      </c>
      <c r="Q2778" s="162">
        <v>3.1970000000000002E-3</v>
      </c>
      <c r="R2778" s="162">
        <f>Q2778*H2778</f>
        <v>0.18091823000000001</v>
      </c>
      <c r="S2778" s="162">
        <v>0</v>
      </c>
      <c r="T2778" s="163">
        <f>S2778*H2778</f>
        <v>0</v>
      </c>
      <c r="U2778" s="30"/>
      <c r="V2778" s="30"/>
      <c r="W2778" s="30"/>
      <c r="X2778" s="30"/>
      <c r="Y2778" s="30"/>
      <c r="Z2778" s="30"/>
      <c r="AA2778" s="30"/>
      <c r="AB2778" s="30"/>
      <c r="AC2778" s="30"/>
      <c r="AD2778" s="30"/>
      <c r="AE2778" s="30"/>
      <c r="AR2778" s="164" t="s">
        <v>558</v>
      </c>
      <c r="AT2778" s="164" t="s">
        <v>447</v>
      </c>
      <c r="AU2778" s="164" t="s">
        <v>129</v>
      </c>
      <c r="AY2778" s="18" t="s">
        <v>445</v>
      </c>
      <c r="BE2778" s="165">
        <f>IF(N2778="základná",J2778,0)</f>
        <v>0</v>
      </c>
      <c r="BF2778" s="165">
        <f>IF(N2778="znížená",J2778,0)</f>
        <v>0</v>
      </c>
      <c r="BG2778" s="165">
        <f>IF(N2778="zákl. prenesená",J2778,0)</f>
        <v>0</v>
      </c>
      <c r="BH2778" s="165">
        <f>IF(N2778="zníž. prenesená",J2778,0)</f>
        <v>0</v>
      </c>
      <c r="BI2778" s="165">
        <f>IF(N2778="nulová",J2778,0)</f>
        <v>0</v>
      </c>
      <c r="BJ2778" s="18" t="s">
        <v>129</v>
      </c>
      <c r="BK2778" s="165">
        <f>ROUND(I2778*H2778,2)</f>
        <v>0</v>
      </c>
      <c r="BL2778" s="18" t="s">
        <v>558</v>
      </c>
      <c r="BM2778" s="164" t="s">
        <v>3402</v>
      </c>
    </row>
    <row r="2779" spans="1:65" s="13" customFormat="1">
      <c r="B2779" s="166"/>
      <c r="D2779" s="167" t="s">
        <v>453</v>
      </c>
      <c r="E2779" s="168" t="s">
        <v>1</v>
      </c>
      <c r="F2779" s="169" t="s">
        <v>3363</v>
      </c>
      <c r="H2779" s="168" t="s">
        <v>1</v>
      </c>
      <c r="L2779" s="166"/>
      <c r="M2779" s="170"/>
      <c r="N2779" s="171"/>
      <c r="O2779" s="171"/>
      <c r="P2779" s="171"/>
      <c r="Q2779" s="171"/>
      <c r="R2779" s="171"/>
      <c r="S2779" s="171"/>
      <c r="T2779" s="172"/>
      <c r="AT2779" s="168" t="s">
        <v>453</v>
      </c>
      <c r="AU2779" s="168" t="s">
        <v>129</v>
      </c>
      <c r="AV2779" s="13" t="s">
        <v>81</v>
      </c>
      <c r="AW2779" s="13" t="s">
        <v>29</v>
      </c>
      <c r="AX2779" s="13" t="s">
        <v>73</v>
      </c>
      <c r="AY2779" s="168" t="s">
        <v>445</v>
      </c>
    </row>
    <row r="2780" spans="1:65" s="13" customFormat="1">
      <c r="B2780" s="166"/>
      <c r="D2780" s="167" t="s">
        <v>453</v>
      </c>
      <c r="E2780" s="168" t="s">
        <v>1</v>
      </c>
      <c r="F2780" s="169" t="s">
        <v>653</v>
      </c>
      <c r="H2780" s="168" t="s">
        <v>1</v>
      </c>
      <c r="L2780" s="166"/>
      <c r="M2780" s="170"/>
      <c r="N2780" s="171"/>
      <c r="O2780" s="171"/>
      <c r="P2780" s="171"/>
      <c r="Q2780" s="171"/>
      <c r="R2780" s="171"/>
      <c r="S2780" s="171"/>
      <c r="T2780" s="172"/>
      <c r="AT2780" s="168" t="s">
        <v>453</v>
      </c>
      <c r="AU2780" s="168" t="s">
        <v>129</v>
      </c>
      <c r="AV2780" s="13" t="s">
        <v>81</v>
      </c>
      <c r="AW2780" s="13" t="s">
        <v>29</v>
      </c>
      <c r="AX2780" s="13" t="s">
        <v>73</v>
      </c>
      <c r="AY2780" s="168" t="s">
        <v>445</v>
      </c>
    </row>
    <row r="2781" spans="1:65" s="14" customFormat="1" ht="22.5">
      <c r="B2781" s="173"/>
      <c r="D2781" s="167" t="s">
        <v>453</v>
      </c>
      <c r="E2781" s="174" t="s">
        <v>1</v>
      </c>
      <c r="F2781" s="175" t="s">
        <v>3403</v>
      </c>
      <c r="H2781" s="176">
        <v>38.79</v>
      </c>
      <c r="L2781" s="173"/>
      <c r="M2781" s="177"/>
      <c r="N2781" s="178"/>
      <c r="O2781" s="178"/>
      <c r="P2781" s="178"/>
      <c r="Q2781" s="178"/>
      <c r="R2781" s="178"/>
      <c r="S2781" s="178"/>
      <c r="T2781" s="179"/>
      <c r="AT2781" s="174" t="s">
        <v>453</v>
      </c>
      <c r="AU2781" s="174" t="s">
        <v>129</v>
      </c>
      <c r="AV2781" s="14" t="s">
        <v>129</v>
      </c>
      <c r="AW2781" s="14" t="s">
        <v>29</v>
      </c>
      <c r="AX2781" s="14" t="s">
        <v>73</v>
      </c>
      <c r="AY2781" s="174" t="s">
        <v>445</v>
      </c>
    </row>
    <row r="2782" spans="1:65" s="14" customFormat="1">
      <c r="B2782" s="173"/>
      <c r="D2782" s="167" t="s">
        <v>453</v>
      </c>
      <c r="E2782" s="174" t="s">
        <v>1</v>
      </c>
      <c r="F2782" s="175" t="s">
        <v>3404</v>
      </c>
      <c r="H2782" s="176">
        <v>17.8</v>
      </c>
      <c r="L2782" s="173"/>
      <c r="M2782" s="177"/>
      <c r="N2782" s="178"/>
      <c r="O2782" s="178"/>
      <c r="P2782" s="178"/>
      <c r="Q2782" s="178"/>
      <c r="R2782" s="178"/>
      <c r="S2782" s="178"/>
      <c r="T2782" s="179"/>
      <c r="AT2782" s="174" t="s">
        <v>453</v>
      </c>
      <c r="AU2782" s="174" t="s">
        <v>129</v>
      </c>
      <c r="AV2782" s="14" t="s">
        <v>129</v>
      </c>
      <c r="AW2782" s="14" t="s">
        <v>29</v>
      </c>
      <c r="AX2782" s="14" t="s">
        <v>73</v>
      </c>
      <c r="AY2782" s="174" t="s">
        <v>445</v>
      </c>
    </row>
    <row r="2783" spans="1:65" s="15" customFormat="1">
      <c r="B2783" s="180"/>
      <c r="D2783" s="167" t="s">
        <v>453</v>
      </c>
      <c r="E2783" s="181" t="s">
        <v>299</v>
      </c>
      <c r="F2783" s="182" t="s">
        <v>468</v>
      </c>
      <c r="H2783" s="183">
        <v>56.59</v>
      </c>
      <c r="L2783" s="180"/>
      <c r="M2783" s="184"/>
      <c r="N2783" s="185"/>
      <c r="O2783" s="185"/>
      <c r="P2783" s="185"/>
      <c r="Q2783" s="185"/>
      <c r="R2783" s="185"/>
      <c r="S2783" s="185"/>
      <c r="T2783" s="186"/>
      <c r="AT2783" s="181" t="s">
        <v>453</v>
      </c>
      <c r="AU2783" s="181" t="s">
        <v>129</v>
      </c>
      <c r="AV2783" s="15" t="s">
        <v>469</v>
      </c>
      <c r="AW2783" s="15" t="s">
        <v>29</v>
      </c>
      <c r="AX2783" s="15" t="s">
        <v>73</v>
      </c>
      <c r="AY2783" s="181" t="s">
        <v>445</v>
      </c>
    </row>
    <row r="2784" spans="1:65" s="16" customFormat="1">
      <c r="B2784" s="187"/>
      <c r="D2784" s="167" t="s">
        <v>453</v>
      </c>
      <c r="E2784" s="188" t="s">
        <v>1</v>
      </c>
      <c r="F2784" s="189" t="s">
        <v>470</v>
      </c>
      <c r="H2784" s="190">
        <v>56.59</v>
      </c>
      <c r="L2784" s="187"/>
      <c r="M2784" s="191"/>
      <c r="N2784" s="192"/>
      <c r="O2784" s="192"/>
      <c r="P2784" s="192"/>
      <c r="Q2784" s="192"/>
      <c r="R2784" s="192"/>
      <c r="S2784" s="192"/>
      <c r="T2784" s="193"/>
      <c r="AT2784" s="188" t="s">
        <v>453</v>
      </c>
      <c r="AU2784" s="188" t="s">
        <v>129</v>
      </c>
      <c r="AV2784" s="16" t="s">
        <v>451</v>
      </c>
      <c r="AW2784" s="16" t="s">
        <v>29</v>
      </c>
      <c r="AX2784" s="16" t="s">
        <v>81</v>
      </c>
      <c r="AY2784" s="188" t="s">
        <v>445</v>
      </c>
    </row>
    <row r="2785" spans="1:65" s="2" customFormat="1" ht="16.5" customHeight="1">
      <c r="A2785" s="30"/>
      <c r="B2785" s="152"/>
      <c r="C2785" s="194" t="s">
        <v>3405</v>
      </c>
      <c r="D2785" s="194" t="s">
        <v>534</v>
      </c>
      <c r="E2785" s="195" t="s">
        <v>3406</v>
      </c>
      <c r="F2785" s="196" t="s">
        <v>3407</v>
      </c>
      <c r="G2785" s="197" t="s">
        <v>529</v>
      </c>
      <c r="H2785" s="198">
        <v>71.89</v>
      </c>
      <c r="I2785" s="199"/>
      <c r="J2785" s="199">
        <f>ROUND(I2785*H2785,2)</f>
        <v>0</v>
      </c>
      <c r="K2785" s="200"/>
      <c r="L2785" s="201"/>
      <c r="M2785" s="202" t="s">
        <v>1</v>
      </c>
      <c r="N2785" s="203" t="s">
        <v>39</v>
      </c>
      <c r="O2785" s="162">
        <v>0</v>
      </c>
      <c r="P2785" s="162">
        <f>O2785*H2785</f>
        <v>0</v>
      </c>
      <c r="Q2785" s="162">
        <v>1.9199999999999998E-2</v>
      </c>
      <c r="R2785" s="162">
        <f>Q2785*H2785</f>
        <v>1.380288</v>
      </c>
      <c r="S2785" s="162">
        <v>0</v>
      </c>
      <c r="T2785" s="163">
        <f>S2785*H2785</f>
        <v>0</v>
      </c>
      <c r="U2785" s="30"/>
      <c r="V2785" s="30"/>
      <c r="W2785" s="30"/>
      <c r="X2785" s="30"/>
      <c r="Y2785" s="30"/>
      <c r="Z2785" s="30"/>
      <c r="AA2785" s="30"/>
      <c r="AB2785" s="30"/>
      <c r="AC2785" s="30"/>
      <c r="AD2785" s="30"/>
      <c r="AE2785" s="30"/>
      <c r="AR2785" s="164" t="s">
        <v>655</v>
      </c>
      <c r="AT2785" s="164" t="s">
        <v>534</v>
      </c>
      <c r="AU2785" s="164" t="s">
        <v>129</v>
      </c>
      <c r="AY2785" s="18" t="s">
        <v>445</v>
      </c>
      <c r="BE2785" s="165">
        <f>IF(N2785="základná",J2785,0)</f>
        <v>0</v>
      </c>
      <c r="BF2785" s="165">
        <f>IF(N2785="znížená",J2785,0)</f>
        <v>0</v>
      </c>
      <c r="BG2785" s="165">
        <f>IF(N2785="zákl. prenesená",J2785,0)</f>
        <v>0</v>
      </c>
      <c r="BH2785" s="165">
        <f>IF(N2785="zníž. prenesená",J2785,0)</f>
        <v>0</v>
      </c>
      <c r="BI2785" s="165">
        <f>IF(N2785="nulová",J2785,0)</f>
        <v>0</v>
      </c>
      <c r="BJ2785" s="18" t="s">
        <v>129</v>
      </c>
      <c r="BK2785" s="165">
        <f>ROUND(I2785*H2785,2)</f>
        <v>0</v>
      </c>
      <c r="BL2785" s="18" t="s">
        <v>558</v>
      </c>
      <c r="BM2785" s="164" t="s">
        <v>3408</v>
      </c>
    </row>
    <row r="2786" spans="1:65" s="14" customFormat="1">
      <c r="B2786" s="173"/>
      <c r="D2786" s="167" t="s">
        <v>453</v>
      </c>
      <c r="E2786" s="174" t="s">
        <v>1</v>
      </c>
      <c r="F2786" s="175" t="s">
        <v>1986</v>
      </c>
      <c r="H2786" s="176">
        <v>57.722000000000001</v>
      </c>
      <c r="L2786" s="173"/>
      <c r="M2786" s="177"/>
      <c r="N2786" s="178"/>
      <c r="O2786" s="178"/>
      <c r="P2786" s="178"/>
      <c r="Q2786" s="178"/>
      <c r="R2786" s="178"/>
      <c r="S2786" s="178"/>
      <c r="T2786" s="179"/>
      <c r="AT2786" s="174" t="s">
        <v>453</v>
      </c>
      <c r="AU2786" s="174" t="s">
        <v>129</v>
      </c>
      <c r="AV2786" s="14" t="s">
        <v>129</v>
      </c>
      <c r="AW2786" s="14" t="s">
        <v>29</v>
      </c>
      <c r="AX2786" s="14" t="s">
        <v>73</v>
      </c>
      <c r="AY2786" s="174" t="s">
        <v>445</v>
      </c>
    </row>
    <row r="2787" spans="1:65" s="14" customFormat="1">
      <c r="B2787" s="173"/>
      <c r="D2787" s="167" t="s">
        <v>453</v>
      </c>
      <c r="E2787" s="174" t="s">
        <v>1</v>
      </c>
      <c r="F2787" s="175" t="s">
        <v>3409</v>
      </c>
      <c r="H2787" s="176">
        <v>14.167999999999999</v>
      </c>
      <c r="L2787" s="173"/>
      <c r="M2787" s="177"/>
      <c r="N2787" s="178"/>
      <c r="O2787" s="178"/>
      <c r="P2787" s="178"/>
      <c r="Q2787" s="178"/>
      <c r="R2787" s="178"/>
      <c r="S2787" s="178"/>
      <c r="T2787" s="179"/>
      <c r="AT2787" s="174" t="s">
        <v>453</v>
      </c>
      <c r="AU2787" s="174" t="s">
        <v>129</v>
      </c>
      <c r="AV2787" s="14" t="s">
        <v>129</v>
      </c>
      <c r="AW2787" s="14" t="s">
        <v>29</v>
      </c>
      <c r="AX2787" s="14" t="s">
        <v>73</v>
      </c>
      <c r="AY2787" s="174" t="s">
        <v>445</v>
      </c>
    </row>
    <row r="2788" spans="1:65" s="16" customFormat="1">
      <c r="B2788" s="187"/>
      <c r="D2788" s="167" t="s">
        <v>453</v>
      </c>
      <c r="E2788" s="188" t="s">
        <v>1</v>
      </c>
      <c r="F2788" s="189" t="s">
        <v>470</v>
      </c>
      <c r="H2788" s="190">
        <v>71.89</v>
      </c>
      <c r="L2788" s="187"/>
      <c r="M2788" s="191"/>
      <c r="N2788" s="192"/>
      <c r="O2788" s="192"/>
      <c r="P2788" s="192"/>
      <c r="Q2788" s="192"/>
      <c r="R2788" s="192"/>
      <c r="S2788" s="192"/>
      <c r="T2788" s="193"/>
      <c r="AT2788" s="188" t="s">
        <v>453</v>
      </c>
      <c r="AU2788" s="188" t="s">
        <v>129</v>
      </c>
      <c r="AV2788" s="16" t="s">
        <v>451</v>
      </c>
      <c r="AW2788" s="16" t="s">
        <v>29</v>
      </c>
      <c r="AX2788" s="16" t="s">
        <v>81</v>
      </c>
      <c r="AY2788" s="188" t="s">
        <v>445</v>
      </c>
    </row>
    <row r="2789" spans="1:65" s="2" customFormat="1" ht="37.9" customHeight="1">
      <c r="A2789" s="30"/>
      <c r="B2789" s="152"/>
      <c r="C2789" s="153" t="s">
        <v>3410</v>
      </c>
      <c r="D2789" s="153" t="s">
        <v>447</v>
      </c>
      <c r="E2789" s="154" t="s">
        <v>3411</v>
      </c>
      <c r="F2789" s="155" t="s">
        <v>3383</v>
      </c>
      <c r="G2789" s="156" t="s">
        <v>529</v>
      </c>
      <c r="H2789" s="157">
        <v>82.32</v>
      </c>
      <c r="I2789" s="158"/>
      <c r="J2789" s="158">
        <f>ROUND(I2789*H2789,2)</f>
        <v>0</v>
      </c>
      <c r="K2789" s="159"/>
      <c r="L2789" s="31"/>
      <c r="M2789" s="160" t="s">
        <v>1</v>
      </c>
      <c r="N2789" s="161" t="s">
        <v>39</v>
      </c>
      <c r="O2789" s="162">
        <v>1.0216099999999999</v>
      </c>
      <c r="P2789" s="162">
        <f>O2789*H2789</f>
        <v>84.098935199999985</v>
      </c>
      <c r="Q2789" s="162">
        <v>3.1970000000000002E-3</v>
      </c>
      <c r="R2789" s="162">
        <f>Q2789*H2789</f>
        <v>0.26317703999999997</v>
      </c>
      <c r="S2789" s="162">
        <v>0</v>
      </c>
      <c r="T2789" s="163">
        <f>S2789*H2789</f>
        <v>0</v>
      </c>
      <c r="U2789" s="30"/>
      <c r="V2789" s="30"/>
      <c r="W2789" s="30"/>
      <c r="X2789" s="30"/>
      <c r="Y2789" s="30"/>
      <c r="Z2789" s="30"/>
      <c r="AA2789" s="30"/>
      <c r="AB2789" s="30"/>
      <c r="AC2789" s="30"/>
      <c r="AD2789" s="30"/>
      <c r="AE2789" s="30"/>
      <c r="AR2789" s="164" t="s">
        <v>558</v>
      </c>
      <c r="AT2789" s="164" t="s">
        <v>447</v>
      </c>
      <c r="AU2789" s="164" t="s">
        <v>129</v>
      </c>
      <c r="AY2789" s="18" t="s">
        <v>445</v>
      </c>
      <c r="BE2789" s="165">
        <f>IF(N2789="základná",J2789,0)</f>
        <v>0</v>
      </c>
      <c r="BF2789" s="165">
        <f>IF(N2789="znížená",J2789,0)</f>
        <v>0</v>
      </c>
      <c r="BG2789" s="165">
        <f>IF(N2789="zákl. prenesená",J2789,0)</f>
        <v>0</v>
      </c>
      <c r="BH2789" s="165">
        <f>IF(N2789="zníž. prenesená",J2789,0)</f>
        <v>0</v>
      </c>
      <c r="BI2789" s="165">
        <f>IF(N2789="nulová",J2789,0)</f>
        <v>0</v>
      </c>
      <c r="BJ2789" s="18" t="s">
        <v>129</v>
      </c>
      <c r="BK2789" s="165">
        <f>ROUND(I2789*H2789,2)</f>
        <v>0</v>
      </c>
      <c r="BL2789" s="18" t="s">
        <v>558</v>
      </c>
      <c r="BM2789" s="164" t="s">
        <v>3412</v>
      </c>
    </row>
    <row r="2790" spans="1:65" s="13" customFormat="1">
      <c r="B2790" s="166"/>
      <c r="D2790" s="167" t="s">
        <v>453</v>
      </c>
      <c r="E2790" s="168" t="s">
        <v>1</v>
      </c>
      <c r="F2790" s="169" t="s">
        <v>3365</v>
      </c>
      <c r="H2790" s="168" t="s">
        <v>1</v>
      </c>
      <c r="L2790" s="166"/>
      <c r="M2790" s="170"/>
      <c r="N2790" s="171"/>
      <c r="O2790" s="171"/>
      <c r="P2790" s="171"/>
      <c r="Q2790" s="171"/>
      <c r="R2790" s="171"/>
      <c r="S2790" s="171"/>
      <c r="T2790" s="172"/>
      <c r="AT2790" s="168" t="s">
        <v>453</v>
      </c>
      <c r="AU2790" s="168" t="s">
        <v>129</v>
      </c>
      <c r="AV2790" s="13" t="s">
        <v>81</v>
      </c>
      <c r="AW2790" s="13" t="s">
        <v>29</v>
      </c>
      <c r="AX2790" s="13" t="s">
        <v>73</v>
      </c>
      <c r="AY2790" s="168" t="s">
        <v>445</v>
      </c>
    </row>
    <row r="2791" spans="1:65" s="13" customFormat="1">
      <c r="B2791" s="166"/>
      <c r="D2791" s="167" t="s">
        <v>453</v>
      </c>
      <c r="E2791" s="168" t="s">
        <v>1</v>
      </c>
      <c r="F2791" s="169" t="s">
        <v>654</v>
      </c>
      <c r="H2791" s="168" t="s">
        <v>1</v>
      </c>
      <c r="L2791" s="166"/>
      <c r="M2791" s="170"/>
      <c r="N2791" s="171"/>
      <c r="O2791" s="171"/>
      <c r="P2791" s="171"/>
      <c r="Q2791" s="171"/>
      <c r="R2791" s="171"/>
      <c r="S2791" s="171"/>
      <c r="T2791" s="172"/>
      <c r="AT2791" s="168" t="s">
        <v>453</v>
      </c>
      <c r="AU2791" s="168" t="s">
        <v>129</v>
      </c>
      <c r="AV2791" s="13" t="s">
        <v>81</v>
      </c>
      <c r="AW2791" s="13" t="s">
        <v>29</v>
      </c>
      <c r="AX2791" s="13" t="s">
        <v>73</v>
      </c>
      <c r="AY2791" s="168" t="s">
        <v>445</v>
      </c>
    </row>
    <row r="2792" spans="1:65" s="14" customFormat="1" ht="22.5">
      <c r="B2792" s="173"/>
      <c r="D2792" s="167" t="s">
        <v>453</v>
      </c>
      <c r="E2792" s="174" t="s">
        <v>1</v>
      </c>
      <c r="F2792" s="175" t="s">
        <v>3413</v>
      </c>
      <c r="H2792" s="176">
        <v>37.369999999999997</v>
      </c>
      <c r="L2792" s="173"/>
      <c r="M2792" s="177"/>
      <c r="N2792" s="178"/>
      <c r="O2792" s="178"/>
      <c r="P2792" s="178"/>
      <c r="Q2792" s="178"/>
      <c r="R2792" s="178"/>
      <c r="S2792" s="178"/>
      <c r="T2792" s="179"/>
      <c r="AT2792" s="174" t="s">
        <v>453</v>
      </c>
      <c r="AU2792" s="174" t="s">
        <v>129</v>
      </c>
      <c r="AV2792" s="14" t="s">
        <v>129</v>
      </c>
      <c r="AW2792" s="14" t="s">
        <v>29</v>
      </c>
      <c r="AX2792" s="14" t="s">
        <v>73</v>
      </c>
      <c r="AY2792" s="174" t="s">
        <v>445</v>
      </c>
    </row>
    <row r="2793" spans="1:65" s="14" customFormat="1" ht="22.5">
      <c r="B2793" s="173"/>
      <c r="D2793" s="167" t="s">
        <v>453</v>
      </c>
      <c r="E2793" s="174" t="s">
        <v>1</v>
      </c>
      <c r="F2793" s="175" t="s">
        <v>3414</v>
      </c>
      <c r="H2793" s="176">
        <v>44.95</v>
      </c>
      <c r="L2793" s="173"/>
      <c r="M2793" s="177"/>
      <c r="N2793" s="178"/>
      <c r="O2793" s="178"/>
      <c r="P2793" s="178"/>
      <c r="Q2793" s="178"/>
      <c r="R2793" s="178"/>
      <c r="S2793" s="178"/>
      <c r="T2793" s="179"/>
      <c r="AT2793" s="174" t="s">
        <v>453</v>
      </c>
      <c r="AU2793" s="174" t="s">
        <v>129</v>
      </c>
      <c r="AV2793" s="14" t="s">
        <v>129</v>
      </c>
      <c r="AW2793" s="14" t="s">
        <v>29</v>
      </c>
      <c r="AX2793" s="14" t="s">
        <v>73</v>
      </c>
      <c r="AY2793" s="174" t="s">
        <v>445</v>
      </c>
    </row>
    <row r="2794" spans="1:65" s="15" customFormat="1">
      <c r="B2794" s="180"/>
      <c r="D2794" s="167" t="s">
        <v>453</v>
      </c>
      <c r="E2794" s="181" t="s">
        <v>303</v>
      </c>
      <c r="F2794" s="182" t="s">
        <v>468</v>
      </c>
      <c r="H2794" s="183">
        <v>82.32</v>
      </c>
      <c r="L2794" s="180"/>
      <c r="M2794" s="184"/>
      <c r="N2794" s="185"/>
      <c r="O2794" s="185"/>
      <c r="P2794" s="185"/>
      <c r="Q2794" s="185"/>
      <c r="R2794" s="185"/>
      <c r="S2794" s="185"/>
      <c r="T2794" s="186"/>
      <c r="AT2794" s="181" t="s">
        <v>453</v>
      </c>
      <c r="AU2794" s="181" t="s">
        <v>129</v>
      </c>
      <c r="AV2794" s="15" t="s">
        <v>469</v>
      </c>
      <c r="AW2794" s="15" t="s">
        <v>29</v>
      </c>
      <c r="AX2794" s="15" t="s">
        <v>73</v>
      </c>
      <c r="AY2794" s="181" t="s">
        <v>445</v>
      </c>
    </row>
    <row r="2795" spans="1:65" s="16" customFormat="1">
      <c r="B2795" s="187"/>
      <c r="D2795" s="167" t="s">
        <v>453</v>
      </c>
      <c r="E2795" s="188" t="s">
        <v>1</v>
      </c>
      <c r="F2795" s="189" t="s">
        <v>470</v>
      </c>
      <c r="H2795" s="190">
        <v>82.32</v>
      </c>
      <c r="L2795" s="187"/>
      <c r="M2795" s="191"/>
      <c r="N2795" s="192"/>
      <c r="O2795" s="192"/>
      <c r="P2795" s="192"/>
      <c r="Q2795" s="192"/>
      <c r="R2795" s="192"/>
      <c r="S2795" s="192"/>
      <c r="T2795" s="193"/>
      <c r="AT2795" s="188" t="s">
        <v>453</v>
      </c>
      <c r="AU2795" s="188" t="s">
        <v>129</v>
      </c>
      <c r="AV2795" s="16" t="s">
        <v>451</v>
      </c>
      <c r="AW2795" s="16" t="s">
        <v>29</v>
      </c>
      <c r="AX2795" s="16" t="s">
        <v>81</v>
      </c>
      <c r="AY2795" s="188" t="s">
        <v>445</v>
      </c>
    </row>
    <row r="2796" spans="1:65" s="2" customFormat="1" ht="16.5" customHeight="1">
      <c r="A2796" s="30"/>
      <c r="B2796" s="152"/>
      <c r="C2796" s="194" t="s">
        <v>3415</v>
      </c>
      <c r="D2796" s="194" t="s">
        <v>534</v>
      </c>
      <c r="E2796" s="195" t="s">
        <v>3416</v>
      </c>
      <c r="F2796" s="196" t="s">
        <v>3417</v>
      </c>
      <c r="G2796" s="197" t="s">
        <v>529</v>
      </c>
      <c r="H2796" s="198">
        <v>106.923</v>
      </c>
      <c r="I2796" s="199"/>
      <c r="J2796" s="199">
        <f>ROUND(I2796*H2796,2)</f>
        <v>0</v>
      </c>
      <c r="K2796" s="200"/>
      <c r="L2796" s="201"/>
      <c r="M2796" s="202" t="s">
        <v>1</v>
      </c>
      <c r="N2796" s="203" t="s">
        <v>39</v>
      </c>
      <c r="O2796" s="162">
        <v>0</v>
      </c>
      <c r="P2796" s="162">
        <f>O2796*H2796</f>
        <v>0</v>
      </c>
      <c r="Q2796" s="162">
        <v>1.9199999999999998E-2</v>
      </c>
      <c r="R2796" s="162">
        <f>Q2796*H2796</f>
        <v>2.0529215999999999</v>
      </c>
      <c r="S2796" s="162">
        <v>0</v>
      </c>
      <c r="T2796" s="163">
        <f>S2796*H2796</f>
        <v>0</v>
      </c>
      <c r="U2796" s="30"/>
      <c r="V2796" s="30"/>
      <c r="W2796" s="30"/>
      <c r="X2796" s="30"/>
      <c r="Y2796" s="30"/>
      <c r="Z2796" s="30"/>
      <c r="AA2796" s="30"/>
      <c r="AB2796" s="30"/>
      <c r="AC2796" s="30"/>
      <c r="AD2796" s="30"/>
      <c r="AE2796" s="30"/>
      <c r="AR2796" s="164" t="s">
        <v>655</v>
      </c>
      <c r="AT2796" s="164" t="s">
        <v>534</v>
      </c>
      <c r="AU2796" s="164" t="s">
        <v>129</v>
      </c>
      <c r="AY2796" s="18" t="s">
        <v>445</v>
      </c>
      <c r="BE2796" s="165">
        <f>IF(N2796="základná",J2796,0)</f>
        <v>0</v>
      </c>
      <c r="BF2796" s="165">
        <f>IF(N2796="znížená",J2796,0)</f>
        <v>0</v>
      </c>
      <c r="BG2796" s="165">
        <f>IF(N2796="zákl. prenesená",J2796,0)</f>
        <v>0</v>
      </c>
      <c r="BH2796" s="165">
        <f>IF(N2796="zníž. prenesená",J2796,0)</f>
        <v>0</v>
      </c>
      <c r="BI2796" s="165">
        <f>IF(N2796="nulová",J2796,0)</f>
        <v>0</v>
      </c>
      <c r="BJ2796" s="18" t="s">
        <v>129</v>
      </c>
      <c r="BK2796" s="165">
        <f>ROUND(I2796*H2796,2)</f>
        <v>0</v>
      </c>
      <c r="BL2796" s="18" t="s">
        <v>558</v>
      </c>
      <c r="BM2796" s="164" t="s">
        <v>3418</v>
      </c>
    </row>
    <row r="2797" spans="1:65" s="14" customFormat="1">
      <c r="B2797" s="173"/>
      <c r="D2797" s="167" t="s">
        <v>453</v>
      </c>
      <c r="E2797" s="174" t="s">
        <v>1</v>
      </c>
      <c r="F2797" s="175" t="s">
        <v>3419</v>
      </c>
      <c r="H2797" s="176">
        <v>83.965999999999994</v>
      </c>
      <c r="L2797" s="173"/>
      <c r="M2797" s="177"/>
      <c r="N2797" s="178"/>
      <c r="O2797" s="178"/>
      <c r="P2797" s="178"/>
      <c r="Q2797" s="178"/>
      <c r="R2797" s="178"/>
      <c r="S2797" s="178"/>
      <c r="T2797" s="179"/>
      <c r="AT2797" s="174" t="s">
        <v>453</v>
      </c>
      <c r="AU2797" s="174" t="s">
        <v>129</v>
      </c>
      <c r="AV2797" s="14" t="s">
        <v>129</v>
      </c>
      <c r="AW2797" s="14" t="s">
        <v>29</v>
      </c>
      <c r="AX2797" s="14" t="s">
        <v>73</v>
      </c>
      <c r="AY2797" s="174" t="s">
        <v>445</v>
      </c>
    </row>
    <row r="2798" spans="1:65" s="14" customFormat="1">
      <c r="B2798" s="173"/>
      <c r="D2798" s="167" t="s">
        <v>453</v>
      </c>
      <c r="E2798" s="174" t="s">
        <v>1</v>
      </c>
      <c r="F2798" s="175" t="s">
        <v>3420</v>
      </c>
      <c r="H2798" s="176">
        <v>22.957000000000001</v>
      </c>
      <c r="L2798" s="173"/>
      <c r="M2798" s="177"/>
      <c r="N2798" s="178"/>
      <c r="O2798" s="178"/>
      <c r="P2798" s="178"/>
      <c r="Q2798" s="178"/>
      <c r="R2798" s="178"/>
      <c r="S2798" s="178"/>
      <c r="T2798" s="179"/>
      <c r="AT2798" s="174" t="s">
        <v>453</v>
      </c>
      <c r="AU2798" s="174" t="s">
        <v>129</v>
      </c>
      <c r="AV2798" s="14" t="s">
        <v>129</v>
      </c>
      <c r="AW2798" s="14" t="s">
        <v>29</v>
      </c>
      <c r="AX2798" s="14" t="s">
        <v>73</v>
      </c>
      <c r="AY2798" s="174" t="s">
        <v>445</v>
      </c>
    </row>
    <row r="2799" spans="1:65" s="16" customFormat="1">
      <c r="B2799" s="187"/>
      <c r="D2799" s="167" t="s">
        <v>453</v>
      </c>
      <c r="E2799" s="188" t="s">
        <v>1</v>
      </c>
      <c r="F2799" s="189" t="s">
        <v>470</v>
      </c>
      <c r="H2799" s="190">
        <v>106.923</v>
      </c>
      <c r="L2799" s="187"/>
      <c r="M2799" s="191"/>
      <c r="N2799" s="192"/>
      <c r="O2799" s="192"/>
      <c r="P2799" s="192"/>
      <c r="Q2799" s="192"/>
      <c r="R2799" s="192"/>
      <c r="S2799" s="192"/>
      <c r="T2799" s="193"/>
      <c r="AT2799" s="188" t="s">
        <v>453</v>
      </c>
      <c r="AU2799" s="188" t="s">
        <v>129</v>
      </c>
      <c r="AV2799" s="16" t="s">
        <v>451</v>
      </c>
      <c r="AW2799" s="16" t="s">
        <v>29</v>
      </c>
      <c r="AX2799" s="16" t="s">
        <v>81</v>
      </c>
      <c r="AY2799" s="188" t="s">
        <v>445</v>
      </c>
    </row>
    <row r="2800" spans="1:65" s="2" customFormat="1" ht="37.9" customHeight="1">
      <c r="A2800" s="30"/>
      <c r="B2800" s="152"/>
      <c r="C2800" s="153" t="s">
        <v>3421</v>
      </c>
      <c r="D2800" s="153" t="s">
        <v>447</v>
      </c>
      <c r="E2800" s="154" t="s">
        <v>3422</v>
      </c>
      <c r="F2800" s="155" t="s">
        <v>3383</v>
      </c>
      <c r="G2800" s="156" t="s">
        <v>529</v>
      </c>
      <c r="H2800" s="157">
        <v>61.07</v>
      </c>
      <c r="I2800" s="158"/>
      <c r="J2800" s="158">
        <f>ROUND(I2800*H2800,2)</f>
        <v>0</v>
      </c>
      <c r="K2800" s="159"/>
      <c r="L2800" s="31"/>
      <c r="M2800" s="160" t="s">
        <v>1</v>
      </c>
      <c r="N2800" s="161" t="s">
        <v>39</v>
      </c>
      <c r="O2800" s="162">
        <v>1.0216099999999999</v>
      </c>
      <c r="P2800" s="162">
        <f>O2800*H2800</f>
        <v>62.389722699999993</v>
      </c>
      <c r="Q2800" s="162">
        <v>3.1970000000000002E-3</v>
      </c>
      <c r="R2800" s="162">
        <f>Q2800*H2800</f>
        <v>0.19524079000000003</v>
      </c>
      <c r="S2800" s="162">
        <v>0</v>
      </c>
      <c r="T2800" s="163">
        <f>S2800*H2800</f>
        <v>0</v>
      </c>
      <c r="U2800" s="30"/>
      <c r="V2800" s="30"/>
      <c r="W2800" s="30"/>
      <c r="X2800" s="30"/>
      <c r="Y2800" s="30"/>
      <c r="Z2800" s="30"/>
      <c r="AA2800" s="30"/>
      <c r="AB2800" s="30"/>
      <c r="AC2800" s="30"/>
      <c r="AD2800" s="30"/>
      <c r="AE2800" s="30"/>
      <c r="AR2800" s="164" t="s">
        <v>558</v>
      </c>
      <c r="AT2800" s="164" t="s">
        <v>447</v>
      </c>
      <c r="AU2800" s="164" t="s">
        <v>129</v>
      </c>
      <c r="AY2800" s="18" t="s">
        <v>445</v>
      </c>
      <c r="BE2800" s="165">
        <f>IF(N2800="základná",J2800,0)</f>
        <v>0</v>
      </c>
      <c r="BF2800" s="165">
        <f>IF(N2800="znížená",J2800,0)</f>
        <v>0</v>
      </c>
      <c r="BG2800" s="165">
        <f>IF(N2800="zákl. prenesená",J2800,0)</f>
        <v>0</v>
      </c>
      <c r="BH2800" s="165">
        <f>IF(N2800="zníž. prenesená",J2800,0)</f>
        <v>0</v>
      </c>
      <c r="BI2800" s="165">
        <f>IF(N2800="nulová",J2800,0)</f>
        <v>0</v>
      </c>
      <c r="BJ2800" s="18" t="s">
        <v>129</v>
      </c>
      <c r="BK2800" s="165">
        <f>ROUND(I2800*H2800,2)</f>
        <v>0</v>
      </c>
      <c r="BL2800" s="18" t="s">
        <v>558</v>
      </c>
      <c r="BM2800" s="164" t="s">
        <v>3423</v>
      </c>
    </row>
    <row r="2801" spans="1:65" s="13" customFormat="1">
      <c r="B2801" s="166"/>
      <c r="D2801" s="167" t="s">
        <v>453</v>
      </c>
      <c r="E2801" s="168" t="s">
        <v>1</v>
      </c>
      <c r="F2801" s="169" t="s">
        <v>3374</v>
      </c>
      <c r="H2801" s="168" t="s">
        <v>1</v>
      </c>
      <c r="L2801" s="166"/>
      <c r="M2801" s="170"/>
      <c r="N2801" s="171"/>
      <c r="O2801" s="171"/>
      <c r="P2801" s="171"/>
      <c r="Q2801" s="171"/>
      <c r="R2801" s="171"/>
      <c r="S2801" s="171"/>
      <c r="T2801" s="172"/>
      <c r="AT2801" s="168" t="s">
        <v>453</v>
      </c>
      <c r="AU2801" s="168" t="s">
        <v>129</v>
      </c>
      <c r="AV2801" s="13" t="s">
        <v>81</v>
      </c>
      <c r="AW2801" s="13" t="s">
        <v>29</v>
      </c>
      <c r="AX2801" s="13" t="s">
        <v>73</v>
      </c>
      <c r="AY2801" s="168" t="s">
        <v>445</v>
      </c>
    </row>
    <row r="2802" spans="1:65" s="13" customFormat="1">
      <c r="B2802" s="166"/>
      <c r="D2802" s="167" t="s">
        <v>453</v>
      </c>
      <c r="E2802" s="168" t="s">
        <v>1</v>
      </c>
      <c r="F2802" s="169" t="s">
        <v>846</v>
      </c>
      <c r="H2802" s="168" t="s">
        <v>1</v>
      </c>
      <c r="L2802" s="166"/>
      <c r="M2802" s="170"/>
      <c r="N2802" s="171"/>
      <c r="O2802" s="171"/>
      <c r="P2802" s="171"/>
      <c r="Q2802" s="171"/>
      <c r="R2802" s="171"/>
      <c r="S2802" s="171"/>
      <c r="T2802" s="172"/>
      <c r="AT2802" s="168" t="s">
        <v>453</v>
      </c>
      <c r="AU2802" s="168" t="s">
        <v>129</v>
      </c>
      <c r="AV2802" s="13" t="s">
        <v>81</v>
      </c>
      <c r="AW2802" s="13" t="s">
        <v>29</v>
      </c>
      <c r="AX2802" s="13" t="s">
        <v>73</v>
      </c>
      <c r="AY2802" s="168" t="s">
        <v>445</v>
      </c>
    </row>
    <row r="2803" spans="1:65" s="14" customFormat="1" ht="22.5">
      <c r="B2803" s="173"/>
      <c r="D2803" s="167" t="s">
        <v>453</v>
      </c>
      <c r="E2803" s="174" t="s">
        <v>1</v>
      </c>
      <c r="F2803" s="175" t="s">
        <v>3424</v>
      </c>
      <c r="H2803" s="176">
        <v>61.07</v>
      </c>
      <c r="L2803" s="173"/>
      <c r="M2803" s="177"/>
      <c r="N2803" s="178"/>
      <c r="O2803" s="178"/>
      <c r="P2803" s="178"/>
      <c r="Q2803" s="178"/>
      <c r="R2803" s="178"/>
      <c r="S2803" s="178"/>
      <c r="T2803" s="179"/>
      <c r="AT2803" s="174" t="s">
        <v>453</v>
      </c>
      <c r="AU2803" s="174" t="s">
        <v>129</v>
      </c>
      <c r="AV2803" s="14" t="s">
        <v>129</v>
      </c>
      <c r="AW2803" s="14" t="s">
        <v>29</v>
      </c>
      <c r="AX2803" s="14" t="s">
        <v>73</v>
      </c>
      <c r="AY2803" s="174" t="s">
        <v>445</v>
      </c>
    </row>
    <row r="2804" spans="1:65" s="15" customFormat="1">
      <c r="B2804" s="180"/>
      <c r="D2804" s="167" t="s">
        <v>453</v>
      </c>
      <c r="E2804" s="181" t="s">
        <v>374</v>
      </c>
      <c r="F2804" s="182" t="s">
        <v>468</v>
      </c>
      <c r="H2804" s="183">
        <v>61.07</v>
      </c>
      <c r="L2804" s="180"/>
      <c r="M2804" s="184"/>
      <c r="N2804" s="185"/>
      <c r="O2804" s="185"/>
      <c r="P2804" s="185"/>
      <c r="Q2804" s="185"/>
      <c r="R2804" s="185"/>
      <c r="S2804" s="185"/>
      <c r="T2804" s="186"/>
      <c r="AT2804" s="181" t="s">
        <v>453</v>
      </c>
      <c r="AU2804" s="181" t="s">
        <v>129</v>
      </c>
      <c r="AV2804" s="15" t="s">
        <v>469</v>
      </c>
      <c r="AW2804" s="15" t="s">
        <v>29</v>
      </c>
      <c r="AX2804" s="15" t="s">
        <v>73</v>
      </c>
      <c r="AY2804" s="181" t="s">
        <v>445</v>
      </c>
    </row>
    <row r="2805" spans="1:65" s="16" customFormat="1">
      <c r="B2805" s="187"/>
      <c r="D2805" s="167" t="s">
        <v>453</v>
      </c>
      <c r="E2805" s="188" t="s">
        <v>1</v>
      </c>
      <c r="F2805" s="189" t="s">
        <v>470</v>
      </c>
      <c r="H2805" s="190">
        <v>61.07</v>
      </c>
      <c r="L2805" s="187"/>
      <c r="M2805" s="191"/>
      <c r="N2805" s="192"/>
      <c r="O2805" s="192"/>
      <c r="P2805" s="192"/>
      <c r="Q2805" s="192"/>
      <c r="R2805" s="192"/>
      <c r="S2805" s="192"/>
      <c r="T2805" s="193"/>
      <c r="AT2805" s="188" t="s">
        <v>453</v>
      </c>
      <c r="AU2805" s="188" t="s">
        <v>129</v>
      </c>
      <c r="AV2805" s="16" t="s">
        <v>451</v>
      </c>
      <c r="AW2805" s="16" t="s">
        <v>29</v>
      </c>
      <c r="AX2805" s="16" t="s">
        <v>81</v>
      </c>
      <c r="AY2805" s="188" t="s">
        <v>445</v>
      </c>
    </row>
    <row r="2806" spans="1:65" s="2" customFormat="1" ht="16.5" customHeight="1">
      <c r="A2806" s="30"/>
      <c r="B2806" s="152"/>
      <c r="C2806" s="194" t="s">
        <v>3425</v>
      </c>
      <c r="D2806" s="194" t="s">
        <v>534</v>
      </c>
      <c r="E2806" s="195" t="s">
        <v>3426</v>
      </c>
      <c r="F2806" s="196" t="s">
        <v>3427</v>
      </c>
      <c r="G2806" s="197" t="s">
        <v>529</v>
      </c>
      <c r="H2806" s="198">
        <v>78.489999999999995</v>
      </c>
      <c r="I2806" s="199"/>
      <c r="J2806" s="199">
        <f>ROUND(I2806*H2806,2)</f>
        <v>0</v>
      </c>
      <c r="K2806" s="200"/>
      <c r="L2806" s="201"/>
      <c r="M2806" s="202" t="s">
        <v>1</v>
      </c>
      <c r="N2806" s="203" t="s">
        <v>39</v>
      </c>
      <c r="O2806" s="162">
        <v>0</v>
      </c>
      <c r="P2806" s="162">
        <f>O2806*H2806</f>
        <v>0</v>
      </c>
      <c r="Q2806" s="162">
        <v>1.9199999999999998E-2</v>
      </c>
      <c r="R2806" s="162">
        <f>Q2806*H2806</f>
        <v>1.5070079999999997</v>
      </c>
      <c r="S2806" s="162">
        <v>0</v>
      </c>
      <c r="T2806" s="163">
        <f>S2806*H2806</f>
        <v>0</v>
      </c>
      <c r="U2806" s="30"/>
      <c r="V2806" s="30"/>
      <c r="W2806" s="30"/>
      <c r="X2806" s="30"/>
      <c r="Y2806" s="30"/>
      <c r="Z2806" s="30"/>
      <c r="AA2806" s="30"/>
      <c r="AB2806" s="30"/>
      <c r="AC2806" s="30"/>
      <c r="AD2806" s="30"/>
      <c r="AE2806" s="30"/>
      <c r="AR2806" s="164" t="s">
        <v>655</v>
      </c>
      <c r="AT2806" s="164" t="s">
        <v>534</v>
      </c>
      <c r="AU2806" s="164" t="s">
        <v>129</v>
      </c>
      <c r="AY2806" s="18" t="s">
        <v>445</v>
      </c>
      <c r="BE2806" s="165">
        <f>IF(N2806="základná",J2806,0)</f>
        <v>0</v>
      </c>
      <c r="BF2806" s="165">
        <f>IF(N2806="znížená",J2806,0)</f>
        <v>0</v>
      </c>
      <c r="BG2806" s="165">
        <f>IF(N2806="zákl. prenesená",J2806,0)</f>
        <v>0</v>
      </c>
      <c r="BH2806" s="165">
        <f>IF(N2806="zníž. prenesená",J2806,0)</f>
        <v>0</v>
      </c>
      <c r="BI2806" s="165">
        <f>IF(N2806="nulová",J2806,0)</f>
        <v>0</v>
      </c>
      <c r="BJ2806" s="18" t="s">
        <v>129</v>
      </c>
      <c r="BK2806" s="165">
        <f>ROUND(I2806*H2806,2)</f>
        <v>0</v>
      </c>
      <c r="BL2806" s="18" t="s">
        <v>558</v>
      </c>
      <c r="BM2806" s="164" t="s">
        <v>3428</v>
      </c>
    </row>
    <row r="2807" spans="1:65" s="14" customFormat="1">
      <c r="B2807" s="173"/>
      <c r="D2807" s="167" t="s">
        <v>453</v>
      </c>
      <c r="E2807" s="174" t="s">
        <v>1</v>
      </c>
      <c r="F2807" s="175" t="s">
        <v>1993</v>
      </c>
      <c r="H2807" s="176">
        <v>62.290999999999997</v>
      </c>
      <c r="L2807" s="173"/>
      <c r="M2807" s="177"/>
      <c r="N2807" s="178"/>
      <c r="O2807" s="178"/>
      <c r="P2807" s="178"/>
      <c r="Q2807" s="178"/>
      <c r="R2807" s="178"/>
      <c r="S2807" s="178"/>
      <c r="T2807" s="179"/>
      <c r="AT2807" s="174" t="s">
        <v>453</v>
      </c>
      <c r="AU2807" s="174" t="s">
        <v>129</v>
      </c>
      <c r="AV2807" s="14" t="s">
        <v>129</v>
      </c>
      <c r="AW2807" s="14" t="s">
        <v>29</v>
      </c>
      <c r="AX2807" s="14" t="s">
        <v>73</v>
      </c>
      <c r="AY2807" s="174" t="s">
        <v>445</v>
      </c>
    </row>
    <row r="2808" spans="1:65" s="14" customFormat="1">
      <c r="B2808" s="173"/>
      <c r="D2808" s="167" t="s">
        <v>453</v>
      </c>
      <c r="E2808" s="174" t="s">
        <v>1</v>
      </c>
      <c r="F2808" s="175" t="s">
        <v>3429</v>
      </c>
      <c r="H2808" s="176">
        <v>16.199000000000002</v>
      </c>
      <c r="L2808" s="173"/>
      <c r="M2808" s="177"/>
      <c r="N2808" s="178"/>
      <c r="O2808" s="178"/>
      <c r="P2808" s="178"/>
      <c r="Q2808" s="178"/>
      <c r="R2808" s="178"/>
      <c r="S2808" s="178"/>
      <c r="T2808" s="179"/>
      <c r="AT2808" s="174" t="s">
        <v>453</v>
      </c>
      <c r="AU2808" s="174" t="s">
        <v>129</v>
      </c>
      <c r="AV2808" s="14" t="s">
        <v>129</v>
      </c>
      <c r="AW2808" s="14" t="s">
        <v>29</v>
      </c>
      <c r="AX2808" s="14" t="s">
        <v>73</v>
      </c>
      <c r="AY2808" s="174" t="s">
        <v>445</v>
      </c>
    </row>
    <row r="2809" spans="1:65" s="16" customFormat="1">
      <c r="B2809" s="187"/>
      <c r="D2809" s="167" t="s">
        <v>453</v>
      </c>
      <c r="E2809" s="188" t="s">
        <v>1</v>
      </c>
      <c r="F2809" s="189" t="s">
        <v>470</v>
      </c>
      <c r="H2809" s="190">
        <v>78.489999999999995</v>
      </c>
      <c r="L2809" s="187"/>
      <c r="M2809" s="191"/>
      <c r="N2809" s="192"/>
      <c r="O2809" s="192"/>
      <c r="P2809" s="192"/>
      <c r="Q2809" s="192"/>
      <c r="R2809" s="192"/>
      <c r="S2809" s="192"/>
      <c r="T2809" s="193"/>
      <c r="AT2809" s="188" t="s">
        <v>453</v>
      </c>
      <c r="AU2809" s="188" t="s">
        <v>129</v>
      </c>
      <c r="AV2809" s="16" t="s">
        <v>451</v>
      </c>
      <c r="AW2809" s="16" t="s">
        <v>29</v>
      </c>
      <c r="AX2809" s="16" t="s">
        <v>81</v>
      </c>
      <c r="AY2809" s="188" t="s">
        <v>445</v>
      </c>
    </row>
    <row r="2810" spans="1:65" s="2" customFormat="1" ht="37.9" customHeight="1">
      <c r="A2810" s="30"/>
      <c r="B2810" s="152"/>
      <c r="C2810" s="153" t="s">
        <v>3430</v>
      </c>
      <c r="D2810" s="153" t="s">
        <v>447</v>
      </c>
      <c r="E2810" s="154" t="s">
        <v>3431</v>
      </c>
      <c r="F2810" s="155" t="s">
        <v>3432</v>
      </c>
      <c r="G2810" s="156" t="s">
        <v>529</v>
      </c>
      <c r="H2810" s="157">
        <v>124.09</v>
      </c>
      <c r="I2810" s="158"/>
      <c r="J2810" s="158">
        <f>ROUND(I2810*H2810,2)</f>
        <v>0</v>
      </c>
      <c r="K2810" s="159"/>
      <c r="L2810" s="31"/>
      <c r="M2810" s="160" t="s">
        <v>1</v>
      </c>
      <c r="N2810" s="161" t="s">
        <v>39</v>
      </c>
      <c r="O2810" s="162">
        <v>0.99199999999999999</v>
      </c>
      <c r="P2810" s="162">
        <f>O2810*H2810</f>
        <v>123.09728</v>
      </c>
      <c r="Q2810" s="162">
        <v>2.97E-3</v>
      </c>
      <c r="R2810" s="162">
        <f>Q2810*H2810</f>
        <v>0.36854730000000002</v>
      </c>
      <c r="S2810" s="162">
        <v>0</v>
      </c>
      <c r="T2810" s="163">
        <f>S2810*H2810</f>
        <v>0</v>
      </c>
      <c r="U2810" s="30"/>
      <c r="V2810" s="30"/>
      <c r="W2810" s="30"/>
      <c r="X2810" s="30"/>
      <c r="Y2810" s="30"/>
      <c r="Z2810" s="30"/>
      <c r="AA2810" s="30"/>
      <c r="AB2810" s="30"/>
      <c r="AC2810" s="30"/>
      <c r="AD2810" s="30"/>
      <c r="AE2810" s="30"/>
      <c r="AR2810" s="164" t="s">
        <v>558</v>
      </c>
      <c r="AT2810" s="164" t="s">
        <v>447</v>
      </c>
      <c r="AU2810" s="164" t="s">
        <v>129</v>
      </c>
      <c r="AY2810" s="18" t="s">
        <v>445</v>
      </c>
      <c r="BE2810" s="165">
        <f>IF(N2810="základná",J2810,0)</f>
        <v>0</v>
      </c>
      <c r="BF2810" s="165">
        <f>IF(N2810="znížená",J2810,0)</f>
        <v>0</v>
      </c>
      <c r="BG2810" s="165">
        <f>IF(N2810="zákl. prenesená",J2810,0)</f>
        <v>0</v>
      </c>
      <c r="BH2810" s="165">
        <f>IF(N2810="zníž. prenesená",J2810,0)</f>
        <v>0</v>
      </c>
      <c r="BI2810" s="165">
        <f>IF(N2810="nulová",J2810,0)</f>
        <v>0</v>
      </c>
      <c r="BJ2810" s="18" t="s">
        <v>129</v>
      </c>
      <c r="BK2810" s="165">
        <f>ROUND(I2810*H2810,2)</f>
        <v>0</v>
      </c>
      <c r="BL2810" s="18" t="s">
        <v>558</v>
      </c>
      <c r="BM2810" s="164" t="s">
        <v>3433</v>
      </c>
    </row>
    <row r="2811" spans="1:65" s="13" customFormat="1">
      <c r="B2811" s="166"/>
      <c r="D2811" s="167" t="s">
        <v>453</v>
      </c>
      <c r="E2811" s="168" t="s">
        <v>1</v>
      </c>
      <c r="F2811" s="169" t="s">
        <v>3355</v>
      </c>
      <c r="H2811" s="168" t="s">
        <v>1</v>
      </c>
      <c r="L2811" s="166"/>
      <c r="M2811" s="170"/>
      <c r="N2811" s="171"/>
      <c r="O2811" s="171"/>
      <c r="P2811" s="171"/>
      <c r="Q2811" s="171"/>
      <c r="R2811" s="171"/>
      <c r="S2811" s="171"/>
      <c r="T2811" s="172"/>
      <c r="AT2811" s="168" t="s">
        <v>453</v>
      </c>
      <c r="AU2811" s="168" t="s">
        <v>129</v>
      </c>
      <c r="AV2811" s="13" t="s">
        <v>81</v>
      </c>
      <c r="AW2811" s="13" t="s">
        <v>29</v>
      </c>
      <c r="AX2811" s="13" t="s">
        <v>73</v>
      </c>
      <c r="AY2811" s="168" t="s">
        <v>445</v>
      </c>
    </row>
    <row r="2812" spans="1:65" s="13" customFormat="1">
      <c r="B2812" s="166"/>
      <c r="D2812" s="167" t="s">
        <v>453</v>
      </c>
      <c r="E2812" s="168" t="s">
        <v>1</v>
      </c>
      <c r="F2812" s="169" t="s">
        <v>639</v>
      </c>
      <c r="H2812" s="168" t="s">
        <v>1</v>
      </c>
      <c r="L2812" s="166"/>
      <c r="M2812" s="170"/>
      <c r="N2812" s="171"/>
      <c r="O2812" s="171"/>
      <c r="P2812" s="171"/>
      <c r="Q2812" s="171"/>
      <c r="R2812" s="171"/>
      <c r="S2812" s="171"/>
      <c r="T2812" s="172"/>
      <c r="AT2812" s="168" t="s">
        <v>453</v>
      </c>
      <c r="AU2812" s="168" t="s">
        <v>129</v>
      </c>
      <c r="AV2812" s="13" t="s">
        <v>81</v>
      </c>
      <c r="AW2812" s="13" t="s">
        <v>29</v>
      </c>
      <c r="AX2812" s="13" t="s">
        <v>73</v>
      </c>
      <c r="AY2812" s="168" t="s">
        <v>445</v>
      </c>
    </row>
    <row r="2813" spans="1:65" s="14" customFormat="1">
      <c r="B2813" s="173"/>
      <c r="D2813" s="167" t="s">
        <v>453</v>
      </c>
      <c r="E2813" s="174" t="s">
        <v>1</v>
      </c>
      <c r="F2813" s="175" t="s">
        <v>3434</v>
      </c>
      <c r="H2813" s="176">
        <v>124.09</v>
      </c>
      <c r="L2813" s="173"/>
      <c r="M2813" s="177"/>
      <c r="N2813" s="178"/>
      <c r="O2813" s="178"/>
      <c r="P2813" s="178"/>
      <c r="Q2813" s="178"/>
      <c r="R2813" s="178"/>
      <c r="S2813" s="178"/>
      <c r="T2813" s="179"/>
      <c r="AT2813" s="174" t="s">
        <v>453</v>
      </c>
      <c r="AU2813" s="174" t="s">
        <v>129</v>
      </c>
      <c r="AV2813" s="14" t="s">
        <v>129</v>
      </c>
      <c r="AW2813" s="14" t="s">
        <v>29</v>
      </c>
      <c r="AX2813" s="14" t="s">
        <v>73</v>
      </c>
      <c r="AY2813" s="174" t="s">
        <v>445</v>
      </c>
    </row>
    <row r="2814" spans="1:65" s="15" customFormat="1">
      <c r="B2814" s="180"/>
      <c r="D2814" s="167" t="s">
        <v>453</v>
      </c>
      <c r="E2814" s="181" t="s">
        <v>262</v>
      </c>
      <c r="F2814" s="182" t="s">
        <v>468</v>
      </c>
      <c r="H2814" s="183">
        <v>124.09</v>
      </c>
      <c r="L2814" s="180"/>
      <c r="M2814" s="184"/>
      <c r="N2814" s="185"/>
      <c r="O2814" s="185"/>
      <c r="P2814" s="185"/>
      <c r="Q2814" s="185"/>
      <c r="R2814" s="185"/>
      <c r="S2814" s="185"/>
      <c r="T2814" s="186"/>
      <c r="AT2814" s="181" t="s">
        <v>453</v>
      </c>
      <c r="AU2814" s="181" t="s">
        <v>129</v>
      </c>
      <c r="AV2814" s="15" t="s">
        <v>469</v>
      </c>
      <c r="AW2814" s="15" t="s">
        <v>29</v>
      </c>
      <c r="AX2814" s="15" t="s">
        <v>73</v>
      </c>
      <c r="AY2814" s="181" t="s">
        <v>445</v>
      </c>
    </row>
    <row r="2815" spans="1:65" s="16" customFormat="1">
      <c r="B2815" s="187"/>
      <c r="D2815" s="167" t="s">
        <v>453</v>
      </c>
      <c r="E2815" s="188" t="s">
        <v>1</v>
      </c>
      <c r="F2815" s="189" t="s">
        <v>470</v>
      </c>
      <c r="H2815" s="190">
        <v>124.09</v>
      </c>
      <c r="L2815" s="187"/>
      <c r="M2815" s="191"/>
      <c r="N2815" s="192"/>
      <c r="O2815" s="192"/>
      <c r="P2815" s="192"/>
      <c r="Q2815" s="192"/>
      <c r="R2815" s="192"/>
      <c r="S2815" s="192"/>
      <c r="T2815" s="193"/>
      <c r="AT2815" s="188" t="s">
        <v>453</v>
      </c>
      <c r="AU2815" s="188" t="s">
        <v>129</v>
      </c>
      <c r="AV2815" s="16" t="s">
        <v>451</v>
      </c>
      <c r="AW2815" s="16" t="s">
        <v>29</v>
      </c>
      <c r="AX2815" s="16" t="s">
        <v>81</v>
      </c>
      <c r="AY2815" s="188" t="s">
        <v>445</v>
      </c>
    </row>
    <row r="2816" spans="1:65" s="2" customFormat="1" ht="16.5" customHeight="1">
      <c r="A2816" s="30"/>
      <c r="B2816" s="152"/>
      <c r="C2816" s="194" t="s">
        <v>3435</v>
      </c>
      <c r="D2816" s="194" t="s">
        <v>534</v>
      </c>
      <c r="E2816" s="195" t="s">
        <v>3436</v>
      </c>
      <c r="F2816" s="196" t="s">
        <v>3437</v>
      </c>
      <c r="G2816" s="197" t="s">
        <v>529</v>
      </c>
      <c r="H2816" s="198">
        <v>140.226</v>
      </c>
      <c r="I2816" s="199"/>
      <c r="J2816" s="199">
        <f>ROUND(I2816*H2816,2)</f>
        <v>0</v>
      </c>
      <c r="K2816" s="200"/>
      <c r="L2816" s="201"/>
      <c r="M2816" s="202" t="s">
        <v>1</v>
      </c>
      <c r="N2816" s="203" t="s">
        <v>39</v>
      </c>
      <c r="O2816" s="162">
        <v>0</v>
      </c>
      <c r="P2816" s="162">
        <f>O2816*H2816</f>
        <v>0</v>
      </c>
      <c r="Q2816" s="162">
        <v>1.7739999999999999E-2</v>
      </c>
      <c r="R2816" s="162">
        <f>Q2816*H2816</f>
        <v>2.4876092399999998</v>
      </c>
      <c r="S2816" s="162">
        <v>0</v>
      </c>
      <c r="T2816" s="163">
        <f>S2816*H2816</f>
        <v>0</v>
      </c>
      <c r="U2816" s="30"/>
      <c r="V2816" s="30"/>
      <c r="W2816" s="30"/>
      <c r="X2816" s="30"/>
      <c r="Y2816" s="30"/>
      <c r="Z2816" s="30"/>
      <c r="AA2816" s="30"/>
      <c r="AB2816" s="30"/>
      <c r="AC2816" s="30"/>
      <c r="AD2816" s="30"/>
      <c r="AE2816" s="30"/>
      <c r="AR2816" s="164" t="s">
        <v>655</v>
      </c>
      <c r="AT2816" s="164" t="s">
        <v>534</v>
      </c>
      <c r="AU2816" s="164" t="s">
        <v>129</v>
      </c>
      <c r="AY2816" s="18" t="s">
        <v>445</v>
      </c>
      <c r="BE2816" s="165">
        <f>IF(N2816="základná",J2816,0)</f>
        <v>0</v>
      </c>
      <c r="BF2816" s="165">
        <f>IF(N2816="znížená",J2816,0)</f>
        <v>0</v>
      </c>
      <c r="BG2816" s="165">
        <f>IF(N2816="zákl. prenesená",J2816,0)</f>
        <v>0</v>
      </c>
      <c r="BH2816" s="165">
        <f>IF(N2816="zníž. prenesená",J2816,0)</f>
        <v>0</v>
      </c>
      <c r="BI2816" s="165">
        <f>IF(N2816="nulová",J2816,0)</f>
        <v>0</v>
      </c>
      <c r="BJ2816" s="18" t="s">
        <v>129</v>
      </c>
      <c r="BK2816" s="165">
        <f>ROUND(I2816*H2816,2)</f>
        <v>0</v>
      </c>
      <c r="BL2816" s="18" t="s">
        <v>558</v>
      </c>
      <c r="BM2816" s="164" t="s">
        <v>3438</v>
      </c>
    </row>
    <row r="2817" spans="1:65" s="14" customFormat="1">
      <c r="B2817" s="173"/>
      <c r="D2817" s="167" t="s">
        <v>453</v>
      </c>
      <c r="E2817" s="174" t="s">
        <v>1</v>
      </c>
      <c r="F2817" s="175" t="s">
        <v>1973</v>
      </c>
      <c r="H2817" s="176">
        <v>126.572</v>
      </c>
      <c r="L2817" s="173"/>
      <c r="M2817" s="177"/>
      <c r="N2817" s="178"/>
      <c r="O2817" s="178"/>
      <c r="P2817" s="178"/>
      <c r="Q2817" s="178"/>
      <c r="R2817" s="178"/>
      <c r="S2817" s="178"/>
      <c r="T2817" s="179"/>
      <c r="AT2817" s="174" t="s">
        <v>453</v>
      </c>
      <c r="AU2817" s="174" t="s">
        <v>129</v>
      </c>
      <c r="AV2817" s="14" t="s">
        <v>129</v>
      </c>
      <c r="AW2817" s="14" t="s">
        <v>29</v>
      </c>
      <c r="AX2817" s="14" t="s">
        <v>73</v>
      </c>
      <c r="AY2817" s="174" t="s">
        <v>445</v>
      </c>
    </row>
    <row r="2818" spans="1:65" s="14" customFormat="1">
      <c r="B2818" s="173"/>
      <c r="D2818" s="167" t="s">
        <v>453</v>
      </c>
      <c r="E2818" s="174" t="s">
        <v>1</v>
      </c>
      <c r="F2818" s="175" t="s">
        <v>3439</v>
      </c>
      <c r="H2818" s="176">
        <v>13.654</v>
      </c>
      <c r="L2818" s="173"/>
      <c r="M2818" s="177"/>
      <c r="N2818" s="178"/>
      <c r="O2818" s="178"/>
      <c r="P2818" s="178"/>
      <c r="Q2818" s="178"/>
      <c r="R2818" s="178"/>
      <c r="S2818" s="178"/>
      <c r="T2818" s="179"/>
      <c r="AT2818" s="174" t="s">
        <v>453</v>
      </c>
      <c r="AU2818" s="174" t="s">
        <v>129</v>
      </c>
      <c r="AV2818" s="14" t="s">
        <v>129</v>
      </c>
      <c r="AW2818" s="14" t="s">
        <v>29</v>
      </c>
      <c r="AX2818" s="14" t="s">
        <v>73</v>
      </c>
      <c r="AY2818" s="174" t="s">
        <v>445</v>
      </c>
    </row>
    <row r="2819" spans="1:65" s="16" customFormat="1">
      <c r="B2819" s="187"/>
      <c r="D2819" s="167" t="s">
        <v>453</v>
      </c>
      <c r="E2819" s="188" t="s">
        <v>1</v>
      </c>
      <c r="F2819" s="189" t="s">
        <v>470</v>
      </c>
      <c r="H2819" s="190">
        <v>140.226</v>
      </c>
      <c r="L2819" s="187"/>
      <c r="M2819" s="191"/>
      <c r="N2819" s="192"/>
      <c r="O2819" s="192"/>
      <c r="P2819" s="192"/>
      <c r="Q2819" s="192"/>
      <c r="R2819" s="192"/>
      <c r="S2819" s="192"/>
      <c r="T2819" s="193"/>
      <c r="AT2819" s="188" t="s">
        <v>453</v>
      </c>
      <c r="AU2819" s="188" t="s">
        <v>129</v>
      </c>
      <c r="AV2819" s="16" t="s">
        <v>451</v>
      </c>
      <c r="AW2819" s="16" t="s">
        <v>29</v>
      </c>
      <c r="AX2819" s="16" t="s">
        <v>81</v>
      </c>
      <c r="AY2819" s="188" t="s">
        <v>445</v>
      </c>
    </row>
    <row r="2820" spans="1:65" s="2" customFormat="1" ht="37.9" customHeight="1">
      <c r="A2820" s="30"/>
      <c r="B2820" s="152"/>
      <c r="C2820" s="153" t="s">
        <v>3440</v>
      </c>
      <c r="D2820" s="153" t="s">
        <v>447</v>
      </c>
      <c r="E2820" s="154" t="s">
        <v>3441</v>
      </c>
      <c r="F2820" s="155" t="s">
        <v>3442</v>
      </c>
      <c r="G2820" s="156" t="s">
        <v>529</v>
      </c>
      <c r="H2820" s="157">
        <v>144.84</v>
      </c>
      <c r="I2820" s="158"/>
      <c r="J2820" s="158">
        <f>ROUND(I2820*H2820,2)</f>
        <v>0</v>
      </c>
      <c r="K2820" s="159"/>
      <c r="L2820" s="31"/>
      <c r="M2820" s="160" t="s">
        <v>1</v>
      </c>
      <c r="N2820" s="161" t="s">
        <v>39</v>
      </c>
      <c r="O2820" s="162">
        <v>0.99199999999999999</v>
      </c>
      <c r="P2820" s="162">
        <f>O2820*H2820</f>
        <v>143.68128000000002</v>
      </c>
      <c r="Q2820" s="162">
        <v>2.97E-3</v>
      </c>
      <c r="R2820" s="162">
        <f>Q2820*H2820</f>
        <v>0.43017480000000002</v>
      </c>
      <c r="S2820" s="162">
        <v>0</v>
      </c>
      <c r="T2820" s="163">
        <f>S2820*H2820</f>
        <v>0</v>
      </c>
      <c r="U2820" s="30"/>
      <c r="V2820" s="30"/>
      <c r="W2820" s="30"/>
      <c r="X2820" s="30"/>
      <c r="Y2820" s="30"/>
      <c r="Z2820" s="30"/>
      <c r="AA2820" s="30"/>
      <c r="AB2820" s="30"/>
      <c r="AC2820" s="30"/>
      <c r="AD2820" s="30"/>
      <c r="AE2820" s="30"/>
      <c r="AR2820" s="164" t="s">
        <v>558</v>
      </c>
      <c r="AT2820" s="164" t="s">
        <v>447</v>
      </c>
      <c r="AU2820" s="164" t="s">
        <v>129</v>
      </c>
      <c r="AY2820" s="18" t="s">
        <v>445</v>
      </c>
      <c r="BE2820" s="165">
        <f>IF(N2820="základná",J2820,0)</f>
        <v>0</v>
      </c>
      <c r="BF2820" s="165">
        <f>IF(N2820="znížená",J2820,0)</f>
        <v>0</v>
      </c>
      <c r="BG2820" s="165">
        <f>IF(N2820="zákl. prenesená",J2820,0)</f>
        <v>0</v>
      </c>
      <c r="BH2820" s="165">
        <f>IF(N2820="zníž. prenesená",J2820,0)</f>
        <v>0</v>
      </c>
      <c r="BI2820" s="165">
        <f>IF(N2820="nulová",J2820,0)</f>
        <v>0</v>
      </c>
      <c r="BJ2820" s="18" t="s">
        <v>129</v>
      </c>
      <c r="BK2820" s="165">
        <f>ROUND(I2820*H2820,2)</f>
        <v>0</v>
      </c>
      <c r="BL2820" s="18" t="s">
        <v>558</v>
      </c>
      <c r="BM2820" s="164" t="s">
        <v>3443</v>
      </c>
    </row>
    <row r="2821" spans="1:65" s="13" customFormat="1">
      <c r="B2821" s="166"/>
      <c r="D2821" s="167" t="s">
        <v>453</v>
      </c>
      <c r="E2821" s="168" t="s">
        <v>1</v>
      </c>
      <c r="F2821" s="169" t="s">
        <v>3368</v>
      </c>
      <c r="H2821" s="168" t="s">
        <v>1</v>
      </c>
      <c r="L2821" s="166"/>
      <c r="M2821" s="170"/>
      <c r="N2821" s="171"/>
      <c r="O2821" s="171"/>
      <c r="P2821" s="171"/>
      <c r="Q2821" s="171"/>
      <c r="R2821" s="171"/>
      <c r="S2821" s="171"/>
      <c r="T2821" s="172"/>
      <c r="AT2821" s="168" t="s">
        <v>453</v>
      </c>
      <c r="AU2821" s="168" t="s">
        <v>129</v>
      </c>
      <c r="AV2821" s="13" t="s">
        <v>81</v>
      </c>
      <c r="AW2821" s="13" t="s">
        <v>29</v>
      </c>
      <c r="AX2821" s="13" t="s">
        <v>73</v>
      </c>
      <c r="AY2821" s="168" t="s">
        <v>445</v>
      </c>
    </row>
    <row r="2822" spans="1:65" s="13" customFormat="1">
      <c r="B2822" s="166"/>
      <c r="D2822" s="167" t="s">
        <v>453</v>
      </c>
      <c r="E2822" s="168" t="s">
        <v>1</v>
      </c>
      <c r="F2822" s="169" t="s">
        <v>653</v>
      </c>
      <c r="H2822" s="168" t="s">
        <v>1</v>
      </c>
      <c r="L2822" s="166"/>
      <c r="M2822" s="170"/>
      <c r="N2822" s="171"/>
      <c r="O2822" s="171"/>
      <c r="P2822" s="171"/>
      <c r="Q2822" s="171"/>
      <c r="R2822" s="171"/>
      <c r="S2822" s="171"/>
      <c r="T2822" s="172"/>
      <c r="AT2822" s="168" t="s">
        <v>453</v>
      </c>
      <c r="AU2822" s="168" t="s">
        <v>129</v>
      </c>
      <c r="AV2822" s="13" t="s">
        <v>81</v>
      </c>
      <c r="AW2822" s="13" t="s">
        <v>29</v>
      </c>
      <c r="AX2822" s="13" t="s">
        <v>73</v>
      </c>
      <c r="AY2822" s="168" t="s">
        <v>445</v>
      </c>
    </row>
    <row r="2823" spans="1:65" s="14" customFormat="1">
      <c r="B2823" s="173"/>
      <c r="D2823" s="167" t="s">
        <v>453</v>
      </c>
      <c r="E2823" s="174" t="s">
        <v>1</v>
      </c>
      <c r="F2823" s="175" t="s">
        <v>3444</v>
      </c>
      <c r="H2823" s="176">
        <v>144.84</v>
      </c>
      <c r="L2823" s="173"/>
      <c r="M2823" s="177"/>
      <c r="N2823" s="178"/>
      <c r="O2823" s="178"/>
      <c r="P2823" s="178"/>
      <c r="Q2823" s="178"/>
      <c r="R2823" s="178"/>
      <c r="S2823" s="178"/>
      <c r="T2823" s="179"/>
      <c r="AT2823" s="174" t="s">
        <v>453</v>
      </c>
      <c r="AU2823" s="174" t="s">
        <v>129</v>
      </c>
      <c r="AV2823" s="14" t="s">
        <v>129</v>
      </c>
      <c r="AW2823" s="14" t="s">
        <v>29</v>
      </c>
      <c r="AX2823" s="14" t="s">
        <v>73</v>
      </c>
      <c r="AY2823" s="174" t="s">
        <v>445</v>
      </c>
    </row>
    <row r="2824" spans="1:65" s="15" customFormat="1">
      <c r="B2824" s="180"/>
      <c r="D2824" s="167" t="s">
        <v>453</v>
      </c>
      <c r="E2824" s="181" t="s">
        <v>307</v>
      </c>
      <c r="F2824" s="182" t="s">
        <v>468</v>
      </c>
      <c r="H2824" s="183">
        <v>144.84</v>
      </c>
      <c r="L2824" s="180"/>
      <c r="M2824" s="184"/>
      <c r="N2824" s="185"/>
      <c r="O2824" s="185"/>
      <c r="P2824" s="185"/>
      <c r="Q2824" s="185"/>
      <c r="R2824" s="185"/>
      <c r="S2824" s="185"/>
      <c r="T2824" s="186"/>
      <c r="AT2824" s="181" t="s">
        <v>453</v>
      </c>
      <c r="AU2824" s="181" t="s">
        <v>129</v>
      </c>
      <c r="AV2824" s="15" t="s">
        <v>469</v>
      </c>
      <c r="AW2824" s="15" t="s">
        <v>29</v>
      </c>
      <c r="AX2824" s="15" t="s">
        <v>73</v>
      </c>
      <c r="AY2824" s="181" t="s">
        <v>445</v>
      </c>
    </row>
    <row r="2825" spans="1:65" s="16" customFormat="1">
      <c r="B2825" s="187"/>
      <c r="D2825" s="167" t="s">
        <v>453</v>
      </c>
      <c r="E2825" s="188" t="s">
        <v>1</v>
      </c>
      <c r="F2825" s="189" t="s">
        <v>470</v>
      </c>
      <c r="H2825" s="190">
        <v>144.84</v>
      </c>
      <c r="L2825" s="187"/>
      <c r="M2825" s="191"/>
      <c r="N2825" s="192"/>
      <c r="O2825" s="192"/>
      <c r="P2825" s="192"/>
      <c r="Q2825" s="192"/>
      <c r="R2825" s="192"/>
      <c r="S2825" s="192"/>
      <c r="T2825" s="193"/>
      <c r="AT2825" s="188" t="s">
        <v>453</v>
      </c>
      <c r="AU2825" s="188" t="s">
        <v>129</v>
      </c>
      <c r="AV2825" s="16" t="s">
        <v>451</v>
      </c>
      <c r="AW2825" s="16" t="s">
        <v>29</v>
      </c>
      <c r="AX2825" s="16" t="s">
        <v>81</v>
      </c>
      <c r="AY2825" s="188" t="s">
        <v>445</v>
      </c>
    </row>
    <row r="2826" spans="1:65" s="2" customFormat="1" ht="16.5" customHeight="1">
      <c r="A2826" s="30"/>
      <c r="B2826" s="152"/>
      <c r="C2826" s="194" t="s">
        <v>3445</v>
      </c>
      <c r="D2826" s="194" t="s">
        <v>534</v>
      </c>
      <c r="E2826" s="195" t="s">
        <v>3446</v>
      </c>
      <c r="F2826" s="196" t="s">
        <v>3447</v>
      </c>
      <c r="G2826" s="197" t="s">
        <v>529</v>
      </c>
      <c r="H2826" s="198">
        <v>161.94900000000001</v>
      </c>
      <c r="I2826" s="199"/>
      <c r="J2826" s="199">
        <f>ROUND(I2826*H2826,2)</f>
        <v>0</v>
      </c>
      <c r="K2826" s="200"/>
      <c r="L2826" s="201"/>
      <c r="M2826" s="202" t="s">
        <v>1</v>
      </c>
      <c r="N2826" s="203" t="s">
        <v>39</v>
      </c>
      <c r="O2826" s="162">
        <v>0</v>
      </c>
      <c r="P2826" s="162">
        <f>O2826*H2826</f>
        <v>0</v>
      </c>
      <c r="Q2826" s="162">
        <v>2.315E-2</v>
      </c>
      <c r="R2826" s="162">
        <f>Q2826*H2826</f>
        <v>3.7491193500000004</v>
      </c>
      <c r="S2826" s="162">
        <v>0</v>
      </c>
      <c r="T2826" s="163">
        <f>S2826*H2826</f>
        <v>0</v>
      </c>
      <c r="U2826" s="30"/>
      <c r="V2826" s="30"/>
      <c r="W2826" s="30"/>
      <c r="X2826" s="30"/>
      <c r="Y2826" s="30"/>
      <c r="Z2826" s="30"/>
      <c r="AA2826" s="30"/>
      <c r="AB2826" s="30"/>
      <c r="AC2826" s="30"/>
      <c r="AD2826" s="30"/>
      <c r="AE2826" s="30"/>
      <c r="AR2826" s="164" t="s">
        <v>655</v>
      </c>
      <c r="AT2826" s="164" t="s">
        <v>534</v>
      </c>
      <c r="AU2826" s="164" t="s">
        <v>129</v>
      </c>
      <c r="AY2826" s="18" t="s">
        <v>445</v>
      </c>
      <c r="BE2826" s="165">
        <f>IF(N2826="základná",J2826,0)</f>
        <v>0</v>
      </c>
      <c r="BF2826" s="165">
        <f>IF(N2826="znížená",J2826,0)</f>
        <v>0</v>
      </c>
      <c r="BG2826" s="165">
        <f>IF(N2826="zákl. prenesená",J2826,0)</f>
        <v>0</v>
      </c>
      <c r="BH2826" s="165">
        <f>IF(N2826="zníž. prenesená",J2826,0)</f>
        <v>0</v>
      </c>
      <c r="BI2826" s="165">
        <f>IF(N2826="nulová",J2826,0)</f>
        <v>0</v>
      </c>
      <c r="BJ2826" s="18" t="s">
        <v>129</v>
      </c>
      <c r="BK2826" s="165">
        <f>ROUND(I2826*H2826,2)</f>
        <v>0</v>
      </c>
      <c r="BL2826" s="18" t="s">
        <v>558</v>
      </c>
      <c r="BM2826" s="164" t="s">
        <v>3448</v>
      </c>
    </row>
    <row r="2827" spans="1:65" s="14" customFormat="1">
      <c r="B2827" s="173"/>
      <c r="D2827" s="167" t="s">
        <v>453</v>
      </c>
      <c r="E2827" s="174" t="s">
        <v>1</v>
      </c>
      <c r="F2827" s="175" t="s">
        <v>1987</v>
      </c>
      <c r="H2827" s="176">
        <v>147.73699999999999</v>
      </c>
      <c r="L2827" s="173"/>
      <c r="M2827" s="177"/>
      <c r="N2827" s="178"/>
      <c r="O2827" s="178"/>
      <c r="P2827" s="178"/>
      <c r="Q2827" s="178"/>
      <c r="R2827" s="178"/>
      <c r="S2827" s="178"/>
      <c r="T2827" s="179"/>
      <c r="AT2827" s="174" t="s">
        <v>453</v>
      </c>
      <c r="AU2827" s="174" t="s">
        <v>129</v>
      </c>
      <c r="AV2827" s="14" t="s">
        <v>129</v>
      </c>
      <c r="AW2827" s="14" t="s">
        <v>29</v>
      </c>
      <c r="AX2827" s="14" t="s">
        <v>73</v>
      </c>
      <c r="AY2827" s="174" t="s">
        <v>445</v>
      </c>
    </row>
    <row r="2828" spans="1:65" s="14" customFormat="1">
      <c r="B2828" s="173"/>
      <c r="D2828" s="167" t="s">
        <v>453</v>
      </c>
      <c r="E2828" s="174" t="s">
        <v>1</v>
      </c>
      <c r="F2828" s="175" t="s">
        <v>3449</v>
      </c>
      <c r="H2828" s="176">
        <v>14.212</v>
      </c>
      <c r="L2828" s="173"/>
      <c r="M2828" s="177"/>
      <c r="N2828" s="178"/>
      <c r="O2828" s="178"/>
      <c r="P2828" s="178"/>
      <c r="Q2828" s="178"/>
      <c r="R2828" s="178"/>
      <c r="S2828" s="178"/>
      <c r="T2828" s="179"/>
      <c r="AT2828" s="174" t="s">
        <v>453</v>
      </c>
      <c r="AU2828" s="174" t="s">
        <v>129</v>
      </c>
      <c r="AV2828" s="14" t="s">
        <v>129</v>
      </c>
      <c r="AW2828" s="14" t="s">
        <v>29</v>
      </c>
      <c r="AX2828" s="14" t="s">
        <v>73</v>
      </c>
      <c r="AY2828" s="174" t="s">
        <v>445</v>
      </c>
    </row>
    <row r="2829" spans="1:65" s="16" customFormat="1">
      <c r="B2829" s="187"/>
      <c r="D2829" s="167" t="s">
        <v>453</v>
      </c>
      <c r="E2829" s="188" t="s">
        <v>1</v>
      </c>
      <c r="F2829" s="189" t="s">
        <v>470</v>
      </c>
      <c r="H2829" s="190">
        <v>161.94900000000001</v>
      </c>
      <c r="L2829" s="187"/>
      <c r="M2829" s="191"/>
      <c r="N2829" s="192"/>
      <c r="O2829" s="192"/>
      <c r="P2829" s="192"/>
      <c r="Q2829" s="192"/>
      <c r="R2829" s="192"/>
      <c r="S2829" s="192"/>
      <c r="T2829" s="193"/>
      <c r="AT2829" s="188" t="s">
        <v>453</v>
      </c>
      <c r="AU2829" s="188" t="s">
        <v>129</v>
      </c>
      <c r="AV2829" s="16" t="s">
        <v>451</v>
      </c>
      <c r="AW2829" s="16" t="s">
        <v>29</v>
      </c>
      <c r="AX2829" s="16" t="s">
        <v>81</v>
      </c>
      <c r="AY2829" s="188" t="s">
        <v>445</v>
      </c>
    </row>
    <row r="2830" spans="1:65" s="2" customFormat="1" ht="37.9" customHeight="1">
      <c r="A2830" s="30"/>
      <c r="B2830" s="152"/>
      <c r="C2830" s="153" t="s">
        <v>3450</v>
      </c>
      <c r="D2830" s="153" t="s">
        <v>447</v>
      </c>
      <c r="E2830" s="154" t="s">
        <v>3451</v>
      </c>
      <c r="F2830" s="155" t="s">
        <v>3442</v>
      </c>
      <c r="G2830" s="156" t="s">
        <v>529</v>
      </c>
      <c r="H2830" s="157">
        <v>227.47499999999999</v>
      </c>
      <c r="I2830" s="158"/>
      <c r="J2830" s="158">
        <f>ROUND(I2830*H2830,2)</f>
        <v>0</v>
      </c>
      <c r="K2830" s="159"/>
      <c r="L2830" s="31"/>
      <c r="M2830" s="160" t="s">
        <v>1</v>
      </c>
      <c r="N2830" s="161" t="s">
        <v>39</v>
      </c>
      <c r="O2830" s="162">
        <v>0.99168000000000001</v>
      </c>
      <c r="P2830" s="162">
        <f>O2830*H2830</f>
        <v>225.58240799999999</v>
      </c>
      <c r="Q2830" s="162">
        <v>2.967E-3</v>
      </c>
      <c r="R2830" s="162">
        <f>Q2830*H2830</f>
        <v>0.67491832500000004</v>
      </c>
      <c r="S2830" s="162">
        <v>0</v>
      </c>
      <c r="T2830" s="163">
        <f>S2830*H2830</f>
        <v>0</v>
      </c>
      <c r="U2830" s="30"/>
      <c r="V2830" s="30"/>
      <c r="W2830" s="30"/>
      <c r="X2830" s="30"/>
      <c r="Y2830" s="30"/>
      <c r="Z2830" s="30"/>
      <c r="AA2830" s="30"/>
      <c r="AB2830" s="30"/>
      <c r="AC2830" s="30"/>
      <c r="AD2830" s="30"/>
      <c r="AE2830" s="30"/>
      <c r="AR2830" s="164" t="s">
        <v>558</v>
      </c>
      <c r="AT2830" s="164" t="s">
        <v>447</v>
      </c>
      <c r="AU2830" s="164" t="s">
        <v>129</v>
      </c>
      <c r="AY2830" s="18" t="s">
        <v>445</v>
      </c>
      <c r="BE2830" s="165">
        <f>IF(N2830="základná",J2830,0)</f>
        <v>0</v>
      </c>
      <c r="BF2830" s="165">
        <f>IF(N2830="znížená",J2830,0)</f>
        <v>0</v>
      </c>
      <c r="BG2830" s="165">
        <f>IF(N2830="zákl. prenesená",J2830,0)</f>
        <v>0</v>
      </c>
      <c r="BH2830" s="165">
        <f>IF(N2830="zníž. prenesená",J2830,0)</f>
        <v>0</v>
      </c>
      <c r="BI2830" s="165">
        <f>IF(N2830="nulová",J2830,0)</f>
        <v>0</v>
      </c>
      <c r="BJ2830" s="18" t="s">
        <v>129</v>
      </c>
      <c r="BK2830" s="165">
        <f>ROUND(I2830*H2830,2)</f>
        <v>0</v>
      </c>
      <c r="BL2830" s="18" t="s">
        <v>558</v>
      </c>
      <c r="BM2830" s="164" t="s">
        <v>3452</v>
      </c>
    </row>
    <row r="2831" spans="1:65" s="13" customFormat="1">
      <c r="B2831" s="166"/>
      <c r="D2831" s="167" t="s">
        <v>453</v>
      </c>
      <c r="E2831" s="168" t="s">
        <v>1</v>
      </c>
      <c r="F2831" s="169" t="s">
        <v>3370</v>
      </c>
      <c r="H2831" s="168" t="s">
        <v>1</v>
      </c>
      <c r="L2831" s="166"/>
      <c r="M2831" s="170"/>
      <c r="N2831" s="171"/>
      <c r="O2831" s="171"/>
      <c r="P2831" s="171"/>
      <c r="Q2831" s="171"/>
      <c r="R2831" s="171"/>
      <c r="S2831" s="171"/>
      <c r="T2831" s="172"/>
      <c r="AT2831" s="168" t="s">
        <v>453</v>
      </c>
      <c r="AU2831" s="168" t="s">
        <v>129</v>
      </c>
      <c r="AV2831" s="13" t="s">
        <v>81</v>
      </c>
      <c r="AW2831" s="13" t="s">
        <v>29</v>
      </c>
      <c r="AX2831" s="13" t="s">
        <v>73</v>
      </c>
      <c r="AY2831" s="168" t="s">
        <v>445</v>
      </c>
    </row>
    <row r="2832" spans="1:65" s="14" customFormat="1" ht="22.5">
      <c r="B2832" s="173"/>
      <c r="D2832" s="167" t="s">
        <v>453</v>
      </c>
      <c r="E2832" s="174" t="s">
        <v>1</v>
      </c>
      <c r="F2832" s="175" t="s">
        <v>3453</v>
      </c>
      <c r="H2832" s="176">
        <v>211.7</v>
      </c>
      <c r="L2832" s="173"/>
      <c r="M2832" s="177"/>
      <c r="N2832" s="178"/>
      <c r="O2832" s="178"/>
      <c r="P2832" s="178"/>
      <c r="Q2832" s="178"/>
      <c r="R2832" s="178"/>
      <c r="S2832" s="178"/>
      <c r="T2832" s="179"/>
      <c r="AT2832" s="174" t="s">
        <v>453</v>
      </c>
      <c r="AU2832" s="174" t="s">
        <v>129</v>
      </c>
      <c r="AV2832" s="14" t="s">
        <v>129</v>
      </c>
      <c r="AW2832" s="14" t="s">
        <v>29</v>
      </c>
      <c r="AX2832" s="14" t="s">
        <v>73</v>
      </c>
      <c r="AY2832" s="174" t="s">
        <v>445</v>
      </c>
    </row>
    <row r="2833" spans="1:65" s="14" customFormat="1">
      <c r="B2833" s="173"/>
      <c r="D2833" s="167" t="s">
        <v>453</v>
      </c>
      <c r="E2833" s="174" t="s">
        <v>1</v>
      </c>
      <c r="F2833" s="175" t="s">
        <v>3454</v>
      </c>
      <c r="H2833" s="176">
        <v>15.775</v>
      </c>
      <c r="L2833" s="173"/>
      <c r="M2833" s="177"/>
      <c r="N2833" s="178"/>
      <c r="O2833" s="178"/>
      <c r="P2833" s="178"/>
      <c r="Q2833" s="178"/>
      <c r="R2833" s="178"/>
      <c r="S2833" s="178"/>
      <c r="T2833" s="179"/>
      <c r="AT2833" s="174" t="s">
        <v>453</v>
      </c>
      <c r="AU2833" s="174" t="s">
        <v>129</v>
      </c>
      <c r="AV2833" s="14" t="s">
        <v>129</v>
      </c>
      <c r="AW2833" s="14" t="s">
        <v>29</v>
      </c>
      <c r="AX2833" s="14" t="s">
        <v>73</v>
      </c>
      <c r="AY2833" s="174" t="s">
        <v>445</v>
      </c>
    </row>
    <row r="2834" spans="1:65" s="15" customFormat="1">
      <c r="B2834" s="180"/>
      <c r="D2834" s="167" t="s">
        <v>453</v>
      </c>
      <c r="E2834" s="181" t="s">
        <v>334</v>
      </c>
      <c r="F2834" s="182" t="s">
        <v>468</v>
      </c>
      <c r="H2834" s="183">
        <v>227.47499999999999</v>
      </c>
      <c r="L2834" s="180"/>
      <c r="M2834" s="184"/>
      <c r="N2834" s="185"/>
      <c r="O2834" s="185"/>
      <c r="P2834" s="185"/>
      <c r="Q2834" s="185"/>
      <c r="R2834" s="185"/>
      <c r="S2834" s="185"/>
      <c r="T2834" s="186"/>
      <c r="AT2834" s="181" t="s">
        <v>453</v>
      </c>
      <c r="AU2834" s="181" t="s">
        <v>129</v>
      </c>
      <c r="AV2834" s="15" t="s">
        <v>469</v>
      </c>
      <c r="AW2834" s="15" t="s">
        <v>29</v>
      </c>
      <c r="AX2834" s="15" t="s">
        <v>73</v>
      </c>
      <c r="AY2834" s="181" t="s">
        <v>445</v>
      </c>
    </row>
    <row r="2835" spans="1:65" s="16" customFormat="1">
      <c r="B2835" s="187"/>
      <c r="D2835" s="167" t="s">
        <v>453</v>
      </c>
      <c r="E2835" s="188" t="s">
        <v>1</v>
      </c>
      <c r="F2835" s="189" t="s">
        <v>470</v>
      </c>
      <c r="H2835" s="190">
        <v>227.47499999999999</v>
      </c>
      <c r="L2835" s="187"/>
      <c r="M2835" s="191"/>
      <c r="N2835" s="192"/>
      <c r="O2835" s="192"/>
      <c r="P2835" s="192"/>
      <c r="Q2835" s="192"/>
      <c r="R2835" s="192"/>
      <c r="S2835" s="192"/>
      <c r="T2835" s="193"/>
      <c r="AT2835" s="188" t="s">
        <v>453</v>
      </c>
      <c r="AU2835" s="188" t="s">
        <v>129</v>
      </c>
      <c r="AV2835" s="16" t="s">
        <v>451</v>
      </c>
      <c r="AW2835" s="16" t="s">
        <v>29</v>
      </c>
      <c r="AX2835" s="16" t="s">
        <v>81</v>
      </c>
      <c r="AY2835" s="188" t="s">
        <v>445</v>
      </c>
    </row>
    <row r="2836" spans="1:65" s="2" customFormat="1" ht="16.5" customHeight="1">
      <c r="A2836" s="30"/>
      <c r="B2836" s="152"/>
      <c r="C2836" s="194" t="s">
        <v>3455</v>
      </c>
      <c r="D2836" s="194" t="s">
        <v>534</v>
      </c>
      <c r="E2836" s="195" t="s">
        <v>3456</v>
      </c>
      <c r="F2836" s="196" t="s">
        <v>3457</v>
      </c>
      <c r="G2836" s="197" t="s">
        <v>529</v>
      </c>
      <c r="H2836" s="198">
        <v>257.31200000000001</v>
      </c>
      <c r="I2836" s="199"/>
      <c r="J2836" s="199">
        <f>ROUND(I2836*H2836,2)</f>
        <v>0</v>
      </c>
      <c r="K2836" s="200"/>
      <c r="L2836" s="201"/>
      <c r="M2836" s="202" t="s">
        <v>1</v>
      </c>
      <c r="N2836" s="203" t="s">
        <v>39</v>
      </c>
      <c r="O2836" s="162">
        <v>0</v>
      </c>
      <c r="P2836" s="162">
        <f>O2836*H2836</f>
        <v>0</v>
      </c>
      <c r="Q2836" s="162">
        <v>2.52E-2</v>
      </c>
      <c r="R2836" s="162">
        <f>Q2836*H2836</f>
        <v>6.4842624000000004</v>
      </c>
      <c r="S2836" s="162">
        <v>0</v>
      </c>
      <c r="T2836" s="163">
        <f>S2836*H2836</f>
        <v>0</v>
      </c>
      <c r="U2836" s="30"/>
      <c r="V2836" s="30"/>
      <c r="W2836" s="30"/>
      <c r="X2836" s="30"/>
      <c r="Y2836" s="30"/>
      <c r="Z2836" s="30"/>
      <c r="AA2836" s="30"/>
      <c r="AB2836" s="30"/>
      <c r="AC2836" s="30"/>
      <c r="AD2836" s="30"/>
      <c r="AE2836" s="30"/>
      <c r="AR2836" s="164" t="s">
        <v>655</v>
      </c>
      <c r="AT2836" s="164" t="s">
        <v>534</v>
      </c>
      <c r="AU2836" s="164" t="s">
        <v>129</v>
      </c>
      <c r="AY2836" s="18" t="s">
        <v>445</v>
      </c>
      <c r="BE2836" s="165">
        <f>IF(N2836="základná",J2836,0)</f>
        <v>0</v>
      </c>
      <c r="BF2836" s="165">
        <f>IF(N2836="znížená",J2836,0)</f>
        <v>0</v>
      </c>
      <c r="BG2836" s="165">
        <f>IF(N2836="zákl. prenesená",J2836,0)</f>
        <v>0</v>
      </c>
      <c r="BH2836" s="165">
        <f>IF(N2836="zníž. prenesená",J2836,0)</f>
        <v>0</v>
      </c>
      <c r="BI2836" s="165">
        <f>IF(N2836="nulová",J2836,0)</f>
        <v>0</v>
      </c>
      <c r="BJ2836" s="18" t="s">
        <v>129</v>
      </c>
      <c r="BK2836" s="165">
        <f>ROUND(I2836*H2836,2)</f>
        <v>0</v>
      </c>
      <c r="BL2836" s="18" t="s">
        <v>558</v>
      </c>
      <c r="BM2836" s="164" t="s">
        <v>3458</v>
      </c>
    </row>
    <row r="2837" spans="1:65" s="14" customFormat="1">
      <c r="B2837" s="173"/>
      <c r="D2837" s="167" t="s">
        <v>453</v>
      </c>
      <c r="E2837" s="174" t="s">
        <v>1</v>
      </c>
      <c r="F2837" s="175" t="s">
        <v>1988</v>
      </c>
      <c r="H2837" s="176">
        <v>232.02500000000001</v>
      </c>
      <c r="L2837" s="173"/>
      <c r="M2837" s="177"/>
      <c r="N2837" s="178"/>
      <c r="O2837" s="178"/>
      <c r="P2837" s="178"/>
      <c r="Q2837" s="178"/>
      <c r="R2837" s="178"/>
      <c r="S2837" s="178"/>
      <c r="T2837" s="179"/>
      <c r="AT2837" s="174" t="s">
        <v>453</v>
      </c>
      <c r="AU2837" s="174" t="s">
        <v>129</v>
      </c>
      <c r="AV2837" s="14" t="s">
        <v>129</v>
      </c>
      <c r="AW2837" s="14" t="s">
        <v>29</v>
      </c>
      <c r="AX2837" s="14" t="s">
        <v>73</v>
      </c>
      <c r="AY2837" s="174" t="s">
        <v>445</v>
      </c>
    </row>
    <row r="2838" spans="1:65" s="14" customFormat="1">
      <c r="B2838" s="173"/>
      <c r="D2838" s="167" t="s">
        <v>453</v>
      </c>
      <c r="E2838" s="174" t="s">
        <v>1</v>
      </c>
      <c r="F2838" s="175" t="s">
        <v>3459</v>
      </c>
      <c r="H2838" s="176">
        <v>25.286999999999999</v>
      </c>
      <c r="L2838" s="173"/>
      <c r="M2838" s="177"/>
      <c r="N2838" s="178"/>
      <c r="O2838" s="178"/>
      <c r="P2838" s="178"/>
      <c r="Q2838" s="178"/>
      <c r="R2838" s="178"/>
      <c r="S2838" s="178"/>
      <c r="T2838" s="179"/>
      <c r="AT2838" s="174" t="s">
        <v>453</v>
      </c>
      <c r="AU2838" s="174" t="s">
        <v>129</v>
      </c>
      <c r="AV2838" s="14" t="s">
        <v>129</v>
      </c>
      <c r="AW2838" s="14" t="s">
        <v>29</v>
      </c>
      <c r="AX2838" s="14" t="s">
        <v>73</v>
      </c>
      <c r="AY2838" s="174" t="s">
        <v>445</v>
      </c>
    </row>
    <row r="2839" spans="1:65" s="16" customFormat="1">
      <c r="B2839" s="187"/>
      <c r="D2839" s="167" t="s">
        <v>453</v>
      </c>
      <c r="E2839" s="188" t="s">
        <v>1</v>
      </c>
      <c r="F2839" s="189" t="s">
        <v>470</v>
      </c>
      <c r="H2839" s="190">
        <v>257.31200000000001</v>
      </c>
      <c r="L2839" s="187"/>
      <c r="M2839" s="191"/>
      <c r="N2839" s="192"/>
      <c r="O2839" s="192"/>
      <c r="P2839" s="192"/>
      <c r="Q2839" s="192"/>
      <c r="R2839" s="192"/>
      <c r="S2839" s="192"/>
      <c r="T2839" s="193"/>
      <c r="AT2839" s="188" t="s">
        <v>453</v>
      </c>
      <c r="AU2839" s="188" t="s">
        <v>129</v>
      </c>
      <c r="AV2839" s="16" t="s">
        <v>451</v>
      </c>
      <c r="AW2839" s="16" t="s">
        <v>29</v>
      </c>
      <c r="AX2839" s="16" t="s">
        <v>81</v>
      </c>
      <c r="AY2839" s="188" t="s">
        <v>445</v>
      </c>
    </row>
    <row r="2840" spans="1:65" s="2" customFormat="1" ht="37.9" customHeight="1">
      <c r="A2840" s="30"/>
      <c r="B2840" s="152"/>
      <c r="C2840" s="153" t="s">
        <v>3460</v>
      </c>
      <c r="D2840" s="153" t="s">
        <v>447</v>
      </c>
      <c r="E2840" s="154" t="s">
        <v>3461</v>
      </c>
      <c r="F2840" s="155" t="s">
        <v>3442</v>
      </c>
      <c r="G2840" s="156" t="s">
        <v>529</v>
      </c>
      <c r="H2840" s="157">
        <v>32.96</v>
      </c>
      <c r="I2840" s="158"/>
      <c r="J2840" s="158">
        <f>ROUND(I2840*H2840,2)</f>
        <v>0</v>
      </c>
      <c r="K2840" s="159"/>
      <c r="L2840" s="31"/>
      <c r="M2840" s="160" t="s">
        <v>1</v>
      </c>
      <c r="N2840" s="161" t="s">
        <v>39</v>
      </c>
      <c r="O2840" s="162">
        <v>0.99168000000000001</v>
      </c>
      <c r="P2840" s="162">
        <f>O2840*H2840</f>
        <v>32.685772800000002</v>
      </c>
      <c r="Q2840" s="162">
        <v>2.967E-3</v>
      </c>
      <c r="R2840" s="162">
        <f>Q2840*H2840</f>
        <v>9.7792320000000002E-2</v>
      </c>
      <c r="S2840" s="162">
        <v>0</v>
      </c>
      <c r="T2840" s="163">
        <f>S2840*H2840</f>
        <v>0</v>
      </c>
      <c r="U2840" s="30"/>
      <c r="V2840" s="30"/>
      <c r="W2840" s="30"/>
      <c r="X2840" s="30"/>
      <c r="Y2840" s="30"/>
      <c r="Z2840" s="30"/>
      <c r="AA2840" s="30"/>
      <c r="AB2840" s="30"/>
      <c r="AC2840" s="30"/>
      <c r="AD2840" s="30"/>
      <c r="AE2840" s="30"/>
      <c r="AR2840" s="164" t="s">
        <v>558</v>
      </c>
      <c r="AT2840" s="164" t="s">
        <v>447</v>
      </c>
      <c r="AU2840" s="164" t="s">
        <v>129</v>
      </c>
      <c r="AY2840" s="18" t="s">
        <v>445</v>
      </c>
      <c r="BE2840" s="165">
        <f>IF(N2840="základná",J2840,0)</f>
        <v>0</v>
      </c>
      <c r="BF2840" s="165">
        <f>IF(N2840="znížená",J2840,0)</f>
        <v>0</v>
      </c>
      <c r="BG2840" s="165">
        <f>IF(N2840="zákl. prenesená",J2840,0)</f>
        <v>0</v>
      </c>
      <c r="BH2840" s="165">
        <f>IF(N2840="zníž. prenesená",J2840,0)</f>
        <v>0</v>
      </c>
      <c r="BI2840" s="165">
        <f>IF(N2840="nulová",J2840,0)</f>
        <v>0</v>
      </c>
      <c r="BJ2840" s="18" t="s">
        <v>129</v>
      </c>
      <c r="BK2840" s="165">
        <f>ROUND(I2840*H2840,2)</f>
        <v>0</v>
      </c>
      <c r="BL2840" s="18" t="s">
        <v>558</v>
      </c>
      <c r="BM2840" s="164" t="s">
        <v>3462</v>
      </c>
    </row>
    <row r="2841" spans="1:65" s="13" customFormat="1">
      <c r="B2841" s="166"/>
      <c r="D2841" s="167" t="s">
        <v>453</v>
      </c>
      <c r="E2841" s="168" t="s">
        <v>1</v>
      </c>
      <c r="F2841" s="169" t="s">
        <v>3463</v>
      </c>
      <c r="H2841" s="168" t="s">
        <v>1</v>
      </c>
      <c r="L2841" s="166"/>
      <c r="M2841" s="170"/>
      <c r="N2841" s="171"/>
      <c r="O2841" s="171"/>
      <c r="P2841" s="171"/>
      <c r="Q2841" s="171"/>
      <c r="R2841" s="171"/>
      <c r="S2841" s="171"/>
      <c r="T2841" s="172"/>
      <c r="AT2841" s="168" t="s">
        <v>453</v>
      </c>
      <c r="AU2841" s="168" t="s">
        <v>129</v>
      </c>
      <c r="AV2841" s="13" t="s">
        <v>81</v>
      </c>
      <c r="AW2841" s="13" t="s">
        <v>29</v>
      </c>
      <c r="AX2841" s="13" t="s">
        <v>73</v>
      </c>
      <c r="AY2841" s="168" t="s">
        <v>445</v>
      </c>
    </row>
    <row r="2842" spans="1:65" s="13" customFormat="1">
      <c r="B2842" s="166"/>
      <c r="D2842" s="167" t="s">
        <v>453</v>
      </c>
      <c r="E2842" s="168" t="s">
        <v>1</v>
      </c>
      <c r="F2842" s="169" t="s">
        <v>654</v>
      </c>
      <c r="H2842" s="168" t="s">
        <v>1</v>
      </c>
      <c r="L2842" s="166"/>
      <c r="M2842" s="170"/>
      <c r="N2842" s="171"/>
      <c r="O2842" s="171"/>
      <c r="P2842" s="171"/>
      <c r="Q2842" s="171"/>
      <c r="R2842" s="171"/>
      <c r="S2842" s="171"/>
      <c r="T2842" s="172"/>
      <c r="AT2842" s="168" t="s">
        <v>453</v>
      </c>
      <c r="AU2842" s="168" t="s">
        <v>129</v>
      </c>
      <c r="AV2842" s="13" t="s">
        <v>81</v>
      </c>
      <c r="AW2842" s="13" t="s">
        <v>29</v>
      </c>
      <c r="AX2842" s="13" t="s">
        <v>73</v>
      </c>
      <c r="AY2842" s="168" t="s">
        <v>445</v>
      </c>
    </row>
    <row r="2843" spans="1:65" s="14" customFormat="1">
      <c r="B2843" s="173"/>
      <c r="D2843" s="167" t="s">
        <v>453</v>
      </c>
      <c r="E2843" s="174" t="s">
        <v>1</v>
      </c>
      <c r="F2843" s="175" t="s">
        <v>3464</v>
      </c>
      <c r="H2843" s="176">
        <v>32.96</v>
      </c>
      <c r="L2843" s="173"/>
      <c r="M2843" s="177"/>
      <c r="N2843" s="178"/>
      <c r="O2843" s="178"/>
      <c r="P2843" s="178"/>
      <c r="Q2843" s="178"/>
      <c r="R2843" s="178"/>
      <c r="S2843" s="178"/>
      <c r="T2843" s="179"/>
      <c r="AT2843" s="174" t="s">
        <v>453</v>
      </c>
      <c r="AU2843" s="174" t="s">
        <v>129</v>
      </c>
      <c r="AV2843" s="14" t="s">
        <v>129</v>
      </c>
      <c r="AW2843" s="14" t="s">
        <v>29</v>
      </c>
      <c r="AX2843" s="14" t="s">
        <v>73</v>
      </c>
      <c r="AY2843" s="174" t="s">
        <v>445</v>
      </c>
    </row>
    <row r="2844" spans="1:65" s="15" customFormat="1">
      <c r="B2844" s="180"/>
      <c r="D2844" s="167" t="s">
        <v>453</v>
      </c>
      <c r="E2844" s="181" t="s">
        <v>352</v>
      </c>
      <c r="F2844" s="182" t="s">
        <v>468</v>
      </c>
      <c r="H2844" s="183">
        <v>32.96</v>
      </c>
      <c r="L2844" s="180"/>
      <c r="M2844" s="184"/>
      <c r="N2844" s="185"/>
      <c r="O2844" s="185"/>
      <c r="P2844" s="185"/>
      <c r="Q2844" s="185"/>
      <c r="R2844" s="185"/>
      <c r="S2844" s="185"/>
      <c r="T2844" s="186"/>
      <c r="AT2844" s="181" t="s">
        <v>453</v>
      </c>
      <c r="AU2844" s="181" t="s">
        <v>129</v>
      </c>
      <c r="AV2844" s="15" t="s">
        <v>469</v>
      </c>
      <c r="AW2844" s="15" t="s">
        <v>29</v>
      </c>
      <c r="AX2844" s="15" t="s">
        <v>73</v>
      </c>
      <c r="AY2844" s="181" t="s">
        <v>445</v>
      </c>
    </row>
    <row r="2845" spans="1:65" s="16" customFormat="1">
      <c r="B2845" s="187"/>
      <c r="D2845" s="167" t="s">
        <v>453</v>
      </c>
      <c r="E2845" s="188" t="s">
        <v>1</v>
      </c>
      <c r="F2845" s="189" t="s">
        <v>470</v>
      </c>
      <c r="H2845" s="190">
        <v>32.96</v>
      </c>
      <c r="L2845" s="187"/>
      <c r="M2845" s="191"/>
      <c r="N2845" s="192"/>
      <c r="O2845" s="192"/>
      <c r="P2845" s="192"/>
      <c r="Q2845" s="192"/>
      <c r="R2845" s="192"/>
      <c r="S2845" s="192"/>
      <c r="T2845" s="193"/>
      <c r="AT2845" s="188" t="s">
        <v>453</v>
      </c>
      <c r="AU2845" s="188" t="s">
        <v>129</v>
      </c>
      <c r="AV2845" s="16" t="s">
        <v>451</v>
      </c>
      <c r="AW2845" s="16" t="s">
        <v>29</v>
      </c>
      <c r="AX2845" s="16" t="s">
        <v>81</v>
      </c>
      <c r="AY2845" s="188" t="s">
        <v>445</v>
      </c>
    </row>
    <row r="2846" spans="1:65" s="2" customFormat="1" ht="16.5" customHeight="1">
      <c r="A2846" s="30"/>
      <c r="B2846" s="152"/>
      <c r="C2846" s="194" t="s">
        <v>3465</v>
      </c>
      <c r="D2846" s="194" t="s">
        <v>534</v>
      </c>
      <c r="E2846" s="195" t="s">
        <v>3466</v>
      </c>
      <c r="F2846" s="196" t="s">
        <v>3467</v>
      </c>
      <c r="G2846" s="197" t="s">
        <v>529</v>
      </c>
      <c r="H2846" s="198">
        <v>33.619</v>
      </c>
      <c r="I2846" s="199"/>
      <c r="J2846" s="199">
        <f>ROUND(I2846*H2846,2)</f>
        <v>0</v>
      </c>
      <c r="K2846" s="200"/>
      <c r="L2846" s="201"/>
      <c r="M2846" s="202" t="s">
        <v>1</v>
      </c>
      <c r="N2846" s="203" t="s">
        <v>39</v>
      </c>
      <c r="O2846" s="162">
        <v>0</v>
      </c>
      <c r="P2846" s="162">
        <f>O2846*H2846</f>
        <v>0</v>
      </c>
      <c r="Q2846" s="162">
        <v>2.52E-2</v>
      </c>
      <c r="R2846" s="162">
        <f>Q2846*H2846</f>
        <v>0.84719880000000003</v>
      </c>
      <c r="S2846" s="162">
        <v>0</v>
      </c>
      <c r="T2846" s="163">
        <f>S2846*H2846</f>
        <v>0</v>
      </c>
      <c r="U2846" s="30"/>
      <c r="V2846" s="30"/>
      <c r="W2846" s="30"/>
      <c r="X2846" s="30"/>
      <c r="Y2846" s="30"/>
      <c r="Z2846" s="30"/>
      <c r="AA2846" s="30"/>
      <c r="AB2846" s="30"/>
      <c r="AC2846" s="30"/>
      <c r="AD2846" s="30"/>
      <c r="AE2846" s="30"/>
      <c r="AR2846" s="164" t="s">
        <v>655</v>
      </c>
      <c r="AT2846" s="164" t="s">
        <v>534</v>
      </c>
      <c r="AU2846" s="164" t="s">
        <v>129</v>
      </c>
      <c r="AY2846" s="18" t="s">
        <v>445</v>
      </c>
      <c r="BE2846" s="165">
        <f>IF(N2846="základná",J2846,0)</f>
        <v>0</v>
      </c>
      <c r="BF2846" s="165">
        <f>IF(N2846="znížená",J2846,0)</f>
        <v>0</v>
      </c>
      <c r="BG2846" s="165">
        <f>IF(N2846="zákl. prenesená",J2846,0)</f>
        <v>0</v>
      </c>
      <c r="BH2846" s="165">
        <f>IF(N2846="zníž. prenesená",J2846,0)</f>
        <v>0</v>
      </c>
      <c r="BI2846" s="165">
        <f>IF(N2846="nulová",J2846,0)</f>
        <v>0</v>
      </c>
      <c r="BJ2846" s="18" t="s">
        <v>129</v>
      </c>
      <c r="BK2846" s="165">
        <f>ROUND(I2846*H2846,2)</f>
        <v>0</v>
      </c>
      <c r="BL2846" s="18" t="s">
        <v>558</v>
      </c>
      <c r="BM2846" s="164" t="s">
        <v>3468</v>
      </c>
    </row>
    <row r="2847" spans="1:65" s="14" customFormat="1">
      <c r="B2847" s="173"/>
      <c r="D2847" s="167" t="s">
        <v>453</v>
      </c>
      <c r="E2847" s="174" t="s">
        <v>1</v>
      </c>
      <c r="F2847" s="175" t="s">
        <v>1999</v>
      </c>
      <c r="H2847" s="176">
        <v>33.619</v>
      </c>
      <c r="L2847" s="173"/>
      <c r="M2847" s="177"/>
      <c r="N2847" s="178"/>
      <c r="O2847" s="178"/>
      <c r="P2847" s="178"/>
      <c r="Q2847" s="178"/>
      <c r="R2847" s="178"/>
      <c r="S2847" s="178"/>
      <c r="T2847" s="179"/>
      <c r="AT2847" s="174" t="s">
        <v>453</v>
      </c>
      <c r="AU2847" s="174" t="s">
        <v>129</v>
      </c>
      <c r="AV2847" s="14" t="s">
        <v>129</v>
      </c>
      <c r="AW2847" s="14" t="s">
        <v>29</v>
      </c>
      <c r="AX2847" s="14" t="s">
        <v>73</v>
      </c>
      <c r="AY2847" s="174" t="s">
        <v>445</v>
      </c>
    </row>
    <row r="2848" spans="1:65" s="16" customFormat="1">
      <c r="B2848" s="187"/>
      <c r="D2848" s="167" t="s">
        <v>453</v>
      </c>
      <c r="E2848" s="188" t="s">
        <v>1</v>
      </c>
      <c r="F2848" s="189" t="s">
        <v>470</v>
      </c>
      <c r="H2848" s="190">
        <v>33.619</v>
      </c>
      <c r="L2848" s="187"/>
      <c r="M2848" s="191"/>
      <c r="N2848" s="192"/>
      <c r="O2848" s="192"/>
      <c r="P2848" s="192"/>
      <c r="Q2848" s="192"/>
      <c r="R2848" s="192"/>
      <c r="S2848" s="192"/>
      <c r="T2848" s="193"/>
      <c r="AT2848" s="188" t="s">
        <v>453</v>
      </c>
      <c r="AU2848" s="188" t="s">
        <v>129</v>
      </c>
      <c r="AV2848" s="16" t="s">
        <v>451</v>
      </c>
      <c r="AW2848" s="16" t="s">
        <v>29</v>
      </c>
      <c r="AX2848" s="16" t="s">
        <v>81</v>
      </c>
      <c r="AY2848" s="188" t="s">
        <v>445</v>
      </c>
    </row>
    <row r="2849" spans="1:65" s="2" customFormat="1" ht="24.2" customHeight="1">
      <c r="A2849" s="30"/>
      <c r="B2849" s="152"/>
      <c r="C2849" s="153" t="s">
        <v>3469</v>
      </c>
      <c r="D2849" s="153" t="s">
        <v>447</v>
      </c>
      <c r="E2849" s="154" t="s">
        <v>3470</v>
      </c>
      <c r="F2849" s="155" t="s">
        <v>3471</v>
      </c>
      <c r="G2849" s="156" t="s">
        <v>1774</v>
      </c>
      <c r="H2849" s="157">
        <v>678.3</v>
      </c>
      <c r="I2849" s="158"/>
      <c r="J2849" s="158">
        <f>ROUND(I2849*H2849,2)</f>
        <v>0</v>
      </c>
      <c r="K2849" s="159"/>
      <c r="L2849" s="31"/>
      <c r="M2849" s="160" t="s">
        <v>1</v>
      </c>
      <c r="N2849" s="161" t="s">
        <v>39</v>
      </c>
      <c r="O2849" s="162">
        <v>0</v>
      </c>
      <c r="P2849" s="162">
        <f>O2849*H2849</f>
        <v>0</v>
      </c>
      <c r="Q2849" s="162">
        <v>0</v>
      </c>
      <c r="R2849" s="162">
        <f>Q2849*H2849</f>
        <v>0</v>
      </c>
      <c r="S2849" s="162">
        <v>0</v>
      </c>
      <c r="T2849" s="163">
        <f>S2849*H2849</f>
        <v>0</v>
      </c>
      <c r="U2849" s="30"/>
      <c r="V2849" s="30"/>
      <c r="W2849" s="30"/>
      <c r="X2849" s="30"/>
      <c r="Y2849" s="30"/>
      <c r="Z2849" s="30"/>
      <c r="AA2849" s="30"/>
      <c r="AB2849" s="30"/>
      <c r="AC2849" s="30"/>
      <c r="AD2849" s="30"/>
      <c r="AE2849" s="30"/>
      <c r="AR2849" s="164" t="s">
        <v>558</v>
      </c>
      <c r="AT2849" s="164" t="s">
        <v>447</v>
      </c>
      <c r="AU2849" s="164" t="s">
        <v>129</v>
      </c>
      <c r="AY2849" s="18" t="s">
        <v>445</v>
      </c>
      <c r="BE2849" s="165">
        <f>IF(N2849="základná",J2849,0)</f>
        <v>0</v>
      </c>
      <c r="BF2849" s="165">
        <f>IF(N2849="znížená",J2849,0)</f>
        <v>0</v>
      </c>
      <c r="BG2849" s="165">
        <f>IF(N2849="zákl. prenesená",J2849,0)</f>
        <v>0</v>
      </c>
      <c r="BH2849" s="165">
        <f>IF(N2849="zníž. prenesená",J2849,0)</f>
        <v>0</v>
      </c>
      <c r="BI2849" s="165">
        <f>IF(N2849="nulová",J2849,0)</f>
        <v>0</v>
      </c>
      <c r="BJ2849" s="18" t="s">
        <v>129</v>
      </c>
      <c r="BK2849" s="165">
        <f>ROUND(I2849*H2849,2)</f>
        <v>0</v>
      </c>
      <c r="BL2849" s="18" t="s">
        <v>558</v>
      </c>
      <c r="BM2849" s="164" t="s">
        <v>3472</v>
      </c>
    </row>
    <row r="2850" spans="1:65" s="12" customFormat="1" ht="22.9" customHeight="1">
      <c r="B2850" s="140"/>
      <c r="D2850" s="141" t="s">
        <v>72</v>
      </c>
      <c r="E2850" s="150" t="s">
        <v>3473</v>
      </c>
      <c r="F2850" s="150" t="s">
        <v>3474</v>
      </c>
      <c r="J2850" s="151">
        <f>BK2850</f>
        <v>0</v>
      </c>
      <c r="L2850" s="140"/>
      <c r="M2850" s="144"/>
      <c r="N2850" s="145"/>
      <c r="O2850" s="145"/>
      <c r="P2850" s="146">
        <f>SUM(P2851:P2909)</f>
        <v>366.61092344000002</v>
      </c>
      <c r="Q2850" s="145"/>
      <c r="R2850" s="146">
        <f>SUM(R2851:R2909)</f>
        <v>35.295772918680001</v>
      </c>
      <c r="S2850" s="145"/>
      <c r="T2850" s="147">
        <f>SUM(T2851:T2909)</f>
        <v>0</v>
      </c>
      <c r="AR2850" s="141" t="s">
        <v>129</v>
      </c>
      <c r="AT2850" s="148" t="s">
        <v>72</v>
      </c>
      <c r="AU2850" s="148" t="s">
        <v>81</v>
      </c>
      <c r="AY2850" s="141" t="s">
        <v>445</v>
      </c>
      <c r="BK2850" s="149">
        <f>SUM(BK2851:BK2909)</f>
        <v>0</v>
      </c>
    </row>
    <row r="2851" spans="1:65" s="2" customFormat="1" ht="24.2" customHeight="1">
      <c r="A2851" s="30"/>
      <c r="B2851" s="152"/>
      <c r="C2851" s="153" t="s">
        <v>3475</v>
      </c>
      <c r="D2851" s="153" t="s">
        <v>447</v>
      </c>
      <c r="E2851" s="154" t="s">
        <v>3476</v>
      </c>
      <c r="F2851" s="155" t="s">
        <v>3477</v>
      </c>
      <c r="G2851" s="156" t="s">
        <v>542</v>
      </c>
      <c r="H2851" s="157">
        <v>202.55</v>
      </c>
      <c r="I2851" s="158"/>
      <c r="J2851" s="158">
        <f>ROUND(I2851*H2851,2)</f>
        <v>0</v>
      </c>
      <c r="K2851" s="159"/>
      <c r="L2851" s="31"/>
      <c r="M2851" s="160" t="s">
        <v>1</v>
      </c>
      <c r="N2851" s="161" t="s">
        <v>39</v>
      </c>
      <c r="O2851" s="162">
        <v>0.64337999999999995</v>
      </c>
      <c r="P2851" s="162">
        <f>O2851*H2851</f>
        <v>130.316619</v>
      </c>
      <c r="Q2851" s="162">
        <v>4.4250230000000002E-2</v>
      </c>
      <c r="R2851" s="162">
        <f>Q2851*H2851</f>
        <v>8.9628840865000008</v>
      </c>
      <c r="S2851" s="162">
        <v>0</v>
      </c>
      <c r="T2851" s="163">
        <f>S2851*H2851</f>
        <v>0</v>
      </c>
      <c r="U2851" s="30"/>
      <c r="V2851" s="30"/>
      <c r="W2851" s="30"/>
      <c r="X2851" s="30"/>
      <c r="Y2851" s="30"/>
      <c r="Z2851" s="30"/>
      <c r="AA2851" s="30"/>
      <c r="AB2851" s="30"/>
      <c r="AC2851" s="30"/>
      <c r="AD2851" s="30"/>
      <c r="AE2851" s="30"/>
      <c r="AR2851" s="164" t="s">
        <v>558</v>
      </c>
      <c r="AT2851" s="164" t="s">
        <v>447</v>
      </c>
      <c r="AU2851" s="164" t="s">
        <v>129</v>
      </c>
      <c r="AY2851" s="18" t="s">
        <v>445</v>
      </c>
      <c r="BE2851" s="165">
        <f>IF(N2851="základná",J2851,0)</f>
        <v>0</v>
      </c>
      <c r="BF2851" s="165">
        <f>IF(N2851="znížená",J2851,0)</f>
        <v>0</v>
      </c>
      <c r="BG2851" s="165">
        <f>IF(N2851="zákl. prenesená",J2851,0)</f>
        <v>0</v>
      </c>
      <c r="BH2851" s="165">
        <f>IF(N2851="zníž. prenesená",J2851,0)</f>
        <v>0</v>
      </c>
      <c r="BI2851" s="165">
        <f>IF(N2851="nulová",J2851,0)</f>
        <v>0</v>
      </c>
      <c r="BJ2851" s="18" t="s">
        <v>129</v>
      </c>
      <c r="BK2851" s="165">
        <f>ROUND(I2851*H2851,2)</f>
        <v>0</v>
      </c>
      <c r="BL2851" s="18" t="s">
        <v>558</v>
      </c>
      <c r="BM2851" s="164" t="s">
        <v>3478</v>
      </c>
    </row>
    <row r="2852" spans="1:65" s="13" customFormat="1">
      <c r="B2852" s="166"/>
      <c r="D2852" s="167" t="s">
        <v>453</v>
      </c>
      <c r="E2852" s="168" t="s">
        <v>1</v>
      </c>
      <c r="F2852" s="169" t="s">
        <v>3479</v>
      </c>
      <c r="H2852" s="168" t="s">
        <v>1</v>
      </c>
      <c r="L2852" s="166"/>
      <c r="M2852" s="170"/>
      <c r="N2852" s="171"/>
      <c r="O2852" s="171"/>
      <c r="P2852" s="171"/>
      <c r="Q2852" s="171"/>
      <c r="R2852" s="171"/>
      <c r="S2852" s="171"/>
      <c r="T2852" s="172"/>
      <c r="AT2852" s="168" t="s">
        <v>453</v>
      </c>
      <c r="AU2852" s="168" t="s">
        <v>129</v>
      </c>
      <c r="AV2852" s="13" t="s">
        <v>81</v>
      </c>
      <c r="AW2852" s="13" t="s">
        <v>29</v>
      </c>
      <c r="AX2852" s="13" t="s">
        <v>73</v>
      </c>
      <c r="AY2852" s="168" t="s">
        <v>445</v>
      </c>
    </row>
    <row r="2853" spans="1:65" s="13" customFormat="1">
      <c r="B2853" s="166"/>
      <c r="D2853" s="167" t="s">
        <v>453</v>
      </c>
      <c r="E2853" s="168" t="s">
        <v>1</v>
      </c>
      <c r="F2853" s="169" t="s">
        <v>3480</v>
      </c>
      <c r="H2853" s="168" t="s">
        <v>1</v>
      </c>
      <c r="L2853" s="166"/>
      <c r="M2853" s="170"/>
      <c r="N2853" s="171"/>
      <c r="O2853" s="171"/>
      <c r="P2853" s="171"/>
      <c r="Q2853" s="171"/>
      <c r="R2853" s="171"/>
      <c r="S2853" s="171"/>
      <c r="T2853" s="172"/>
      <c r="AT2853" s="168" t="s">
        <v>453</v>
      </c>
      <c r="AU2853" s="168" t="s">
        <v>129</v>
      </c>
      <c r="AV2853" s="13" t="s">
        <v>81</v>
      </c>
      <c r="AW2853" s="13" t="s">
        <v>29</v>
      </c>
      <c r="AX2853" s="13" t="s">
        <v>73</v>
      </c>
      <c r="AY2853" s="168" t="s">
        <v>445</v>
      </c>
    </row>
    <row r="2854" spans="1:65" s="14" customFormat="1">
      <c r="B2854" s="173"/>
      <c r="D2854" s="167" t="s">
        <v>453</v>
      </c>
      <c r="E2854" s="174" t="s">
        <v>1</v>
      </c>
      <c r="F2854" s="175" t="s">
        <v>3481</v>
      </c>
      <c r="H2854" s="176">
        <v>24.7</v>
      </c>
      <c r="L2854" s="173"/>
      <c r="M2854" s="177"/>
      <c r="N2854" s="178"/>
      <c r="O2854" s="178"/>
      <c r="P2854" s="178"/>
      <c r="Q2854" s="178"/>
      <c r="R2854" s="178"/>
      <c r="S2854" s="178"/>
      <c r="T2854" s="179"/>
      <c r="AT2854" s="174" t="s">
        <v>453</v>
      </c>
      <c r="AU2854" s="174" t="s">
        <v>129</v>
      </c>
      <c r="AV2854" s="14" t="s">
        <v>129</v>
      </c>
      <c r="AW2854" s="14" t="s">
        <v>29</v>
      </c>
      <c r="AX2854" s="14" t="s">
        <v>73</v>
      </c>
      <c r="AY2854" s="174" t="s">
        <v>445</v>
      </c>
    </row>
    <row r="2855" spans="1:65" s="14" customFormat="1">
      <c r="B2855" s="173"/>
      <c r="D2855" s="167" t="s">
        <v>453</v>
      </c>
      <c r="E2855" s="174" t="s">
        <v>1</v>
      </c>
      <c r="F2855" s="175" t="s">
        <v>3482</v>
      </c>
      <c r="H2855" s="176">
        <v>35.1</v>
      </c>
      <c r="L2855" s="173"/>
      <c r="M2855" s="177"/>
      <c r="N2855" s="178"/>
      <c r="O2855" s="178"/>
      <c r="P2855" s="178"/>
      <c r="Q2855" s="178"/>
      <c r="R2855" s="178"/>
      <c r="S2855" s="178"/>
      <c r="T2855" s="179"/>
      <c r="AT2855" s="174" t="s">
        <v>453</v>
      </c>
      <c r="AU2855" s="174" t="s">
        <v>129</v>
      </c>
      <c r="AV2855" s="14" t="s">
        <v>129</v>
      </c>
      <c r="AW2855" s="14" t="s">
        <v>29</v>
      </c>
      <c r="AX2855" s="14" t="s">
        <v>73</v>
      </c>
      <c r="AY2855" s="174" t="s">
        <v>445</v>
      </c>
    </row>
    <row r="2856" spans="1:65" s="14" customFormat="1">
      <c r="B2856" s="173"/>
      <c r="D2856" s="167" t="s">
        <v>453</v>
      </c>
      <c r="E2856" s="174" t="s">
        <v>1</v>
      </c>
      <c r="F2856" s="175" t="s">
        <v>3483</v>
      </c>
      <c r="H2856" s="176">
        <v>39.15</v>
      </c>
      <c r="L2856" s="173"/>
      <c r="M2856" s="177"/>
      <c r="N2856" s="178"/>
      <c r="O2856" s="178"/>
      <c r="P2856" s="178"/>
      <c r="Q2856" s="178"/>
      <c r="R2856" s="178"/>
      <c r="S2856" s="178"/>
      <c r="T2856" s="179"/>
      <c r="AT2856" s="174" t="s">
        <v>453</v>
      </c>
      <c r="AU2856" s="174" t="s">
        <v>129</v>
      </c>
      <c r="AV2856" s="14" t="s">
        <v>129</v>
      </c>
      <c r="AW2856" s="14" t="s">
        <v>29</v>
      </c>
      <c r="AX2856" s="14" t="s">
        <v>73</v>
      </c>
      <c r="AY2856" s="174" t="s">
        <v>445</v>
      </c>
    </row>
    <row r="2857" spans="1:65" s="13" customFormat="1">
      <c r="B2857" s="166"/>
      <c r="D2857" s="167" t="s">
        <v>453</v>
      </c>
      <c r="E2857" s="168" t="s">
        <v>1</v>
      </c>
      <c r="F2857" s="169" t="s">
        <v>581</v>
      </c>
      <c r="H2857" s="168" t="s">
        <v>1</v>
      </c>
      <c r="L2857" s="166"/>
      <c r="M2857" s="170"/>
      <c r="N2857" s="171"/>
      <c r="O2857" s="171"/>
      <c r="P2857" s="171"/>
      <c r="Q2857" s="171"/>
      <c r="R2857" s="171"/>
      <c r="S2857" s="171"/>
      <c r="T2857" s="172"/>
      <c r="AT2857" s="168" t="s">
        <v>453</v>
      </c>
      <c r="AU2857" s="168" t="s">
        <v>129</v>
      </c>
      <c r="AV2857" s="13" t="s">
        <v>81</v>
      </c>
      <c r="AW2857" s="13" t="s">
        <v>29</v>
      </c>
      <c r="AX2857" s="13" t="s">
        <v>73</v>
      </c>
      <c r="AY2857" s="168" t="s">
        <v>445</v>
      </c>
    </row>
    <row r="2858" spans="1:65" s="14" customFormat="1">
      <c r="B2858" s="173"/>
      <c r="D2858" s="167" t="s">
        <v>453</v>
      </c>
      <c r="E2858" s="174" t="s">
        <v>1</v>
      </c>
      <c r="F2858" s="175" t="s">
        <v>3484</v>
      </c>
      <c r="H2858" s="176">
        <v>103.6</v>
      </c>
      <c r="L2858" s="173"/>
      <c r="M2858" s="177"/>
      <c r="N2858" s="178"/>
      <c r="O2858" s="178"/>
      <c r="P2858" s="178"/>
      <c r="Q2858" s="178"/>
      <c r="R2858" s="178"/>
      <c r="S2858" s="178"/>
      <c r="T2858" s="179"/>
      <c r="AT2858" s="174" t="s">
        <v>453</v>
      </c>
      <c r="AU2858" s="174" t="s">
        <v>129</v>
      </c>
      <c r="AV2858" s="14" t="s">
        <v>129</v>
      </c>
      <c r="AW2858" s="14" t="s">
        <v>29</v>
      </c>
      <c r="AX2858" s="14" t="s">
        <v>73</v>
      </c>
      <c r="AY2858" s="174" t="s">
        <v>445</v>
      </c>
    </row>
    <row r="2859" spans="1:65" s="15" customFormat="1">
      <c r="B2859" s="180"/>
      <c r="D2859" s="167" t="s">
        <v>453</v>
      </c>
      <c r="E2859" s="181" t="s">
        <v>256</v>
      </c>
      <c r="F2859" s="182" t="s">
        <v>468</v>
      </c>
      <c r="H2859" s="183">
        <v>202.55</v>
      </c>
      <c r="L2859" s="180"/>
      <c r="M2859" s="184"/>
      <c r="N2859" s="185"/>
      <c r="O2859" s="185"/>
      <c r="P2859" s="185"/>
      <c r="Q2859" s="185"/>
      <c r="R2859" s="185"/>
      <c r="S2859" s="185"/>
      <c r="T2859" s="186"/>
      <c r="AT2859" s="181" t="s">
        <v>453</v>
      </c>
      <c r="AU2859" s="181" t="s">
        <v>129</v>
      </c>
      <c r="AV2859" s="15" t="s">
        <v>469</v>
      </c>
      <c r="AW2859" s="15" t="s">
        <v>29</v>
      </c>
      <c r="AX2859" s="15" t="s">
        <v>73</v>
      </c>
      <c r="AY2859" s="181" t="s">
        <v>445</v>
      </c>
    </row>
    <row r="2860" spans="1:65" s="16" customFormat="1">
      <c r="B2860" s="187"/>
      <c r="D2860" s="167" t="s">
        <v>453</v>
      </c>
      <c r="E2860" s="188" t="s">
        <v>1</v>
      </c>
      <c r="F2860" s="189" t="s">
        <v>470</v>
      </c>
      <c r="H2860" s="190">
        <v>202.55</v>
      </c>
      <c r="L2860" s="187"/>
      <c r="M2860" s="191"/>
      <c r="N2860" s="192"/>
      <c r="O2860" s="192"/>
      <c r="P2860" s="192"/>
      <c r="Q2860" s="192"/>
      <c r="R2860" s="192"/>
      <c r="S2860" s="192"/>
      <c r="T2860" s="193"/>
      <c r="AT2860" s="188" t="s">
        <v>453</v>
      </c>
      <c r="AU2860" s="188" t="s">
        <v>129</v>
      </c>
      <c r="AV2860" s="16" t="s">
        <v>451</v>
      </c>
      <c r="AW2860" s="16" t="s">
        <v>29</v>
      </c>
      <c r="AX2860" s="16" t="s">
        <v>81</v>
      </c>
      <c r="AY2860" s="188" t="s">
        <v>445</v>
      </c>
    </row>
    <row r="2861" spans="1:65" s="2" customFormat="1" ht="21.75" customHeight="1">
      <c r="A2861" s="30"/>
      <c r="B2861" s="152"/>
      <c r="C2861" s="194" t="s">
        <v>3485</v>
      </c>
      <c r="D2861" s="194" t="s">
        <v>534</v>
      </c>
      <c r="E2861" s="195" t="s">
        <v>3486</v>
      </c>
      <c r="F2861" s="196" t="s">
        <v>3487</v>
      </c>
      <c r="G2861" s="197" t="s">
        <v>529</v>
      </c>
      <c r="H2861" s="198">
        <v>67.956000000000003</v>
      </c>
      <c r="I2861" s="199"/>
      <c r="J2861" s="199">
        <f>ROUND(I2861*H2861,2)</f>
        <v>0</v>
      </c>
      <c r="K2861" s="200"/>
      <c r="L2861" s="201"/>
      <c r="M2861" s="202" t="s">
        <v>1</v>
      </c>
      <c r="N2861" s="203" t="s">
        <v>39</v>
      </c>
      <c r="O2861" s="162">
        <v>0</v>
      </c>
      <c r="P2861" s="162">
        <f>O2861*H2861</f>
        <v>0</v>
      </c>
      <c r="Q2861" s="162">
        <v>8.4000000000000005E-2</v>
      </c>
      <c r="R2861" s="162">
        <f>Q2861*H2861</f>
        <v>5.7083040000000009</v>
      </c>
      <c r="S2861" s="162">
        <v>0</v>
      </c>
      <c r="T2861" s="163">
        <f>S2861*H2861</f>
        <v>0</v>
      </c>
      <c r="U2861" s="30"/>
      <c r="V2861" s="30"/>
      <c r="W2861" s="30"/>
      <c r="X2861" s="30"/>
      <c r="Y2861" s="30"/>
      <c r="Z2861" s="30"/>
      <c r="AA2861" s="30"/>
      <c r="AB2861" s="30"/>
      <c r="AC2861" s="30"/>
      <c r="AD2861" s="30"/>
      <c r="AE2861" s="30"/>
      <c r="AR2861" s="164" t="s">
        <v>655</v>
      </c>
      <c r="AT2861" s="164" t="s">
        <v>534</v>
      </c>
      <c r="AU2861" s="164" t="s">
        <v>129</v>
      </c>
      <c r="AY2861" s="18" t="s">
        <v>445</v>
      </c>
      <c r="BE2861" s="165">
        <f>IF(N2861="základná",J2861,0)</f>
        <v>0</v>
      </c>
      <c r="BF2861" s="165">
        <f>IF(N2861="znížená",J2861,0)</f>
        <v>0</v>
      </c>
      <c r="BG2861" s="165">
        <f>IF(N2861="zákl. prenesená",J2861,0)</f>
        <v>0</v>
      </c>
      <c r="BH2861" s="165">
        <f>IF(N2861="zníž. prenesená",J2861,0)</f>
        <v>0</v>
      </c>
      <c r="BI2861" s="165">
        <f>IF(N2861="nulová",J2861,0)</f>
        <v>0</v>
      </c>
      <c r="BJ2861" s="18" t="s">
        <v>129</v>
      </c>
      <c r="BK2861" s="165">
        <f>ROUND(I2861*H2861,2)</f>
        <v>0</v>
      </c>
      <c r="BL2861" s="18" t="s">
        <v>558</v>
      </c>
      <c r="BM2861" s="164" t="s">
        <v>3488</v>
      </c>
    </row>
    <row r="2862" spans="1:65" s="14" customFormat="1">
      <c r="B2862" s="173"/>
      <c r="D2862" s="167" t="s">
        <v>453</v>
      </c>
      <c r="E2862" s="174" t="s">
        <v>1</v>
      </c>
      <c r="F2862" s="175" t="s">
        <v>1236</v>
      </c>
      <c r="H2862" s="176">
        <v>67.956000000000003</v>
      </c>
      <c r="L2862" s="173"/>
      <c r="M2862" s="177"/>
      <c r="N2862" s="178"/>
      <c r="O2862" s="178"/>
      <c r="P2862" s="178"/>
      <c r="Q2862" s="178"/>
      <c r="R2862" s="178"/>
      <c r="S2862" s="178"/>
      <c r="T2862" s="179"/>
      <c r="AT2862" s="174" t="s">
        <v>453</v>
      </c>
      <c r="AU2862" s="174" t="s">
        <v>129</v>
      </c>
      <c r="AV2862" s="14" t="s">
        <v>129</v>
      </c>
      <c r="AW2862" s="14" t="s">
        <v>29</v>
      </c>
      <c r="AX2862" s="14" t="s">
        <v>73</v>
      </c>
      <c r="AY2862" s="174" t="s">
        <v>445</v>
      </c>
    </row>
    <row r="2863" spans="1:65" s="16" customFormat="1">
      <c r="B2863" s="187"/>
      <c r="D2863" s="167" t="s">
        <v>453</v>
      </c>
      <c r="E2863" s="188" t="s">
        <v>1</v>
      </c>
      <c r="F2863" s="189" t="s">
        <v>470</v>
      </c>
      <c r="H2863" s="190">
        <v>67.956000000000003</v>
      </c>
      <c r="L2863" s="187"/>
      <c r="M2863" s="191"/>
      <c r="N2863" s="192"/>
      <c r="O2863" s="192"/>
      <c r="P2863" s="192"/>
      <c r="Q2863" s="192"/>
      <c r="R2863" s="192"/>
      <c r="S2863" s="192"/>
      <c r="T2863" s="193"/>
      <c r="AT2863" s="188" t="s">
        <v>453</v>
      </c>
      <c r="AU2863" s="188" t="s">
        <v>129</v>
      </c>
      <c r="AV2863" s="16" t="s">
        <v>451</v>
      </c>
      <c r="AW2863" s="16" t="s">
        <v>29</v>
      </c>
      <c r="AX2863" s="16" t="s">
        <v>81</v>
      </c>
      <c r="AY2863" s="188" t="s">
        <v>445</v>
      </c>
    </row>
    <row r="2864" spans="1:65" s="2" customFormat="1" ht="37.9" customHeight="1">
      <c r="A2864" s="30"/>
      <c r="B2864" s="152"/>
      <c r="C2864" s="153" t="s">
        <v>3489</v>
      </c>
      <c r="D2864" s="153" t="s">
        <v>447</v>
      </c>
      <c r="E2864" s="154" t="s">
        <v>3490</v>
      </c>
      <c r="F2864" s="155" t="s">
        <v>3491</v>
      </c>
      <c r="G2864" s="156" t="s">
        <v>542</v>
      </c>
      <c r="H2864" s="157">
        <v>138.595</v>
      </c>
      <c r="I2864" s="158"/>
      <c r="J2864" s="158">
        <f>ROUND(I2864*H2864,2)</f>
        <v>0</v>
      </c>
      <c r="K2864" s="159"/>
      <c r="L2864" s="31"/>
      <c r="M2864" s="160" t="s">
        <v>1</v>
      </c>
      <c r="N2864" s="161" t="s">
        <v>39</v>
      </c>
      <c r="O2864" s="162">
        <v>0.64300000000000002</v>
      </c>
      <c r="P2864" s="162">
        <f>O2864*H2864</f>
        <v>89.116585000000001</v>
      </c>
      <c r="Q2864" s="162">
        <v>4.4249999999999998E-2</v>
      </c>
      <c r="R2864" s="162">
        <f>Q2864*H2864</f>
        <v>6.1328287499999998</v>
      </c>
      <c r="S2864" s="162">
        <v>0</v>
      </c>
      <c r="T2864" s="163">
        <f>S2864*H2864</f>
        <v>0</v>
      </c>
      <c r="U2864" s="30"/>
      <c r="V2864" s="30"/>
      <c r="W2864" s="30"/>
      <c r="X2864" s="30"/>
      <c r="Y2864" s="30"/>
      <c r="Z2864" s="30"/>
      <c r="AA2864" s="30"/>
      <c r="AB2864" s="30"/>
      <c r="AC2864" s="30"/>
      <c r="AD2864" s="30"/>
      <c r="AE2864" s="30"/>
      <c r="AR2864" s="164" t="s">
        <v>558</v>
      </c>
      <c r="AT2864" s="164" t="s">
        <v>447</v>
      </c>
      <c r="AU2864" s="164" t="s">
        <v>129</v>
      </c>
      <c r="AY2864" s="18" t="s">
        <v>445</v>
      </c>
      <c r="BE2864" s="165">
        <f>IF(N2864="základná",J2864,0)</f>
        <v>0</v>
      </c>
      <c r="BF2864" s="165">
        <f>IF(N2864="znížená",J2864,0)</f>
        <v>0</v>
      </c>
      <c r="BG2864" s="165">
        <f>IF(N2864="zákl. prenesená",J2864,0)</f>
        <v>0</v>
      </c>
      <c r="BH2864" s="165">
        <f>IF(N2864="zníž. prenesená",J2864,0)</f>
        <v>0</v>
      </c>
      <c r="BI2864" s="165">
        <f>IF(N2864="nulová",J2864,0)</f>
        <v>0</v>
      </c>
      <c r="BJ2864" s="18" t="s">
        <v>129</v>
      </c>
      <c r="BK2864" s="165">
        <f>ROUND(I2864*H2864,2)</f>
        <v>0</v>
      </c>
      <c r="BL2864" s="18" t="s">
        <v>558</v>
      </c>
      <c r="BM2864" s="164" t="s">
        <v>3492</v>
      </c>
    </row>
    <row r="2865" spans="1:65" s="13" customFormat="1">
      <c r="B2865" s="166"/>
      <c r="D2865" s="167" t="s">
        <v>453</v>
      </c>
      <c r="E2865" s="168" t="s">
        <v>1</v>
      </c>
      <c r="F2865" s="169" t="s">
        <v>3480</v>
      </c>
      <c r="H2865" s="168" t="s">
        <v>1</v>
      </c>
      <c r="L2865" s="166"/>
      <c r="M2865" s="170"/>
      <c r="N2865" s="171"/>
      <c r="O2865" s="171"/>
      <c r="P2865" s="171"/>
      <c r="Q2865" s="171"/>
      <c r="R2865" s="171"/>
      <c r="S2865" s="171"/>
      <c r="T2865" s="172"/>
      <c r="AT2865" s="168" t="s">
        <v>453</v>
      </c>
      <c r="AU2865" s="168" t="s">
        <v>129</v>
      </c>
      <c r="AV2865" s="13" t="s">
        <v>81</v>
      </c>
      <c r="AW2865" s="13" t="s">
        <v>29</v>
      </c>
      <c r="AX2865" s="13" t="s">
        <v>73</v>
      </c>
      <c r="AY2865" s="168" t="s">
        <v>445</v>
      </c>
    </row>
    <row r="2866" spans="1:65" s="14" customFormat="1">
      <c r="B2866" s="173"/>
      <c r="D2866" s="167" t="s">
        <v>453</v>
      </c>
      <c r="E2866" s="174" t="s">
        <v>1</v>
      </c>
      <c r="F2866" s="175" t="s">
        <v>3493</v>
      </c>
      <c r="H2866" s="176">
        <v>25.105</v>
      </c>
      <c r="L2866" s="173"/>
      <c r="M2866" s="177"/>
      <c r="N2866" s="178"/>
      <c r="O2866" s="178"/>
      <c r="P2866" s="178"/>
      <c r="Q2866" s="178"/>
      <c r="R2866" s="178"/>
      <c r="S2866" s="178"/>
      <c r="T2866" s="179"/>
      <c r="AT2866" s="174" t="s">
        <v>453</v>
      </c>
      <c r="AU2866" s="174" t="s">
        <v>129</v>
      </c>
      <c r="AV2866" s="14" t="s">
        <v>129</v>
      </c>
      <c r="AW2866" s="14" t="s">
        <v>29</v>
      </c>
      <c r="AX2866" s="14" t="s">
        <v>73</v>
      </c>
      <c r="AY2866" s="174" t="s">
        <v>445</v>
      </c>
    </row>
    <row r="2867" spans="1:65" s="14" customFormat="1">
      <c r="B2867" s="173"/>
      <c r="D2867" s="167" t="s">
        <v>453</v>
      </c>
      <c r="E2867" s="174" t="s">
        <v>1</v>
      </c>
      <c r="F2867" s="175" t="s">
        <v>3494</v>
      </c>
      <c r="H2867" s="176">
        <v>16.850000000000001</v>
      </c>
      <c r="L2867" s="173"/>
      <c r="M2867" s="177"/>
      <c r="N2867" s="178"/>
      <c r="O2867" s="178"/>
      <c r="P2867" s="178"/>
      <c r="Q2867" s="178"/>
      <c r="R2867" s="178"/>
      <c r="S2867" s="178"/>
      <c r="T2867" s="179"/>
      <c r="AT2867" s="174" t="s">
        <v>453</v>
      </c>
      <c r="AU2867" s="174" t="s">
        <v>129</v>
      </c>
      <c r="AV2867" s="14" t="s">
        <v>129</v>
      </c>
      <c r="AW2867" s="14" t="s">
        <v>29</v>
      </c>
      <c r="AX2867" s="14" t="s">
        <v>73</v>
      </c>
      <c r="AY2867" s="174" t="s">
        <v>445</v>
      </c>
    </row>
    <row r="2868" spans="1:65" s="14" customFormat="1">
      <c r="B2868" s="173"/>
      <c r="D2868" s="167" t="s">
        <v>453</v>
      </c>
      <c r="E2868" s="174" t="s">
        <v>1</v>
      </c>
      <c r="F2868" s="175" t="s">
        <v>3495</v>
      </c>
      <c r="H2868" s="176">
        <v>16.73</v>
      </c>
      <c r="L2868" s="173"/>
      <c r="M2868" s="177"/>
      <c r="N2868" s="178"/>
      <c r="O2868" s="178"/>
      <c r="P2868" s="178"/>
      <c r="Q2868" s="178"/>
      <c r="R2868" s="178"/>
      <c r="S2868" s="178"/>
      <c r="T2868" s="179"/>
      <c r="AT2868" s="174" t="s">
        <v>453</v>
      </c>
      <c r="AU2868" s="174" t="s">
        <v>129</v>
      </c>
      <c r="AV2868" s="14" t="s">
        <v>129</v>
      </c>
      <c r="AW2868" s="14" t="s">
        <v>29</v>
      </c>
      <c r="AX2868" s="14" t="s">
        <v>73</v>
      </c>
      <c r="AY2868" s="174" t="s">
        <v>445</v>
      </c>
    </row>
    <row r="2869" spans="1:65" s="14" customFormat="1">
      <c r="B2869" s="173"/>
      <c r="D2869" s="167" t="s">
        <v>453</v>
      </c>
      <c r="E2869" s="174" t="s">
        <v>1</v>
      </c>
      <c r="F2869" s="175" t="s">
        <v>3496</v>
      </c>
      <c r="H2869" s="176">
        <v>7.1</v>
      </c>
      <c r="L2869" s="173"/>
      <c r="M2869" s="177"/>
      <c r="N2869" s="178"/>
      <c r="O2869" s="178"/>
      <c r="P2869" s="178"/>
      <c r="Q2869" s="178"/>
      <c r="R2869" s="178"/>
      <c r="S2869" s="178"/>
      <c r="T2869" s="179"/>
      <c r="AT2869" s="174" t="s">
        <v>453</v>
      </c>
      <c r="AU2869" s="174" t="s">
        <v>129</v>
      </c>
      <c r="AV2869" s="14" t="s">
        <v>129</v>
      </c>
      <c r="AW2869" s="14" t="s">
        <v>29</v>
      </c>
      <c r="AX2869" s="14" t="s">
        <v>73</v>
      </c>
      <c r="AY2869" s="174" t="s">
        <v>445</v>
      </c>
    </row>
    <row r="2870" spans="1:65" s="14" customFormat="1">
      <c r="B2870" s="173"/>
      <c r="D2870" s="167" t="s">
        <v>453</v>
      </c>
      <c r="E2870" s="174" t="s">
        <v>1</v>
      </c>
      <c r="F2870" s="175" t="s">
        <v>3497</v>
      </c>
      <c r="H2870" s="176">
        <v>4.3</v>
      </c>
      <c r="L2870" s="173"/>
      <c r="M2870" s="177"/>
      <c r="N2870" s="178"/>
      <c r="O2870" s="178"/>
      <c r="P2870" s="178"/>
      <c r="Q2870" s="178"/>
      <c r="R2870" s="178"/>
      <c r="S2870" s="178"/>
      <c r="T2870" s="179"/>
      <c r="AT2870" s="174" t="s">
        <v>453</v>
      </c>
      <c r="AU2870" s="174" t="s">
        <v>129</v>
      </c>
      <c r="AV2870" s="14" t="s">
        <v>129</v>
      </c>
      <c r="AW2870" s="14" t="s">
        <v>29</v>
      </c>
      <c r="AX2870" s="14" t="s">
        <v>73</v>
      </c>
      <c r="AY2870" s="174" t="s">
        <v>445</v>
      </c>
    </row>
    <row r="2871" spans="1:65" s="14" customFormat="1">
      <c r="B2871" s="173"/>
      <c r="D2871" s="167" t="s">
        <v>453</v>
      </c>
      <c r="E2871" s="174" t="s">
        <v>1</v>
      </c>
      <c r="F2871" s="175" t="s">
        <v>3498</v>
      </c>
      <c r="H2871" s="176">
        <v>4.9349999999999996</v>
      </c>
      <c r="L2871" s="173"/>
      <c r="M2871" s="177"/>
      <c r="N2871" s="178"/>
      <c r="O2871" s="178"/>
      <c r="P2871" s="178"/>
      <c r="Q2871" s="178"/>
      <c r="R2871" s="178"/>
      <c r="S2871" s="178"/>
      <c r="T2871" s="179"/>
      <c r="AT2871" s="174" t="s">
        <v>453</v>
      </c>
      <c r="AU2871" s="174" t="s">
        <v>129</v>
      </c>
      <c r="AV2871" s="14" t="s">
        <v>129</v>
      </c>
      <c r="AW2871" s="14" t="s">
        <v>29</v>
      </c>
      <c r="AX2871" s="14" t="s">
        <v>73</v>
      </c>
      <c r="AY2871" s="174" t="s">
        <v>445</v>
      </c>
    </row>
    <row r="2872" spans="1:65" s="13" customFormat="1">
      <c r="B2872" s="166"/>
      <c r="D2872" s="167" t="s">
        <v>453</v>
      </c>
      <c r="E2872" s="168" t="s">
        <v>1</v>
      </c>
      <c r="F2872" s="169" t="s">
        <v>581</v>
      </c>
      <c r="H2872" s="168" t="s">
        <v>1</v>
      </c>
      <c r="L2872" s="166"/>
      <c r="M2872" s="170"/>
      <c r="N2872" s="171"/>
      <c r="O2872" s="171"/>
      <c r="P2872" s="171"/>
      <c r="Q2872" s="171"/>
      <c r="R2872" s="171"/>
      <c r="S2872" s="171"/>
      <c r="T2872" s="172"/>
      <c r="AT2872" s="168" t="s">
        <v>453</v>
      </c>
      <c r="AU2872" s="168" t="s">
        <v>129</v>
      </c>
      <c r="AV2872" s="13" t="s">
        <v>81</v>
      </c>
      <c r="AW2872" s="13" t="s">
        <v>29</v>
      </c>
      <c r="AX2872" s="13" t="s">
        <v>73</v>
      </c>
      <c r="AY2872" s="168" t="s">
        <v>445</v>
      </c>
    </row>
    <row r="2873" spans="1:65" s="14" customFormat="1">
      <c r="B2873" s="173"/>
      <c r="D2873" s="167" t="s">
        <v>453</v>
      </c>
      <c r="E2873" s="174" t="s">
        <v>1</v>
      </c>
      <c r="F2873" s="175" t="s">
        <v>3499</v>
      </c>
      <c r="H2873" s="176">
        <v>12.2</v>
      </c>
      <c r="L2873" s="173"/>
      <c r="M2873" s="177"/>
      <c r="N2873" s="178"/>
      <c r="O2873" s="178"/>
      <c r="P2873" s="178"/>
      <c r="Q2873" s="178"/>
      <c r="R2873" s="178"/>
      <c r="S2873" s="178"/>
      <c r="T2873" s="179"/>
      <c r="AT2873" s="174" t="s">
        <v>453</v>
      </c>
      <c r="AU2873" s="174" t="s">
        <v>129</v>
      </c>
      <c r="AV2873" s="14" t="s">
        <v>129</v>
      </c>
      <c r="AW2873" s="14" t="s">
        <v>29</v>
      </c>
      <c r="AX2873" s="14" t="s">
        <v>73</v>
      </c>
      <c r="AY2873" s="174" t="s">
        <v>445</v>
      </c>
    </row>
    <row r="2874" spans="1:65" s="14" customFormat="1">
      <c r="B2874" s="173"/>
      <c r="D2874" s="167" t="s">
        <v>453</v>
      </c>
      <c r="E2874" s="174" t="s">
        <v>1</v>
      </c>
      <c r="F2874" s="175" t="s">
        <v>3500</v>
      </c>
      <c r="H2874" s="176">
        <v>19.27</v>
      </c>
      <c r="L2874" s="173"/>
      <c r="M2874" s="177"/>
      <c r="N2874" s="178"/>
      <c r="O2874" s="178"/>
      <c r="P2874" s="178"/>
      <c r="Q2874" s="178"/>
      <c r="R2874" s="178"/>
      <c r="S2874" s="178"/>
      <c r="T2874" s="179"/>
      <c r="AT2874" s="174" t="s">
        <v>453</v>
      </c>
      <c r="AU2874" s="174" t="s">
        <v>129</v>
      </c>
      <c r="AV2874" s="14" t="s">
        <v>129</v>
      </c>
      <c r="AW2874" s="14" t="s">
        <v>29</v>
      </c>
      <c r="AX2874" s="14" t="s">
        <v>73</v>
      </c>
      <c r="AY2874" s="174" t="s">
        <v>445</v>
      </c>
    </row>
    <row r="2875" spans="1:65" s="14" customFormat="1">
      <c r="B2875" s="173"/>
      <c r="D2875" s="167" t="s">
        <v>453</v>
      </c>
      <c r="E2875" s="174" t="s">
        <v>1</v>
      </c>
      <c r="F2875" s="175" t="s">
        <v>3501</v>
      </c>
      <c r="H2875" s="176">
        <v>19.32</v>
      </c>
      <c r="L2875" s="173"/>
      <c r="M2875" s="177"/>
      <c r="N2875" s="178"/>
      <c r="O2875" s="178"/>
      <c r="P2875" s="178"/>
      <c r="Q2875" s="178"/>
      <c r="R2875" s="178"/>
      <c r="S2875" s="178"/>
      <c r="T2875" s="179"/>
      <c r="AT2875" s="174" t="s">
        <v>453</v>
      </c>
      <c r="AU2875" s="174" t="s">
        <v>129</v>
      </c>
      <c r="AV2875" s="14" t="s">
        <v>129</v>
      </c>
      <c r="AW2875" s="14" t="s">
        <v>29</v>
      </c>
      <c r="AX2875" s="14" t="s">
        <v>73</v>
      </c>
      <c r="AY2875" s="174" t="s">
        <v>445</v>
      </c>
    </row>
    <row r="2876" spans="1:65" s="14" customFormat="1">
      <c r="B2876" s="173"/>
      <c r="D2876" s="167" t="s">
        <v>453</v>
      </c>
      <c r="E2876" s="174" t="s">
        <v>1</v>
      </c>
      <c r="F2876" s="175" t="s">
        <v>3502</v>
      </c>
      <c r="H2876" s="176">
        <v>12.785</v>
      </c>
      <c r="L2876" s="173"/>
      <c r="M2876" s="177"/>
      <c r="N2876" s="178"/>
      <c r="O2876" s="178"/>
      <c r="P2876" s="178"/>
      <c r="Q2876" s="178"/>
      <c r="R2876" s="178"/>
      <c r="S2876" s="178"/>
      <c r="T2876" s="179"/>
      <c r="AT2876" s="174" t="s">
        <v>453</v>
      </c>
      <c r="AU2876" s="174" t="s">
        <v>129</v>
      </c>
      <c r="AV2876" s="14" t="s">
        <v>129</v>
      </c>
      <c r="AW2876" s="14" t="s">
        <v>29</v>
      </c>
      <c r="AX2876" s="14" t="s">
        <v>73</v>
      </c>
      <c r="AY2876" s="174" t="s">
        <v>445</v>
      </c>
    </row>
    <row r="2877" spans="1:65" s="15" customFormat="1">
      <c r="B2877" s="180"/>
      <c r="D2877" s="167" t="s">
        <v>453</v>
      </c>
      <c r="E2877" s="181" t="s">
        <v>260</v>
      </c>
      <c r="F2877" s="182" t="s">
        <v>468</v>
      </c>
      <c r="H2877" s="183">
        <v>138.595</v>
      </c>
      <c r="L2877" s="180"/>
      <c r="M2877" s="184"/>
      <c r="N2877" s="185"/>
      <c r="O2877" s="185"/>
      <c r="P2877" s="185"/>
      <c r="Q2877" s="185"/>
      <c r="R2877" s="185"/>
      <c r="S2877" s="185"/>
      <c r="T2877" s="186"/>
      <c r="AT2877" s="181" t="s">
        <v>453</v>
      </c>
      <c r="AU2877" s="181" t="s">
        <v>129</v>
      </c>
      <c r="AV2877" s="15" t="s">
        <v>469</v>
      </c>
      <c r="AW2877" s="15" t="s">
        <v>29</v>
      </c>
      <c r="AX2877" s="15" t="s">
        <v>73</v>
      </c>
      <c r="AY2877" s="181" t="s">
        <v>445</v>
      </c>
    </row>
    <row r="2878" spans="1:65" s="16" customFormat="1">
      <c r="B2878" s="187"/>
      <c r="D2878" s="167" t="s">
        <v>453</v>
      </c>
      <c r="E2878" s="188" t="s">
        <v>1</v>
      </c>
      <c r="F2878" s="189" t="s">
        <v>470</v>
      </c>
      <c r="H2878" s="190">
        <v>138.595</v>
      </c>
      <c r="L2878" s="187"/>
      <c r="M2878" s="191"/>
      <c r="N2878" s="192"/>
      <c r="O2878" s="192"/>
      <c r="P2878" s="192"/>
      <c r="Q2878" s="192"/>
      <c r="R2878" s="192"/>
      <c r="S2878" s="192"/>
      <c r="T2878" s="193"/>
      <c r="AT2878" s="188" t="s">
        <v>453</v>
      </c>
      <c r="AU2878" s="188" t="s">
        <v>129</v>
      </c>
      <c r="AV2878" s="16" t="s">
        <v>451</v>
      </c>
      <c r="AW2878" s="16" t="s">
        <v>29</v>
      </c>
      <c r="AX2878" s="16" t="s">
        <v>81</v>
      </c>
      <c r="AY2878" s="188" t="s">
        <v>445</v>
      </c>
    </row>
    <row r="2879" spans="1:65" s="2" customFormat="1" ht="24.2" customHeight="1">
      <c r="A2879" s="30"/>
      <c r="B2879" s="152"/>
      <c r="C2879" s="194" t="s">
        <v>3503</v>
      </c>
      <c r="D2879" s="194" t="s">
        <v>534</v>
      </c>
      <c r="E2879" s="195" t="s">
        <v>3504</v>
      </c>
      <c r="F2879" s="196" t="s">
        <v>3505</v>
      </c>
      <c r="G2879" s="197" t="s">
        <v>542</v>
      </c>
      <c r="H2879" s="198">
        <v>152.45500000000001</v>
      </c>
      <c r="I2879" s="199"/>
      <c r="J2879" s="199">
        <f>ROUND(I2879*H2879,2)</f>
        <v>0</v>
      </c>
      <c r="K2879" s="200"/>
      <c r="L2879" s="201"/>
      <c r="M2879" s="202" t="s">
        <v>1</v>
      </c>
      <c r="N2879" s="203" t="s">
        <v>39</v>
      </c>
      <c r="O2879" s="162">
        <v>0</v>
      </c>
      <c r="P2879" s="162">
        <f>O2879*H2879</f>
        <v>0</v>
      </c>
      <c r="Q2879" s="162">
        <v>8.0000000000000002E-3</v>
      </c>
      <c r="R2879" s="162">
        <f>Q2879*H2879</f>
        <v>1.2196400000000001</v>
      </c>
      <c r="S2879" s="162">
        <v>0</v>
      </c>
      <c r="T2879" s="163">
        <f>S2879*H2879</f>
        <v>0</v>
      </c>
      <c r="U2879" s="30"/>
      <c r="V2879" s="30"/>
      <c r="W2879" s="30"/>
      <c r="X2879" s="30"/>
      <c r="Y2879" s="30"/>
      <c r="Z2879" s="30"/>
      <c r="AA2879" s="30"/>
      <c r="AB2879" s="30"/>
      <c r="AC2879" s="30"/>
      <c r="AD2879" s="30"/>
      <c r="AE2879" s="30"/>
      <c r="AR2879" s="164" t="s">
        <v>655</v>
      </c>
      <c r="AT2879" s="164" t="s">
        <v>534</v>
      </c>
      <c r="AU2879" s="164" t="s">
        <v>129</v>
      </c>
      <c r="AY2879" s="18" t="s">
        <v>445</v>
      </c>
      <c r="BE2879" s="165">
        <f>IF(N2879="základná",J2879,0)</f>
        <v>0</v>
      </c>
      <c r="BF2879" s="165">
        <f>IF(N2879="znížená",J2879,0)</f>
        <v>0</v>
      </c>
      <c r="BG2879" s="165">
        <f>IF(N2879="zákl. prenesená",J2879,0)</f>
        <v>0</v>
      </c>
      <c r="BH2879" s="165">
        <f>IF(N2879="zníž. prenesená",J2879,0)</f>
        <v>0</v>
      </c>
      <c r="BI2879" s="165">
        <f>IF(N2879="nulová",J2879,0)</f>
        <v>0</v>
      </c>
      <c r="BJ2879" s="18" t="s">
        <v>129</v>
      </c>
      <c r="BK2879" s="165">
        <f>ROUND(I2879*H2879,2)</f>
        <v>0</v>
      </c>
      <c r="BL2879" s="18" t="s">
        <v>558</v>
      </c>
      <c r="BM2879" s="164" t="s">
        <v>3506</v>
      </c>
    </row>
    <row r="2880" spans="1:65" s="14" customFormat="1">
      <c r="B2880" s="173"/>
      <c r="D2880" s="167" t="s">
        <v>453</v>
      </c>
      <c r="E2880" s="174" t="s">
        <v>1</v>
      </c>
      <c r="F2880" s="175" t="s">
        <v>3507</v>
      </c>
      <c r="H2880" s="176">
        <v>152.45500000000001</v>
      </c>
      <c r="L2880" s="173"/>
      <c r="M2880" s="177"/>
      <c r="N2880" s="178"/>
      <c r="O2880" s="178"/>
      <c r="P2880" s="178"/>
      <c r="Q2880" s="178"/>
      <c r="R2880" s="178"/>
      <c r="S2880" s="178"/>
      <c r="T2880" s="179"/>
      <c r="AT2880" s="174" t="s">
        <v>453</v>
      </c>
      <c r="AU2880" s="174" t="s">
        <v>129</v>
      </c>
      <c r="AV2880" s="14" t="s">
        <v>129</v>
      </c>
      <c r="AW2880" s="14" t="s">
        <v>29</v>
      </c>
      <c r="AX2880" s="14" t="s">
        <v>73</v>
      </c>
      <c r="AY2880" s="174" t="s">
        <v>445</v>
      </c>
    </row>
    <row r="2881" spans="1:65" s="16" customFormat="1">
      <c r="B2881" s="187"/>
      <c r="D2881" s="167" t="s">
        <v>453</v>
      </c>
      <c r="E2881" s="188" t="s">
        <v>1</v>
      </c>
      <c r="F2881" s="189" t="s">
        <v>470</v>
      </c>
      <c r="H2881" s="190">
        <v>152.45500000000001</v>
      </c>
      <c r="L2881" s="187"/>
      <c r="M2881" s="191"/>
      <c r="N2881" s="192"/>
      <c r="O2881" s="192"/>
      <c r="P2881" s="192"/>
      <c r="Q2881" s="192"/>
      <c r="R2881" s="192"/>
      <c r="S2881" s="192"/>
      <c r="T2881" s="193"/>
      <c r="AT2881" s="188" t="s">
        <v>453</v>
      </c>
      <c r="AU2881" s="188" t="s">
        <v>129</v>
      </c>
      <c r="AV2881" s="16" t="s">
        <v>451</v>
      </c>
      <c r="AW2881" s="16" t="s">
        <v>29</v>
      </c>
      <c r="AX2881" s="16" t="s">
        <v>81</v>
      </c>
      <c r="AY2881" s="188" t="s">
        <v>445</v>
      </c>
    </row>
    <row r="2882" spans="1:65" s="2" customFormat="1" ht="24.2" customHeight="1">
      <c r="A2882" s="30"/>
      <c r="B2882" s="152"/>
      <c r="C2882" s="153" t="s">
        <v>3508</v>
      </c>
      <c r="D2882" s="153" t="s">
        <v>447</v>
      </c>
      <c r="E2882" s="154" t="s">
        <v>3509</v>
      </c>
      <c r="F2882" s="155" t="s">
        <v>3510</v>
      </c>
      <c r="G2882" s="156" t="s">
        <v>542</v>
      </c>
      <c r="H2882" s="157">
        <v>202.55</v>
      </c>
      <c r="I2882" s="158"/>
      <c r="J2882" s="158">
        <f>ROUND(I2882*H2882,2)</f>
        <v>0</v>
      </c>
      <c r="K2882" s="159"/>
      <c r="L2882" s="31"/>
      <c r="M2882" s="160" t="s">
        <v>1</v>
      </c>
      <c r="N2882" s="161" t="s">
        <v>39</v>
      </c>
      <c r="O2882" s="162">
        <v>0.46716000000000002</v>
      </c>
      <c r="P2882" s="162">
        <f>O2882*H2882</f>
        <v>94.623258000000007</v>
      </c>
      <c r="Q2882" s="162">
        <v>9.5101100000000004E-3</v>
      </c>
      <c r="R2882" s="162">
        <f>Q2882*H2882</f>
        <v>1.9262727805000002</v>
      </c>
      <c r="S2882" s="162">
        <v>0</v>
      </c>
      <c r="T2882" s="163">
        <f>S2882*H2882</f>
        <v>0</v>
      </c>
      <c r="U2882" s="30"/>
      <c r="V2882" s="30"/>
      <c r="W2882" s="30"/>
      <c r="X2882" s="30"/>
      <c r="Y2882" s="30"/>
      <c r="Z2882" s="30"/>
      <c r="AA2882" s="30"/>
      <c r="AB2882" s="30"/>
      <c r="AC2882" s="30"/>
      <c r="AD2882" s="30"/>
      <c r="AE2882" s="30"/>
      <c r="AR2882" s="164" t="s">
        <v>558</v>
      </c>
      <c r="AT2882" s="164" t="s">
        <v>447</v>
      </c>
      <c r="AU2882" s="164" t="s">
        <v>129</v>
      </c>
      <c r="AY2882" s="18" t="s">
        <v>445</v>
      </c>
      <c r="BE2882" s="165">
        <f>IF(N2882="základná",J2882,0)</f>
        <v>0</v>
      </c>
      <c r="BF2882" s="165">
        <f>IF(N2882="znížená",J2882,0)</f>
        <v>0</v>
      </c>
      <c r="BG2882" s="165">
        <f>IF(N2882="zákl. prenesená",J2882,0)</f>
        <v>0</v>
      </c>
      <c r="BH2882" s="165">
        <f>IF(N2882="zníž. prenesená",J2882,0)</f>
        <v>0</v>
      </c>
      <c r="BI2882" s="165">
        <f>IF(N2882="nulová",J2882,0)</f>
        <v>0</v>
      </c>
      <c r="BJ2882" s="18" t="s">
        <v>129</v>
      </c>
      <c r="BK2882" s="165">
        <f>ROUND(I2882*H2882,2)</f>
        <v>0</v>
      </c>
      <c r="BL2882" s="18" t="s">
        <v>558</v>
      </c>
      <c r="BM2882" s="164" t="s">
        <v>3511</v>
      </c>
    </row>
    <row r="2883" spans="1:65" s="14" customFormat="1">
      <c r="B2883" s="173"/>
      <c r="D2883" s="167" t="s">
        <v>453</v>
      </c>
      <c r="E2883" s="174" t="s">
        <v>1</v>
      </c>
      <c r="F2883" s="175" t="s">
        <v>256</v>
      </c>
      <c r="H2883" s="176">
        <v>202.55</v>
      </c>
      <c r="L2883" s="173"/>
      <c r="M2883" s="177"/>
      <c r="N2883" s="178"/>
      <c r="O2883" s="178"/>
      <c r="P2883" s="178"/>
      <c r="Q2883" s="178"/>
      <c r="R2883" s="178"/>
      <c r="S2883" s="178"/>
      <c r="T2883" s="179"/>
      <c r="AT2883" s="174" t="s">
        <v>453</v>
      </c>
      <c r="AU2883" s="174" t="s">
        <v>129</v>
      </c>
      <c r="AV2883" s="14" t="s">
        <v>129</v>
      </c>
      <c r="AW2883" s="14" t="s">
        <v>29</v>
      </c>
      <c r="AX2883" s="14" t="s">
        <v>73</v>
      </c>
      <c r="AY2883" s="174" t="s">
        <v>445</v>
      </c>
    </row>
    <row r="2884" spans="1:65" s="16" customFormat="1">
      <c r="B2884" s="187"/>
      <c r="D2884" s="167" t="s">
        <v>453</v>
      </c>
      <c r="E2884" s="188" t="s">
        <v>1</v>
      </c>
      <c r="F2884" s="189" t="s">
        <v>470</v>
      </c>
      <c r="H2884" s="190">
        <v>202.55</v>
      </c>
      <c r="L2884" s="187"/>
      <c r="M2884" s="191"/>
      <c r="N2884" s="192"/>
      <c r="O2884" s="192"/>
      <c r="P2884" s="192"/>
      <c r="Q2884" s="192"/>
      <c r="R2884" s="192"/>
      <c r="S2884" s="192"/>
      <c r="T2884" s="193"/>
      <c r="AT2884" s="188" t="s">
        <v>453</v>
      </c>
      <c r="AU2884" s="188" t="s">
        <v>129</v>
      </c>
      <c r="AV2884" s="16" t="s">
        <v>451</v>
      </c>
      <c r="AW2884" s="16" t="s">
        <v>29</v>
      </c>
      <c r="AX2884" s="16" t="s">
        <v>81</v>
      </c>
      <c r="AY2884" s="188" t="s">
        <v>445</v>
      </c>
    </row>
    <row r="2885" spans="1:65" s="2" customFormat="1" ht="24.2" customHeight="1">
      <c r="A2885" s="30"/>
      <c r="B2885" s="152"/>
      <c r="C2885" s="194" t="s">
        <v>3512</v>
      </c>
      <c r="D2885" s="194" t="s">
        <v>534</v>
      </c>
      <c r="E2885" s="195" t="s">
        <v>3513</v>
      </c>
      <c r="F2885" s="196" t="s">
        <v>3514</v>
      </c>
      <c r="G2885" s="197" t="s">
        <v>542</v>
      </c>
      <c r="H2885" s="198">
        <v>222.80500000000001</v>
      </c>
      <c r="I2885" s="199"/>
      <c r="J2885" s="199">
        <f>ROUND(I2885*H2885,2)</f>
        <v>0</v>
      </c>
      <c r="K2885" s="200"/>
      <c r="L2885" s="201"/>
      <c r="M2885" s="202" t="s">
        <v>1</v>
      </c>
      <c r="N2885" s="203" t="s">
        <v>39</v>
      </c>
      <c r="O2885" s="162">
        <v>0</v>
      </c>
      <c r="P2885" s="162">
        <f>O2885*H2885</f>
        <v>0</v>
      </c>
      <c r="Q2885" s="162">
        <v>1.4E-2</v>
      </c>
      <c r="R2885" s="162">
        <f>Q2885*H2885</f>
        <v>3.1192700000000002</v>
      </c>
      <c r="S2885" s="162">
        <v>0</v>
      </c>
      <c r="T2885" s="163">
        <f>S2885*H2885</f>
        <v>0</v>
      </c>
      <c r="U2885" s="30"/>
      <c r="V2885" s="30"/>
      <c r="W2885" s="30"/>
      <c r="X2885" s="30"/>
      <c r="Y2885" s="30"/>
      <c r="Z2885" s="30"/>
      <c r="AA2885" s="30"/>
      <c r="AB2885" s="30"/>
      <c r="AC2885" s="30"/>
      <c r="AD2885" s="30"/>
      <c r="AE2885" s="30"/>
      <c r="AR2885" s="164" t="s">
        <v>655</v>
      </c>
      <c r="AT2885" s="164" t="s">
        <v>534</v>
      </c>
      <c r="AU2885" s="164" t="s">
        <v>129</v>
      </c>
      <c r="AY2885" s="18" t="s">
        <v>445</v>
      </c>
      <c r="BE2885" s="165">
        <f>IF(N2885="základná",J2885,0)</f>
        <v>0</v>
      </c>
      <c r="BF2885" s="165">
        <f>IF(N2885="znížená",J2885,0)</f>
        <v>0</v>
      </c>
      <c r="BG2885" s="165">
        <f>IF(N2885="zákl. prenesená",J2885,0)</f>
        <v>0</v>
      </c>
      <c r="BH2885" s="165">
        <f>IF(N2885="zníž. prenesená",J2885,0)</f>
        <v>0</v>
      </c>
      <c r="BI2885" s="165">
        <f>IF(N2885="nulová",J2885,0)</f>
        <v>0</v>
      </c>
      <c r="BJ2885" s="18" t="s">
        <v>129</v>
      </c>
      <c r="BK2885" s="165">
        <f>ROUND(I2885*H2885,2)</f>
        <v>0</v>
      </c>
      <c r="BL2885" s="18" t="s">
        <v>558</v>
      </c>
      <c r="BM2885" s="164" t="s">
        <v>3515</v>
      </c>
    </row>
    <row r="2886" spans="1:65" s="14" customFormat="1">
      <c r="B2886" s="173"/>
      <c r="D2886" s="167" t="s">
        <v>453</v>
      </c>
      <c r="E2886" s="174" t="s">
        <v>1</v>
      </c>
      <c r="F2886" s="175" t="s">
        <v>3516</v>
      </c>
      <c r="H2886" s="176">
        <v>222.80500000000001</v>
      </c>
      <c r="L2886" s="173"/>
      <c r="M2886" s="177"/>
      <c r="N2886" s="178"/>
      <c r="O2886" s="178"/>
      <c r="P2886" s="178"/>
      <c r="Q2886" s="178"/>
      <c r="R2886" s="178"/>
      <c r="S2886" s="178"/>
      <c r="T2886" s="179"/>
      <c r="AT2886" s="174" t="s">
        <v>453</v>
      </c>
      <c r="AU2886" s="174" t="s">
        <v>129</v>
      </c>
      <c r="AV2886" s="14" t="s">
        <v>129</v>
      </c>
      <c r="AW2886" s="14" t="s">
        <v>29</v>
      </c>
      <c r="AX2886" s="14" t="s">
        <v>73</v>
      </c>
      <c r="AY2886" s="174" t="s">
        <v>445</v>
      </c>
    </row>
    <row r="2887" spans="1:65" s="16" customFormat="1">
      <c r="B2887" s="187"/>
      <c r="D2887" s="167" t="s">
        <v>453</v>
      </c>
      <c r="E2887" s="188" t="s">
        <v>1</v>
      </c>
      <c r="F2887" s="189" t="s">
        <v>470</v>
      </c>
      <c r="H2887" s="190">
        <v>222.80500000000001</v>
      </c>
      <c r="L2887" s="187"/>
      <c r="M2887" s="191"/>
      <c r="N2887" s="192"/>
      <c r="O2887" s="192"/>
      <c r="P2887" s="192"/>
      <c r="Q2887" s="192"/>
      <c r="R2887" s="192"/>
      <c r="S2887" s="192"/>
      <c r="T2887" s="193"/>
      <c r="AT2887" s="188" t="s">
        <v>453</v>
      </c>
      <c r="AU2887" s="188" t="s">
        <v>129</v>
      </c>
      <c r="AV2887" s="16" t="s">
        <v>451</v>
      </c>
      <c r="AW2887" s="16" t="s">
        <v>29</v>
      </c>
      <c r="AX2887" s="16" t="s">
        <v>81</v>
      </c>
      <c r="AY2887" s="188" t="s">
        <v>445</v>
      </c>
    </row>
    <row r="2888" spans="1:65" s="2" customFormat="1" ht="24.2" customHeight="1">
      <c r="A2888" s="30"/>
      <c r="B2888" s="152"/>
      <c r="C2888" s="153" t="s">
        <v>3517</v>
      </c>
      <c r="D2888" s="153" t="s">
        <v>447</v>
      </c>
      <c r="E2888" s="154" t="s">
        <v>3518</v>
      </c>
      <c r="F2888" s="155" t="s">
        <v>3519</v>
      </c>
      <c r="G2888" s="156" t="s">
        <v>529</v>
      </c>
      <c r="H2888" s="157">
        <v>54.103999999999999</v>
      </c>
      <c r="I2888" s="158"/>
      <c r="J2888" s="158">
        <f>ROUND(I2888*H2888,2)</f>
        <v>0</v>
      </c>
      <c r="K2888" s="159"/>
      <c r="L2888" s="31"/>
      <c r="M2888" s="160" t="s">
        <v>1</v>
      </c>
      <c r="N2888" s="161" t="s">
        <v>39</v>
      </c>
      <c r="O2888" s="162">
        <v>0.97136</v>
      </c>
      <c r="P2888" s="162">
        <f>O2888*H2888</f>
        <v>52.554461439999997</v>
      </c>
      <c r="Q2888" s="162">
        <v>0.11125117</v>
      </c>
      <c r="R2888" s="162">
        <f>Q2888*H2888</f>
        <v>6.0191333016800002</v>
      </c>
      <c r="S2888" s="162">
        <v>0</v>
      </c>
      <c r="T2888" s="163">
        <f>S2888*H2888</f>
        <v>0</v>
      </c>
      <c r="U2888" s="30"/>
      <c r="V2888" s="30"/>
      <c r="W2888" s="30"/>
      <c r="X2888" s="30"/>
      <c r="Y2888" s="30"/>
      <c r="Z2888" s="30"/>
      <c r="AA2888" s="30"/>
      <c r="AB2888" s="30"/>
      <c r="AC2888" s="30"/>
      <c r="AD2888" s="30"/>
      <c r="AE2888" s="30"/>
      <c r="AR2888" s="164" t="s">
        <v>558</v>
      </c>
      <c r="AT2888" s="164" t="s">
        <v>447</v>
      </c>
      <c r="AU2888" s="164" t="s">
        <v>129</v>
      </c>
      <c r="AY2888" s="18" t="s">
        <v>445</v>
      </c>
      <c r="BE2888" s="165">
        <f>IF(N2888="základná",J2888,0)</f>
        <v>0</v>
      </c>
      <c r="BF2888" s="165">
        <f>IF(N2888="znížená",J2888,0)</f>
        <v>0</v>
      </c>
      <c r="BG2888" s="165">
        <f>IF(N2888="zákl. prenesená",J2888,0)</f>
        <v>0</v>
      </c>
      <c r="BH2888" s="165">
        <f>IF(N2888="zníž. prenesená",J2888,0)</f>
        <v>0</v>
      </c>
      <c r="BI2888" s="165">
        <f>IF(N2888="nulová",J2888,0)</f>
        <v>0</v>
      </c>
      <c r="BJ2888" s="18" t="s">
        <v>129</v>
      </c>
      <c r="BK2888" s="165">
        <f>ROUND(I2888*H2888,2)</f>
        <v>0</v>
      </c>
      <c r="BL2888" s="18" t="s">
        <v>558</v>
      </c>
      <c r="BM2888" s="164" t="s">
        <v>3520</v>
      </c>
    </row>
    <row r="2889" spans="1:65" s="13" customFormat="1">
      <c r="B2889" s="166"/>
      <c r="D2889" s="167" t="s">
        <v>453</v>
      </c>
      <c r="E2889" s="168" t="s">
        <v>1</v>
      </c>
      <c r="F2889" s="169" t="s">
        <v>3521</v>
      </c>
      <c r="H2889" s="168" t="s">
        <v>1</v>
      </c>
      <c r="L2889" s="166"/>
      <c r="M2889" s="170"/>
      <c r="N2889" s="171"/>
      <c r="O2889" s="171"/>
      <c r="P2889" s="171"/>
      <c r="Q2889" s="171"/>
      <c r="R2889" s="171"/>
      <c r="S2889" s="171"/>
      <c r="T2889" s="172"/>
      <c r="AT2889" s="168" t="s">
        <v>453</v>
      </c>
      <c r="AU2889" s="168" t="s">
        <v>129</v>
      </c>
      <c r="AV2889" s="13" t="s">
        <v>81</v>
      </c>
      <c r="AW2889" s="13" t="s">
        <v>29</v>
      </c>
      <c r="AX2889" s="13" t="s">
        <v>73</v>
      </c>
      <c r="AY2889" s="168" t="s">
        <v>445</v>
      </c>
    </row>
    <row r="2890" spans="1:65" s="13" customFormat="1">
      <c r="B2890" s="166"/>
      <c r="D2890" s="167" t="s">
        <v>453</v>
      </c>
      <c r="E2890" s="168" t="s">
        <v>1</v>
      </c>
      <c r="F2890" s="169" t="s">
        <v>3480</v>
      </c>
      <c r="H2890" s="168" t="s">
        <v>1</v>
      </c>
      <c r="L2890" s="166"/>
      <c r="M2890" s="170"/>
      <c r="N2890" s="171"/>
      <c r="O2890" s="171"/>
      <c r="P2890" s="171"/>
      <c r="Q2890" s="171"/>
      <c r="R2890" s="171"/>
      <c r="S2890" s="171"/>
      <c r="T2890" s="172"/>
      <c r="AT2890" s="168" t="s">
        <v>453</v>
      </c>
      <c r="AU2890" s="168" t="s">
        <v>129</v>
      </c>
      <c r="AV2890" s="13" t="s">
        <v>81</v>
      </c>
      <c r="AW2890" s="13" t="s">
        <v>29</v>
      </c>
      <c r="AX2890" s="13" t="s">
        <v>73</v>
      </c>
      <c r="AY2890" s="168" t="s">
        <v>445</v>
      </c>
    </row>
    <row r="2891" spans="1:65" s="14" customFormat="1">
      <c r="B2891" s="173"/>
      <c r="D2891" s="167" t="s">
        <v>453</v>
      </c>
      <c r="E2891" s="174" t="s">
        <v>1</v>
      </c>
      <c r="F2891" s="175" t="s">
        <v>3522</v>
      </c>
      <c r="H2891" s="176">
        <v>2.7629999999999999</v>
      </c>
      <c r="L2891" s="173"/>
      <c r="M2891" s="177"/>
      <c r="N2891" s="178"/>
      <c r="O2891" s="178"/>
      <c r="P2891" s="178"/>
      <c r="Q2891" s="178"/>
      <c r="R2891" s="178"/>
      <c r="S2891" s="178"/>
      <c r="T2891" s="179"/>
      <c r="AT2891" s="174" t="s">
        <v>453</v>
      </c>
      <c r="AU2891" s="174" t="s">
        <v>129</v>
      </c>
      <c r="AV2891" s="14" t="s">
        <v>129</v>
      </c>
      <c r="AW2891" s="14" t="s">
        <v>29</v>
      </c>
      <c r="AX2891" s="14" t="s">
        <v>73</v>
      </c>
      <c r="AY2891" s="174" t="s">
        <v>445</v>
      </c>
    </row>
    <row r="2892" spans="1:65" s="14" customFormat="1">
      <c r="B2892" s="173"/>
      <c r="D2892" s="167" t="s">
        <v>453</v>
      </c>
      <c r="E2892" s="174" t="s">
        <v>1</v>
      </c>
      <c r="F2892" s="175" t="s">
        <v>3523</v>
      </c>
      <c r="H2892" s="176">
        <v>8.34</v>
      </c>
      <c r="L2892" s="173"/>
      <c r="M2892" s="177"/>
      <c r="N2892" s="178"/>
      <c r="O2892" s="178"/>
      <c r="P2892" s="178"/>
      <c r="Q2892" s="178"/>
      <c r="R2892" s="178"/>
      <c r="S2892" s="178"/>
      <c r="T2892" s="179"/>
      <c r="AT2892" s="174" t="s">
        <v>453</v>
      </c>
      <c r="AU2892" s="174" t="s">
        <v>129</v>
      </c>
      <c r="AV2892" s="14" t="s">
        <v>129</v>
      </c>
      <c r="AW2892" s="14" t="s">
        <v>29</v>
      </c>
      <c r="AX2892" s="14" t="s">
        <v>73</v>
      </c>
      <c r="AY2892" s="174" t="s">
        <v>445</v>
      </c>
    </row>
    <row r="2893" spans="1:65" s="13" customFormat="1">
      <c r="B2893" s="166"/>
      <c r="D2893" s="167" t="s">
        <v>453</v>
      </c>
      <c r="E2893" s="168" t="s">
        <v>1</v>
      </c>
      <c r="F2893" s="169" t="s">
        <v>653</v>
      </c>
      <c r="H2893" s="168" t="s">
        <v>1</v>
      </c>
      <c r="L2893" s="166"/>
      <c r="M2893" s="170"/>
      <c r="N2893" s="171"/>
      <c r="O2893" s="171"/>
      <c r="P2893" s="171"/>
      <c r="Q2893" s="171"/>
      <c r="R2893" s="171"/>
      <c r="S2893" s="171"/>
      <c r="T2893" s="172"/>
      <c r="AT2893" s="168" t="s">
        <v>453</v>
      </c>
      <c r="AU2893" s="168" t="s">
        <v>129</v>
      </c>
      <c r="AV2893" s="13" t="s">
        <v>81</v>
      </c>
      <c r="AW2893" s="13" t="s">
        <v>29</v>
      </c>
      <c r="AX2893" s="13" t="s">
        <v>73</v>
      </c>
      <c r="AY2893" s="168" t="s">
        <v>445</v>
      </c>
    </row>
    <row r="2894" spans="1:65" s="14" customFormat="1">
      <c r="B2894" s="173"/>
      <c r="D2894" s="167" t="s">
        <v>453</v>
      </c>
      <c r="E2894" s="174" t="s">
        <v>1</v>
      </c>
      <c r="F2894" s="175" t="s">
        <v>3524</v>
      </c>
      <c r="H2894" s="176">
        <v>0.49</v>
      </c>
      <c r="L2894" s="173"/>
      <c r="M2894" s="177"/>
      <c r="N2894" s="178"/>
      <c r="O2894" s="178"/>
      <c r="P2894" s="178"/>
      <c r="Q2894" s="178"/>
      <c r="R2894" s="178"/>
      <c r="S2894" s="178"/>
      <c r="T2894" s="179"/>
      <c r="AT2894" s="174" t="s">
        <v>453</v>
      </c>
      <c r="AU2894" s="174" t="s">
        <v>129</v>
      </c>
      <c r="AV2894" s="14" t="s">
        <v>129</v>
      </c>
      <c r="AW2894" s="14" t="s">
        <v>29</v>
      </c>
      <c r="AX2894" s="14" t="s">
        <v>73</v>
      </c>
      <c r="AY2894" s="174" t="s">
        <v>445</v>
      </c>
    </row>
    <row r="2895" spans="1:65" s="14" customFormat="1">
      <c r="B2895" s="173"/>
      <c r="D2895" s="167" t="s">
        <v>453</v>
      </c>
      <c r="E2895" s="174" t="s">
        <v>1</v>
      </c>
      <c r="F2895" s="175" t="s">
        <v>3525</v>
      </c>
      <c r="H2895" s="176">
        <v>8.8529999999999998</v>
      </c>
      <c r="L2895" s="173"/>
      <c r="M2895" s="177"/>
      <c r="N2895" s="178"/>
      <c r="O2895" s="178"/>
      <c r="P2895" s="178"/>
      <c r="Q2895" s="178"/>
      <c r="R2895" s="178"/>
      <c r="S2895" s="178"/>
      <c r="T2895" s="179"/>
      <c r="AT2895" s="174" t="s">
        <v>453</v>
      </c>
      <c r="AU2895" s="174" t="s">
        <v>129</v>
      </c>
      <c r="AV2895" s="14" t="s">
        <v>129</v>
      </c>
      <c r="AW2895" s="14" t="s">
        <v>29</v>
      </c>
      <c r="AX2895" s="14" t="s">
        <v>73</v>
      </c>
      <c r="AY2895" s="174" t="s">
        <v>445</v>
      </c>
    </row>
    <row r="2896" spans="1:65" s="13" customFormat="1">
      <c r="B2896" s="166"/>
      <c r="D2896" s="167" t="s">
        <v>453</v>
      </c>
      <c r="E2896" s="168" t="s">
        <v>1</v>
      </c>
      <c r="F2896" s="169" t="s">
        <v>654</v>
      </c>
      <c r="H2896" s="168" t="s">
        <v>1</v>
      </c>
      <c r="L2896" s="166"/>
      <c r="M2896" s="170"/>
      <c r="N2896" s="171"/>
      <c r="O2896" s="171"/>
      <c r="P2896" s="171"/>
      <c r="Q2896" s="171"/>
      <c r="R2896" s="171"/>
      <c r="S2896" s="171"/>
      <c r="T2896" s="172"/>
      <c r="AT2896" s="168" t="s">
        <v>453</v>
      </c>
      <c r="AU2896" s="168" t="s">
        <v>129</v>
      </c>
      <c r="AV2896" s="13" t="s">
        <v>81</v>
      </c>
      <c r="AW2896" s="13" t="s">
        <v>29</v>
      </c>
      <c r="AX2896" s="13" t="s">
        <v>73</v>
      </c>
      <c r="AY2896" s="168" t="s">
        <v>445</v>
      </c>
    </row>
    <row r="2897" spans="1:65" s="14" customFormat="1">
      <c r="B2897" s="173"/>
      <c r="D2897" s="167" t="s">
        <v>453</v>
      </c>
      <c r="E2897" s="174" t="s">
        <v>1</v>
      </c>
      <c r="F2897" s="175" t="s">
        <v>3526</v>
      </c>
      <c r="H2897" s="176">
        <v>8.6270000000000007</v>
      </c>
      <c r="L2897" s="173"/>
      <c r="M2897" s="177"/>
      <c r="N2897" s="178"/>
      <c r="O2897" s="178"/>
      <c r="P2897" s="178"/>
      <c r="Q2897" s="178"/>
      <c r="R2897" s="178"/>
      <c r="S2897" s="178"/>
      <c r="T2897" s="179"/>
      <c r="AT2897" s="174" t="s">
        <v>453</v>
      </c>
      <c r="AU2897" s="174" t="s">
        <v>129</v>
      </c>
      <c r="AV2897" s="14" t="s">
        <v>129</v>
      </c>
      <c r="AW2897" s="14" t="s">
        <v>29</v>
      </c>
      <c r="AX2897" s="14" t="s">
        <v>73</v>
      </c>
      <c r="AY2897" s="174" t="s">
        <v>445</v>
      </c>
    </row>
    <row r="2898" spans="1:65" s="13" customFormat="1">
      <c r="B2898" s="166"/>
      <c r="D2898" s="167" t="s">
        <v>453</v>
      </c>
      <c r="E2898" s="168" t="s">
        <v>1</v>
      </c>
      <c r="F2898" s="169" t="s">
        <v>3527</v>
      </c>
      <c r="H2898" s="168" t="s">
        <v>1</v>
      </c>
      <c r="L2898" s="166"/>
      <c r="M2898" s="170"/>
      <c r="N2898" s="171"/>
      <c r="O2898" s="171"/>
      <c r="P2898" s="171"/>
      <c r="Q2898" s="171"/>
      <c r="R2898" s="171"/>
      <c r="S2898" s="171"/>
      <c r="T2898" s="172"/>
      <c r="AT2898" s="168" t="s">
        <v>453</v>
      </c>
      <c r="AU2898" s="168" t="s">
        <v>129</v>
      </c>
      <c r="AV2898" s="13" t="s">
        <v>81</v>
      </c>
      <c r="AW2898" s="13" t="s">
        <v>29</v>
      </c>
      <c r="AX2898" s="13" t="s">
        <v>73</v>
      </c>
      <c r="AY2898" s="168" t="s">
        <v>445</v>
      </c>
    </row>
    <row r="2899" spans="1:65" s="14" customFormat="1">
      <c r="B2899" s="173"/>
      <c r="D2899" s="167" t="s">
        <v>453</v>
      </c>
      <c r="E2899" s="174" t="s">
        <v>1</v>
      </c>
      <c r="F2899" s="175" t="s">
        <v>3528</v>
      </c>
      <c r="H2899" s="176">
        <v>5.3150000000000004</v>
      </c>
      <c r="L2899" s="173"/>
      <c r="M2899" s="177"/>
      <c r="N2899" s="178"/>
      <c r="O2899" s="178"/>
      <c r="P2899" s="178"/>
      <c r="Q2899" s="178"/>
      <c r="R2899" s="178"/>
      <c r="S2899" s="178"/>
      <c r="T2899" s="179"/>
      <c r="AT2899" s="174" t="s">
        <v>453</v>
      </c>
      <c r="AU2899" s="174" t="s">
        <v>129</v>
      </c>
      <c r="AV2899" s="14" t="s">
        <v>129</v>
      </c>
      <c r="AW2899" s="14" t="s">
        <v>29</v>
      </c>
      <c r="AX2899" s="14" t="s">
        <v>73</v>
      </c>
      <c r="AY2899" s="174" t="s">
        <v>445</v>
      </c>
    </row>
    <row r="2900" spans="1:65" s="13" customFormat="1">
      <c r="B2900" s="166"/>
      <c r="D2900" s="167" t="s">
        <v>453</v>
      </c>
      <c r="E2900" s="168" t="s">
        <v>1</v>
      </c>
      <c r="F2900" s="169" t="s">
        <v>653</v>
      </c>
      <c r="H2900" s="168" t="s">
        <v>1</v>
      </c>
      <c r="L2900" s="166"/>
      <c r="M2900" s="170"/>
      <c r="N2900" s="171"/>
      <c r="O2900" s="171"/>
      <c r="P2900" s="171"/>
      <c r="Q2900" s="171"/>
      <c r="R2900" s="171"/>
      <c r="S2900" s="171"/>
      <c r="T2900" s="172"/>
      <c r="AT2900" s="168" t="s">
        <v>453</v>
      </c>
      <c r="AU2900" s="168" t="s">
        <v>129</v>
      </c>
      <c r="AV2900" s="13" t="s">
        <v>81</v>
      </c>
      <c r="AW2900" s="13" t="s">
        <v>29</v>
      </c>
      <c r="AX2900" s="13" t="s">
        <v>73</v>
      </c>
      <c r="AY2900" s="168" t="s">
        <v>445</v>
      </c>
    </row>
    <row r="2901" spans="1:65" s="14" customFormat="1">
      <c r="B2901" s="173"/>
      <c r="D2901" s="167" t="s">
        <v>453</v>
      </c>
      <c r="E2901" s="174" t="s">
        <v>1</v>
      </c>
      <c r="F2901" s="175" t="s">
        <v>3529</v>
      </c>
      <c r="H2901" s="176">
        <v>10.68</v>
      </c>
      <c r="L2901" s="173"/>
      <c r="M2901" s="177"/>
      <c r="N2901" s="178"/>
      <c r="O2901" s="178"/>
      <c r="P2901" s="178"/>
      <c r="Q2901" s="178"/>
      <c r="R2901" s="178"/>
      <c r="S2901" s="178"/>
      <c r="T2901" s="179"/>
      <c r="AT2901" s="174" t="s">
        <v>453</v>
      </c>
      <c r="AU2901" s="174" t="s">
        <v>129</v>
      </c>
      <c r="AV2901" s="14" t="s">
        <v>129</v>
      </c>
      <c r="AW2901" s="14" t="s">
        <v>29</v>
      </c>
      <c r="AX2901" s="14" t="s">
        <v>73</v>
      </c>
      <c r="AY2901" s="174" t="s">
        <v>445</v>
      </c>
    </row>
    <row r="2902" spans="1:65" s="13" customFormat="1">
      <c r="B2902" s="166"/>
      <c r="D2902" s="167" t="s">
        <v>453</v>
      </c>
      <c r="E2902" s="168" t="s">
        <v>1</v>
      </c>
      <c r="F2902" s="169" t="s">
        <v>654</v>
      </c>
      <c r="H2902" s="168" t="s">
        <v>1</v>
      </c>
      <c r="L2902" s="166"/>
      <c r="M2902" s="170"/>
      <c r="N2902" s="171"/>
      <c r="O2902" s="171"/>
      <c r="P2902" s="171"/>
      <c r="Q2902" s="171"/>
      <c r="R2902" s="171"/>
      <c r="S2902" s="171"/>
      <c r="T2902" s="172"/>
      <c r="AT2902" s="168" t="s">
        <v>453</v>
      </c>
      <c r="AU2902" s="168" t="s">
        <v>129</v>
      </c>
      <c r="AV2902" s="13" t="s">
        <v>81</v>
      </c>
      <c r="AW2902" s="13" t="s">
        <v>29</v>
      </c>
      <c r="AX2902" s="13" t="s">
        <v>73</v>
      </c>
      <c r="AY2902" s="168" t="s">
        <v>445</v>
      </c>
    </row>
    <row r="2903" spans="1:65" s="14" customFormat="1">
      <c r="B2903" s="173"/>
      <c r="D2903" s="167" t="s">
        <v>453</v>
      </c>
      <c r="E2903" s="174" t="s">
        <v>1</v>
      </c>
      <c r="F2903" s="175" t="s">
        <v>3530</v>
      </c>
      <c r="H2903" s="176">
        <v>9.0359999999999996</v>
      </c>
      <c r="L2903" s="173"/>
      <c r="M2903" s="177"/>
      <c r="N2903" s="178"/>
      <c r="O2903" s="178"/>
      <c r="P2903" s="178"/>
      <c r="Q2903" s="178"/>
      <c r="R2903" s="178"/>
      <c r="S2903" s="178"/>
      <c r="T2903" s="179"/>
      <c r="AT2903" s="174" t="s">
        <v>453</v>
      </c>
      <c r="AU2903" s="174" t="s">
        <v>129</v>
      </c>
      <c r="AV2903" s="14" t="s">
        <v>129</v>
      </c>
      <c r="AW2903" s="14" t="s">
        <v>29</v>
      </c>
      <c r="AX2903" s="14" t="s">
        <v>73</v>
      </c>
      <c r="AY2903" s="174" t="s">
        <v>445</v>
      </c>
    </row>
    <row r="2904" spans="1:65" s="15" customFormat="1">
      <c r="B2904" s="180"/>
      <c r="D2904" s="167" t="s">
        <v>453</v>
      </c>
      <c r="E2904" s="181" t="s">
        <v>258</v>
      </c>
      <c r="F2904" s="182" t="s">
        <v>468</v>
      </c>
      <c r="H2904" s="183">
        <v>54.103999999999999</v>
      </c>
      <c r="L2904" s="180"/>
      <c r="M2904" s="184"/>
      <c r="N2904" s="185"/>
      <c r="O2904" s="185"/>
      <c r="P2904" s="185"/>
      <c r="Q2904" s="185"/>
      <c r="R2904" s="185"/>
      <c r="S2904" s="185"/>
      <c r="T2904" s="186"/>
      <c r="AT2904" s="181" t="s">
        <v>453</v>
      </c>
      <c r="AU2904" s="181" t="s">
        <v>129</v>
      </c>
      <c r="AV2904" s="15" t="s">
        <v>469</v>
      </c>
      <c r="AW2904" s="15" t="s">
        <v>29</v>
      </c>
      <c r="AX2904" s="15" t="s">
        <v>73</v>
      </c>
      <c r="AY2904" s="181" t="s">
        <v>445</v>
      </c>
    </row>
    <row r="2905" spans="1:65" s="16" customFormat="1">
      <c r="B2905" s="187"/>
      <c r="D2905" s="167" t="s">
        <v>453</v>
      </c>
      <c r="E2905" s="188" t="s">
        <v>1</v>
      </c>
      <c r="F2905" s="189" t="s">
        <v>470</v>
      </c>
      <c r="H2905" s="190">
        <v>54.103999999999999</v>
      </c>
      <c r="L2905" s="187"/>
      <c r="M2905" s="191"/>
      <c r="N2905" s="192"/>
      <c r="O2905" s="192"/>
      <c r="P2905" s="192"/>
      <c r="Q2905" s="192"/>
      <c r="R2905" s="192"/>
      <c r="S2905" s="192"/>
      <c r="T2905" s="193"/>
      <c r="AT2905" s="188" t="s">
        <v>453</v>
      </c>
      <c r="AU2905" s="188" t="s">
        <v>129</v>
      </c>
      <c r="AV2905" s="16" t="s">
        <v>451</v>
      </c>
      <c r="AW2905" s="16" t="s">
        <v>29</v>
      </c>
      <c r="AX2905" s="16" t="s">
        <v>81</v>
      </c>
      <c r="AY2905" s="188" t="s">
        <v>445</v>
      </c>
    </row>
    <row r="2906" spans="1:65" s="2" customFormat="1" ht="16.5" customHeight="1">
      <c r="A2906" s="30"/>
      <c r="B2906" s="152"/>
      <c r="C2906" s="194" t="s">
        <v>3531</v>
      </c>
      <c r="D2906" s="194" t="s">
        <v>534</v>
      </c>
      <c r="E2906" s="195" t="s">
        <v>3532</v>
      </c>
      <c r="F2906" s="196" t="s">
        <v>3533</v>
      </c>
      <c r="G2906" s="197" t="s">
        <v>529</v>
      </c>
      <c r="H2906" s="198">
        <v>55.186</v>
      </c>
      <c r="I2906" s="199"/>
      <c r="J2906" s="199">
        <f>ROUND(I2906*H2906,2)</f>
        <v>0</v>
      </c>
      <c r="K2906" s="200"/>
      <c r="L2906" s="201"/>
      <c r="M2906" s="202" t="s">
        <v>1</v>
      </c>
      <c r="N2906" s="203" t="s">
        <v>39</v>
      </c>
      <c r="O2906" s="162">
        <v>0</v>
      </c>
      <c r="P2906" s="162">
        <f>O2906*H2906</f>
        <v>0</v>
      </c>
      <c r="Q2906" s="162">
        <v>0.04</v>
      </c>
      <c r="R2906" s="162">
        <f>Q2906*H2906</f>
        <v>2.2074400000000001</v>
      </c>
      <c r="S2906" s="162">
        <v>0</v>
      </c>
      <c r="T2906" s="163">
        <f>S2906*H2906</f>
        <v>0</v>
      </c>
      <c r="U2906" s="30"/>
      <c r="V2906" s="30"/>
      <c r="W2906" s="30"/>
      <c r="X2906" s="30"/>
      <c r="Y2906" s="30"/>
      <c r="Z2906" s="30"/>
      <c r="AA2906" s="30"/>
      <c r="AB2906" s="30"/>
      <c r="AC2906" s="30"/>
      <c r="AD2906" s="30"/>
      <c r="AE2906" s="30"/>
      <c r="AR2906" s="164" t="s">
        <v>655</v>
      </c>
      <c r="AT2906" s="164" t="s">
        <v>534</v>
      </c>
      <c r="AU2906" s="164" t="s">
        <v>129</v>
      </c>
      <c r="AY2906" s="18" t="s">
        <v>445</v>
      </c>
      <c r="BE2906" s="165">
        <f>IF(N2906="základná",J2906,0)</f>
        <v>0</v>
      </c>
      <c r="BF2906" s="165">
        <f>IF(N2906="znížená",J2906,0)</f>
        <v>0</v>
      </c>
      <c r="BG2906" s="165">
        <f>IF(N2906="zákl. prenesená",J2906,0)</f>
        <v>0</v>
      </c>
      <c r="BH2906" s="165">
        <f>IF(N2906="zníž. prenesená",J2906,0)</f>
        <v>0</v>
      </c>
      <c r="BI2906" s="165">
        <f>IF(N2906="nulová",J2906,0)</f>
        <v>0</v>
      </c>
      <c r="BJ2906" s="18" t="s">
        <v>129</v>
      </c>
      <c r="BK2906" s="165">
        <f>ROUND(I2906*H2906,2)</f>
        <v>0</v>
      </c>
      <c r="BL2906" s="18" t="s">
        <v>558</v>
      </c>
      <c r="BM2906" s="164" t="s">
        <v>3534</v>
      </c>
    </row>
    <row r="2907" spans="1:65" s="14" customFormat="1">
      <c r="B2907" s="173"/>
      <c r="D2907" s="167" t="s">
        <v>453</v>
      </c>
      <c r="E2907" s="174" t="s">
        <v>1</v>
      </c>
      <c r="F2907" s="175" t="s">
        <v>3535</v>
      </c>
      <c r="H2907" s="176">
        <v>55.186</v>
      </c>
      <c r="L2907" s="173"/>
      <c r="M2907" s="177"/>
      <c r="N2907" s="178"/>
      <c r="O2907" s="178"/>
      <c r="P2907" s="178"/>
      <c r="Q2907" s="178"/>
      <c r="R2907" s="178"/>
      <c r="S2907" s="178"/>
      <c r="T2907" s="179"/>
      <c r="AT2907" s="174" t="s">
        <v>453</v>
      </c>
      <c r="AU2907" s="174" t="s">
        <v>129</v>
      </c>
      <c r="AV2907" s="14" t="s">
        <v>129</v>
      </c>
      <c r="AW2907" s="14" t="s">
        <v>29</v>
      </c>
      <c r="AX2907" s="14" t="s">
        <v>73</v>
      </c>
      <c r="AY2907" s="174" t="s">
        <v>445</v>
      </c>
    </row>
    <row r="2908" spans="1:65" s="16" customFormat="1">
      <c r="B2908" s="187"/>
      <c r="D2908" s="167" t="s">
        <v>453</v>
      </c>
      <c r="E2908" s="188" t="s">
        <v>1</v>
      </c>
      <c r="F2908" s="189" t="s">
        <v>470</v>
      </c>
      <c r="H2908" s="190">
        <v>55.186</v>
      </c>
      <c r="L2908" s="187"/>
      <c r="M2908" s="191"/>
      <c r="N2908" s="192"/>
      <c r="O2908" s="192"/>
      <c r="P2908" s="192"/>
      <c r="Q2908" s="192"/>
      <c r="R2908" s="192"/>
      <c r="S2908" s="192"/>
      <c r="T2908" s="193"/>
      <c r="AT2908" s="188" t="s">
        <v>453</v>
      </c>
      <c r="AU2908" s="188" t="s">
        <v>129</v>
      </c>
      <c r="AV2908" s="16" t="s">
        <v>451</v>
      </c>
      <c r="AW2908" s="16" t="s">
        <v>29</v>
      </c>
      <c r="AX2908" s="16" t="s">
        <v>81</v>
      </c>
      <c r="AY2908" s="188" t="s">
        <v>445</v>
      </c>
    </row>
    <row r="2909" spans="1:65" s="2" customFormat="1" ht="24.2" customHeight="1">
      <c r="A2909" s="30"/>
      <c r="B2909" s="152"/>
      <c r="C2909" s="153" t="s">
        <v>3536</v>
      </c>
      <c r="D2909" s="153" t="s">
        <v>447</v>
      </c>
      <c r="E2909" s="154" t="s">
        <v>3537</v>
      </c>
      <c r="F2909" s="155" t="s">
        <v>3538</v>
      </c>
      <c r="G2909" s="156" t="s">
        <v>1774</v>
      </c>
      <c r="H2909" s="157">
        <v>319.94099999999997</v>
      </c>
      <c r="I2909" s="158"/>
      <c r="J2909" s="158">
        <f>ROUND(I2909*H2909,2)</f>
        <v>0</v>
      </c>
      <c r="K2909" s="159"/>
      <c r="L2909" s="31"/>
      <c r="M2909" s="160" t="s">
        <v>1</v>
      </c>
      <c r="N2909" s="161" t="s">
        <v>39</v>
      </c>
      <c r="O2909" s="162">
        <v>0</v>
      </c>
      <c r="P2909" s="162">
        <f>O2909*H2909</f>
        <v>0</v>
      </c>
      <c r="Q2909" s="162">
        <v>0</v>
      </c>
      <c r="R2909" s="162">
        <f>Q2909*H2909</f>
        <v>0</v>
      </c>
      <c r="S2909" s="162">
        <v>0</v>
      </c>
      <c r="T2909" s="163">
        <f>S2909*H2909</f>
        <v>0</v>
      </c>
      <c r="U2909" s="30"/>
      <c r="V2909" s="30"/>
      <c r="W2909" s="30"/>
      <c r="X2909" s="30"/>
      <c r="Y2909" s="30"/>
      <c r="Z2909" s="30"/>
      <c r="AA2909" s="30"/>
      <c r="AB2909" s="30"/>
      <c r="AC2909" s="30"/>
      <c r="AD2909" s="30"/>
      <c r="AE2909" s="30"/>
      <c r="AR2909" s="164" t="s">
        <v>558</v>
      </c>
      <c r="AT2909" s="164" t="s">
        <v>447</v>
      </c>
      <c r="AU2909" s="164" t="s">
        <v>129</v>
      </c>
      <c r="AY2909" s="18" t="s">
        <v>445</v>
      </c>
      <c r="BE2909" s="165">
        <f>IF(N2909="základná",J2909,0)</f>
        <v>0</v>
      </c>
      <c r="BF2909" s="165">
        <f>IF(N2909="znížená",J2909,0)</f>
        <v>0</v>
      </c>
      <c r="BG2909" s="165">
        <f>IF(N2909="zákl. prenesená",J2909,0)</f>
        <v>0</v>
      </c>
      <c r="BH2909" s="165">
        <f>IF(N2909="zníž. prenesená",J2909,0)</f>
        <v>0</v>
      </c>
      <c r="BI2909" s="165">
        <f>IF(N2909="nulová",J2909,0)</f>
        <v>0</v>
      </c>
      <c r="BJ2909" s="18" t="s">
        <v>129</v>
      </c>
      <c r="BK2909" s="165">
        <f>ROUND(I2909*H2909,2)</f>
        <v>0</v>
      </c>
      <c r="BL2909" s="18" t="s">
        <v>558</v>
      </c>
      <c r="BM2909" s="164" t="s">
        <v>3539</v>
      </c>
    </row>
    <row r="2910" spans="1:65" s="12" customFormat="1" ht="22.9" customHeight="1">
      <c r="B2910" s="140"/>
      <c r="D2910" s="141" t="s">
        <v>72</v>
      </c>
      <c r="E2910" s="150" t="s">
        <v>3540</v>
      </c>
      <c r="F2910" s="150" t="s">
        <v>3541</v>
      </c>
      <c r="J2910" s="151">
        <f>BK2910</f>
        <v>0</v>
      </c>
      <c r="L2910" s="140"/>
      <c r="M2910" s="144"/>
      <c r="N2910" s="145"/>
      <c r="O2910" s="145"/>
      <c r="P2910" s="146">
        <f>SUM(P2911:P2989)</f>
        <v>570.56643654000004</v>
      </c>
      <c r="Q2910" s="145"/>
      <c r="R2910" s="146">
        <f>SUM(R2911:R2989)</f>
        <v>1.1550797449999999</v>
      </c>
      <c r="S2910" s="145"/>
      <c r="T2910" s="147">
        <f>SUM(T2911:T2989)</f>
        <v>0.48116000000000003</v>
      </c>
      <c r="AR2910" s="141" t="s">
        <v>129</v>
      </c>
      <c r="AT2910" s="148" t="s">
        <v>72</v>
      </c>
      <c r="AU2910" s="148" t="s">
        <v>81</v>
      </c>
      <c r="AY2910" s="141" t="s">
        <v>445</v>
      </c>
      <c r="BK2910" s="149">
        <f>SUM(BK2911:BK2989)</f>
        <v>0</v>
      </c>
    </row>
    <row r="2911" spans="1:65" s="2" customFormat="1" ht="16.5" customHeight="1">
      <c r="A2911" s="30"/>
      <c r="B2911" s="152"/>
      <c r="C2911" s="153" t="s">
        <v>3542</v>
      </c>
      <c r="D2911" s="153" t="s">
        <v>447</v>
      </c>
      <c r="E2911" s="154" t="s">
        <v>3543</v>
      </c>
      <c r="F2911" s="155" t="s">
        <v>3544</v>
      </c>
      <c r="G2911" s="156" t="s">
        <v>542</v>
      </c>
      <c r="H2911" s="157">
        <v>1593.701</v>
      </c>
      <c r="I2911" s="158"/>
      <c r="J2911" s="158">
        <f>ROUND(I2911*H2911,2)</f>
        <v>0</v>
      </c>
      <c r="K2911" s="159"/>
      <c r="L2911" s="31"/>
      <c r="M2911" s="160" t="s">
        <v>1</v>
      </c>
      <c r="N2911" s="161" t="s">
        <v>39</v>
      </c>
      <c r="O2911" s="162">
        <v>8.4140000000000006E-2</v>
      </c>
      <c r="P2911" s="162">
        <f>O2911*H2911</f>
        <v>134.09400214000001</v>
      </c>
      <c r="Q2911" s="162">
        <v>4.5000000000000003E-5</v>
      </c>
      <c r="R2911" s="162">
        <f>Q2911*H2911</f>
        <v>7.1716545000000007E-2</v>
      </c>
      <c r="S2911" s="162">
        <v>0</v>
      </c>
      <c r="T2911" s="163">
        <f>S2911*H2911</f>
        <v>0</v>
      </c>
      <c r="U2911" s="30"/>
      <c r="V2911" s="30"/>
      <c r="W2911" s="30"/>
      <c r="X2911" s="30"/>
      <c r="Y2911" s="30"/>
      <c r="Z2911" s="30"/>
      <c r="AA2911" s="30"/>
      <c r="AB2911" s="30"/>
      <c r="AC2911" s="30"/>
      <c r="AD2911" s="30"/>
      <c r="AE2911" s="30"/>
      <c r="AR2911" s="164" t="s">
        <v>558</v>
      </c>
      <c r="AT2911" s="164" t="s">
        <v>447</v>
      </c>
      <c r="AU2911" s="164" t="s">
        <v>129</v>
      </c>
      <c r="AY2911" s="18" t="s">
        <v>445</v>
      </c>
      <c r="BE2911" s="165">
        <f>IF(N2911="základná",J2911,0)</f>
        <v>0</v>
      </c>
      <c r="BF2911" s="165">
        <f>IF(N2911="znížená",J2911,0)</f>
        <v>0</v>
      </c>
      <c r="BG2911" s="165">
        <f>IF(N2911="zákl. prenesená",J2911,0)</f>
        <v>0</v>
      </c>
      <c r="BH2911" s="165">
        <f>IF(N2911="zníž. prenesená",J2911,0)</f>
        <v>0</v>
      </c>
      <c r="BI2911" s="165">
        <f>IF(N2911="nulová",J2911,0)</f>
        <v>0</v>
      </c>
      <c r="BJ2911" s="18" t="s">
        <v>129</v>
      </c>
      <c r="BK2911" s="165">
        <f>ROUND(I2911*H2911,2)</f>
        <v>0</v>
      </c>
      <c r="BL2911" s="18" t="s">
        <v>558</v>
      </c>
      <c r="BM2911" s="164" t="s">
        <v>3545</v>
      </c>
    </row>
    <row r="2912" spans="1:65" s="13" customFormat="1">
      <c r="B2912" s="166"/>
      <c r="D2912" s="167" t="s">
        <v>453</v>
      </c>
      <c r="E2912" s="168" t="s">
        <v>1</v>
      </c>
      <c r="F2912" s="169" t="s">
        <v>3546</v>
      </c>
      <c r="H2912" s="168" t="s">
        <v>1</v>
      </c>
      <c r="L2912" s="166"/>
      <c r="M2912" s="170"/>
      <c r="N2912" s="171"/>
      <c r="O2912" s="171"/>
      <c r="P2912" s="171"/>
      <c r="Q2912" s="171"/>
      <c r="R2912" s="171"/>
      <c r="S2912" s="171"/>
      <c r="T2912" s="172"/>
      <c r="AT2912" s="168" t="s">
        <v>453</v>
      </c>
      <c r="AU2912" s="168" t="s">
        <v>129</v>
      </c>
      <c r="AV2912" s="13" t="s">
        <v>81</v>
      </c>
      <c r="AW2912" s="13" t="s">
        <v>29</v>
      </c>
      <c r="AX2912" s="13" t="s">
        <v>73</v>
      </c>
      <c r="AY2912" s="168" t="s">
        <v>445</v>
      </c>
    </row>
    <row r="2913" spans="2:51" s="14" customFormat="1">
      <c r="B2913" s="173"/>
      <c r="D2913" s="167" t="s">
        <v>453</v>
      </c>
      <c r="E2913" s="174" t="s">
        <v>1</v>
      </c>
      <c r="F2913" s="175" t="s">
        <v>3547</v>
      </c>
      <c r="H2913" s="176">
        <v>53.2</v>
      </c>
      <c r="L2913" s="173"/>
      <c r="M2913" s="177"/>
      <c r="N2913" s="178"/>
      <c r="O2913" s="178"/>
      <c r="P2913" s="178"/>
      <c r="Q2913" s="178"/>
      <c r="R2913" s="178"/>
      <c r="S2913" s="178"/>
      <c r="T2913" s="179"/>
      <c r="AT2913" s="174" t="s">
        <v>453</v>
      </c>
      <c r="AU2913" s="174" t="s">
        <v>129</v>
      </c>
      <c r="AV2913" s="14" t="s">
        <v>129</v>
      </c>
      <c r="AW2913" s="14" t="s">
        <v>29</v>
      </c>
      <c r="AX2913" s="14" t="s">
        <v>73</v>
      </c>
      <c r="AY2913" s="174" t="s">
        <v>445</v>
      </c>
    </row>
    <row r="2914" spans="2:51" s="15" customFormat="1">
      <c r="B2914" s="180"/>
      <c r="D2914" s="167" t="s">
        <v>453</v>
      </c>
      <c r="E2914" s="181" t="s">
        <v>280</v>
      </c>
      <c r="F2914" s="182" t="s">
        <v>468</v>
      </c>
      <c r="H2914" s="183">
        <v>53.2</v>
      </c>
      <c r="L2914" s="180"/>
      <c r="M2914" s="184"/>
      <c r="N2914" s="185"/>
      <c r="O2914" s="185"/>
      <c r="P2914" s="185"/>
      <c r="Q2914" s="185"/>
      <c r="R2914" s="185"/>
      <c r="S2914" s="185"/>
      <c r="T2914" s="186"/>
      <c r="AT2914" s="181" t="s">
        <v>453</v>
      </c>
      <c r="AU2914" s="181" t="s">
        <v>129</v>
      </c>
      <c r="AV2914" s="15" t="s">
        <v>469</v>
      </c>
      <c r="AW2914" s="15" t="s">
        <v>29</v>
      </c>
      <c r="AX2914" s="15" t="s">
        <v>73</v>
      </c>
      <c r="AY2914" s="181" t="s">
        <v>445</v>
      </c>
    </row>
    <row r="2915" spans="2:51" s="13" customFormat="1">
      <c r="B2915" s="166"/>
      <c r="D2915" s="167" t="s">
        <v>453</v>
      </c>
      <c r="E2915" s="168" t="s">
        <v>1</v>
      </c>
      <c r="F2915" s="169" t="s">
        <v>3548</v>
      </c>
      <c r="H2915" s="168" t="s">
        <v>1</v>
      </c>
      <c r="L2915" s="166"/>
      <c r="M2915" s="170"/>
      <c r="N2915" s="171"/>
      <c r="O2915" s="171"/>
      <c r="P2915" s="171"/>
      <c r="Q2915" s="171"/>
      <c r="R2915" s="171"/>
      <c r="S2915" s="171"/>
      <c r="T2915" s="172"/>
      <c r="AT2915" s="168" t="s">
        <v>453</v>
      </c>
      <c r="AU2915" s="168" t="s">
        <v>129</v>
      </c>
      <c r="AV2915" s="13" t="s">
        <v>81</v>
      </c>
      <c r="AW2915" s="13" t="s">
        <v>29</v>
      </c>
      <c r="AX2915" s="13" t="s">
        <v>73</v>
      </c>
      <c r="AY2915" s="168" t="s">
        <v>445</v>
      </c>
    </row>
    <row r="2916" spans="2:51" s="14" customFormat="1">
      <c r="B2916" s="173"/>
      <c r="D2916" s="167" t="s">
        <v>453</v>
      </c>
      <c r="E2916" s="174" t="s">
        <v>1</v>
      </c>
      <c r="F2916" s="175" t="s">
        <v>3549</v>
      </c>
      <c r="H2916" s="176">
        <v>168.1</v>
      </c>
      <c r="L2916" s="173"/>
      <c r="M2916" s="177"/>
      <c r="N2916" s="178"/>
      <c r="O2916" s="178"/>
      <c r="P2916" s="178"/>
      <c r="Q2916" s="178"/>
      <c r="R2916" s="178"/>
      <c r="S2916" s="178"/>
      <c r="T2916" s="179"/>
      <c r="AT2916" s="174" t="s">
        <v>453</v>
      </c>
      <c r="AU2916" s="174" t="s">
        <v>129</v>
      </c>
      <c r="AV2916" s="14" t="s">
        <v>129</v>
      </c>
      <c r="AW2916" s="14" t="s">
        <v>29</v>
      </c>
      <c r="AX2916" s="14" t="s">
        <v>73</v>
      </c>
      <c r="AY2916" s="174" t="s">
        <v>445</v>
      </c>
    </row>
    <row r="2917" spans="2:51" s="15" customFormat="1">
      <c r="B2917" s="180"/>
      <c r="D2917" s="167" t="s">
        <v>453</v>
      </c>
      <c r="E2917" s="181" t="s">
        <v>288</v>
      </c>
      <c r="F2917" s="182" t="s">
        <v>468</v>
      </c>
      <c r="H2917" s="183">
        <v>168.1</v>
      </c>
      <c r="L2917" s="180"/>
      <c r="M2917" s="184"/>
      <c r="N2917" s="185"/>
      <c r="O2917" s="185"/>
      <c r="P2917" s="185"/>
      <c r="Q2917" s="185"/>
      <c r="R2917" s="185"/>
      <c r="S2917" s="185"/>
      <c r="T2917" s="186"/>
      <c r="AT2917" s="181" t="s">
        <v>453</v>
      </c>
      <c r="AU2917" s="181" t="s">
        <v>129</v>
      </c>
      <c r="AV2917" s="15" t="s">
        <v>469</v>
      </c>
      <c r="AW2917" s="15" t="s">
        <v>29</v>
      </c>
      <c r="AX2917" s="15" t="s">
        <v>73</v>
      </c>
      <c r="AY2917" s="181" t="s">
        <v>445</v>
      </c>
    </row>
    <row r="2918" spans="2:51" s="13" customFormat="1">
      <c r="B2918" s="166"/>
      <c r="D2918" s="167" t="s">
        <v>453</v>
      </c>
      <c r="E2918" s="168" t="s">
        <v>1</v>
      </c>
      <c r="F2918" s="169" t="s">
        <v>3550</v>
      </c>
      <c r="H2918" s="168" t="s">
        <v>1</v>
      </c>
      <c r="L2918" s="166"/>
      <c r="M2918" s="170"/>
      <c r="N2918" s="171"/>
      <c r="O2918" s="171"/>
      <c r="P2918" s="171"/>
      <c r="Q2918" s="171"/>
      <c r="R2918" s="171"/>
      <c r="S2918" s="171"/>
      <c r="T2918" s="172"/>
      <c r="AT2918" s="168" t="s">
        <v>453</v>
      </c>
      <c r="AU2918" s="168" t="s">
        <v>129</v>
      </c>
      <c r="AV2918" s="13" t="s">
        <v>81</v>
      </c>
      <c r="AW2918" s="13" t="s">
        <v>29</v>
      </c>
      <c r="AX2918" s="13" t="s">
        <v>73</v>
      </c>
      <c r="AY2918" s="168" t="s">
        <v>445</v>
      </c>
    </row>
    <row r="2919" spans="2:51" s="14" customFormat="1" ht="22.5">
      <c r="B2919" s="173"/>
      <c r="D2919" s="167" t="s">
        <v>453</v>
      </c>
      <c r="E2919" s="174" t="s">
        <v>1</v>
      </c>
      <c r="F2919" s="175" t="s">
        <v>3551</v>
      </c>
      <c r="H2919" s="176">
        <v>337.8</v>
      </c>
      <c r="L2919" s="173"/>
      <c r="M2919" s="177"/>
      <c r="N2919" s="178"/>
      <c r="O2919" s="178"/>
      <c r="P2919" s="178"/>
      <c r="Q2919" s="178"/>
      <c r="R2919" s="178"/>
      <c r="S2919" s="178"/>
      <c r="T2919" s="179"/>
      <c r="AT2919" s="174" t="s">
        <v>453</v>
      </c>
      <c r="AU2919" s="174" t="s">
        <v>129</v>
      </c>
      <c r="AV2919" s="14" t="s">
        <v>129</v>
      </c>
      <c r="AW2919" s="14" t="s">
        <v>29</v>
      </c>
      <c r="AX2919" s="14" t="s">
        <v>73</v>
      </c>
      <c r="AY2919" s="174" t="s">
        <v>445</v>
      </c>
    </row>
    <row r="2920" spans="2:51" s="14" customFormat="1" ht="22.5">
      <c r="B2920" s="173"/>
      <c r="D2920" s="167" t="s">
        <v>453</v>
      </c>
      <c r="E2920" s="174" t="s">
        <v>1</v>
      </c>
      <c r="F2920" s="175" t="s">
        <v>3552</v>
      </c>
      <c r="H2920" s="176">
        <v>356.8</v>
      </c>
      <c r="L2920" s="173"/>
      <c r="M2920" s="177"/>
      <c r="N2920" s="178"/>
      <c r="O2920" s="178"/>
      <c r="P2920" s="178"/>
      <c r="Q2920" s="178"/>
      <c r="R2920" s="178"/>
      <c r="S2920" s="178"/>
      <c r="T2920" s="179"/>
      <c r="AT2920" s="174" t="s">
        <v>453</v>
      </c>
      <c r="AU2920" s="174" t="s">
        <v>129</v>
      </c>
      <c r="AV2920" s="14" t="s">
        <v>129</v>
      </c>
      <c r="AW2920" s="14" t="s">
        <v>29</v>
      </c>
      <c r="AX2920" s="14" t="s">
        <v>73</v>
      </c>
      <c r="AY2920" s="174" t="s">
        <v>445</v>
      </c>
    </row>
    <row r="2921" spans="2:51" s="14" customFormat="1">
      <c r="B2921" s="173"/>
      <c r="D2921" s="167" t="s">
        <v>453</v>
      </c>
      <c r="E2921" s="174" t="s">
        <v>1</v>
      </c>
      <c r="F2921" s="175" t="s">
        <v>3553</v>
      </c>
      <c r="H2921" s="176">
        <v>9.0850000000000009</v>
      </c>
      <c r="L2921" s="173"/>
      <c r="M2921" s="177"/>
      <c r="N2921" s="178"/>
      <c r="O2921" s="178"/>
      <c r="P2921" s="178"/>
      <c r="Q2921" s="178"/>
      <c r="R2921" s="178"/>
      <c r="S2921" s="178"/>
      <c r="T2921" s="179"/>
      <c r="AT2921" s="174" t="s">
        <v>453</v>
      </c>
      <c r="AU2921" s="174" t="s">
        <v>129</v>
      </c>
      <c r="AV2921" s="14" t="s">
        <v>129</v>
      </c>
      <c r="AW2921" s="14" t="s">
        <v>29</v>
      </c>
      <c r="AX2921" s="14" t="s">
        <v>73</v>
      </c>
      <c r="AY2921" s="174" t="s">
        <v>445</v>
      </c>
    </row>
    <row r="2922" spans="2:51" s="15" customFormat="1">
      <c r="B2922" s="180"/>
      <c r="D2922" s="167" t="s">
        <v>453</v>
      </c>
      <c r="E2922" s="181" t="s">
        <v>297</v>
      </c>
      <c r="F2922" s="182" t="s">
        <v>468</v>
      </c>
      <c r="H2922" s="183">
        <v>703.68499999999995</v>
      </c>
      <c r="L2922" s="180"/>
      <c r="M2922" s="184"/>
      <c r="N2922" s="185"/>
      <c r="O2922" s="185"/>
      <c r="P2922" s="185"/>
      <c r="Q2922" s="185"/>
      <c r="R2922" s="185"/>
      <c r="S2922" s="185"/>
      <c r="T2922" s="186"/>
      <c r="AT2922" s="181" t="s">
        <v>453</v>
      </c>
      <c r="AU2922" s="181" t="s">
        <v>129</v>
      </c>
      <c r="AV2922" s="15" t="s">
        <v>469</v>
      </c>
      <c r="AW2922" s="15" t="s">
        <v>29</v>
      </c>
      <c r="AX2922" s="15" t="s">
        <v>73</v>
      </c>
      <c r="AY2922" s="181" t="s">
        <v>445</v>
      </c>
    </row>
    <row r="2923" spans="2:51" s="13" customFormat="1">
      <c r="B2923" s="166"/>
      <c r="D2923" s="167" t="s">
        <v>453</v>
      </c>
      <c r="E2923" s="168" t="s">
        <v>1</v>
      </c>
      <c r="F2923" s="169" t="s">
        <v>3554</v>
      </c>
      <c r="H2923" s="168" t="s">
        <v>1</v>
      </c>
      <c r="L2923" s="166"/>
      <c r="M2923" s="170"/>
      <c r="N2923" s="171"/>
      <c r="O2923" s="171"/>
      <c r="P2923" s="171"/>
      <c r="Q2923" s="171"/>
      <c r="R2923" s="171"/>
      <c r="S2923" s="171"/>
      <c r="T2923" s="172"/>
      <c r="AT2923" s="168" t="s">
        <v>453</v>
      </c>
      <c r="AU2923" s="168" t="s">
        <v>129</v>
      </c>
      <c r="AV2923" s="13" t="s">
        <v>81</v>
      </c>
      <c r="AW2923" s="13" t="s">
        <v>29</v>
      </c>
      <c r="AX2923" s="13" t="s">
        <v>73</v>
      </c>
      <c r="AY2923" s="168" t="s">
        <v>445</v>
      </c>
    </row>
    <row r="2924" spans="2:51" s="14" customFormat="1">
      <c r="B2924" s="173"/>
      <c r="D2924" s="167" t="s">
        <v>453</v>
      </c>
      <c r="E2924" s="174" t="s">
        <v>1</v>
      </c>
      <c r="F2924" s="175" t="s">
        <v>350</v>
      </c>
      <c r="H2924" s="176">
        <v>18.7</v>
      </c>
      <c r="L2924" s="173"/>
      <c r="M2924" s="177"/>
      <c r="N2924" s="178"/>
      <c r="O2924" s="178"/>
      <c r="P2924" s="178"/>
      <c r="Q2924" s="178"/>
      <c r="R2924" s="178"/>
      <c r="S2924" s="178"/>
      <c r="T2924" s="179"/>
      <c r="AT2924" s="174" t="s">
        <v>453</v>
      </c>
      <c r="AU2924" s="174" t="s">
        <v>129</v>
      </c>
      <c r="AV2924" s="14" t="s">
        <v>129</v>
      </c>
      <c r="AW2924" s="14" t="s">
        <v>29</v>
      </c>
      <c r="AX2924" s="14" t="s">
        <v>73</v>
      </c>
      <c r="AY2924" s="174" t="s">
        <v>445</v>
      </c>
    </row>
    <row r="2925" spans="2:51" s="15" customFormat="1">
      <c r="B2925" s="180"/>
      <c r="D2925" s="167" t="s">
        <v>453</v>
      </c>
      <c r="E2925" s="181" t="s">
        <v>349</v>
      </c>
      <c r="F2925" s="182" t="s">
        <v>468</v>
      </c>
      <c r="H2925" s="183">
        <v>18.7</v>
      </c>
      <c r="L2925" s="180"/>
      <c r="M2925" s="184"/>
      <c r="N2925" s="185"/>
      <c r="O2925" s="185"/>
      <c r="P2925" s="185"/>
      <c r="Q2925" s="185"/>
      <c r="R2925" s="185"/>
      <c r="S2925" s="185"/>
      <c r="T2925" s="186"/>
      <c r="AT2925" s="181" t="s">
        <v>453</v>
      </c>
      <c r="AU2925" s="181" t="s">
        <v>129</v>
      </c>
      <c r="AV2925" s="15" t="s">
        <v>469</v>
      </c>
      <c r="AW2925" s="15" t="s">
        <v>29</v>
      </c>
      <c r="AX2925" s="15" t="s">
        <v>73</v>
      </c>
      <c r="AY2925" s="181" t="s">
        <v>445</v>
      </c>
    </row>
    <row r="2926" spans="2:51" s="13" customFormat="1">
      <c r="B2926" s="166"/>
      <c r="D2926" s="167" t="s">
        <v>453</v>
      </c>
      <c r="E2926" s="168" t="s">
        <v>1</v>
      </c>
      <c r="F2926" s="169" t="s">
        <v>3463</v>
      </c>
      <c r="H2926" s="168" t="s">
        <v>1</v>
      </c>
      <c r="L2926" s="166"/>
      <c r="M2926" s="170"/>
      <c r="N2926" s="171"/>
      <c r="O2926" s="171"/>
      <c r="P2926" s="171"/>
      <c r="Q2926" s="171"/>
      <c r="R2926" s="171"/>
      <c r="S2926" s="171"/>
      <c r="T2926" s="172"/>
      <c r="AT2926" s="168" t="s">
        <v>453</v>
      </c>
      <c r="AU2926" s="168" t="s">
        <v>129</v>
      </c>
      <c r="AV2926" s="13" t="s">
        <v>81</v>
      </c>
      <c r="AW2926" s="13" t="s">
        <v>29</v>
      </c>
      <c r="AX2926" s="13" t="s">
        <v>73</v>
      </c>
      <c r="AY2926" s="168" t="s">
        <v>445</v>
      </c>
    </row>
    <row r="2927" spans="2:51" s="14" customFormat="1">
      <c r="B2927" s="173"/>
      <c r="D2927" s="167" t="s">
        <v>453</v>
      </c>
      <c r="E2927" s="174" t="s">
        <v>1</v>
      </c>
      <c r="F2927" s="175" t="s">
        <v>3555</v>
      </c>
      <c r="H2927" s="176">
        <v>41.4</v>
      </c>
      <c r="L2927" s="173"/>
      <c r="M2927" s="177"/>
      <c r="N2927" s="178"/>
      <c r="O2927" s="178"/>
      <c r="P2927" s="178"/>
      <c r="Q2927" s="178"/>
      <c r="R2927" s="178"/>
      <c r="S2927" s="178"/>
      <c r="T2927" s="179"/>
      <c r="AT2927" s="174" t="s">
        <v>453</v>
      </c>
      <c r="AU2927" s="174" t="s">
        <v>129</v>
      </c>
      <c r="AV2927" s="14" t="s">
        <v>129</v>
      </c>
      <c r="AW2927" s="14" t="s">
        <v>29</v>
      </c>
      <c r="AX2927" s="14" t="s">
        <v>73</v>
      </c>
      <c r="AY2927" s="174" t="s">
        <v>445</v>
      </c>
    </row>
    <row r="2928" spans="2:51" s="15" customFormat="1">
      <c r="B2928" s="180"/>
      <c r="D2928" s="167" t="s">
        <v>453</v>
      </c>
      <c r="E2928" s="181" t="s">
        <v>355</v>
      </c>
      <c r="F2928" s="182" t="s">
        <v>468</v>
      </c>
      <c r="H2928" s="183">
        <v>41.4</v>
      </c>
      <c r="L2928" s="180"/>
      <c r="M2928" s="184"/>
      <c r="N2928" s="185"/>
      <c r="O2928" s="185"/>
      <c r="P2928" s="185"/>
      <c r="Q2928" s="185"/>
      <c r="R2928" s="185"/>
      <c r="S2928" s="185"/>
      <c r="T2928" s="186"/>
      <c r="AT2928" s="181" t="s">
        <v>453</v>
      </c>
      <c r="AU2928" s="181" t="s">
        <v>129</v>
      </c>
      <c r="AV2928" s="15" t="s">
        <v>469</v>
      </c>
      <c r="AW2928" s="15" t="s">
        <v>29</v>
      </c>
      <c r="AX2928" s="15" t="s">
        <v>73</v>
      </c>
      <c r="AY2928" s="181" t="s">
        <v>445</v>
      </c>
    </row>
    <row r="2929" spans="1:65" s="13" customFormat="1">
      <c r="B2929" s="166"/>
      <c r="D2929" s="167" t="s">
        <v>453</v>
      </c>
      <c r="E2929" s="168" t="s">
        <v>1</v>
      </c>
      <c r="F2929" s="169" t="s">
        <v>3556</v>
      </c>
      <c r="H2929" s="168" t="s">
        <v>1</v>
      </c>
      <c r="L2929" s="166"/>
      <c r="M2929" s="170"/>
      <c r="N2929" s="171"/>
      <c r="O2929" s="171"/>
      <c r="P2929" s="171"/>
      <c r="Q2929" s="171"/>
      <c r="R2929" s="171"/>
      <c r="S2929" s="171"/>
      <c r="T2929" s="172"/>
      <c r="AT2929" s="168" t="s">
        <v>453</v>
      </c>
      <c r="AU2929" s="168" t="s">
        <v>129</v>
      </c>
      <c r="AV2929" s="13" t="s">
        <v>81</v>
      </c>
      <c r="AW2929" s="13" t="s">
        <v>29</v>
      </c>
      <c r="AX2929" s="13" t="s">
        <v>73</v>
      </c>
      <c r="AY2929" s="168" t="s">
        <v>445</v>
      </c>
    </row>
    <row r="2930" spans="1:65" s="14" customFormat="1">
      <c r="B2930" s="173"/>
      <c r="D2930" s="167" t="s">
        <v>453</v>
      </c>
      <c r="E2930" s="174" t="s">
        <v>1</v>
      </c>
      <c r="F2930" s="175" t="s">
        <v>3557</v>
      </c>
      <c r="H2930" s="176">
        <v>55</v>
      </c>
      <c r="L2930" s="173"/>
      <c r="M2930" s="177"/>
      <c r="N2930" s="178"/>
      <c r="O2930" s="178"/>
      <c r="P2930" s="178"/>
      <c r="Q2930" s="178"/>
      <c r="R2930" s="178"/>
      <c r="S2930" s="178"/>
      <c r="T2930" s="179"/>
      <c r="AT2930" s="174" t="s">
        <v>453</v>
      </c>
      <c r="AU2930" s="174" t="s">
        <v>129</v>
      </c>
      <c r="AV2930" s="14" t="s">
        <v>129</v>
      </c>
      <c r="AW2930" s="14" t="s">
        <v>29</v>
      </c>
      <c r="AX2930" s="14" t="s">
        <v>73</v>
      </c>
      <c r="AY2930" s="174" t="s">
        <v>445</v>
      </c>
    </row>
    <row r="2931" spans="1:65" s="15" customFormat="1">
      <c r="B2931" s="180"/>
      <c r="D2931" s="167" t="s">
        <v>453</v>
      </c>
      <c r="E2931" s="181" t="s">
        <v>361</v>
      </c>
      <c r="F2931" s="182" t="s">
        <v>468</v>
      </c>
      <c r="H2931" s="183">
        <v>55</v>
      </c>
      <c r="L2931" s="180"/>
      <c r="M2931" s="184"/>
      <c r="N2931" s="185"/>
      <c r="O2931" s="185"/>
      <c r="P2931" s="185"/>
      <c r="Q2931" s="185"/>
      <c r="R2931" s="185"/>
      <c r="S2931" s="185"/>
      <c r="T2931" s="186"/>
      <c r="AT2931" s="181" t="s">
        <v>453</v>
      </c>
      <c r="AU2931" s="181" t="s">
        <v>129</v>
      </c>
      <c r="AV2931" s="15" t="s">
        <v>469</v>
      </c>
      <c r="AW2931" s="15" t="s">
        <v>29</v>
      </c>
      <c r="AX2931" s="15" t="s">
        <v>73</v>
      </c>
      <c r="AY2931" s="181" t="s">
        <v>445</v>
      </c>
    </row>
    <row r="2932" spans="1:65" s="13" customFormat="1">
      <c r="B2932" s="166"/>
      <c r="D2932" s="167" t="s">
        <v>453</v>
      </c>
      <c r="E2932" s="168" t="s">
        <v>1</v>
      </c>
      <c r="F2932" s="169" t="s">
        <v>3558</v>
      </c>
      <c r="H2932" s="168" t="s">
        <v>1</v>
      </c>
      <c r="L2932" s="166"/>
      <c r="M2932" s="170"/>
      <c r="N2932" s="171"/>
      <c r="O2932" s="171"/>
      <c r="P2932" s="171"/>
      <c r="Q2932" s="171"/>
      <c r="R2932" s="171"/>
      <c r="S2932" s="171"/>
      <c r="T2932" s="172"/>
      <c r="AT2932" s="168" t="s">
        <v>453</v>
      </c>
      <c r="AU2932" s="168" t="s">
        <v>129</v>
      </c>
      <c r="AV2932" s="13" t="s">
        <v>81</v>
      </c>
      <c r="AW2932" s="13" t="s">
        <v>29</v>
      </c>
      <c r="AX2932" s="13" t="s">
        <v>73</v>
      </c>
      <c r="AY2932" s="168" t="s">
        <v>445</v>
      </c>
    </row>
    <row r="2933" spans="1:65" s="14" customFormat="1" ht="22.5">
      <c r="B2933" s="173"/>
      <c r="D2933" s="167" t="s">
        <v>453</v>
      </c>
      <c r="E2933" s="174" t="s">
        <v>1</v>
      </c>
      <c r="F2933" s="175" t="s">
        <v>3559</v>
      </c>
      <c r="H2933" s="176">
        <v>527.6</v>
      </c>
      <c r="L2933" s="173"/>
      <c r="M2933" s="177"/>
      <c r="N2933" s="178"/>
      <c r="O2933" s="178"/>
      <c r="P2933" s="178"/>
      <c r="Q2933" s="178"/>
      <c r="R2933" s="178"/>
      <c r="S2933" s="178"/>
      <c r="T2933" s="179"/>
      <c r="AT2933" s="174" t="s">
        <v>453</v>
      </c>
      <c r="AU2933" s="174" t="s">
        <v>129</v>
      </c>
      <c r="AV2933" s="14" t="s">
        <v>129</v>
      </c>
      <c r="AW2933" s="14" t="s">
        <v>29</v>
      </c>
      <c r="AX2933" s="14" t="s">
        <v>73</v>
      </c>
      <c r="AY2933" s="174" t="s">
        <v>445</v>
      </c>
    </row>
    <row r="2934" spans="1:65" s="14" customFormat="1">
      <c r="B2934" s="173"/>
      <c r="D2934" s="167" t="s">
        <v>453</v>
      </c>
      <c r="E2934" s="174" t="s">
        <v>1</v>
      </c>
      <c r="F2934" s="175" t="s">
        <v>3560</v>
      </c>
      <c r="H2934" s="176">
        <v>9.016</v>
      </c>
      <c r="L2934" s="173"/>
      <c r="M2934" s="177"/>
      <c r="N2934" s="178"/>
      <c r="O2934" s="178"/>
      <c r="P2934" s="178"/>
      <c r="Q2934" s="178"/>
      <c r="R2934" s="178"/>
      <c r="S2934" s="178"/>
      <c r="T2934" s="179"/>
      <c r="AT2934" s="174" t="s">
        <v>453</v>
      </c>
      <c r="AU2934" s="174" t="s">
        <v>129</v>
      </c>
      <c r="AV2934" s="14" t="s">
        <v>129</v>
      </c>
      <c r="AW2934" s="14" t="s">
        <v>29</v>
      </c>
      <c r="AX2934" s="14" t="s">
        <v>73</v>
      </c>
      <c r="AY2934" s="174" t="s">
        <v>445</v>
      </c>
    </row>
    <row r="2935" spans="1:65" s="15" customFormat="1">
      <c r="B2935" s="180"/>
      <c r="D2935" s="167" t="s">
        <v>453</v>
      </c>
      <c r="E2935" s="181" t="s">
        <v>371</v>
      </c>
      <c r="F2935" s="182" t="s">
        <v>468</v>
      </c>
      <c r="H2935" s="183">
        <v>536.61599999999999</v>
      </c>
      <c r="L2935" s="180"/>
      <c r="M2935" s="184"/>
      <c r="N2935" s="185"/>
      <c r="O2935" s="185"/>
      <c r="P2935" s="185"/>
      <c r="Q2935" s="185"/>
      <c r="R2935" s="185"/>
      <c r="S2935" s="185"/>
      <c r="T2935" s="186"/>
      <c r="AT2935" s="181" t="s">
        <v>453</v>
      </c>
      <c r="AU2935" s="181" t="s">
        <v>129</v>
      </c>
      <c r="AV2935" s="15" t="s">
        <v>469</v>
      </c>
      <c r="AW2935" s="15" t="s">
        <v>29</v>
      </c>
      <c r="AX2935" s="15" t="s">
        <v>73</v>
      </c>
      <c r="AY2935" s="181" t="s">
        <v>445</v>
      </c>
    </row>
    <row r="2936" spans="1:65" s="13" customFormat="1">
      <c r="B2936" s="166"/>
      <c r="D2936" s="167" t="s">
        <v>453</v>
      </c>
      <c r="E2936" s="168" t="s">
        <v>1</v>
      </c>
      <c r="F2936" s="169" t="s">
        <v>3561</v>
      </c>
      <c r="H2936" s="168" t="s">
        <v>1</v>
      </c>
      <c r="L2936" s="166"/>
      <c r="M2936" s="170"/>
      <c r="N2936" s="171"/>
      <c r="O2936" s="171"/>
      <c r="P2936" s="171"/>
      <c r="Q2936" s="171"/>
      <c r="R2936" s="171"/>
      <c r="S2936" s="171"/>
      <c r="T2936" s="172"/>
      <c r="AT2936" s="168" t="s">
        <v>453</v>
      </c>
      <c r="AU2936" s="168" t="s">
        <v>129</v>
      </c>
      <c r="AV2936" s="13" t="s">
        <v>81</v>
      </c>
      <c r="AW2936" s="13" t="s">
        <v>29</v>
      </c>
      <c r="AX2936" s="13" t="s">
        <v>73</v>
      </c>
      <c r="AY2936" s="168" t="s">
        <v>445</v>
      </c>
    </row>
    <row r="2937" spans="1:65" s="14" customFormat="1">
      <c r="B2937" s="173"/>
      <c r="D2937" s="167" t="s">
        <v>453</v>
      </c>
      <c r="E2937" s="174" t="s">
        <v>1</v>
      </c>
      <c r="F2937" s="175" t="s">
        <v>2713</v>
      </c>
      <c r="H2937" s="176">
        <v>17</v>
      </c>
      <c r="L2937" s="173"/>
      <c r="M2937" s="177"/>
      <c r="N2937" s="178"/>
      <c r="O2937" s="178"/>
      <c r="P2937" s="178"/>
      <c r="Q2937" s="178"/>
      <c r="R2937" s="178"/>
      <c r="S2937" s="178"/>
      <c r="T2937" s="179"/>
      <c r="AT2937" s="174" t="s">
        <v>453</v>
      </c>
      <c r="AU2937" s="174" t="s">
        <v>129</v>
      </c>
      <c r="AV2937" s="14" t="s">
        <v>129</v>
      </c>
      <c r="AW2937" s="14" t="s">
        <v>29</v>
      </c>
      <c r="AX2937" s="14" t="s">
        <v>73</v>
      </c>
      <c r="AY2937" s="174" t="s">
        <v>445</v>
      </c>
    </row>
    <row r="2938" spans="1:65" s="15" customFormat="1">
      <c r="B2938" s="180"/>
      <c r="D2938" s="167" t="s">
        <v>453</v>
      </c>
      <c r="E2938" s="181" t="s">
        <v>389</v>
      </c>
      <c r="F2938" s="182" t="s">
        <v>468</v>
      </c>
      <c r="H2938" s="183">
        <v>17</v>
      </c>
      <c r="L2938" s="180"/>
      <c r="M2938" s="184"/>
      <c r="N2938" s="185"/>
      <c r="O2938" s="185"/>
      <c r="P2938" s="185"/>
      <c r="Q2938" s="185"/>
      <c r="R2938" s="185"/>
      <c r="S2938" s="185"/>
      <c r="T2938" s="186"/>
      <c r="AT2938" s="181" t="s">
        <v>453</v>
      </c>
      <c r="AU2938" s="181" t="s">
        <v>129</v>
      </c>
      <c r="AV2938" s="15" t="s">
        <v>469</v>
      </c>
      <c r="AW2938" s="15" t="s">
        <v>29</v>
      </c>
      <c r="AX2938" s="15" t="s">
        <v>73</v>
      </c>
      <c r="AY2938" s="181" t="s">
        <v>445</v>
      </c>
    </row>
    <row r="2939" spans="1:65" s="16" customFormat="1">
      <c r="B2939" s="187"/>
      <c r="D2939" s="167" t="s">
        <v>453</v>
      </c>
      <c r="E2939" s="188" t="s">
        <v>1</v>
      </c>
      <c r="F2939" s="189" t="s">
        <v>470</v>
      </c>
      <c r="H2939" s="190">
        <v>1593.701</v>
      </c>
      <c r="L2939" s="187"/>
      <c r="M2939" s="191"/>
      <c r="N2939" s="192"/>
      <c r="O2939" s="192"/>
      <c r="P2939" s="192"/>
      <c r="Q2939" s="192"/>
      <c r="R2939" s="192"/>
      <c r="S2939" s="192"/>
      <c r="T2939" s="193"/>
      <c r="AT2939" s="188" t="s">
        <v>453</v>
      </c>
      <c r="AU2939" s="188" t="s">
        <v>129</v>
      </c>
      <c r="AV2939" s="16" t="s">
        <v>451</v>
      </c>
      <c r="AW2939" s="16" t="s">
        <v>29</v>
      </c>
      <c r="AX2939" s="16" t="s">
        <v>81</v>
      </c>
      <c r="AY2939" s="188" t="s">
        <v>445</v>
      </c>
    </row>
    <row r="2940" spans="1:65" s="2" customFormat="1" ht="24.2" customHeight="1">
      <c r="A2940" s="30"/>
      <c r="B2940" s="152"/>
      <c r="C2940" s="194" t="s">
        <v>3562</v>
      </c>
      <c r="D2940" s="194" t="s">
        <v>534</v>
      </c>
      <c r="E2940" s="195" t="s">
        <v>3563</v>
      </c>
      <c r="F2940" s="196" t="s">
        <v>3564</v>
      </c>
      <c r="G2940" s="197" t="s">
        <v>542</v>
      </c>
      <c r="H2940" s="198">
        <v>1673.386</v>
      </c>
      <c r="I2940" s="199"/>
      <c r="J2940" s="199">
        <f>ROUND(I2940*H2940,2)</f>
        <v>0</v>
      </c>
      <c r="K2940" s="200"/>
      <c r="L2940" s="201"/>
      <c r="M2940" s="202" t="s">
        <v>1</v>
      </c>
      <c r="N2940" s="203" t="s">
        <v>39</v>
      </c>
      <c r="O2940" s="162">
        <v>0</v>
      </c>
      <c r="P2940" s="162">
        <f>O2940*H2940</f>
        <v>0</v>
      </c>
      <c r="Q2940" s="162">
        <v>5.0000000000000001E-4</v>
      </c>
      <c r="R2940" s="162">
        <f>Q2940*H2940</f>
        <v>0.83669300000000002</v>
      </c>
      <c r="S2940" s="162">
        <v>0</v>
      </c>
      <c r="T2940" s="163">
        <f>S2940*H2940</f>
        <v>0</v>
      </c>
      <c r="U2940" s="30"/>
      <c r="V2940" s="30"/>
      <c r="W2940" s="30"/>
      <c r="X2940" s="30"/>
      <c r="Y2940" s="30"/>
      <c r="Z2940" s="30"/>
      <c r="AA2940" s="30"/>
      <c r="AB2940" s="30"/>
      <c r="AC2940" s="30"/>
      <c r="AD2940" s="30"/>
      <c r="AE2940" s="30"/>
      <c r="AR2940" s="164" t="s">
        <v>655</v>
      </c>
      <c r="AT2940" s="164" t="s">
        <v>534</v>
      </c>
      <c r="AU2940" s="164" t="s">
        <v>129</v>
      </c>
      <c r="AY2940" s="18" t="s">
        <v>445</v>
      </c>
      <c r="BE2940" s="165">
        <f>IF(N2940="základná",J2940,0)</f>
        <v>0</v>
      </c>
      <c r="BF2940" s="165">
        <f>IF(N2940="znížená",J2940,0)</f>
        <v>0</v>
      </c>
      <c r="BG2940" s="165">
        <f>IF(N2940="zákl. prenesená",J2940,0)</f>
        <v>0</v>
      </c>
      <c r="BH2940" s="165">
        <f>IF(N2940="zníž. prenesená",J2940,0)</f>
        <v>0</v>
      </c>
      <c r="BI2940" s="165">
        <f>IF(N2940="nulová",J2940,0)</f>
        <v>0</v>
      </c>
      <c r="BJ2940" s="18" t="s">
        <v>129</v>
      </c>
      <c r="BK2940" s="165">
        <f>ROUND(I2940*H2940,2)</f>
        <v>0</v>
      </c>
      <c r="BL2940" s="18" t="s">
        <v>558</v>
      </c>
      <c r="BM2940" s="164" t="s">
        <v>3565</v>
      </c>
    </row>
    <row r="2941" spans="1:65" s="14" customFormat="1">
      <c r="B2941" s="173"/>
      <c r="D2941" s="167" t="s">
        <v>453</v>
      </c>
      <c r="E2941" s="174" t="s">
        <v>1</v>
      </c>
      <c r="F2941" s="175" t="s">
        <v>3566</v>
      </c>
      <c r="H2941" s="176">
        <v>55.86</v>
      </c>
      <c r="L2941" s="173"/>
      <c r="M2941" s="177"/>
      <c r="N2941" s="178"/>
      <c r="O2941" s="178"/>
      <c r="P2941" s="178"/>
      <c r="Q2941" s="178"/>
      <c r="R2941" s="178"/>
      <c r="S2941" s="178"/>
      <c r="T2941" s="179"/>
      <c r="AT2941" s="174" t="s">
        <v>453</v>
      </c>
      <c r="AU2941" s="174" t="s">
        <v>129</v>
      </c>
      <c r="AV2941" s="14" t="s">
        <v>129</v>
      </c>
      <c r="AW2941" s="14" t="s">
        <v>29</v>
      </c>
      <c r="AX2941" s="14" t="s">
        <v>73</v>
      </c>
      <c r="AY2941" s="174" t="s">
        <v>445</v>
      </c>
    </row>
    <row r="2942" spans="1:65" s="14" customFormat="1">
      <c r="B2942" s="173"/>
      <c r="D2942" s="167" t="s">
        <v>453</v>
      </c>
      <c r="E2942" s="174" t="s">
        <v>1</v>
      </c>
      <c r="F2942" s="175" t="s">
        <v>3567</v>
      </c>
      <c r="H2942" s="176">
        <v>176.505</v>
      </c>
      <c r="L2942" s="173"/>
      <c r="M2942" s="177"/>
      <c r="N2942" s="178"/>
      <c r="O2942" s="178"/>
      <c r="P2942" s="178"/>
      <c r="Q2942" s="178"/>
      <c r="R2942" s="178"/>
      <c r="S2942" s="178"/>
      <c r="T2942" s="179"/>
      <c r="AT2942" s="174" t="s">
        <v>453</v>
      </c>
      <c r="AU2942" s="174" t="s">
        <v>129</v>
      </c>
      <c r="AV2942" s="14" t="s">
        <v>129</v>
      </c>
      <c r="AW2942" s="14" t="s">
        <v>29</v>
      </c>
      <c r="AX2942" s="14" t="s">
        <v>73</v>
      </c>
      <c r="AY2942" s="174" t="s">
        <v>445</v>
      </c>
    </row>
    <row r="2943" spans="1:65" s="14" customFormat="1">
      <c r="B2943" s="173"/>
      <c r="D2943" s="167" t="s">
        <v>453</v>
      </c>
      <c r="E2943" s="174" t="s">
        <v>1</v>
      </c>
      <c r="F2943" s="175" t="s">
        <v>3568</v>
      </c>
      <c r="H2943" s="176">
        <v>738.86900000000003</v>
      </c>
      <c r="L2943" s="173"/>
      <c r="M2943" s="177"/>
      <c r="N2943" s="178"/>
      <c r="O2943" s="178"/>
      <c r="P2943" s="178"/>
      <c r="Q2943" s="178"/>
      <c r="R2943" s="178"/>
      <c r="S2943" s="178"/>
      <c r="T2943" s="179"/>
      <c r="AT2943" s="174" t="s">
        <v>453</v>
      </c>
      <c r="AU2943" s="174" t="s">
        <v>129</v>
      </c>
      <c r="AV2943" s="14" t="s">
        <v>129</v>
      </c>
      <c r="AW2943" s="14" t="s">
        <v>29</v>
      </c>
      <c r="AX2943" s="14" t="s">
        <v>73</v>
      </c>
      <c r="AY2943" s="174" t="s">
        <v>445</v>
      </c>
    </row>
    <row r="2944" spans="1:65" s="14" customFormat="1">
      <c r="B2944" s="173"/>
      <c r="D2944" s="167" t="s">
        <v>453</v>
      </c>
      <c r="E2944" s="174" t="s">
        <v>1</v>
      </c>
      <c r="F2944" s="175" t="s">
        <v>3569</v>
      </c>
      <c r="H2944" s="176">
        <v>19.635000000000002</v>
      </c>
      <c r="L2944" s="173"/>
      <c r="M2944" s="177"/>
      <c r="N2944" s="178"/>
      <c r="O2944" s="178"/>
      <c r="P2944" s="178"/>
      <c r="Q2944" s="178"/>
      <c r="R2944" s="178"/>
      <c r="S2944" s="178"/>
      <c r="T2944" s="179"/>
      <c r="AT2944" s="174" t="s">
        <v>453</v>
      </c>
      <c r="AU2944" s="174" t="s">
        <v>129</v>
      </c>
      <c r="AV2944" s="14" t="s">
        <v>129</v>
      </c>
      <c r="AW2944" s="14" t="s">
        <v>29</v>
      </c>
      <c r="AX2944" s="14" t="s">
        <v>73</v>
      </c>
      <c r="AY2944" s="174" t="s">
        <v>445</v>
      </c>
    </row>
    <row r="2945" spans="1:65" s="14" customFormat="1">
      <c r="B2945" s="173"/>
      <c r="D2945" s="167" t="s">
        <v>453</v>
      </c>
      <c r="E2945" s="174" t="s">
        <v>1</v>
      </c>
      <c r="F2945" s="175" t="s">
        <v>3570</v>
      </c>
      <c r="H2945" s="176">
        <v>43.47</v>
      </c>
      <c r="L2945" s="173"/>
      <c r="M2945" s="177"/>
      <c r="N2945" s="178"/>
      <c r="O2945" s="178"/>
      <c r="P2945" s="178"/>
      <c r="Q2945" s="178"/>
      <c r="R2945" s="178"/>
      <c r="S2945" s="178"/>
      <c r="T2945" s="179"/>
      <c r="AT2945" s="174" t="s">
        <v>453</v>
      </c>
      <c r="AU2945" s="174" t="s">
        <v>129</v>
      </c>
      <c r="AV2945" s="14" t="s">
        <v>129</v>
      </c>
      <c r="AW2945" s="14" t="s">
        <v>29</v>
      </c>
      <c r="AX2945" s="14" t="s">
        <v>73</v>
      </c>
      <c r="AY2945" s="174" t="s">
        <v>445</v>
      </c>
    </row>
    <row r="2946" spans="1:65" s="14" customFormat="1">
      <c r="B2946" s="173"/>
      <c r="D2946" s="167" t="s">
        <v>453</v>
      </c>
      <c r="E2946" s="174" t="s">
        <v>1</v>
      </c>
      <c r="F2946" s="175" t="s">
        <v>3571</v>
      </c>
      <c r="H2946" s="176">
        <v>57.75</v>
      </c>
      <c r="L2946" s="173"/>
      <c r="M2946" s="177"/>
      <c r="N2946" s="178"/>
      <c r="O2946" s="178"/>
      <c r="P2946" s="178"/>
      <c r="Q2946" s="178"/>
      <c r="R2946" s="178"/>
      <c r="S2946" s="178"/>
      <c r="T2946" s="179"/>
      <c r="AT2946" s="174" t="s">
        <v>453</v>
      </c>
      <c r="AU2946" s="174" t="s">
        <v>129</v>
      </c>
      <c r="AV2946" s="14" t="s">
        <v>129</v>
      </c>
      <c r="AW2946" s="14" t="s">
        <v>29</v>
      </c>
      <c r="AX2946" s="14" t="s">
        <v>73</v>
      </c>
      <c r="AY2946" s="174" t="s">
        <v>445</v>
      </c>
    </row>
    <row r="2947" spans="1:65" s="14" customFormat="1">
      <c r="B2947" s="173"/>
      <c r="D2947" s="167" t="s">
        <v>453</v>
      </c>
      <c r="E2947" s="174" t="s">
        <v>1</v>
      </c>
      <c r="F2947" s="175" t="s">
        <v>3572</v>
      </c>
      <c r="H2947" s="176">
        <v>563.447</v>
      </c>
      <c r="L2947" s="173"/>
      <c r="M2947" s="177"/>
      <c r="N2947" s="178"/>
      <c r="O2947" s="178"/>
      <c r="P2947" s="178"/>
      <c r="Q2947" s="178"/>
      <c r="R2947" s="178"/>
      <c r="S2947" s="178"/>
      <c r="T2947" s="179"/>
      <c r="AT2947" s="174" t="s">
        <v>453</v>
      </c>
      <c r="AU2947" s="174" t="s">
        <v>129</v>
      </c>
      <c r="AV2947" s="14" t="s">
        <v>129</v>
      </c>
      <c r="AW2947" s="14" t="s">
        <v>29</v>
      </c>
      <c r="AX2947" s="14" t="s">
        <v>73</v>
      </c>
      <c r="AY2947" s="174" t="s">
        <v>445</v>
      </c>
    </row>
    <row r="2948" spans="1:65" s="14" customFormat="1">
      <c r="B2948" s="173"/>
      <c r="D2948" s="167" t="s">
        <v>453</v>
      </c>
      <c r="E2948" s="174" t="s">
        <v>1</v>
      </c>
      <c r="F2948" s="175" t="s">
        <v>3573</v>
      </c>
      <c r="H2948" s="176">
        <v>17.850000000000001</v>
      </c>
      <c r="L2948" s="173"/>
      <c r="M2948" s="177"/>
      <c r="N2948" s="178"/>
      <c r="O2948" s="178"/>
      <c r="P2948" s="178"/>
      <c r="Q2948" s="178"/>
      <c r="R2948" s="178"/>
      <c r="S2948" s="178"/>
      <c r="T2948" s="179"/>
      <c r="AT2948" s="174" t="s">
        <v>453</v>
      </c>
      <c r="AU2948" s="174" t="s">
        <v>129</v>
      </c>
      <c r="AV2948" s="14" t="s">
        <v>129</v>
      </c>
      <c r="AW2948" s="14" t="s">
        <v>29</v>
      </c>
      <c r="AX2948" s="14" t="s">
        <v>73</v>
      </c>
      <c r="AY2948" s="174" t="s">
        <v>445</v>
      </c>
    </row>
    <row r="2949" spans="1:65" s="16" customFormat="1">
      <c r="B2949" s="187"/>
      <c r="D2949" s="167" t="s">
        <v>453</v>
      </c>
      <c r="E2949" s="188" t="s">
        <v>1</v>
      </c>
      <c r="F2949" s="189" t="s">
        <v>470</v>
      </c>
      <c r="H2949" s="190">
        <v>1673.386</v>
      </c>
      <c r="L2949" s="187"/>
      <c r="M2949" s="191"/>
      <c r="N2949" s="192"/>
      <c r="O2949" s="192"/>
      <c r="P2949" s="192"/>
      <c r="Q2949" s="192"/>
      <c r="R2949" s="192"/>
      <c r="S2949" s="192"/>
      <c r="T2949" s="193"/>
      <c r="AT2949" s="188" t="s">
        <v>453</v>
      </c>
      <c r="AU2949" s="188" t="s">
        <v>129</v>
      </c>
      <c r="AV2949" s="16" t="s">
        <v>451</v>
      </c>
      <c r="AW2949" s="16" t="s">
        <v>29</v>
      </c>
      <c r="AX2949" s="16" t="s">
        <v>81</v>
      </c>
      <c r="AY2949" s="188" t="s">
        <v>445</v>
      </c>
    </row>
    <row r="2950" spans="1:65" s="2" customFormat="1" ht="24.2" customHeight="1">
      <c r="A2950" s="30"/>
      <c r="B2950" s="152"/>
      <c r="C2950" s="153" t="s">
        <v>3574</v>
      </c>
      <c r="D2950" s="153" t="s">
        <v>447</v>
      </c>
      <c r="E2950" s="154" t="s">
        <v>3575</v>
      </c>
      <c r="F2950" s="155" t="s">
        <v>3576</v>
      </c>
      <c r="G2950" s="156" t="s">
        <v>542</v>
      </c>
      <c r="H2950" s="157">
        <v>160.1</v>
      </c>
      <c r="I2950" s="158"/>
      <c r="J2950" s="158">
        <f>ROUND(I2950*H2950,2)</f>
        <v>0</v>
      </c>
      <c r="K2950" s="159"/>
      <c r="L2950" s="31"/>
      <c r="M2950" s="160" t="s">
        <v>1</v>
      </c>
      <c r="N2950" s="161" t="s">
        <v>39</v>
      </c>
      <c r="O2950" s="162">
        <v>0.35510000000000003</v>
      </c>
      <c r="P2950" s="162">
        <f>O2950*H2950</f>
        <v>56.851510000000005</v>
      </c>
      <c r="Q2950" s="162">
        <v>4.5000000000000003E-5</v>
      </c>
      <c r="R2950" s="162">
        <f>Q2950*H2950</f>
        <v>7.2045E-3</v>
      </c>
      <c r="S2950" s="162">
        <v>0</v>
      </c>
      <c r="T2950" s="163">
        <f>S2950*H2950</f>
        <v>0</v>
      </c>
      <c r="U2950" s="30"/>
      <c r="V2950" s="30"/>
      <c r="W2950" s="30"/>
      <c r="X2950" s="30"/>
      <c r="Y2950" s="30"/>
      <c r="Z2950" s="30"/>
      <c r="AA2950" s="30"/>
      <c r="AB2950" s="30"/>
      <c r="AC2950" s="30"/>
      <c r="AD2950" s="30"/>
      <c r="AE2950" s="30"/>
      <c r="AR2950" s="164" t="s">
        <v>558</v>
      </c>
      <c r="AT2950" s="164" t="s">
        <v>447</v>
      </c>
      <c r="AU2950" s="164" t="s">
        <v>129</v>
      </c>
      <c r="AY2950" s="18" t="s">
        <v>445</v>
      </c>
      <c r="BE2950" s="165">
        <f>IF(N2950="základná",J2950,0)</f>
        <v>0</v>
      </c>
      <c r="BF2950" s="165">
        <f>IF(N2950="znížená",J2950,0)</f>
        <v>0</v>
      </c>
      <c r="BG2950" s="165">
        <f>IF(N2950="zákl. prenesená",J2950,0)</f>
        <v>0</v>
      </c>
      <c r="BH2950" s="165">
        <f>IF(N2950="zníž. prenesená",J2950,0)</f>
        <v>0</v>
      </c>
      <c r="BI2950" s="165">
        <f>IF(N2950="nulová",J2950,0)</f>
        <v>0</v>
      </c>
      <c r="BJ2950" s="18" t="s">
        <v>129</v>
      </c>
      <c r="BK2950" s="165">
        <f>ROUND(I2950*H2950,2)</f>
        <v>0</v>
      </c>
      <c r="BL2950" s="18" t="s">
        <v>558</v>
      </c>
      <c r="BM2950" s="164" t="s">
        <v>3577</v>
      </c>
    </row>
    <row r="2951" spans="1:65" s="13" customFormat="1">
      <c r="B2951" s="166"/>
      <c r="D2951" s="167" t="s">
        <v>453</v>
      </c>
      <c r="E2951" s="168" t="s">
        <v>1</v>
      </c>
      <c r="F2951" s="169" t="s">
        <v>3578</v>
      </c>
      <c r="H2951" s="168" t="s">
        <v>1</v>
      </c>
      <c r="L2951" s="166"/>
      <c r="M2951" s="170"/>
      <c r="N2951" s="171"/>
      <c r="O2951" s="171"/>
      <c r="P2951" s="171"/>
      <c r="Q2951" s="171"/>
      <c r="R2951" s="171"/>
      <c r="S2951" s="171"/>
      <c r="T2951" s="172"/>
      <c r="AT2951" s="168" t="s">
        <v>453</v>
      </c>
      <c r="AU2951" s="168" t="s">
        <v>129</v>
      </c>
      <c r="AV2951" s="13" t="s">
        <v>81</v>
      </c>
      <c r="AW2951" s="13" t="s">
        <v>29</v>
      </c>
      <c r="AX2951" s="13" t="s">
        <v>73</v>
      </c>
      <c r="AY2951" s="168" t="s">
        <v>445</v>
      </c>
    </row>
    <row r="2952" spans="1:65" s="14" customFormat="1">
      <c r="B2952" s="173"/>
      <c r="D2952" s="167" t="s">
        <v>453</v>
      </c>
      <c r="E2952" s="174" t="s">
        <v>1</v>
      </c>
      <c r="F2952" s="175" t="s">
        <v>3579</v>
      </c>
      <c r="H2952" s="176">
        <v>160.1</v>
      </c>
      <c r="L2952" s="173"/>
      <c r="M2952" s="177"/>
      <c r="N2952" s="178"/>
      <c r="O2952" s="178"/>
      <c r="P2952" s="178"/>
      <c r="Q2952" s="178"/>
      <c r="R2952" s="178"/>
      <c r="S2952" s="178"/>
      <c r="T2952" s="179"/>
      <c r="AT2952" s="174" t="s">
        <v>453</v>
      </c>
      <c r="AU2952" s="174" t="s">
        <v>129</v>
      </c>
      <c r="AV2952" s="14" t="s">
        <v>129</v>
      </c>
      <c r="AW2952" s="14" t="s">
        <v>29</v>
      </c>
      <c r="AX2952" s="14" t="s">
        <v>73</v>
      </c>
      <c r="AY2952" s="174" t="s">
        <v>445</v>
      </c>
    </row>
    <row r="2953" spans="1:65" s="15" customFormat="1">
      <c r="B2953" s="180"/>
      <c r="D2953" s="167" t="s">
        <v>453</v>
      </c>
      <c r="E2953" s="181" t="s">
        <v>383</v>
      </c>
      <c r="F2953" s="182" t="s">
        <v>468</v>
      </c>
      <c r="H2953" s="183">
        <v>160.1</v>
      </c>
      <c r="L2953" s="180"/>
      <c r="M2953" s="184"/>
      <c r="N2953" s="185"/>
      <c r="O2953" s="185"/>
      <c r="P2953" s="185"/>
      <c r="Q2953" s="185"/>
      <c r="R2953" s="185"/>
      <c r="S2953" s="185"/>
      <c r="T2953" s="186"/>
      <c r="AT2953" s="181" t="s">
        <v>453</v>
      </c>
      <c r="AU2953" s="181" t="s">
        <v>129</v>
      </c>
      <c r="AV2953" s="15" t="s">
        <v>469</v>
      </c>
      <c r="AW2953" s="15" t="s">
        <v>29</v>
      </c>
      <c r="AX2953" s="15" t="s">
        <v>73</v>
      </c>
      <c r="AY2953" s="181" t="s">
        <v>445</v>
      </c>
    </row>
    <row r="2954" spans="1:65" s="16" customFormat="1">
      <c r="B2954" s="187"/>
      <c r="D2954" s="167" t="s">
        <v>453</v>
      </c>
      <c r="E2954" s="188" t="s">
        <v>1</v>
      </c>
      <c r="F2954" s="189" t="s">
        <v>470</v>
      </c>
      <c r="H2954" s="190">
        <v>160.1</v>
      </c>
      <c r="L2954" s="187"/>
      <c r="M2954" s="191"/>
      <c r="N2954" s="192"/>
      <c r="O2954" s="192"/>
      <c r="P2954" s="192"/>
      <c r="Q2954" s="192"/>
      <c r="R2954" s="192"/>
      <c r="S2954" s="192"/>
      <c r="T2954" s="193"/>
      <c r="AT2954" s="188" t="s">
        <v>453</v>
      </c>
      <c r="AU2954" s="188" t="s">
        <v>129</v>
      </c>
      <c r="AV2954" s="16" t="s">
        <v>451</v>
      </c>
      <c r="AW2954" s="16" t="s">
        <v>29</v>
      </c>
      <c r="AX2954" s="16" t="s">
        <v>81</v>
      </c>
      <c r="AY2954" s="188" t="s">
        <v>445</v>
      </c>
    </row>
    <row r="2955" spans="1:65" s="2" customFormat="1" ht="16.5" customHeight="1">
      <c r="A2955" s="30"/>
      <c r="B2955" s="152"/>
      <c r="C2955" s="194" t="s">
        <v>3580</v>
      </c>
      <c r="D2955" s="194" t="s">
        <v>534</v>
      </c>
      <c r="E2955" s="195" t="s">
        <v>3581</v>
      </c>
      <c r="F2955" s="196" t="s">
        <v>3582</v>
      </c>
      <c r="G2955" s="197" t="s">
        <v>542</v>
      </c>
      <c r="H2955" s="198">
        <v>163.30199999999999</v>
      </c>
      <c r="I2955" s="199"/>
      <c r="J2955" s="199">
        <f>ROUND(I2955*H2955,2)</f>
        <v>0</v>
      </c>
      <c r="K2955" s="200"/>
      <c r="L2955" s="201"/>
      <c r="M2955" s="202" t="s">
        <v>1</v>
      </c>
      <c r="N2955" s="203" t="s">
        <v>39</v>
      </c>
      <c r="O2955" s="162">
        <v>0</v>
      </c>
      <c r="P2955" s="162">
        <f>O2955*H2955</f>
        <v>0</v>
      </c>
      <c r="Q2955" s="162">
        <v>5.1999999999999995E-4</v>
      </c>
      <c r="R2955" s="162">
        <f>Q2955*H2955</f>
        <v>8.4917039999999985E-2</v>
      </c>
      <c r="S2955" s="162">
        <v>0</v>
      </c>
      <c r="T2955" s="163">
        <f>S2955*H2955</f>
        <v>0</v>
      </c>
      <c r="U2955" s="30"/>
      <c r="V2955" s="30"/>
      <c r="W2955" s="30"/>
      <c r="X2955" s="30"/>
      <c r="Y2955" s="30"/>
      <c r="Z2955" s="30"/>
      <c r="AA2955" s="30"/>
      <c r="AB2955" s="30"/>
      <c r="AC2955" s="30"/>
      <c r="AD2955" s="30"/>
      <c r="AE2955" s="30"/>
      <c r="AR2955" s="164" t="s">
        <v>655</v>
      </c>
      <c r="AT2955" s="164" t="s">
        <v>534</v>
      </c>
      <c r="AU2955" s="164" t="s">
        <v>129</v>
      </c>
      <c r="AY2955" s="18" t="s">
        <v>445</v>
      </c>
      <c r="BE2955" s="165">
        <f>IF(N2955="základná",J2955,0)</f>
        <v>0</v>
      </c>
      <c r="BF2955" s="165">
        <f>IF(N2955="znížená",J2955,0)</f>
        <v>0</v>
      </c>
      <c r="BG2955" s="165">
        <f>IF(N2955="zákl. prenesená",J2955,0)</f>
        <v>0</v>
      </c>
      <c r="BH2955" s="165">
        <f>IF(N2955="zníž. prenesená",J2955,0)</f>
        <v>0</v>
      </c>
      <c r="BI2955" s="165">
        <f>IF(N2955="nulová",J2955,0)</f>
        <v>0</v>
      </c>
      <c r="BJ2955" s="18" t="s">
        <v>129</v>
      </c>
      <c r="BK2955" s="165">
        <f>ROUND(I2955*H2955,2)</f>
        <v>0</v>
      </c>
      <c r="BL2955" s="18" t="s">
        <v>558</v>
      </c>
      <c r="BM2955" s="164" t="s">
        <v>3583</v>
      </c>
    </row>
    <row r="2956" spans="1:65" s="14" customFormat="1">
      <c r="B2956" s="173"/>
      <c r="D2956" s="167" t="s">
        <v>453</v>
      </c>
      <c r="E2956" s="174" t="s">
        <v>1</v>
      </c>
      <c r="F2956" s="175" t="s">
        <v>2128</v>
      </c>
      <c r="H2956" s="176">
        <v>163.30199999999999</v>
      </c>
      <c r="L2956" s="173"/>
      <c r="M2956" s="177"/>
      <c r="N2956" s="178"/>
      <c r="O2956" s="178"/>
      <c r="P2956" s="178"/>
      <c r="Q2956" s="178"/>
      <c r="R2956" s="178"/>
      <c r="S2956" s="178"/>
      <c r="T2956" s="179"/>
      <c r="AT2956" s="174" t="s">
        <v>453</v>
      </c>
      <c r="AU2956" s="174" t="s">
        <v>129</v>
      </c>
      <c r="AV2956" s="14" t="s">
        <v>129</v>
      </c>
      <c r="AW2956" s="14" t="s">
        <v>29</v>
      </c>
      <c r="AX2956" s="14" t="s">
        <v>73</v>
      </c>
      <c r="AY2956" s="174" t="s">
        <v>445</v>
      </c>
    </row>
    <row r="2957" spans="1:65" s="16" customFormat="1">
      <c r="B2957" s="187"/>
      <c r="D2957" s="167" t="s">
        <v>453</v>
      </c>
      <c r="E2957" s="188" t="s">
        <v>1</v>
      </c>
      <c r="F2957" s="189" t="s">
        <v>470</v>
      </c>
      <c r="H2957" s="190">
        <v>163.30199999999999</v>
      </c>
      <c r="L2957" s="187"/>
      <c r="M2957" s="191"/>
      <c r="N2957" s="192"/>
      <c r="O2957" s="192"/>
      <c r="P2957" s="192"/>
      <c r="Q2957" s="192"/>
      <c r="R2957" s="192"/>
      <c r="S2957" s="192"/>
      <c r="T2957" s="193"/>
      <c r="AT2957" s="188" t="s">
        <v>453</v>
      </c>
      <c r="AU2957" s="188" t="s">
        <v>129</v>
      </c>
      <c r="AV2957" s="16" t="s">
        <v>451</v>
      </c>
      <c r="AW2957" s="16" t="s">
        <v>29</v>
      </c>
      <c r="AX2957" s="16" t="s">
        <v>81</v>
      </c>
      <c r="AY2957" s="188" t="s">
        <v>445</v>
      </c>
    </row>
    <row r="2958" spans="1:65" s="2" customFormat="1" ht="24.2" customHeight="1">
      <c r="A2958" s="30"/>
      <c r="B2958" s="152"/>
      <c r="C2958" s="153" t="s">
        <v>3584</v>
      </c>
      <c r="D2958" s="153" t="s">
        <v>447</v>
      </c>
      <c r="E2958" s="154" t="s">
        <v>3585</v>
      </c>
      <c r="F2958" s="155" t="s">
        <v>3586</v>
      </c>
      <c r="G2958" s="156" t="s">
        <v>529</v>
      </c>
      <c r="H2958" s="157">
        <v>481.16</v>
      </c>
      <c r="I2958" s="158"/>
      <c r="J2958" s="158">
        <f>ROUND(I2958*H2958,2)</f>
        <v>0</v>
      </c>
      <c r="K2958" s="159"/>
      <c r="L2958" s="31"/>
      <c r="M2958" s="160" t="s">
        <v>1</v>
      </c>
      <c r="N2958" s="161" t="s">
        <v>39</v>
      </c>
      <c r="O2958" s="162">
        <v>0.24099999999999999</v>
      </c>
      <c r="P2958" s="162">
        <f>O2958*H2958</f>
        <v>115.95956</v>
      </c>
      <c r="Q2958" s="162">
        <v>0</v>
      </c>
      <c r="R2958" s="162">
        <f>Q2958*H2958</f>
        <v>0</v>
      </c>
      <c r="S2958" s="162">
        <v>1E-3</v>
      </c>
      <c r="T2958" s="163">
        <f>S2958*H2958</f>
        <v>0.48116000000000003</v>
      </c>
      <c r="U2958" s="30"/>
      <c r="V2958" s="30"/>
      <c r="W2958" s="30"/>
      <c r="X2958" s="30"/>
      <c r="Y2958" s="30"/>
      <c r="Z2958" s="30"/>
      <c r="AA2958" s="30"/>
      <c r="AB2958" s="30"/>
      <c r="AC2958" s="30"/>
      <c r="AD2958" s="30"/>
      <c r="AE2958" s="30"/>
      <c r="AR2958" s="164" t="s">
        <v>558</v>
      </c>
      <c r="AT2958" s="164" t="s">
        <v>447</v>
      </c>
      <c r="AU2958" s="164" t="s">
        <v>129</v>
      </c>
      <c r="AY2958" s="18" t="s">
        <v>445</v>
      </c>
      <c r="BE2958" s="165">
        <f>IF(N2958="základná",J2958,0)</f>
        <v>0</v>
      </c>
      <c r="BF2958" s="165">
        <f>IF(N2958="znížená",J2958,0)</f>
        <v>0</v>
      </c>
      <c r="BG2958" s="165">
        <f>IF(N2958="zákl. prenesená",J2958,0)</f>
        <v>0</v>
      </c>
      <c r="BH2958" s="165">
        <f>IF(N2958="zníž. prenesená",J2958,0)</f>
        <v>0</v>
      </c>
      <c r="BI2958" s="165">
        <f>IF(N2958="nulová",J2958,0)</f>
        <v>0</v>
      </c>
      <c r="BJ2958" s="18" t="s">
        <v>129</v>
      </c>
      <c r="BK2958" s="165">
        <f>ROUND(I2958*H2958,2)</f>
        <v>0</v>
      </c>
      <c r="BL2958" s="18" t="s">
        <v>558</v>
      </c>
      <c r="BM2958" s="164" t="s">
        <v>3587</v>
      </c>
    </row>
    <row r="2959" spans="1:65" s="13" customFormat="1">
      <c r="B2959" s="166"/>
      <c r="D2959" s="167" t="s">
        <v>453</v>
      </c>
      <c r="E2959" s="168" t="s">
        <v>1</v>
      </c>
      <c r="F2959" s="169" t="s">
        <v>639</v>
      </c>
      <c r="H2959" s="168" t="s">
        <v>1</v>
      </c>
      <c r="L2959" s="166"/>
      <c r="M2959" s="170"/>
      <c r="N2959" s="171"/>
      <c r="O2959" s="171"/>
      <c r="P2959" s="171"/>
      <c r="Q2959" s="171"/>
      <c r="R2959" s="171"/>
      <c r="S2959" s="171"/>
      <c r="T2959" s="172"/>
      <c r="AT2959" s="168" t="s">
        <v>453</v>
      </c>
      <c r="AU2959" s="168" t="s">
        <v>129</v>
      </c>
      <c r="AV2959" s="13" t="s">
        <v>81</v>
      </c>
      <c r="AW2959" s="13" t="s">
        <v>29</v>
      </c>
      <c r="AX2959" s="13" t="s">
        <v>73</v>
      </c>
      <c r="AY2959" s="168" t="s">
        <v>445</v>
      </c>
    </row>
    <row r="2960" spans="1:65" s="14" customFormat="1">
      <c r="B2960" s="173"/>
      <c r="D2960" s="167" t="s">
        <v>453</v>
      </c>
      <c r="E2960" s="174" t="s">
        <v>1</v>
      </c>
      <c r="F2960" s="175" t="s">
        <v>3588</v>
      </c>
      <c r="H2960" s="176">
        <v>157.74</v>
      </c>
      <c r="L2960" s="173"/>
      <c r="M2960" s="177"/>
      <c r="N2960" s="178"/>
      <c r="O2960" s="178"/>
      <c r="P2960" s="178"/>
      <c r="Q2960" s="178"/>
      <c r="R2960" s="178"/>
      <c r="S2960" s="178"/>
      <c r="T2960" s="179"/>
      <c r="AT2960" s="174" t="s">
        <v>453</v>
      </c>
      <c r="AU2960" s="174" t="s">
        <v>129</v>
      </c>
      <c r="AV2960" s="14" t="s">
        <v>129</v>
      </c>
      <c r="AW2960" s="14" t="s">
        <v>29</v>
      </c>
      <c r="AX2960" s="14" t="s">
        <v>73</v>
      </c>
      <c r="AY2960" s="174" t="s">
        <v>445</v>
      </c>
    </row>
    <row r="2961" spans="1:65" s="15" customFormat="1">
      <c r="B2961" s="180"/>
      <c r="D2961" s="167" t="s">
        <v>453</v>
      </c>
      <c r="E2961" s="181" t="s">
        <v>1</v>
      </c>
      <c r="F2961" s="182" t="s">
        <v>468</v>
      </c>
      <c r="H2961" s="183">
        <v>157.74</v>
      </c>
      <c r="L2961" s="180"/>
      <c r="M2961" s="184"/>
      <c r="N2961" s="185"/>
      <c r="O2961" s="185"/>
      <c r="P2961" s="185"/>
      <c r="Q2961" s="185"/>
      <c r="R2961" s="185"/>
      <c r="S2961" s="185"/>
      <c r="T2961" s="186"/>
      <c r="AT2961" s="181" t="s">
        <v>453</v>
      </c>
      <c r="AU2961" s="181" t="s">
        <v>129</v>
      </c>
      <c r="AV2961" s="15" t="s">
        <v>469</v>
      </c>
      <c r="AW2961" s="15" t="s">
        <v>29</v>
      </c>
      <c r="AX2961" s="15" t="s">
        <v>73</v>
      </c>
      <c r="AY2961" s="181" t="s">
        <v>445</v>
      </c>
    </row>
    <row r="2962" spans="1:65" s="13" customFormat="1">
      <c r="B2962" s="166"/>
      <c r="D2962" s="167" t="s">
        <v>453</v>
      </c>
      <c r="E2962" s="168" t="s">
        <v>1</v>
      </c>
      <c r="F2962" s="169" t="s">
        <v>653</v>
      </c>
      <c r="H2962" s="168" t="s">
        <v>1</v>
      </c>
      <c r="L2962" s="166"/>
      <c r="M2962" s="170"/>
      <c r="N2962" s="171"/>
      <c r="O2962" s="171"/>
      <c r="P2962" s="171"/>
      <c r="Q2962" s="171"/>
      <c r="R2962" s="171"/>
      <c r="S2962" s="171"/>
      <c r="T2962" s="172"/>
      <c r="AT2962" s="168" t="s">
        <v>453</v>
      </c>
      <c r="AU2962" s="168" t="s">
        <v>129</v>
      </c>
      <c r="AV2962" s="13" t="s">
        <v>81</v>
      </c>
      <c r="AW2962" s="13" t="s">
        <v>29</v>
      </c>
      <c r="AX2962" s="13" t="s">
        <v>73</v>
      </c>
      <c r="AY2962" s="168" t="s">
        <v>445</v>
      </c>
    </row>
    <row r="2963" spans="1:65" s="14" customFormat="1" ht="22.5">
      <c r="B2963" s="173"/>
      <c r="D2963" s="167" t="s">
        <v>453</v>
      </c>
      <c r="E2963" s="174" t="s">
        <v>1</v>
      </c>
      <c r="F2963" s="175" t="s">
        <v>3589</v>
      </c>
      <c r="H2963" s="176">
        <v>323.42</v>
      </c>
      <c r="L2963" s="173"/>
      <c r="M2963" s="177"/>
      <c r="N2963" s="178"/>
      <c r="O2963" s="178"/>
      <c r="P2963" s="178"/>
      <c r="Q2963" s="178"/>
      <c r="R2963" s="178"/>
      <c r="S2963" s="178"/>
      <c r="T2963" s="179"/>
      <c r="AT2963" s="174" t="s">
        <v>453</v>
      </c>
      <c r="AU2963" s="174" t="s">
        <v>129</v>
      </c>
      <c r="AV2963" s="14" t="s">
        <v>129</v>
      </c>
      <c r="AW2963" s="14" t="s">
        <v>29</v>
      </c>
      <c r="AX2963" s="14" t="s">
        <v>73</v>
      </c>
      <c r="AY2963" s="174" t="s">
        <v>445</v>
      </c>
    </row>
    <row r="2964" spans="1:65" s="15" customFormat="1">
      <c r="B2964" s="180"/>
      <c r="D2964" s="167" t="s">
        <v>453</v>
      </c>
      <c r="E2964" s="181" t="s">
        <v>1</v>
      </c>
      <c r="F2964" s="182" t="s">
        <v>468</v>
      </c>
      <c r="H2964" s="183">
        <v>323.42</v>
      </c>
      <c r="L2964" s="180"/>
      <c r="M2964" s="184"/>
      <c r="N2964" s="185"/>
      <c r="O2964" s="185"/>
      <c r="P2964" s="185"/>
      <c r="Q2964" s="185"/>
      <c r="R2964" s="185"/>
      <c r="S2964" s="185"/>
      <c r="T2964" s="186"/>
      <c r="AT2964" s="181" t="s">
        <v>453</v>
      </c>
      <c r="AU2964" s="181" t="s">
        <v>129</v>
      </c>
      <c r="AV2964" s="15" t="s">
        <v>469</v>
      </c>
      <c r="AW2964" s="15" t="s">
        <v>29</v>
      </c>
      <c r="AX2964" s="15" t="s">
        <v>73</v>
      </c>
      <c r="AY2964" s="181" t="s">
        <v>445</v>
      </c>
    </row>
    <row r="2965" spans="1:65" s="16" customFormat="1">
      <c r="B2965" s="187"/>
      <c r="D2965" s="167" t="s">
        <v>453</v>
      </c>
      <c r="E2965" s="188" t="s">
        <v>1</v>
      </c>
      <c r="F2965" s="189" t="s">
        <v>470</v>
      </c>
      <c r="H2965" s="190">
        <v>481.16</v>
      </c>
      <c r="L2965" s="187"/>
      <c r="M2965" s="191"/>
      <c r="N2965" s="192"/>
      <c r="O2965" s="192"/>
      <c r="P2965" s="192"/>
      <c r="Q2965" s="192"/>
      <c r="R2965" s="192"/>
      <c r="S2965" s="192"/>
      <c r="T2965" s="193"/>
      <c r="AT2965" s="188" t="s">
        <v>453</v>
      </c>
      <c r="AU2965" s="188" t="s">
        <v>129</v>
      </c>
      <c r="AV2965" s="16" t="s">
        <v>451</v>
      </c>
      <c r="AW2965" s="16" t="s">
        <v>29</v>
      </c>
      <c r="AX2965" s="16" t="s">
        <v>81</v>
      </c>
      <c r="AY2965" s="188" t="s">
        <v>445</v>
      </c>
    </row>
    <row r="2966" spans="1:65" s="2" customFormat="1" ht="16.5" customHeight="1">
      <c r="A2966" s="30"/>
      <c r="B2966" s="152"/>
      <c r="C2966" s="153" t="s">
        <v>3590</v>
      </c>
      <c r="D2966" s="153" t="s">
        <v>447</v>
      </c>
      <c r="E2966" s="154" t="s">
        <v>3591</v>
      </c>
      <c r="F2966" s="155" t="s">
        <v>3592</v>
      </c>
      <c r="G2966" s="156" t="s">
        <v>529</v>
      </c>
      <c r="H2966" s="157">
        <v>138.57</v>
      </c>
      <c r="I2966" s="158"/>
      <c r="J2966" s="158">
        <f>ROUND(I2966*H2966,2)</f>
        <v>0</v>
      </c>
      <c r="K2966" s="159"/>
      <c r="L2966" s="31"/>
      <c r="M2966" s="160" t="s">
        <v>1</v>
      </c>
      <c r="N2966" s="161" t="s">
        <v>39</v>
      </c>
      <c r="O2966" s="162">
        <v>0.43</v>
      </c>
      <c r="P2966" s="162">
        <f>O2966*H2966</f>
        <v>59.585099999999997</v>
      </c>
      <c r="Q2966" s="162">
        <v>0</v>
      </c>
      <c r="R2966" s="162">
        <f>Q2966*H2966</f>
        <v>0</v>
      </c>
      <c r="S2966" s="162">
        <v>0</v>
      </c>
      <c r="T2966" s="163">
        <f>S2966*H2966</f>
        <v>0</v>
      </c>
      <c r="U2966" s="30"/>
      <c r="V2966" s="30"/>
      <c r="W2966" s="30"/>
      <c r="X2966" s="30"/>
      <c r="Y2966" s="30"/>
      <c r="Z2966" s="30"/>
      <c r="AA2966" s="30"/>
      <c r="AB2966" s="30"/>
      <c r="AC2966" s="30"/>
      <c r="AD2966" s="30"/>
      <c r="AE2966" s="30"/>
      <c r="AR2966" s="164" t="s">
        <v>558</v>
      </c>
      <c r="AT2966" s="164" t="s">
        <v>447</v>
      </c>
      <c r="AU2966" s="164" t="s">
        <v>129</v>
      </c>
      <c r="AY2966" s="18" t="s">
        <v>445</v>
      </c>
      <c r="BE2966" s="165">
        <f>IF(N2966="základná",J2966,0)</f>
        <v>0</v>
      </c>
      <c r="BF2966" s="165">
        <f>IF(N2966="znížená",J2966,0)</f>
        <v>0</v>
      </c>
      <c r="BG2966" s="165">
        <f>IF(N2966="zákl. prenesená",J2966,0)</f>
        <v>0</v>
      </c>
      <c r="BH2966" s="165">
        <f>IF(N2966="zníž. prenesená",J2966,0)</f>
        <v>0</v>
      </c>
      <c r="BI2966" s="165">
        <f>IF(N2966="nulová",J2966,0)</f>
        <v>0</v>
      </c>
      <c r="BJ2966" s="18" t="s">
        <v>129</v>
      </c>
      <c r="BK2966" s="165">
        <f>ROUND(I2966*H2966,2)</f>
        <v>0</v>
      </c>
      <c r="BL2966" s="18" t="s">
        <v>558</v>
      </c>
      <c r="BM2966" s="164" t="s">
        <v>3593</v>
      </c>
    </row>
    <row r="2967" spans="1:65" s="14" customFormat="1">
      <c r="B2967" s="173"/>
      <c r="D2967" s="167" t="s">
        <v>453</v>
      </c>
      <c r="E2967" s="174" t="s">
        <v>1</v>
      </c>
      <c r="F2967" s="175" t="s">
        <v>380</v>
      </c>
      <c r="H2967" s="176">
        <v>138.57</v>
      </c>
      <c r="L2967" s="173"/>
      <c r="M2967" s="177"/>
      <c r="N2967" s="178"/>
      <c r="O2967" s="178"/>
      <c r="P2967" s="178"/>
      <c r="Q2967" s="178"/>
      <c r="R2967" s="178"/>
      <c r="S2967" s="178"/>
      <c r="T2967" s="179"/>
      <c r="AT2967" s="174" t="s">
        <v>453</v>
      </c>
      <c r="AU2967" s="174" t="s">
        <v>129</v>
      </c>
      <c r="AV2967" s="14" t="s">
        <v>129</v>
      </c>
      <c r="AW2967" s="14" t="s">
        <v>29</v>
      </c>
      <c r="AX2967" s="14" t="s">
        <v>81</v>
      </c>
      <c r="AY2967" s="174" t="s">
        <v>445</v>
      </c>
    </row>
    <row r="2968" spans="1:65" s="2" customFormat="1" ht="24.2" customHeight="1">
      <c r="A2968" s="30"/>
      <c r="B2968" s="152"/>
      <c r="C2968" s="153" t="s">
        <v>3594</v>
      </c>
      <c r="D2968" s="153" t="s">
        <v>447</v>
      </c>
      <c r="E2968" s="154" t="s">
        <v>3595</v>
      </c>
      <c r="F2968" s="155" t="s">
        <v>3596</v>
      </c>
      <c r="G2968" s="156" t="s">
        <v>529</v>
      </c>
      <c r="H2968" s="157">
        <v>138.57</v>
      </c>
      <c r="I2968" s="158"/>
      <c r="J2968" s="158">
        <f>ROUND(I2968*H2968,2)</f>
        <v>0</v>
      </c>
      <c r="K2968" s="159"/>
      <c r="L2968" s="31"/>
      <c r="M2968" s="160" t="s">
        <v>1</v>
      </c>
      <c r="N2968" s="161" t="s">
        <v>39</v>
      </c>
      <c r="O2968" s="162">
        <v>0.26291999999999999</v>
      </c>
      <c r="P2968" s="162">
        <f>O2968*H2968</f>
        <v>36.432824399999994</v>
      </c>
      <c r="Q2968" s="162">
        <v>4.4999999999999999E-4</v>
      </c>
      <c r="R2968" s="162">
        <f>Q2968*H2968</f>
        <v>6.2356499999999995E-2</v>
      </c>
      <c r="S2968" s="162">
        <v>0</v>
      </c>
      <c r="T2968" s="163">
        <f>S2968*H2968</f>
        <v>0</v>
      </c>
      <c r="U2968" s="30"/>
      <c r="V2968" s="30"/>
      <c r="W2968" s="30"/>
      <c r="X2968" s="30"/>
      <c r="Y2968" s="30"/>
      <c r="Z2968" s="30"/>
      <c r="AA2968" s="30"/>
      <c r="AB2968" s="30"/>
      <c r="AC2968" s="30"/>
      <c r="AD2968" s="30"/>
      <c r="AE2968" s="30"/>
      <c r="AR2968" s="164" t="s">
        <v>558</v>
      </c>
      <c r="AT2968" s="164" t="s">
        <v>447</v>
      </c>
      <c r="AU2968" s="164" t="s">
        <v>129</v>
      </c>
      <c r="AY2968" s="18" t="s">
        <v>445</v>
      </c>
      <c r="BE2968" s="165">
        <f>IF(N2968="základná",J2968,0)</f>
        <v>0</v>
      </c>
      <c r="BF2968" s="165">
        <f>IF(N2968="znížená",J2968,0)</f>
        <v>0</v>
      </c>
      <c r="BG2968" s="165">
        <f>IF(N2968="zákl. prenesená",J2968,0)</f>
        <v>0</v>
      </c>
      <c r="BH2968" s="165">
        <f>IF(N2968="zníž. prenesená",J2968,0)</f>
        <v>0</v>
      </c>
      <c r="BI2968" s="165">
        <f>IF(N2968="nulová",J2968,0)</f>
        <v>0</v>
      </c>
      <c r="BJ2968" s="18" t="s">
        <v>129</v>
      </c>
      <c r="BK2968" s="165">
        <f>ROUND(I2968*H2968,2)</f>
        <v>0</v>
      </c>
      <c r="BL2968" s="18" t="s">
        <v>558</v>
      </c>
      <c r="BM2968" s="164" t="s">
        <v>3597</v>
      </c>
    </row>
    <row r="2969" spans="1:65" s="13" customFormat="1">
      <c r="B2969" s="166"/>
      <c r="D2969" s="167" t="s">
        <v>453</v>
      </c>
      <c r="E2969" s="168" t="s">
        <v>1</v>
      </c>
      <c r="F2969" s="169" t="s">
        <v>3578</v>
      </c>
      <c r="H2969" s="168" t="s">
        <v>1</v>
      </c>
      <c r="L2969" s="166"/>
      <c r="M2969" s="170"/>
      <c r="N2969" s="171"/>
      <c r="O2969" s="171"/>
      <c r="P2969" s="171"/>
      <c r="Q2969" s="171"/>
      <c r="R2969" s="171"/>
      <c r="S2969" s="171"/>
      <c r="T2969" s="172"/>
      <c r="AT2969" s="168" t="s">
        <v>453</v>
      </c>
      <c r="AU2969" s="168" t="s">
        <v>129</v>
      </c>
      <c r="AV2969" s="13" t="s">
        <v>81</v>
      </c>
      <c r="AW2969" s="13" t="s">
        <v>29</v>
      </c>
      <c r="AX2969" s="13" t="s">
        <v>73</v>
      </c>
      <c r="AY2969" s="168" t="s">
        <v>445</v>
      </c>
    </row>
    <row r="2970" spans="1:65" s="13" customFormat="1">
      <c r="B2970" s="166"/>
      <c r="D2970" s="167" t="s">
        <v>453</v>
      </c>
      <c r="E2970" s="168" t="s">
        <v>1</v>
      </c>
      <c r="F2970" s="169" t="s">
        <v>846</v>
      </c>
      <c r="H2970" s="168" t="s">
        <v>1</v>
      </c>
      <c r="L2970" s="166"/>
      <c r="M2970" s="170"/>
      <c r="N2970" s="171"/>
      <c r="O2970" s="171"/>
      <c r="P2970" s="171"/>
      <c r="Q2970" s="171"/>
      <c r="R2970" s="171"/>
      <c r="S2970" s="171"/>
      <c r="T2970" s="172"/>
      <c r="AT2970" s="168" t="s">
        <v>453</v>
      </c>
      <c r="AU2970" s="168" t="s">
        <v>129</v>
      </c>
      <c r="AV2970" s="13" t="s">
        <v>81</v>
      </c>
      <c r="AW2970" s="13" t="s">
        <v>29</v>
      </c>
      <c r="AX2970" s="13" t="s">
        <v>73</v>
      </c>
      <c r="AY2970" s="168" t="s">
        <v>445</v>
      </c>
    </row>
    <row r="2971" spans="1:65" s="14" customFormat="1">
      <c r="B2971" s="173"/>
      <c r="D2971" s="167" t="s">
        <v>453</v>
      </c>
      <c r="E2971" s="174" t="s">
        <v>1</v>
      </c>
      <c r="F2971" s="175" t="s">
        <v>3598</v>
      </c>
      <c r="H2971" s="176">
        <v>138.57</v>
      </c>
      <c r="L2971" s="173"/>
      <c r="M2971" s="177"/>
      <c r="N2971" s="178"/>
      <c r="O2971" s="178"/>
      <c r="P2971" s="178"/>
      <c r="Q2971" s="178"/>
      <c r="R2971" s="178"/>
      <c r="S2971" s="178"/>
      <c r="T2971" s="179"/>
      <c r="AT2971" s="174" t="s">
        <v>453</v>
      </c>
      <c r="AU2971" s="174" t="s">
        <v>129</v>
      </c>
      <c r="AV2971" s="14" t="s">
        <v>129</v>
      </c>
      <c r="AW2971" s="14" t="s">
        <v>29</v>
      </c>
      <c r="AX2971" s="14" t="s">
        <v>73</v>
      </c>
      <c r="AY2971" s="174" t="s">
        <v>445</v>
      </c>
    </row>
    <row r="2972" spans="1:65" s="15" customFormat="1">
      <c r="B2972" s="180"/>
      <c r="D2972" s="167" t="s">
        <v>453</v>
      </c>
      <c r="E2972" s="181" t="s">
        <v>380</v>
      </c>
      <c r="F2972" s="182" t="s">
        <v>468</v>
      </c>
      <c r="H2972" s="183">
        <v>138.57</v>
      </c>
      <c r="L2972" s="180"/>
      <c r="M2972" s="184"/>
      <c r="N2972" s="185"/>
      <c r="O2972" s="185"/>
      <c r="P2972" s="185"/>
      <c r="Q2972" s="185"/>
      <c r="R2972" s="185"/>
      <c r="S2972" s="185"/>
      <c r="T2972" s="186"/>
      <c r="AT2972" s="181" t="s">
        <v>453</v>
      </c>
      <c r="AU2972" s="181" t="s">
        <v>129</v>
      </c>
      <c r="AV2972" s="15" t="s">
        <v>469</v>
      </c>
      <c r="AW2972" s="15" t="s">
        <v>29</v>
      </c>
      <c r="AX2972" s="15" t="s">
        <v>73</v>
      </c>
      <c r="AY2972" s="181" t="s">
        <v>445</v>
      </c>
    </row>
    <row r="2973" spans="1:65" s="16" customFormat="1">
      <c r="B2973" s="187"/>
      <c r="D2973" s="167" t="s">
        <v>453</v>
      </c>
      <c r="E2973" s="188" t="s">
        <v>1</v>
      </c>
      <c r="F2973" s="189" t="s">
        <v>470</v>
      </c>
      <c r="H2973" s="190">
        <v>138.57</v>
      </c>
      <c r="L2973" s="187"/>
      <c r="M2973" s="191"/>
      <c r="N2973" s="192"/>
      <c r="O2973" s="192"/>
      <c r="P2973" s="192"/>
      <c r="Q2973" s="192"/>
      <c r="R2973" s="192"/>
      <c r="S2973" s="192"/>
      <c r="T2973" s="193"/>
      <c r="AT2973" s="188" t="s">
        <v>453</v>
      </c>
      <c r="AU2973" s="188" t="s">
        <v>129</v>
      </c>
      <c r="AV2973" s="16" t="s">
        <v>451</v>
      </c>
      <c r="AW2973" s="16" t="s">
        <v>29</v>
      </c>
      <c r="AX2973" s="16" t="s">
        <v>81</v>
      </c>
      <c r="AY2973" s="188" t="s">
        <v>445</v>
      </c>
    </row>
    <row r="2974" spans="1:65" s="2" customFormat="1" ht="24.2" customHeight="1">
      <c r="A2974" s="30"/>
      <c r="B2974" s="152"/>
      <c r="C2974" s="194" t="s">
        <v>3599</v>
      </c>
      <c r="D2974" s="194" t="s">
        <v>534</v>
      </c>
      <c r="E2974" s="195" t="s">
        <v>3600</v>
      </c>
      <c r="F2974" s="196" t="s">
        <v>3601</v>
      </c>
      <c r="G2974" s="197" t="s">
        <v>529</v>
      </c>
      <c r="H2974" s="198">
        <v>158.952</v>
      </c>
      <c r="I2974" s="199"/>
      <c r="J2974" s="199">
        <f>ROUND(I2974*H2974,2)</f>
        <v>0</v>
      </c>
      <c r="K2974" s="200"/>
      <c r="L2974" s="201"/>
      <c r="M2974" s="202" t="s">
        <v>1</v>
      </c>
      <c r="N2974" s="203" t="s">
        <v>39</v>
      </c>
      <c r="O2974" s="162">
        <v>0</v>
      </c>
      <c r="P2974" s="162">
        <f>O2974*H2974</f>
        <v>0</v>
      </c>
      <c r="Q2974" s="162">
        <v>5.8E-4</v>
      </c>
      <c r="R2974" s="162">
        <f>Q2974*H2974</f>
        <v>9.2192159999999995E-2</v>
      </c>
      <c r="S2974" s="162">
        <v>0</v>
      </c>
      <c r="T2974" s="163">
        <f>S2974*H2974</f>
        <v>0</v>
      </c>
      <c r="U2974" s="30"/>
      <c r="V2974" s="30"/>
      <c r="W2974" s="30"/>
      <c r="X2974" s="30"/>
      <c r="Y2974" s="30"/>
      <c r="Z2974" s="30"/>
      <c r="AA2974" s="30"/>
      <c r="AB2974" s="30"/>
      <c r="AC2974" s="30"/>
      <c r="AD2974" s="30"/>
      <c r="AE2974" s="30"/>
      <c r="AR2974" s="164" t="s">
        <v>655</v>
      </c>
      <c r="AT2974" s="164" t="s">
        <v>534</v>
      </c>
      <c r="AU2974" s="164" t="s">
        <v>129</v>
      </c>
      <c r="AY2974" s="18" t="s">
        <v>445</v>
      </c>
      <c r="BE2974" s="165">
        <f>IF(N2974="základná",J2974,0)</f>
        <v>0</v>
      </c>
      <c r="BF2974" s="165">
        <f>IF(N2974="znížená",J2974,0)</f>
        <v>0</v>
      </c>
      <c r="BG2974" s="165">
        <f>IF(N2974="zákl. prenesená",J2974,0)</f>
        <v>0</v>
      </c>
      <c r="BH2974" s="165">
        <f>IF(N2974="zníž. prenesená",J2974,0)</f>
        <v>0</v>
      </c>
      <c r="BI2974" s="165">
        <f>IF(N2974="nulová",J2974,0)</f>
        <v>0</v>
      </c>
      <c r="BJ2974" s="18" t="s">
        <v>129</v>
      </c>
      <c r="BK2974" s="165">
        <f>ROUND(I2974*H2974,2)</f>
        <v>0</v>
      </c>
      <c r="BL2974" s="18" t="s">
        <v>558</v>
      </c>
      <c r="BM2974" s="164" t="s">
        <v>3602</v>
      </c>
    </row>
    <row r="2975" spans="1:65" s="14" customFormat="1">
      <c r="B2975" s="173"/>
      <c r="D2975" s="167" t="s">
        <v>453</v>
      </c>
      <c r="E2975" s="174" t="s">
        <v>1</v>
      </c>
      <c r="F2975" s="175" t="s">
        <v>2002</v>
      </c>
      <c r="H2975" s="176">
        <v>141.34100000000001</v>
      </c>
      <c r="L2975" s="173"/>
      <c r="M2975" s="177"/>
      <c r="N2975" s="178"/>
      <c r="O2975" s="178"/>
      <c r="P2975" s="178"/>
      <c r="Q2975" s="178"/>
      <c r="R2975" s="178"/>
      <c r="S2975" s="178"/>
      <c r="T2975" s="179"/>
      <c r="AT2975" s="174" t="s">
        <v>453</v>
      </c>
      <c r="AU2975" s="174" t="s">
        <v>129</v>
      </c>
      <c r="AV2975" s="14" t="s">
        <v>129</v>
      </c>
      <c r="AW2975" s="14" t="s">
        <v>29</v>
      </c>
      <c r="AX2975" s="14" t="s">
        <v>73</v>
      </c>
      <c r="AY2975" s="174" t="s">
        <v>445</v>
      </c>
    </row>
    <row r="2976" spans="1:65" s="14" customFormat="1">
      <c r="B2976" s="173"/>
      <c r="D2976" s="167" t="s">
        <v>453</v>
      </c>
      <c r="E2976" s="174" t="s">
        <v>1</v>
      </c>
      <c r="F2976" s="175" t="s">
        <v>3603</v>
      </c>
      <c r="H2976" s="176">
        <v>17.611000000000001</v>
      </c>
      <c r="L2976" s="173"/>
      <c r="M2976" s="177"/>
      <c r="N2976" s="178"/>
      <c r="O2976" s="178"/>
      <c r="P2976" s="178"/>
      <c r="Q2976" s="178"/>
      <c r="R2976" s="178"/>
      <c r="S2976" s="178"/>
      <c r="T2976" s="179"/>
      <c r="AT2976" s="174" t="s">
        <v>453</v>
      </c>
      <c r="AU2976" s="174" t="s">
        <v>129</v>
      </c>
      <c r="AV2976" s="14" t="s">
        <v>129</v>
      </c>
      <c r="AW2976" s="14" t="s">
        <v>29</v>
      </c>
      <c r="AX2976" s="14" t="s">
        <v>73</v>
      </c>
      <c r="AY2976" s="174" t="s">
        <v>445</v>
      </c>
    </row>
    <row r="2977" spans="1:65" s="16" customFormat="1">
      <c r="B2977" s="187"/>
      <c r="D2977" s="167" t="s">
        <v>453</v>
      </c>
      <c r="E2977" s="188" t="s">
        <v>1</v>
      </c>
      <c r="F2977" s="189" t="s">
        <v>470</v>
      </c>
      <c r="H2977" s="190">
        <v>158.952</v>
      </c>
      <c r="L2977" s="187"/>
      <c r="M2977" s="191"/>
      <c r="N2977" s="192"/>
      <c r="O2977" s="192"/>
      <c r="P2977" s="192"/>
      <c r="Q2977" s="192"/>
      <c r="R2977" s="192"/>
      <c r="S2977" s="192"/>
      <c r="T2977" s="193"/>
      <c r="AT2977" s="188" t="s">
        <v>453</v>
      </c>
      <c r="AU2977" s="188" t="s">
        <v>129</v>
      </c>
      <c r="AV2977" s="16" t="s">
        <v>451</v>
      </c>
      <c r="AW2977" s="16" t="s">
        <v>29</v>
      </c>
      <c r="AX2977" s="16" t="s">
        <v>81</v>
      </c>
      <c r="AY2977" s="188" t="s">
        <v>445</v>
      </c>
    </row>
    <row r="2978" spans="1:65" s="2" customFormat="1" ht="21.75" customHeight="1">
      <c r="A2978" s="30"/>
      <c r="B2978" s="152"/>
      <c r="C2978" s="153" t="s">
        <v>3604</v>
      </c>
      <c r="D2978" s="153" t="s">
        <v>447</v>
      </c>
      <c r="E2978" s="154" t="s">
        <v>3605</v>
      </c>
      <c r="F2978" s="155" t="s">
        <v>3606</v>
      </c>
      <c r="G2978" s="156" t="s">
        <v>529</v>
      </c>
      <c r="H2978" s="157">
        <v>2095.5430000000001</v>
      </c>
      <c r="I2978" s="158"/>
      <c r="J2978" s="158">
        <f>ROUND(I2978*H2978,2)</f>
        <v>0</v>
      </c>
      <c r="K2978" s="159"/>
      <c r="L2978" s="31"/>
      <c r="M2978" s="160" t="s">
        <v>1</v>
      </c>
      <c r="N2978" s="161" t="s">
        <v>39</v>
      </c>
      <c r="O2978" s="162">
        <v>0.08</v>
      </c>
      <c r="P2978" s="162">
        <f>O2978*H2978</f>
        <v>167.64344000000003</v>
      </c>
      <c r="Q2978" s="162">
        <v>0</v>
      </c>
      <c r="R2978" s="162">
        <f>Q2978*H2978</f>
        <v>0</v>
      </c>
      <c r="S2978" s="162">
        <v>0</v>
      </c>
      <c r="T2978" s="163">
        <f>S2978*H2978</f>
        <v>0</v>
      </c>
      <c r="U2978" s="30"/>
      <c r="V2978" s="30"/>
      <c r="W2978" s="30"/>
      <c r="X2978" s="30"/>
      <c r="Y2978" s="30"/>
      <c r="Z2978" s="30"/>
      <c r="AA2978" s="30"/>
      <c r="AB2978" s="30"/>
      <c r="AC2978" s="30"/>
      <c r="AD2978" s="30"/>
      <c r="AE2978" s="30"/>
      <c r="AR2978" s="164" t="s">
        <v>558</v>
      </c>
      <c r="AT2978" s="164" t="s">
        <v>447</v>
      </c>
      <c r="AU2978" s="164" t="s">
        <v>129</v>
      </c>
      <c r="AY2978" s="18" t="s">
        <v>445</v>
      </c>
      <c r="BE2978" s="165">
        <f>IF(N2978="základná",J2978,0)</f>
        <v>0</v>
      </c>
      <c r="BF2978" s="165">
        <f>IF(N2978="znížená",J2978,0)</f>
        <v>0</v>
      </c>
      <c r="BG2978" s="165">
        <f>IF(N2978="zákl. prenesená",J2978,0)</f>
        <v>0</v>
      </c>
      <c r="BH2978" s="165">
        <f>IF(N2978="zníž. prenesená",J2978,0)</f>
        <v>0</v>
      </c>
      <c r="BI2978" s="165">
        <f>IF(N2978="nulová",J2978,0)</f>
        <v>0</v>
      </c>
      <c r="BJ2978" s="18" t="s">
        <v>129</v>
      </c>
      <c r="BK2978" s="165">
        <f>ROUND(I2978*H2978,2)</f>
        <v>0</v>
      </c>
      <c r="BL2978" s="18" t="s">
        <v>558</v>
      </c>
      <c r="BM2978" s="164" t="s">
        <v>3607</v>
      </c>
    </row>
    <row r="2979" spans="1:65" s="14" customFormat="1">
      <c r="B2979" s="173"/>
      <c r="D2979" s="167" t="s">
        <v>453</v>
      </c>
      <c r="E2979" s="174" t="s">
        <v>1</v>
      </c>
      <c r="F2979" s="175" t="s">
        <v>278</v>
      </c>
      <c r="H2979" s="176">
        <v>50.5</v>
      </c>
      <c r="L2979" s="173"/>
      <c r="M2979" s="177"/>
      <c r="N2979" s="178"/>
      <c r="O2979" s="178"/>
      <c r="P2979" s="178"/>
      <c r="Q2979" s="178"/>
      <c r="R2979" s="178"/>
      <c r="S2979" s="178"/>
      <c r="T2979" s="179"/>
      <c r="AT2979" s="174" t="s">
        <v>453</v>
      </c>
      <c r="AU2979" s="174" t="s">
        <v>129</v>
      </c>
      <c r="AV2979" s="14" t="s">
        <v>129</v>
      </c>
      <c r="AW2979" s="14" t="s">
        <v>29</v>
      </c>
      <c r="AX2979" s="14" t="s">
        <v>73</v>
      </c>
      <c r="AY2979" s="174" t="s">
        <v>445</v>
      </c>
    </row>
    <row r="2980" spans="1:65" s="14" customFormat="1">
      <c r="B2980" s="173"/>
      <c r="D2980" s="167" t="s">
        <v>453</v>
      </c>
      <c r="E2980" s="174" t="s">
        <v>1</v>
      </c>
      <c r="F2980" s="175" t="s">
        <v>346</v>
      </c>
      <c r="H2980" s="176">
        <v>18.989999999999998</v>
      </c>
      <c r="L2980" s="173"/>
      <c r="M2980" s="177"/>
      <c r="N2980" s="178"/>
      <c r="O2980" s="178"/>
      <c r="P2980" s="178"/>
      <c r="Q2980" s="178"/>
      <c r="R2980" s="178"/>
      <c r="S2980" s="178"/>
      <c r="T2980" s="179"/>
      <c r="AT2980" s="174" t="s">
        <v>453</v>
      </c>
      <c r="AU2980" s="174" t="s">
        <v>129</v>
      </c>
      <c r="AV2980" s="14" t="s">
        <v>129</v>
      </c>
      <c r="AW2980" s="14" t="s">
        <v>29</v>
      </c>
      <c r="AX2980" s="14" t="s">
        <v>73</v>
      </c>
      <c r="AY2980" s="174" t="s">
        <v>445</v>
      </c>
    </row>
    <row r="2981" spans="1:65" s="14" customFormat="1">
      <c r="B2981" s="173"/>
      <c r="D2981" s="167" t="s">
        <v>453</v>
      </c>
      <c r="E2981" s="174" t="s">
        <v>1</v>
      </c>
      <c r="F2981" s="175" t="s">
        <v>358</v>
      </c>
      <c r="H2981" s="176">
        <v>52.45</v>
      </c>
      <c r="L2981" s="173"/>
      <c r="M2981" s="177"/>
      <c r="N2981" s="178"/>
      <c r="O2981" s="178"/>
      <c r="P2981" s="178"/>
      <c r="Q2981" s="178"/>
      <c r="R2981" s="178"/>
      <c r="S2981" s="178"/>
      <c r="T2981" s="179"/>
      <c r="AT2981" s="174" t="s">
        <v>453</v>
      </c>
      <c r="AU2981" s="174" t="s">
        <v>129</v>
      </c>
      <c r="AV2981" s="14" t="s">
        <v>129</v>
      </c>
      <c r="AW2981" s="14" t="s">
        <v>29</v>
      </c>
      <c r="AX2981" s="14" t="s">
        <v>73</v>
      </c>
      <c r="AY2981" s="174" t="s">
        <v>445</v>
      </c>
    </row>
    <row r="2982" spans="1:65" s="14" customFormat="1">
      <c r="B2982" s="173"/>
      <c r="D2982" s="167" t="s">
        <v>453</v>
      </c>
      <c r="E2982" s="174" t="s">
        <v>1</v>
      </c>
      <c r="F2982" s="175" t="s">
        <v>286</v>
      </c>
      <c r="H2982" s="176">
        <v>178.3</v>
      </c>
      <c r="L2982" s="173"/>
      <c r="M2982" s="177"/>
      <c r="N2982" s="178"/>
      <c r="O2982" s="178"/>
      <c r="P2982" s="178"/>
      <c r="Q2982" s="178"/>
      <c r="R2982" s="178"/>
      <c r="S2982" s="178"/>
      <c r="T2982" s="179"/>
      <c r="AT2982" s="174" t="s">
        <v>453</v>
      </c>
      <c r="AU2982" s="174" t="s">
        <v>129</v>
      </c>
      <c r="AV2982" s="14" t="s">
        <v>129</v>
      </c>
      <c r="AW2982" s="14" t="s">
        <v>29</v>
      </c>
      <c r="AX2982" s="14" t="s">
        <v>73</v>
      </c>
      <c r="AY2982" s="174" t="s">
        <v>445</v>
      </c>
    </row>
    <row r="2983" spans="1:65" s="14" customFormat="1">
      <c r="B2983" s="173"/>
      <c r="D2983" s="167" t="s">
        <v>453</v>
      </c>
      <c r="E2983" s="174" t="s">
        <v>1</v>
      </c>
      <c r="F2983" s="175" t="s">
        <v>290</v>
      </c>
      <c r="H2983" s="176">
        <v>285.44</v>
      </c>
      <c r="L2983" s="173"/>
      <c r="M2983" s="177"/>
      <c r="N2983" s="178"/>
      <c r="O2983" s="178"/>
      <c r="P2983" s="178"/>
      <c r="Q2983" s="178"/>
      <c r="R2983" s="178"/>
      <c r="S2983" s="178"/>
      <c r="T2983" s="179"/>
      <c r="AT2983" s="174" t="s">
        <v>453</v>
      </c>
      <c r="AU2983" s="174" t="s">
        <v>129</v>
      </c>
      <c r="AV2983" s="14" t="s">
        <v>129</v>
      </c>
      <c r="AW2983" s="14" t="s">
        <v>29</v>
      </c>
      <c r="AX2983" s="14" t="s">
        <v>73</v>
      </c>
      <c r="AY2983" s="174" t="s">
        <v>445</v>
      </c>
    </row>
    <row r="2984" spans="1:65" s="14" customFormat="1">
      <c r="B2984" s="173"/>
      <c r="D2984" s="167" t="s">
        <v>453</v>
      </c>
      <c r="E2984" s="174" t="s">
        <v>1</v>
      </c>
      <c r="F2984" s="175" t="s">
        <v>295</v>
      </c>
      <c r="H2984" s="176">
        <v>723.65</v>
      </c>
      <c r="L2984" s="173"/>
      <c r="M2984" s="177"/>
      <c r="N2984" s="178"/>
      <c r="O2984" s="178"/>
      <c r="P2984" s="178"/>
      <c r="Q2984" s="178"/>
      <c r="R2984" s="178"/>
      <c r="S2984" s="178"/>
      <c r="T2984" s="179"/>
      <c r="AT2984" s="174" t="s">
        <v>453</v>
      </c>
      <c r="AU2984" s="174" t="s">
        <v>129</v>
      </c>
      <c r="AV2984" s="14" t="s">
        <v>129</v>
      </c>
      <c r="AW2984" s="14" t="s">
        <v>29</v>
      </c>
      <c r="AX2984" s="14" t="s">
        <v>73</v>
      </c>
      <c r="AY2984" s="174" t="s">
        <v>445</v>
      </c>
    </row>
    <row r="2985" spans="1:65" s="14" customFormat="1">
      <c r="B2985" s="173"/>
      <c r="D2985" s="167" t="s">
        <v>453</v>
      </c>
      <c r="E2985" s="174" t="s">
        <v>1</v>
      </c>
      <c r="F2985" s="175" t="s">
        <v>368</v>
      </c>
      <c r="H2985" s="176">
        <v>629.60299999999995</v>
      </c>
      <c r="L2985" s="173"/>
      <c r="M2985" s="177"/>
      <c r="N2985" s="178"/>
      <c r="O2985" s="178"/>
      <c r="P2985" s="178"/>
      <c r="Q2985" s="178"/>
      <c r="R2985" s="178"/>
      <c r="S2985" s="178"/>
      <c r="T2985" s="179"/>
      <c r="AT2985" s="174" t="s">
        <v>453</v>
      </c>
      <c r="AU2985" s="174" t="s">
        <v>129</v>
      </c>
      <c r="AV2985" s="14" t="s">
        <v>129</v>
      </c>
      <c r="AW2985" s="14" t="s">
        <v>29</v>
      </c>
      <c r="AX2985" s="14" t="s">
        <v>73</v>
      </c>
      <c r="AY2985" s="174" t="s">
        <v>445</v>
      </c>
    </row>
    <row r="2986" spans="1:65" s="14" customFormat="1">
      <c r="B2986" s="173"/>
      <c r="D2986" s="167" t="s">
        <v>453</v>
      </c>
      <c r="E2986" s="174" t="s">
        <v>1</v>
      </c>
      <c r="F2986" s="175" t="s">
        <v>380</v>
      </c>
      <c r="H2986" s="176">
        <v>138.57</v>
      </c>
      <c r="L2986" s="173"/>
      <c r="M2986" s="177"/>
      <c r="N2986" s="178"/>
      <c r="O2986" s="178"/>
      <c r="P2986" s="178"/>
      <c r="Q2986" s="178"/>
      <c r="R2986" s="178"/>
      <c r="S2986" s="178"/>
      <c r="T2986" s="179"/>
      <c r="AT2986" s="174" t="s">
        <v>453</v>
      </c>
      <c r="AU2986" s="174" t="s">
        <v>129</v>
      </c>
      <c r="AV2986" s="14" t="s">
        <v>129</v>
      </c>
      <c r="AW2986" s="14" t="s">
        <v>29</v>
      </c>
      <c r="AX2986" s="14" t="s">
        <v>73</v>
      </c>
      <c r="AY2986" s="174" t="s">
        <v>445</v>
      </c>
    </row>
    <row r="2987" spans="1:65" s="14" customFormat="1">
      <c r="B2987" s="173"/>
      <c r="D2987" s="167" t="s">
        <v>453</v>
      </c>
      <c r="E2987" s="174" t="s">
        <v>1</v>
      </c>
      <c r="F2987" s="175" t="s">
        <v>386</v>
      </c>
      <c r="H2987" s="176">
        <v>18.04</v>
      </c>
      <c r="L2987" s="173"/>
      <c r="M2987" s="177"/>
      <c r="N2987" s="178"/>
      <c r="O2987" s="178"/>
      <c r="P2987" s="178"/>
      <c r="Q2987" s="178"/>
      <c r="R2987" s="178"/>
      <c r="S2987" s="178"/>
      <c r="T2987" s="179"/>
      <c r="AT2987" s="174" t="s">
        <v>453</v>
      </c>
      <c r="AU2987" s="174" t="s">
        <v>129</v>
      </c>
      <c r="AV2987" s="14" t="s">
        <v>129</v>
      </c>
      <c r="AW2987" s="14" t="s">
        <v>29</v>
      </c>
      <c r="AX2987" s="14" t="s">
        <v>73</v>
      </c>
      <c r="AY2987" s="174" t="s">
        <v>445</v>
      </c>
    </row>
    <row r="2988" spans="1:65" s="16" customFormat="1">
      <c r="B2988" s="187"/>
      <c r="D2988" s="167" t="s">
        <v>453</v>
      </c>
      <c r="E2988" s="188" t="s">
        <v>1</v>
      </c>
      <c r="F2988" s="189" t="s">
        <v>470</v>
      </c>
      <c r="H2988" s="190">
        <v>2095.5430000000001</v>
      </c>
      <c r="L2988" s="187"/>
      <c r="M2988" s="191"/>
      <c r="N2988" s="192"/>
      <c r="O2988" s="192"/>
      <c r="P2988" s="192"/>
      <c r="Q2988" s="192"/>
      <c r="R2988" s="192"/>
      <c r="S2988" s="192"/>
      <c r="T2988" s="193"/>
      <c r="AT2988" s="188" t="s">
        <v>453</v>
      </c>
      <c r="AU2988" s="188" t="s">
        <v>129</v>
      </c>
      <c r="AV2988" s="16" t="s">
        <v>451</v>
      </c>
      <c r="AW2988" s="16" t="s">
        <v>29</v>
      </c>
      <c r="AX2988" s="16" t="s">
        <v>81</v>
      </c>
      <c r="AY2988" s="188" t="s">
        <v>445</v>
      </c>
    </row>
    <row r="2989" spans="1:65" s="2" customFormat="1" ht="24.2" customHeight="1">
      <c r="A2989" s="30"/>
      <c r="B2989" s="152"/>
      <c r="C2989" s="153" t="s">
        <v>3608</v>
      </c>
      <c r="D2989" s="153" t="s">
        <v>447</v>
      </c>
      <c r="E2989" s="154" t="s">
        <v>3609</v>
      </c>
      <c r="F2989" s="155" t="s">
        <v>3610</v>
      </c>
      <c r="G2989" s="156" t="s">
        <v>1774</v>
      </c>
      <c r="H2989" s="157">
        <v>267.60000000000002</v>
      </c>
      <c r="I2989" s="158"/>
      <c r="J2989" s="158">
        <f>ROUND(I2989*H2989,2)</f>
        <v>0</v>
      </c>
      <c r="K2989" s="159"/>
      <c r="L2989" s="31"/>
      <c r="M2989" s="160" t="s">
        <v>1</v>
      </c>
      <c r="N2989" s="161" t="s">
        <v>39</v>
      </c>
      <c r="O2989" s="162">
        <v>0</v>
      </c>
      <c r="P2989" s="162">
        <f>O2989*H2989</f>
        <v>0</v>
      </c>
      <c r="Q2989" s="162">
        <v>0</v>
      </c>
      <c r="R2989" s="162">
        <f>Q2989*H2989</f>
        <v>0</v>
      </c>
      <c r="S2989" s="162">
        <v>0</v>
      </c>
      <c r="T2989" s="163">
        <f>S2989*H2989</f>
        <v>0</v>
      </c>
      <c r="U2989" s="30"/>
      <c r="V2989" s="30"/>
      <c r="W2989" s="30"/>
      <c r="X2989" s="30"/>
      <c r="Y2989" s="30"/>
      <c r="Z2989" s="30"/>
      <c r="AA2989" s="30"/>
      <c r="AB2989" s="30"/>
      <c r="AC2989" s="30"/>
      <c r="AD2989" s="30"/>
      <c r="AE2989" s="30"/>
      <c r="AR2989" s="164" t="s">
        <v>558</v>
      </c>
      <c r="AT2989" s="164" t="s">
        <v>447</v>
      </c>
      <c r="AU2989" s="164" t="s">
        <v>129</v>
      </c>
      <c r="AY2989" s="18" t="s">
        <v>445</v>
      </c>
      <c r="BE2989" s="165">
        <f>IF(N2989="základná",J2989,0)</f>
        <v>0</v>
      </c>
      <c r="BF2989" s="165">
        <f>IF(N2989="znížená",J2989,0)</f>
        <v>0</v>
      </c>
      <c r="BG2989" s="165">
        <f>IF(N2989="zákl. prenesená",J2989,0)</f>
        <v>0</v>
      </c>
      <c r="BH2989" s="165">
        <f>IF(N2989="zníž. prenesená",J2989,0)</f>
        <v>0</v>
      </c>
      <c r="BI2989" s="165">
        <f>IF(N2989="nulová",J2989,0)</f>
        <v>0</v>
      </c>
      <c r="BJ2989" s="18" t="s">
        <v>129</v>
      </c>
      <c r="BK2989" s="165">
        <f>ROUND(I2989*H2989,2)</f>
        <v>0</v>
      </c>
      <c r="BL2989" s="18" t="s">
        <v>558</v>
      </c>
      <c r="BM2989" s="164" t="s">
        <v>3611</v>
      </c>
    </row>
    <row r="2990" spans="1:65" s="12" customFormat="1" ht="22.9" customHeight="1">
      <c r="B2990" s="140"/>
      <c r="D2990" s="141" t="s">
        <v>72</v>
      </c>
      <c r="E2990" s="150" t="s">
        <v>3612</v>
      </c>
      <c r="F2990" s="150" t="s">
        <v>3613</v>
      </c>
      <c r="J2990" s="151">
        <f>BK2990</f>
        <v>0</v>
      </c>
      <c r="L2990" s="140"/>
      <c r="M2990" s="144"/>
      <c r="N2990" s="145"/>
      <c r="O2990" s="145"/>
      <c r="P2990" s="146">
        <f>SUM(P2991:P3039)</f>
        <v>1691.5047857999998</v>
      </c>
      <c r="Q2990" s="145"/>
      <c r="R2990" s="146">
        <f>SUM(R2991:R3039)</f>
        <v>23.539765170000003</v>
      </c>
      <c r="S2990" s="145"/>
      <c r="T2990" s="147">
        <f>SUM(T2991:T3039)</f>
        <v>0</v>
      </c>
      <c r="AR2990" s="141" t="s">
        <v>129</v>
      </c>
      <c r="AT2990" s="148" t="s">
        <v>72</v>
      </c>
      <c r="AU2990" s="148" t="s">
        <v>81</v>
      </c>
      <c r="AY2990" s="141" t="s">
        <v>445</v>
      </c>
      <c r="BK2990" s="149">
        <f>SUM(BK2991:BK3039)</f>
        <v>0</v>
      </c>
    </row>
    <row r="2991" spans="1:65" s="2" customFormat="1" ht="55.5" customHeight="1">
      <c r="A2991" s="30"/>
      <c r="B2991" s="152"/>
      <c r="C2991" s="153" t="s">
        <v>3614</v>
      </c>
      <c r="D2991" s="153" t="s">
        <v>447</v>
      </c>
      <c r="E2991" s="154" t="s">
        <v>3615</v>
      </c>
      <c r="F2991" s="155" t="s">
        <v>3616</v>
      </c>
      <c r="G2991" s="156" t="s">
        <v>529</v>
      </c>
      <c r="H2991" s="157">
        <v>139.97999999999999</v>
      </c>
      <c r="I2991" s="158"/>
      <c r="J2991" s="158">
        <f>ROUND(I2991*H2991,2)</f>
        <v>0</v>
      </c>
      <c r="K2991" s="159"/>
      <c r="L2991" s="31"/>
      <c r="M2991" s="160" t="s">
        <v>1</v>
      </c>
      <c r="N2991" s="161" t="s">
        <v>39</v>
      </c>
      <c r="O2991" s="162">
        <v>0.84889999999999999</v>
      </c>
      <c r="P2991" s="162">
        <f>O2991*H2991</f>
        <v>118.82902199999999</v>
      </c>
      <c r="Q2991" s="162">
        <v>1.1990000000000001E-2</v>
      </c>
      <c r="R2991" s="162">
        <f>Q2991*H2991</f>
        <v>1.6783602</v>
      </c>
      <c r="S2991" s="162">
        <v>0</v>
      </c>
      <c r="T2991" s="163">
        <f>S2991*H2991</f>
        <v>0</v>
      </c>
      <c r="U2991" s="30"/>
      <c r="V2991" s="30"/>
      <c r="W2991" s="30"/>
      <c r="X2991" s="30"/>
      <c r="Y2991" s="30"/>
      <c r="Z2991" s="30"/>
      <c r="AA2991" s="30"/>
      <c r="AB2991" s="30"/>
      <c r="AC2991" s="30"/>
      <c r="AD2991" s="30"/>
      <c r="AE2991" s="30"/>
      <c r="AR2991" s="164" t="s">
        <v>558</v>
      </c>
      <c r="AT2991" s="164" t="s">
        <v>447</v>
      </c>
      <c r="AU2991" s="164" t="s">
        <v>129</v>
      </c>
      <c r="AY2991" s="18" t="s">
        <v>445</v>
      </c>
      <c r="BE2991" s="165">
        <f>IF(N2991="základná",J2991,0)</f>
        <v>0</v>
      </c>
      <c r="BF2991" s="165">
        <f>IF(N2991="znížená",J2991,0)</f>
        <v>0</v>
      </c>
      <c r="BG2991" s="165">
        <f>IF(N2991="zákl. prenesená",J2991,0)</f>
        <v>0</v>
      </c>
      <c r="BH2991" s="165">
        <f>IF(N2991="zníž. prenesená",J2991,0)</f>
        <v>0</v>
      </c>
      <c r="BI2991" s="165">
        <f>IF(N2991="nulová",J2991,0)</f>
        <v>0</v>
      </c>
      <c r="BJ2991" s="18" t="s">
        <v>129</v>
      </c>
      <c r="BK2991" s="165">
        <f>ROUND(I2991*H2991,2)</f>
        <v>0</v>
      </c>
      <c r="BL2991" s="18" t="s">
        <v>558</v>
      </c>
      <c r="BM2991" s="164" t="s">
        <v>3617</v>
      </c>
    </row>
    <row r="2992" spans="1:65" s="13" customFormat="1">
      <c r="B2992" s="166"/>
      <c r="D2992" s="167" t="s">
        <v>453</v>
      </c>
      <c r="E2992" s="168" t="s">
        <v>1</v>
      </c>
      <c r="F2992" s="169" t="s">
        <v>3546</v>
      </c>
      <c r="H2992" s="168" t="s">
        <v>1</v>
      </c>
      <c r="L2992" s="166"/>
      <c r="M2992" s="170"/>
      <c r="N2992" s="171"/>
      <c r="O2992" s="171"/>
      <c r="P2992" s="171"/>
      <c r="Q2992" s="171"/>
      <c r="R2992" s="171"/>
      <c r="S2992" s="171"/>
      <c r="T2992" s="172"/>
      <c r="AT2992" s="168" t="s">
        <v>453</v>
      </c>
      <c r="AU2992" s="168" t="s">
        <v>129</v>
      </c>
      <c r="AV2992" s="13" t="s">
        <v>81</v>
      </c>
      <c r="AW2992" s="13" t="s">
        <v>29</v>
      </c>
      <c r="AX2992" s="13" t="s">
        <v>73</v>
      </c>
      <c r="AY2992" s="168" t="s">
        <v>445</v>
      </c>
    </row>
    <row r="2993" spans="1:65" s="14" customFormat="1">
      <c r="B2993" s="173"/>
      <c r="D2993" s="167" t="s">
        <v>453</v>
      </c>
      <c r="E2993" s="174" t="s">
        <v>1</v>
      </c>
      <c r="F2993" s="175" t="s">
        <v>3618</v>
      </c>
      <c r="H2993" s="176">
        <v>50.5</v>
      </c>
      <c r="L2993" s="173"/>
      <c r="M2993" s="177"/>
      <c r="N2993" s="178"/>
      <c r="O2993" s="178"/>
      <c r="P2993" s="178"/>
      <c r="Q2993" s="178"/>
      <c r="R2993" s="178"/>
      <c r="S2993" s="178"/>
      <c r="T2993" s="179"/>
      <c r="AT2993" s="174" t="s">
        <v>453</v>
      </c>
      <c r="AU2993" s="174" t="s">
        <v>129</v>
      </c>
      <c r="AV2993" s="14" t="s">
        <v>129</v>
      </c>
      <c r="AW2993" s="14" t="s">
        <v>29</v>
      </c>
      <c r="AX2993" s="14" t="s">
        <v>73</v>
      </c>
      <c r="AY2993" s="174" t="s">
        <v>445</v>
      </c>
    </row>
    <row r="2994" spans="1:65" s="15" customFormat="1">
      <c r="B2994" s="180"/>
      <c r="D2994" s="167" t="s">
        <v>453</v>
      </c>
      <c r="E2994" s="181" t="s">
        <v>278</v>
      </c>
      <c r="F2994" s="182" t="s">
        <v>468</v>
      </c>
      <c r="H2994" s="183">
        <v>50.5</v>
      </c>
      <c r="L2994" s="180"/>
      <c r="M2994" s="184"/>
      <c r="N2994" s="185"/>
      <c r="O2994" s="185"/>
      <c r="P2994" s="185"/>
      <c r="Q2994" s="185"/>
      <c r="R2994" s="185"/>
      <c r="S2994" s="185"/>
      <c r="T2994" s="186"/>
      <c r="AT2994" s="181" t="s">
        <v>453</v>
      </c>
      <c r="AU2994" s="181" t="s">
        <v>129</v>
      </c>
      <c r="AV2994" s="15" t="s">
        <v>469</v>
      </c>
      <c r="AW2994" s="15" t="s">
        <v>29</v>
      </c>
      <c r="AX2994" s="15" t="s">
        <v>73</v>
      </c>
      <c r="AY2994" s="181" t="s">
        <v>445</v>
      </c>
    </row>
    <row r="2995" spans="1:65" s="13" customFormat="1">
      <c r="B2995" s="166"/>
      <c r="D2995" s="167" t="s">
        <v>453</v>
      </c>
      <c r="E2995" s="168" t="s">
        <v>1</v>
      </c>
      <c r="F2995" s="169" t="s">
        <v>3554</v>
      </c>
      <c r="H2995" s="168" t="s">
        <v>1</v>
      </c>
      <c r="L2995" s="166"/>
      <c r="M2995" s="170"/>
      <c r="N2995" s="171"/>
      <c r="O2995" s="171"/>
      <c r="P2995" s="171"/>
      <c r="Q2995" s="171"/>
      <c r="R2995" s="171"/>
      <c r="S2995" s="171"/>
      <c r="T2995" s="172"/>
      <c r="AT2995" s="168" t="s">
        <v>453</v>
      </c>
      <c r="AU2995" s="168" t="s">
        <v>129</v>
      </c>
      <c r="AV2995" s="13" t="s">
        <v>81</v>
      </c>
      <c r="AW2995" s="13" t="s">
        <v>29</v>
      </c>
      <c r="AX2995" s="13" t="s">
        <v>73</v>
      </c>
      <c r="AY2995" s="168" t="s">
        <v>445</v>
      </c>
    </row>
    <row r="2996" spans="1:65" s="14" customFormat="1">
      <c r="B2996" s="173"/>
      <c r="D2996" s="167" t="s">
        <v>453</v>
      </c>
      <c r="E2996" s="174" t="s">
        <v>1</v>
      </c>
      <c r="F2996" s="175" t="s">
        <v>347</v>
      </c>
      <c r="H2996" s="176">
        <v>18.989999999999998</v>
      </c>
      <c r="L2996" s="173"/>
      <c r="M2996" s="177"/>
      <c r="N2996" s="178"/>
      <c r="O2996" s="178"/>
      <c r="P2996" s="178"/>
      <c r="Q2996" s="178"/>
      <c r="R2996" s="178"/>
      <c r="S2996" s="178"/>
      <c r="T2996" s="179"/>
      <c r="AT2996" s="174" t="s">
        <v>453</v>
      </c>
      <c r="AU2996" s="174" t="s">
        <v>129</v>
      </c>
      <c r="AV2996" s="14" t="s">
        <v>129</v>
      </c>
      <c r="AW2996" s="14" t="s">
        <v>29</v>
      </c>
      <c r="AX2996" s="14" t="s">
        <v>73</v>
      </c>
      <c r="AY2996" s="174" t="s">
        <v>445</v>
      </c>
    </row>
    <row r="2997" spans="1:65" s="15" customFormat="1">
      <c r="B2997" s="180"/>
      <c r="D2997" s="167" t="s">
        <v>453</v>
      </c>
      <c r="E2997" s="181" t="s">
        <v>346</v>
      </c>
      <c r="F2997" s="182" t="s">
        <v>468</v>
      </c>
      <c r="H2997" s="183">
        <v>18.989999999999998</v>
      </c>
      <c r="L2997" s="180"/>
      <c r="M2997" s="184"/>
      <c r="N2997" s="185"/>
      <c r="O2997" s="185"/>
      <c r="P2997" s="185"/>
      <c r="Q2997" s="185"/>
      <c r="R2997" s="185"/>
      <c r="S2997" s="185"/>
      <c r="T2997" s="186"/>
      <c r="AT2997" s="181" t="s">
        <v>453</v>
      </c>
      <c r="AU2997" s="181" t="s">
        <v>129</v>
      </c>
      <c r="AV2997" s="15" t="s">
        <v>469</v>
      </c>
      <c r="AW2997" s="15" t="s">
        <v>29</v>
      </c>
      <c r="AX2997" s="15" t="s">
        <v>73</v>
      </c>
      <c r="AY2997" s="181" t="s">
        <v>445</v>
      </c>
    </row>
    <row r="2998" spans="1:65" s="13" customFormat="1">
      <c r="B2998" s="166"/>
      <c r="D2998" s="167" t="s">
        <v>453</v>
      </c>
      <c r="E2998" s="168" t="s">
        <v>1</v>
      </c>
      <c r="F2998" s="169" t="s">
        <v>3556</v>
      </c>
      <c r="H2998" s="168" t="s">
        <v>1</v>
      </c>
      <c r="L2998" s="166"/>
      <c r="M2998" s="170"/>
      <c r="N2998" s="171"/>
      <c r="O2998" s="171"/>
      <c r="P2998" s="171"/>
      <c r="Q2998" s="171"/>
      <c r="R2998" s="171"/>
      <c r="S2998" s="171"/>
      <c r="T2998" s="172"/>
      <c r="AT2998" s="168" t="s">
        <v>453</v>
      </c>
      <c r="AU2998" s="168" t="s">
        <v>129</v>
      </c>
      <c r="AV2998" s="13" t="s">
        <v>81</v>
      </c>
      <c r="AW2998" s="13" t="s">
        <v>29</v>
      </c>
      <c r="AX2998" s="13" t="s">
        <v>73</v>
      </c>
      <c r="AY2998" s="168" t="s">
        <v>445</v>
      </c>
    </row>
    <row r="2999" spans="1:65" s="14" customFormat="1">
      <c r="B2999" s="173"/>
      <c r="D2999" s="167" t="s">
        <v>453</v>
      </c>
      <c r="E2999" s="174" t="s">
        <v>1</v>
      </c>
      <c r="F2999" s="175" t="s">
        <v>3619</v>
      </c>
      <c r="H2999" s="176">
        <v>52.45</v>
      </c>
      <c r="L2999" s="173"/>
      <c r="M2999" s="177"/>
      <c r="N2999" s="178"/>
      <c r="O2999" s="178"/>
      <c r="P2999" s="178"/>
      <c r="Q2999" s="178"/>
      <c r="R2999" s="178"/>
      <c r="S2999" s="178"/>
      <c r="T2999" s="179"/>
      <c r="AT2999" s="174" t="s">
        <v>453</v>
      </c>
      <c r="AU2999" s="174" t="s">
        <v>129</v>
      </c>
      <c r="AV2999" s="14" t="s">
        <v>129</v>
      </c>
      <c r="AW2999" s="14" t="s">
        <v>29</v>
      </c>
      <c r="AX2999" s="14" t="s">
        <v>73</v>
      </c>
      <c r="AY2999" s="174" t="s">
        <v>445</v>
      </c>
    </row>
    <row r="3000" spans="1:65" s="15" customFormat="1">
      <c r="B3000" s="180"/>
      <c r="D3000" s="167" t="s">
        <v>453</v>
      </c>
      <c r="E3000" s="181" t="s">
        <v>358</v>
      </c>
      <c r="F3000" s="182" t="s">
        <v>468</v>
      </c>
      <c r="H3000" s="183">
        <v>52.45</v>
      </c>
      <c r="L3000" s="180"/>
      <c r="M3000" s="184"/>
      <c r="N3000" s="185"/>
      <c r="O3000" s="185"/>
      <c r="P3000" s="185"/>
      <c r="Q3000" s="185"/>
      <c r="R3000" s="185"/>
      <c r="S3000" s="185"/>
      <c r="T3000" s="186"/>
      <c r="AT3000" s="181" t="s">
        <v>453</v>
      </c>
      <c r="AU3000" s="181" t="s">
        <v>129</v>
      </c>
      <c r="AV3000" s="15" t="s">
        <v>469</v>
      </c>
      <c r="AW3000" s="15" t="s">
        <v>29</v>
      </c>
      <c r="AX3000" s="15" t="s">
        <v>73</v>
      </c>
      <c r="AY3000" s="181" t="s">
        <v>445</v>
      </c>
    </row>
    <row r="3001" spans="1:65" s="13" customFormat="1">
      <c r="B3001" s="166"/>
      <c r="D3001" s="167" t="s">
        <v>453</v>
      </c>
      <c r="E3001" s="168" t="s">
        <v>1</v>
      </c>
      <c r="F3001" s="169" t="s">
        <v>3561</v>
      </c>
      <c r="H3001" s="168" t="s">
        <v>1</v>
      </c>
      <c r="L3001" s="166"/>
      <c r="M3001" s="170"/>
      <c r="N3001" s="171"/>
      <c r="O3001" s="171"/>
      <c r="P3001" s="171"/>
      <c r="Q3001" s="171"/>
      <c r="R3001" s="171"/>
      <c r="S3001" s="171"/>
      <c r="T3001" s="172"/>
      <c r="AT3001" s="168" t="s">
        <v>453</v>
      </c>
      <c r="AU3001" s="168" t="s">
        <v>129</v>
      </c>
      <c r="AV3001" s="13" t="s">
        <v>81</v>
      </c>
      <c r="AW3001" s="13" t="s">
        <v>29</v>
      </c>
      <c r="AX3001" s="13" t="s">
        <v>73</v>
      </c>
      <c r="AY3001" s="168" t="s">
        <v>445</v>
      </c>
    </row>
    <row r="3002" spans="1:65" s="13" customFormat="1">
      <c r="B3002" s="166"/>
      <c r="D3002" s="167" t="s">
        <v>453</v>
      </c>
      <c r="E3002" s="168" t="s">
        <v>1</v>
      </c>
      <c r="F3002" s="169" t="s">
        <v>3620</v>
      </c>
      <c r="H3002" s="168" t="s">
        <v>1</v>
      </c>
      <c r="L3002" s="166"/>
      <c r="M3002" s="170"/>
      <c r="N3002" s="171"/>
      <c r="O3002" s="171"/>
      <c r="P3002" s="171"/>
      <c r="Q3002" s="171"/>
      <c r="R3002" s="171"/>
      <c r="S3002" s="171"/>
      <c r="T3002" s="172"/>
      <c r="AT3002" s="168" t="s">
        <v>453</v>
      </c>
      <c r="AU3002" s="168" t="s">
        <v>129</v>
      </c>
      <c r="AV3002" s="13" t="s">
        <v>81</v>
      </c>
      <c r="AW3002" s="13" t="s">
        <v>29</v>
      </c>
      <c r="AX3002" s="13" t="s">
        <v>73</v>
      </c>
      <c r="AY3002" s="168" t="s">
        <v>445</v>
      </c>
    </row>
    <row r="3003" spans="1:65" s="14" customFormat="1">
      <c r="B3003" s="173"/>
      <c r="D3003" s="167" t="s">
        <v>453</v>
      </c>
      <c r="E3003" s="174" t="s">
        <v>1</v>
      </c>
      <c r="F3003" s="175" t="s">
        <v>387</v>
      </c>
      <c r="H3003" s="176">
        <v>18.04</v>
      </c>
      <c r="L3003" s="173"/>
      <c r="M3003" s="177"/>
      <c r="N3003" s="178"/>
      <c r="O3003" s="178"/>
      <c r="P3003" s="178"/>
      <c r="Q3003" s="178"/>
      <c r="R3003" s="178"/>
      <c r="S3003" s="178"/>
      <c r="T3003" s="179"/>
      <c r="AT3003" s="174" t="s">
        <v>453</v>
      </c>
      <c r="AU3003" s="174" t="s">
        <v>129</v>
      </c>
      <c r="AV3003" s="14" t="s">
        <v>129</v>
      </c>
      <c r="AW3003" s="14" t="s">
        <v>29</v>
      </c>
      <c r="AX3003" s="14" t="s">
        <v>73</v>
      </c>
      <c r="AY3003" s="174" t="s">
        <v>445</v>
      </c>
    </row>
    <row r="3004" spans="1:65" s="15" customFormat="1">
      <c r="B3004" s="180"/>
      <c r="D3004" s="167" t="s">
        <v>453</v>
      </c>
      <c r="E3004" s="181" t="s">
        <v>386</v>
      </c>
      <c r="F3004" s="182" t="s">
        <v>468</v>
      </c>
      <c r="H3004" s="183">
        <v>18.04</v>
      </c>
      <c r="L3004" s="180"/>
      <c r="M3004" s="184"/>
      <c r="N3004" s="185"/>
      <c r="O3004" s="185"/>
      <c r="P3004" s="185"/>
      <c r="Q3004" s="185"/>
      <c r="R3004" s="185"/>
      <c r="S3004" s="185"/>
      <c r="T3004" s="186"/>
      <c r="AT3004" s="181" t="s">
        <v>453</v>
      </c>
      <c r="AU3004" s="181" t="s">
        <v>129</v>
      </c>
      <c r="AV3004" s="15" t="s">
        <v>469</v>
      </c>
      <c r="AW3004" s="15" t="s">
        <v>29</v>
      </c>
      <c r="AX3004" s="15" t="s">
        <v>73</v>
      </c>
      <c r="AY3004" s="181" t="s">
        <v>445</v>
      </c>
    </row>
    <row r="3005" spans="1:65" s="16" customFormat="1">
      <c r="B3005" s="187"/>
      <c r="D3005" s="167" t="s">
        <v>453</v>
      </c>
      <c r="E3005" s="188" t="s">
        <v>1</v>
      </c>
      <c r="F3005" s="189" t="s">
        <v>470</v>
      </c>
      <c r="H3005" s="190">
        <v>139.97999999999999</v>
      </c>
      <c r="L3005" s="187"/>
      <c r="M3005" s="191"/>
      <c r="N3005" s="192"/>
      <c r="O3005" s="192"/>
      <c r="P3005" s="192"/>
      <c r="Q3005" s="192"/>
      <c r="R3005" s="192"/>
      <c r="S3005" s="192"/>
      <c r="T3005" s="193"/>
      <c r="AT3005" s="188" t="s">
        <v>453</v>
      </c>
      <c r="AU3005" s="188" t="s">
        <v>129</v>
      </c>
      <c r="AV3005" s="16" t="s">
        <v>451</v>
      </c>
      <c r="AW3005" s="16" t="s">
        <v>29</v>
      </c>
      <c r="AX3005" s="16" t="s">
        <v>81</v>
      </c>
      <c r="AY3005" s="188" t="s">
        <v>445</v>
      </c>
    </row>
    <row r="3006" spans="1:65" s="2" customFormat="1" ht="44.25" customHeight="1">
      <c r="A3006" s="30"/>
      <c r="B3006" s="152"/>
      <c r="C3006" s="153" t="s">
        <v>3621</v>
      </c>
      <c r="D3006" s="153" t="s">
        <v>447</v>
      </c>
      <c r="E3006" s="154" t="s">
        <v>3622</v>
      </c>
      <c r="F3006" s="155" t="s">
        <v>3623</v>
      </c>
      <c r="G3006" s="156" t="s">
        <v>529</v>
      </c>
      <c r="H3006" s="157">
        <v>1816.9929999999999</v>
      </c>
      <c r="I3006" s="158"/>
      <c r="J3006" s="158">
        <f>ROUND(I3006*H3006,2)</f>
        <v>0</v>
      </c>
      <c r="K3006" s="159"/>
      <c r="L3006" s="31"/>
      <c r="M3006" s="160" t="s">
        <v>1</v>
      </c>
      <c r="N3006" s="161" t="s">
        <v>39</v>
      </c>
      <c r="O3006" s="162">
        <v>0.84889999999999999</v>
      </c>
      <c r="P3006" s="162">
        <f>O3006*H3006</f>
        <v>1542.4453576999999</v>
      </c>
      <c r="Q3006" s="162">
        <v>1.1990000000000001E-2</v>
      </c>
      <c r="R3006" s="162">
        <f>Q3006*H3006</f>
        <v>21.785746070000002</v>
      </c>
      <c r="S3006" s="162">
        <v>0</v>
      </c>
      <c r="T3006" s="163">
        <f>S3006*H3006</f>
        <v>0</v>
      </c>
      <c r="U3006" s="30"/>
      <c r="V3006" s="30"/>
      <c r="W3006" s="30"/>
      <c r="X3006" s="30"/>
      <c r="Y3006" s="30"/>
      <c r="Z3006" s="30"/>
      <c r="AA3006" s="30"/>
      <c r="AB3006" s="30"/>
      <c r="AC3006" s="30"/>
      <c r="AD3006" s="30"/>
      <c r="AE3006" s="30"/>
      <c r="AR3006" s="164" t="s">
        <v>558</v>
      </c>
      <c r="AT3006" s="164" t="s">
        <v>447</v>
      </c>
      <c r="AU3006" s="164" t="s">
        <v>129</v>
      </c>
      <c r="AY3006" s="18" t="s">
        <v>445</v>
      </c>
      <c r="BE3006" s="165">
        <f>IF(N3006="základná",J3006,0)</f>
        <v>0</v>
      </c>
      <c r="BF3006" s="165">
        <f>IF(N3006="znížená",J3006,0)</f>
        <v>0</v>
      </c>
      <c r="BG3006" s="165">
        <f>IF(N3006="zákl. prenesená",J3006,0)</f>
        <v>0</v>
      </c>
      <c r="BH3006" s="165">
        <f>IF(N3006="zníž. prenesená",J3006,0)</f>
        <v>0</v>
      </c>
      <c r="BI3006" s="165">
        <f>IF(N3006="nulová",J3006,0)</f>
        <v>0</v>
      </c>
      <c r="BJ3006" s="18" t="s">
        <v>129</v>
      </c>
      <c r="BK3006" s="165">
        <f>ROUND(I3006*H3006,2)</f>
        <v>0</v>
      </c>
      <c r="BL3006" s="18" t="s">
        <v>558</v>
      </c>
      <c r="BM3006" s="164" t="s">
        <v>3624</v>
      </c>
    </row>
    <row r="3007" spans="1:65" s="13" customFormat="1">
      <c r="B3007" s="166"/>
      <c r="D3007" s="167" t="s">
        <v>453</v>
      </c>
      <c r="E3007" s="168" t="s">
        <v>1</v>
      </c>
      <c r="F3007" s="169" t="s">
        <v>3548</v>
      </c>
      <c r="H3007" s="168" t="s">
        <v>1</v>
      </c>
      <c r="L3007" s="166"/>
      <c r="M3007" s="170"/>
      <c r="N3007" s="171"/>
      <c r="O3007" s="171"/>
      <c r="P3007" s="171"/>
      <c r="Q3007" s="171"/>
      <c r="R3007" s="171"/>
      <c r="S3007" s="171"/>
      <c r="T3007" s="172"/>
      <c r="AT3007" s="168" t="s">
        <v>453</v>
      </c>
      <c r="AU3007" s="168" t="s">
        <v>129</v>
      </c>
      <c r="AV3007" s="13" t="s">
        <v>81</v>
      </c>
      <c r="AW3007" s="13" t="s">
        <v>29</v>
      </c>
      <c r="AX3007" s="13" t="s">
        <v>73</v>
      </c>
      <c r="AY3007" s="168" t="s">
        <v>445</v>
      </c>
    </row>
    <row r="3008" spans="1:65" s="13" customFormat="1">
      <c r="B3008" s="166"/>
      <c r="D3008" s="167" t="s">
        <v>453</v>
      </c>
      <c r="E3008" s="168" t="s">
        <v>1</v>
      </c>
      <c r="F3008" s="169" t="s">
        <v>653</v>
      </c>
      <c r="H3008" s="168" t="s">
        <v>1</v>
      </c>
      <c r="L3008" s="166"/>
      <c r="M3008" s="170"/>
      <c r="N3008" s="171"/>
      <c r="O3008" s="171"/>
      <c r="P3008" s="171"/>
      <c r="Q3008" s="171"/>
      <c r="R3008" s="171"/>
      <c r="S3008" s="171"/>
      <c r="T3008" s="172"/>
      <c r="AT3008" s="168" t="s">
        <v>453</v>
      </c>
      <c r="AU3008" s="168" t="s">
        <v>129</v>
      </c>
      <c r="AV3008" s="13" t="s">
        <v>81</v>
      </c>
      <c r="AW3008" s="13" t="s">
        <v>29</v>
      </c>
      <c r="AX3008" s="13" t="s">
        <v>73</v>
      </c>
      <c r="AY3008" s="168" t="s">
        <v>445</v>
      </c>
    </row>
    <row r="3009" spans="2:51" s="14" customFormat="1">
      <c r="B3009" s="173"/>
      <c r="D3009" s="167" t="s">
        <v>453</v>
      </c>
      <c r="E3009" s="174" t="s">
        <v>1</v>
      </c>
      <c r="F3009" s="175" t="s">
        <v>3625</v>
      </c>
      <c r="H3009" s="176">
        <v>71.91</v>
      </c>
      <c r="L3009" s="173"/>
      <c r="M3009" s="177"/>
      <c r="N3009" s="178"/>
      <c r="O3009" s="178"/>
      <c r="P3009" s="178"/>
      <c r="Q3009" s="178"/>
      <c r="R3009" s="178"/>
      <c r="S3009" s="178"/>
      <c r="T3009" s="179"/>
      <c r="AT3009" s="174" t="s">
        <v>453</v>
      </c>
      <c r="AU3009" s="174" t="s">
        <v>129</v>
      </c>
      <c r="AV3009" s="14" t="s">
        <v>129</v>
      </c>
      <c r="AW3009" s="14" t="s">
        <v>29</v>
      </c>
      <c r="AX3009" s="14" t="s">
        <v>73</v>
      </c>
      <c r="AY3009" s="174" t="s">
        <v>445</v>
      </c>
    </row>
    <row r="3010" spans="2:51" s="14" customFormat="1">
      <c r="B3010" s="173"/>
      <c r="D3010" s="167" t="s">
        <v>453</v>
      </c>
      <c r="E3010" s="174" t="s">
        <v>1</v>
      </c>
      <c r="F3010" s="175" t="s">
        <v>3626</v>
      </c>
      <c r="H3010" s="176">
        <v>106.39</v>
      </c>
      <c r="L3010" s="173"/>
      <c r="M3010" s="177"/>
      <c r="N3010" s="178"/>
      <c r="O3010" s="178"/>
      <c r="P3010" s="178"/>
      <c r="Q3010" s="178"/>
      <c r="R3010" s="178"/>
      <c r="S3010" s="178"/>
      <c r="T3010" s="179"/>
      <c r="AT3010" s="174" t="s">
        <v>453</v>
      </c>
      <c r="AU3010" s="174" t="s">
        <v>129</v>
      </c>
      <c r="AV3010" s="14" t="s">
        <v>129</v>
      </c>
      <c r="AW3010" s="14" t="s">
        <v>29</v>
      </c>
      <c r="AX3010" s="14" t="s">
        <v>73</v>
      </c>
      <c r="AY3010" s="174" t="s">
        <v>445</v>
      </c>
    </row>
    <row r="3011" spans="2:51" s="15" customFormat="1">
      <c r="B3011" s="180"/>
      <c r="D3011" s="167" t="s">
        <v>453</v>
      </c>
      <c r="E3011" s="181" t="s">
        <v>286</v>
      </c>
      <c r="F3011" s="182" t="s">
        <v>468</v>
      </c>
      <c r="H3011" s="183">
        <v>178.3</v>
      </c>
      <c r="L3011" s="180"/>
      <c r="M3011" s="184"/>
      <c r="N3011" s="185"/>
      <c r="O3011" s="185"/>
      <c r="P3011" s="185"/>
      <c r="Q3011" s="185"/>
      <c r="R3011" s="185"/>
      <c r="S3011" s="185"/>
      <c r="T3011" s="186"/>
      <c r="AT3011" s="181" t="s">
        <v>453</v>
      </c>
      <c r="AU3011" s="181" t="s">
        <v>129</v>
      </c>
      <c r="AV3011" s="15" t="s">
        <v>469</v>
      </c>
      <c r="AW3011" s="15" t="s">
        <v>29</v>
      </c>
      <c r="AX3011" s="15" t="s">
        <v>73</v>
      </c>
      <c r="AY3011" s="181" t="s">
        <v>445</v>
      </c>
    </row>
    <row r="3012" spans="2:51" s="13" customFormat="1">
      <c r="B3012" s="166"/>
      <c r="D3012" s="167" t="s">
        <v>453</v>
      </c>
      <c r="E3012" s="168" t="s">
        <v>1</v>
      </c>
      <c r="F3012" s="169" t="s">
        <v>3361</v>
      </c>
      <c r="H3012" s="168" t="s">
        <v>1</v>
      </c>
      <c r="L3012" s="166"/>
      <c r="M3012" s="170"/>
      <c r="N3012" s="171"/>
      <c r="O3012" s="171"/>
      <c r="P3012" s="171"/>
      <c r="Q3012" s="171"/>
      <c r="R3012" s="171"/>
      <c r="S3012" s="171"/>
      <c r="T3012" s="172"/>
      <c r="AT3012" s="168" t="s">
        <v>453</v>
      </c>
      <c r="AU3012" s="168" t="s">
        <v>129</v>
      </c>
      <c r="AV3012" s="13" t="s">
        <v>81</v>
      </c>
      <c r="AW3012" s="13" t="s">
        <v>29</v>
      </c>
      <c r="AX3012" s="13" t="s">
        <v>73</v>
      </c>
      <c r="AY3012" s="168" t="s">
        <v>445</v>
      </c>
    </row>
    <row r="3013" spans="2:51" s="14" customFormat="1" ht="22.5">
      <c r="B3013" s="173"/>
      <c r="D3013" s="167" t="s">
        <v>453</v>
      </c>
      <c r="E3013" s="174" t="s">
        <v>1</v>
      </c>
      <c r="F3013" s="175" t="s">
        <v>3627</v>
      </c>
      <c r="H3013" s="176">
        <v>285.44</v>
      </c>
      <c r="L3013" s="173"/>
      <c r="M3013" s="177"/>
      <c r="N3013" s="178"/>
      <c r="O3013" s="178"/>
      <c r="P3013" s="178"/>
      <c r="Q3013" s="178"/>
      <c r="R3013" s="178"/>
      <c r="S3013" s="178"/>
      <c r="T3013" s="179"/>
      <c r="AT3013" s="174" t="s">
        <v>453</v>
      </c>
      <c r="AU3013" s="174" t="s">
        <v>129</v>
      </c>
      <c r="AV3013" s="14" t="s">
        <v>129</v>
      </c>
      <c r="AW3013" s="14" t="s">
        <v>29</v>
      </c>
      <c r="AX3013" s="14" t="s">
        <v>73</v>
      </c>
      <c r="AY3013" s="174" t="s">
        <v>445</v>
      </c>
    </row>
    <row r="3014" spans="2:51" s="15" customFormat="1">
      <c r="B3014" s="180"/>
      <c r="D3014" s="167" t="s">
        <v>453</v>
      </c>
      <c r="E3014" s="181" t="s">
        <v>290</v>
      </c>
      <c r="F3014" s="182" t="s">
        <v>468</v>
      </c>
      <c r="H3014" s="183">
        <v>285.44</v>
      </c>
      <c r="L3014" s="180"/>
      <c r="M3014" s="184"/>
      <c r="N3014" s="185"/>
      <c r="O3014" s="185"/>
      <c r="P3014" s="185"/>
      <c r="Q3014" s="185"/>
      <c r="R3014" s="185"/>
      <c r="S3014" s="185"/>
      <c r="T3014" s="186"/>
      <c r="AT3014" s="181" t="s">
        <v>453</v>
      </c>
      <c r="AU3014" s="181" t="s">
        <v>129</v>
      </c>
      <c r="AV3014" s="15" t="s">
        <v>469</v>
      </c>
      <c r="AW3014" s="15" t="s">
        <v>29</v>
      </c>
      <c r="AX3014" s="15" t="s">
        <v>73</v>
      </c>
      <c r="AY3014" s="181" t="s">
        <v>445</v>
      </c>
    </row>
    <row r="3015" spans="2:51" s="13" customFormat="1">
      <c r="B3015" s="166"/>
      <c r="D3015" s="167" t="s">
        <v>453</v>
      </c>
      <c r="E3015" s="168" t="s">
        <v>1</v>
      </c>
      <c r="F3015" s="169" t="s">
        <v>3550</v>
      </c>
      <c r="H3015" s="168" t="s">
        <v>1</v>
      </c>
      <c r="L3015" s="166"/>
      <c r="M3015" s="170"/>
      <c r="N3015" s="171"/>
      <c r="O3015" s="171"/>
      <c r="P3015" s="171"/>
      <c r="Q3015" s="171"/>
      <c r="R3015" s="171"/>
      <c r="S3015" s="171"/>
      <c r="T3015" s="172"/>
      <c r="AT3015" s="168" t="s">
        <v>453</v>
      </c>
      <c r="AU3015" s="168" t="s">
        <v>129</v>
      </c>
      <c r="AV3015" s="13" t="s">
        <v>81</v>
      </c>
      <c r="AW3015" s="13" t="s">
        <v>29</v>
      </c>
      <c r="AX3015" s="13" t="s">
        <v>73</v>
      </c>
      <c r="AY3015" s="168" t="s">
        <v>445</v>
      </c>
    </row>
    <row r="3016" spans="2:51" s="14" customFormat="1" ht="22.5">
      <c r="B3016" s="173"/>
      <c r="D3016" s="167" t="s">
        <v>453</v>
      </c>
      <c r="E3016" s="174" t="s">
        <v>1</v>
      </c>
      <c r="F3016" s="175" t="s">
        <v>3628</v>
      </c>
      <c r="H3016" s="176">
        <v>356.35</v>
      </c>
      <c r="L3016" s="173"/>
      <c r="M3016" s="177"/>
      <c r="N3016" s="178"/>
      <c r="O3016" s="178"/>
      <c r="P3016" s="178"/>
      <c r="Q3016" s="178"/>
      <c r="R3016" s="178"/>
      <c r="S3016" s="178"/>
      <c r="T3016" s="179"/>
      <c r="AT3016" s="174" t="s">
        <v>453</v>
      </c>
      <c r="AU3016" s="174" t="s">
        <v>129</v>
      </c>
      <c r="AV3016" s="14" t="s">
        <v>129</v>
      </c>
      <c r="AW3016" s="14" t="s">
        <v>29</v>
      </c>
      <c r="AX3016" s="14" t="s">
        <v>73</v>
      </c>
      <c r="AY3016" s="174" t="s">
        <v>445</v>
      </c>
    </row>
    <row r="3017" spans="2:51" s="14" customFormat="1" ht="22.5">
      <c r="B3017" s="173"/>
      <c r="D3017" s="167" t="s">
        <v>453</v>
      </c>
      <c r="E3017" s="174" t="s">
        <v>1</v>
      </c>
      <c r="F3017" s="175" t="s">
        <v>3629</v>
      </c>
      <c r="H3017" s="176">
        <v>351.51</v>
      </c>
      <c r="L3017" s="173"/>
      <c r="M3017" s="177"/>
      <c r="N3017" s="178"/>
      <c r="O3017" s="178"/>
      <c r="P3017" s="178"/>
      <c r="Q3017" s="178"/>
      <c r="R3017" s="178"/>
      <c r="S3017" s="178"/>
      <c r="T3017" s="179"/>
      <c r="AT3017" s="174" t="s">
        <v>453</v>
      </c>
      <c r="AU3017" s="174" t="s">
        <v>129</v>
      </c>
      <c r="AV3017" s="14" t="s">
        <v>129</v>
      </c>
      <c r="AW3017" s="14" t="s">
        <v>29</v>
      </c>
      <c r="AX3017" s="14" t="s">
        <v>73</v>
      </c>
      <c r="AY3017" s="174" t="s">
        <v>445</v>
      </c>
    </row>
    <row r="3018" spans="2:51" s="14" customFormat="1">
      <c r="B3018" s="173"/>
      <c r="D3018" s="167" t="s">
        <v>453</v>
      </c>
      <c r="E3018" s="174" t="s">
        <v>1</v>
      </c>
      <c r="F3018" s="175" t="s">
        <v>3630</v>
      </c>
      <c r="H3018" s="176">
        <v>15.79</v>
      </c>
      <c r="L3018" s="173"/>
      <c r="M3018" s="177"/>
      <c r="N3018" s="178"/>
      <c r="O3018" s="178"/>
      <c r="P3018" s="178"/>
      <c r="Q3018" s="178"/>
      <c r="R3018" s="178"/>
      <c r="S3018" s="178"/>
      <c r="T3018" s="179"/>
      <c r="AT3018" s="174" t="s">
        <v>453</v>
      </c>
      <c r="AU3018" s="174" t="s">
        <v>129</v>
      </c>
      <c r="AV3018" s="14" t="s">
        <v>129</v>
      </c>
      <c r="AW3018" s="14" t="s">
        <v>29</v>
      </c>
      <c r="AX3018" s="14" t="s">
        <v>73</v>
      </c>
      <c r="AY3018" s="174" t="s">
        <v>445</v>
      </c>
    </row>
    <row r="3019" spans="2:51" s="15" customFormat="1">
      <c r="B3019" s="180"/>
      <c r="D3019" s="167" t="s">
        <v>453</v>
      </c>
      <c r="E3019" s="181" t="s">
        <v>295</v>
      </c>
      <c r="F3019" s="182" t="s">
        <v>468</v>
      </c>
      <c r="H3019" s="183">
        <v>723.65</v>
      </c>
      <c r="L3019" s="180"/>
      <c r="M3019" s="184"/>
      <c r="N3019" s="185"/>
      <c r="O3019" s="185"/>
      <c r="P3019" s="185"/>
      <c r="Q3019" s="185"/>
      <c r="R3019" s="185"/>
      <c r="S3019" s="185"/>
      <c r="T3019" s="186"/>
      <c r="AT3019" s="181" t="s">
        <v>453</v>
      </c>
      <c r="AU3019" s="181" t="s">
        <v>129</v>
      </c>
      <c r="AV3019" s="15" t="s">
        <v>469</v>
      </c>
      <c r="AW3019" s="15" t="s">
        <v>29</v>
      </c>
      <c r="AX3019" s="15" t="s">
        <v>73</v>
      </c>
      <c r="AY3019" s="181" t="s">
        <v>445</v>
      </c>
    </row>
    <row r="3020" spans="2:51" s="13" customFormat="1">
      <c r="B3020" s="166"/>
      <c r="D3020" s="167" t="s">
        <v>453</v>
      </c>
      <c r="E3020" s="168" t="s">
        <v>1</v>
      </c>
      <c r="F3020" s="169" t="s">
        <v>3558</v>
      </c>
      <c r="H3020" s="168" t="s">
        <v>1</v>
      </c>
      <c r="L3020" s="166"/>
      <c r="M3020" s="170"/>
      <c r="N3020" s="171"/>
      <c r="O3020" s="171"/>
      <c r="P3020" s="171"/>
      <c r="Q3020" s="171"/>
      <c r="R3020" s="171"/>
      <c r="S3020" s="171"/>
      <c r="T3020" s="172"/>
      <c r="AT3020" s="168" t="s">
        <v>453</v>
      </c>
      <c r="AU3020" s="168" t="s">
        <v>129</v>
      </c>
      <c r="AV3020" s="13" t="s">
        <v>81</v>
      </c>
      <c r="AW3020" s="13" t="s">
        <v>29</v>
      </c>
      <c r="AX3020" s="13" t="s">
        <v>73</v>
      </c>
      <c r="AY3020" s="168" t="s">
        <v>445</v>
      </c>
    </row>
    <row r="3021" spans="2:51" s="14" customFormat="1" ht="22.5">
      <c r="B3021" s="173"/>
      <c r="D3021" s="167" t="s">
        <v>453</v>
      </c>
      <c r="E3021" s="174" t="s">
        <v>1</v>
      </c>
      <c r="F3021" s="175" t="s">
        <v>3631</v>
      </c>
      <c r="H3021" s="176">
        <v>324.22000000000003</v>
      </c>
      <c r="L3021" s="173"/>
      <c r="M3021" s="177"/>
      <c r="N3021" s="178"/>
      <c r="O3021" s="178"/>
      <c r="P3021" s="178"/>
      <c r="Q3021" s="178"/>
      <c r="R3021" s="178"/>
      <c r="S3021" s="178"/>
      <c r="T3021" s="179"/>
      <c r="AT3021" s="174" t="s">
        <v>453</v>
      </c>
      <c r="AU3021" s="174" t="s">
        <v>129</v>
      </c>
      <c r="AV3021" s="14" t="s">
        <v>129</v>
      </c>
      <c r="AW3021" s="14" t="s">
        <v>29</v>
      </c>
      <c r="AX3021" s="14" t="s">
        <v>73</v>
      </c>
      <c r="AY3021" s="174" t="s">
        <v>445</v>
      </c>
    </row>
    <row r="3022" spans="2:51" s="14" customFormat="1" ht="22.5">
      <c r="B3022" s="173"/>
      <c r="D3022" s="167" t="s">
        <v>453</v>
      </c>
      <c r="E3022" s="174" t="s">
        <v>1</v>
      </c>
      <c r="F3022" s="175" t="s">
        <v>3632</v>
      </c>
      <c r="H3022" s="176">
        <v>302.83</v>
      </c>
      <c r="L3022" s="173"/>
      <c r="M3022" s="177"/>
      <c r="N3022" s="178"/>
      <c r="O3022" s="178"/>
      <c r="P3022" s="178"/>
      <c r="Q3022" s="178"/>
      <c r="R3022" s="178"/>
      <c r="S3022" s="178"/>
      <c r="T3022" s="179"/>
      <c r="AT3022" s="174" t="s">
        <v>453</v>
      </c>
      <c r="AU3022" s="174" t="s">
        <v>129</v>
      </c>
      <c r="AV3022" s="14" t="s">
        <v>129</v>
      </c>
      <c r="AW3022" s="14" t="s">
        <v>29</v>
      </c>
      <c r="AX3022" s="14" t="s">
        <v>73</v>
      </c>
      <c r="AY3022" s="174" t="s">
        <v>445</v>
      </c>
    </row>
    <row r="3023" spans="2:51" s="14" customFormat="1">
      <c r="B3023" s="173"/>
      <c r="D3023" s="167" t="s">
        <v>453</v>
      </c>
      <c r="E3023" s="174" t="s">
        <v>1</v>
      </c>
      <c r="F3023" s="175" t="s">
        <v>3633</v>
      </c>
      <c r="H3023" s="176">
        <v>2.5529999999999999</v>
      </c>
      <c r="L3023" s="173"/>
      <c r="M3023" s="177"/>
      <c r="N3023" s="178"/>
      <c r="O3023" s="178"/>
      <c r="P3023" s="178"/>
      <c r="Q3023" s="178"/>
      <c r="R3023" s="178"/>
      <c r="S3023" s="178"/>
      <c r="T3023" s="179"/>
      <c r="AT3023" s="174" t="s">
        <v>453</v>
      </c>
      <c r="AU3023" s="174" t="s">
        <v>129</v>
      </c>
      <c r="AV3023" s="14" t="s">
        <v>129</v>
      </c>
      <c r="AW3023" s="14" t="s">
        <v>29</v>
      </c>
      <c r="AX3023" s="14" t="s">
        <v>73</v>
      </c>
      <c r="AY3023" s="174" t="s">
        <v>445</v>
      </c>
    </row>
    <row r="3024" spans="2:51" s="15" customFormat="1">
      <c r="B3024" s="180"/>
      <c r="D3024" s="167" t="s">
        <v>453</v>
      </c>
      <c r="E3024" s="181" t="s">
        <v>368</v>
      </c>
      <c r="F3024" s="182" t="s">
        <v>468</v>
      </c>
      <c r="H3024" s="183">
        <v>629.60299999999995</v>
      </c>
      <c r="L3024" s="180"/>
      <c r="M3024" s="184"/>
      <c r="N3024" s="185"/>
      <c r="O3024" s="185"/>
      <c r="P3024" s="185"/>
      <c r="Q3024" s="185"/>
      <c r="R3024" s="185"/>
      <c r="S3024" s="185"/>
      <c r="T3024" s="186"/>
      <c r="AT3024" s="181" t="s">
        <v>453</v>
      </c>
      <c r="AU3024" s="181" t="s">
        <v>129</v>
      </c>
      <c r="AV3024" s="15" t="s">
        <v>469</v>
      </c>
      <c r="AW3024" s="15" t="s">
        <v>29</v>
      </c>
      <c r="AX3024" s="15" t="s">
        <v>73</v>
      </c>
      <c r="AY3024" s="181" t="s">
        <v>445</v>
      </c>
    </row>
    <row r="3025" spans="1:65" s="16" customFormat="1">
      <c r="B3025" s="187"/>
      <c r="D3025" s="167" t="s">
        <v>453</v>
      </c>
      <c r="E3025" s="188" t="s">
        <v>1</v>
      </c>
      <c r="F3025" s="189" t="s">
        <v>470</v>
      </c>
      <c r="H3025" s="190">
        <v>1816.9929999999999</v>
      </c>
      <c r="L3025" s="187"/>
      <c r="M3025" s="191"/>
      <c r="N3025" s="192"/>
      <c r="O3025" s="192"/>
      <c r="P3025" s="192"/>
      <c r="Q3025" s="192"/>
      <c r="R3025" s="192"/>
      <c r="S3025" s="192"/>
      <c r="T3025" s="193"/>
      <c r="AT3025" s="188" t="s">
        <v>453</v>
      </c>
      <c r="AU3025" s="188" t="s">
        <v>129</v>
      </c>
      <c r="AV3025" s="16" t="s">
        <v>451</v>
      </c>
      <c r="AW3025" s="16" t="s">
        <v>29</v>
      </c>
      <c r="AX3025" s="16" t="s">
        <v>81</v>
      </c>
      <c r="AY3025" s="188" t="s">
        <v>445</v>
      </c>
    </row>
    <row r="3026" spans="1:65" s="2" customFormat="1" ht="37.9" customHeight="1">
      <c r="A3026" s="30"/>
      <c r="B3026" s="152"/>
      <c r="C3026" s="153" t="s">
        <v>3634</v>
      </c>
      <c r="D3026" s="153" t="s">
        <v>447</v>
      </c>
      <c r="E3026" s="154" t="s">
        <v>3635</v>
      </c>
      <c r="F3026" s="155" t="s">
        <v>3636</v>
      </c>
      <c r="G3026" s="156" t="s">
        <v>529</v>
      </c>
      <c r="H3026" s="157">
        <v>85.01</v>
      </c>
      <c r="I3026" s="158"/>
      <c r="J3026" s="158">
        <f>ROUND(I3026*H3026,2)</f>
        <v>0</v>
      </c>
      <c r="K3026" s="159"/>
      <c r="L3026" s="31"/>
      <c r="M3026" s="160" t="s">
        <v>1</v>
      </c>
      <c r="N3026" s="161" t="s">
        <v>39</v>
      </c>
      <c r="O3026" s="162">
        <v>0.35560999999999998</v>
      </c>
      <c r="P3026" s="162">
        <f>O3026*H3026</f>
        <v>30.2304061</v>
      </c>
      <c r="Q3026" s="162">
        <v>8.8999999999999995E-4</v>
      </c>
      <c r="R3026" s="162">
        <f>Q3026*H3026</f>
        <v>7.5658900000000001E-2</v>
      </c>
      <c r="S3026" s="162">
        <v>0</v>
      </c>
      <c r="T3026" s="163">
        <f>S3026*H3026</f>
        <v>0</v>
      </c>
      <c r="U3026" s="30"/>
      <c r="V3026" s="30"/>
      <c r="W3026" s="30"/>
      <c r="X3026" s="30"/>
      <c r="Y3026" s="30"/>
      <c r="Z3026" s="30"/>
      <c r="AA3026" s="30"/>
      <c r="AB3026" s="30"/>
      <c r="AC3026" s="30"/>
      <c r="AD3026" s="30"/>
      <c r="AE3026" s="30"/>
      <c r="AR3026" s="164" t="s">
        <v>558</v>
      </c>
      <c r="AT3026" s="164" t="s">
        <v>447</v>
      </c>
      <c r="AU3026" s="164" t="s">
        <v>129</v>
      </c>
      <c r="AY3026" s="18" t="s">
        <v>445</v>
      </c>
      <c r="BE3026" s="165">
        <f>IF(N3026="základná",J3026,0)</f>
        <v>0</v>
      </c>
      <c r="BF3026" s="165">
        <f>IF(N3026="znížená",J3026,0)</f>
        <v>0</v>
      </c>
      <c r="BG3026" s="165">
        <f>IF(N3026="zákl. prenesená",J3026,0)</f>
        <v>0</v>
      </c>
      <c r="BH3026" s="165">
        <f>IF(N3026="zníž. prenesená",J3026,0)</f>
        <v>0</v>
      </c>
      <c r="BI3026" s="165">
        <f>IF(N3026="nulová",J3026,0)</f>
        <v>0</v>
      </c>
      <c r="BJ3026" s="18" t="s">
        <v>129</v>
      </c>
      <c r="BK3026" s="165">
        <f>ROUND(I3026*H3026,2)</f>
        <v>0</v>
      </c>
      <c r="BL3026" s="18" t="s">
        <v>558</v>
      </c>
      <c r="BM3026" s="164" t="s">
        <v>3637</v>
      </c>
    </row>
    <row r="3027" spans="1:65" s="13" customFormat="1">
      <c r="B3027" s="166"/>
      <c r="D3027" s="167" t="s">
        <v>453</v>
      </c>
      <c r="E3027" s="168" t="s">
        <v>1</v>
      </c>
      <c r="F3027" s="169" t="s">
        <v>3638</v>
      </c>
      <c r="H3027" s="168" t="s">
        <v>1</v>
      </c>
      <c r="L3027" s="166"/>
      <c r="M3027" s="170"/>
      <c r="N3027" s="171"/>
      <c r="O3027" s="171"/>
      <c r="P3027" s="171"/>
      <c r="Q3027" s="171"/>
      <c r="R3027" s="171"/>
      <c r="S3027" s="171"/>
      <c r="T3027" s="172"/>
      <c r="AT3027" s="168" t="s">
        <v>453</v>
      </c>
      <c r="AU3027" s="168" t="s">
        <v>129</v>
      </c>
      <c r="AV3027" s="13" t="s">
        <v>81</v>
      </c>
      <c r="AW3027" s="13" t="s">
        <v>29</v>
      </c>
      <c r="AX3027" s="13" t="s">
        <v>73</v>
      </c>
      <c r="AY3027" s="168" t="s">
        <v>445</v>
      </c>
    </row>
    <row r="3028" spans="1:65" s="13" customFormat="1">
      <c r="B3028" s="166"/>
      <c r="D3028" s="167" t="s">
        <v>453</v>
      </c>
      <c r="E3028" s="168" t="s">
        <v>1</v>
      </c>
      <c r="F3028" s="169" t="s">
        <v>639</v>
      </c>
      <c r="H3028" s="168" t="s">
        <v>1</v>
      </c>
      <c r="L3028" s="166"/>
      <c r="M3028" s="170"/>
      <c r="N3028" s="171"/>
      <c r="O3028" s="171"/>
      <c r="P3028" s="171"/>
      <c r="Q3028" s="171"/>
      <c r="R3028" s="171"/>
      <c r="S3028" s="171"/>
      <c r="T3028" s="172"/>
      <c r="AT3028" s="168" t="s">
        <v>453</v>
      </c>
      <c r="AU3028" s="168" t="s">
        <v>129</v>
      </c>
      <c r="AV3028" s="13" t="s">
        <v>81</v>
      </c>
      <c r="AW3028" s="13" t="s">
        <v>29</v>
      </c>
      <c r="AX3028" s="13" t="s">
        <v>73</v>
      </c>
      <c r="AY3028" s="168" t="s">
        <v>445</v>
      </c>
    </row>
    <row r="3029" spans="1:65" s="14" customFormat="1">
      <c r="B3029" s="173"/>
      <c r="D3029" s="167" t="s">
        <v>453</v>
      </c>
      <c r="E3029" s="174" t="s">
        <v>1</v>
      </c>
      <c r="F3029" s="175" t="s">
        <v>3639</v>
      </c>
      <c r="H3029" s="176">
        <v>65.91</v>
      </c>
      <c r="L3029" s="173"/>
      <c r="M3029" s="177"/>
      <c r="N3029" s="178"/>
      <c r="O3029" s="178"/>
      <c r="P3029" s="178"/>
      <c r="Q3029" s="178"/>
      <c r="R3029" s="178"/>
      <c r="S3029" s="178"/>
      <c r="T3029" s="179"/>
      <c r="AT3029" s="174" t="s">
        <v>453</v>
      </c>
      <c r="AU3029" s="174" t="s">
        <v>129</v>
      </c>
      <c r="AV3029" s="14" t="s">
        <v>129</v>
      </c>
      <c r="AW3029" s="14" t="s">
        <v>29</v>
      </c>
      <c r="AX3029" s="14" t="s">
        <v>73</v>
      </c>
      <c r="AY3029" s="174" t="s">
        <v>445</v>
      </c>
    </row>
    <row r="3030" spans="1:65" s="15" customFormat="1">
      <c r="B3030" s="180"/>
      <c r="D3030" s="167" t="s">
        <v>453</v>
      </c>
      <c r="E3030" s="181" t="s">
        <v>272</v>
      </c>
      <c r="F3030" s="182" t="s">
        <v>468</v>
      </c>
      <c r="H3030" s="183">
        <v>65.91</v>
      </c>
      <c r="L3030" s="180"/>
      <c r="M3030" s="184"/>
      <c r="N3030" s="185"/>
      <c r="O3030" s="185"/>
      <c r="P3030" s="185"/>
      <c r="Q3030" s="185"/>
      <c r="R3030" s="185"/>
      <c r="S3030" s="185"/>
      <c r="T3030" s="186"/>
      <c r="AT3030" s="181" t="s">
        <v>453</v>
      </c>
      <c r="AU3030" s="181" t="s">
        <v>129</v>
      </c>
      <c r="AV3030" s="15" t="s">
        <v>469</v>
      </c>
      <c r="AW3030" s="15" t="s">
        <v>29</v>
      </c>
      <c r="AX3030" s="15" t="s">
        <v>73</v>
      </c>
      <c r="AY3030" s="181" t="s">
        <v>445</v>
      </c>
    </row>
    <row r="3031" spans="1:65" s="14" customFormat="1">
      <c r="B3031" s="173"/>
      <c r="D3031" s="167" t="s">
        <v>453</v>
      </c>
      <c r="E3031" s="174" t="s">
        <v>1</v>
      </c>
      <c r="F3031" s="175" t="s">
        <v>3640</v>
      </c>
      <c r="H3031" s="176">
        <v>4.79</v>
      </c>
      <c r="L3031" s="173"/>
      <c r="M3031" s="177"/>
      <c r="N3031" s="178"/>
      <c r="O3031" s="178"/>
      <c r="P3031" s="178"/>
      <c r="Q3031" s="178"/>
      <c r="R3031" s="178"/>
      <c r="S3031" s="178"/>
      <c r="T3031" s="179"/>
      <c r="AT3031" s="174" t="s">
        <v>453</v>
      </c>
      <c r="AU3031" s="174" t="s">
        <v>129</v>
      </c>
      <c r="AV3031" s="14" t="s">
        <v>129</v>
      </c>
      <c r="AW3031" s="14" t="s">
        <v>29</v>
      </c>
      <c r="AX3031" s="14" t="s">
        <v>73</v>
      </c>
      <c r="AY3031" s="174" t="s">
        <v>445</v>
      </c>
    </row>
    <row r="3032" spans="1:65" s="15" customFormat="1">
      <c r="B3032" s="180"/>
      <c r="D3032" s="167" t="s">
        <v>453</v>
      </c>
      <c r="E3032" s="181" t="s">
        <v>274</v>
      </c>
      <c r="F3032" s="182" t="s">
        <v>468</v>
      </c>
      <c r="H3032" s="183">
        <v>4.79</v>
      </c>
      <c r="L3032" s="180"/>
      <c r="M3032" s="184"/>
      <c r="N3032" s="185"/>
      <c r="O3032" s="185"/>
      <c r="P3032" s="185"/>
      <c r="Q3032" s="185"/>
      <c r="R3032" s="185"/>
      <c r="S3032" s="185"/>
      <c r="T3032" s="186"/>
      <c r="AT3032" s="181" t="s">
        <v>453</v>
      </c>
      <c r="AU3032" s="181" t="s">
        <v>129</v>
      </c>
      <c r="AV3032" s="15" t="s">
        <v>469</v>
      </c>
      <c r="AW3032" s="15" t="s">
        <v>29</v>
      </c>
      <c r="AX3032" s="15" t="s">
        <v>73</v>
      </c>
      <c r="AY3032" s="181" t="s">
        <v>445</v>
      </c>
    </row>
    <row r="3033" spans="1:65" s="13" customFormat="1">
      <c r="B3033" s="166"/>
      <c r="D3033" s="167" t="s">
        <v>453</v>
      </c>
      <c r="E3033" s="168" t="s">
        <v>1</v>
      </c>
      <c r="F3033" s="169" t="s">
        <v>3641</v>
      </c>
      <c r="H3033" s="168" t="s">
        <v>1</v>
      </c>
      <c r="L3033" s="166"/>
      <c r="M3033" s="170"/>
      <c r="N3033" s="171"/>
      <c r="O3033" s="171"/>
      <c r="P3033" s="171"/>
      <c r="Q3033" s="171"/>
      <c r="R3033" s="171"/>
      <c r="S3033" s="171"/>
      <c r="T3033" s="172"/>
      <c r="AT3033" s="168" t="s">
        <v>453</v>
      </c>
      <c r="AU3033" s="168" t="s">
        <v>129</v>
      </c>
      <c r="AV3033" s="13" t="s">
        <v>81</v>
      </c>
      <c r="AW3033" s="13" t="s">
        <v>29</v>
      </c>
      <c r="AX3033" s="13" t="s">
        <v>73</v>
      </c>
      <c r="AY3033" s="168" t="s">
        <v>445</v>
      </c>
    </row>
    <row r="3034" spans="1:65" s="14" customFormat="1">
      <c r="B3034" s="173"/>
      <c r="D3034" s="167" t="s">
        <v>453</v>
      </c>
      <c r="E3034" s="174" t="s">
        <v>1</v>
      </c>
      <c r="F3034" s="175" t="s">
        <v>341</v>
      </c>
      <c r="H3034" s="176">
        <v>12.74</v>
      </c>
      <c r="L3034" s="173"/>
      <c r="M3034" s="177"/>
      <c r="N3034" s="178"/>
      <c r="O3034" s="178"/>
      <c r="P3034" s="178"/>
      <c r="Q3034" s="178"/>
      <c r="R3034" s="178"/>
      <c r="S3034" s="178"/>
      <c r="T3034" s="179"/>
      <c r="AT3034" s="174" t="s">
        <v>453</v>
      </c>
      <c r="AU3034" s="174" t="s">
        <v>129</v>
      </c>
      <c r="AV3034" s="14" t="s">
        <v>129</v>
      </c>
      <c r="AW3034" s="14" t="s">
        <v>29</v>
      </c>
      <c r="AX3034" s="14" t="s">
        <v>73</v>
      </c>
      <c r="AY3034" s="174" t="s">
        <v>445</v>
      </c>
    </row>
    <row r="3035" spans="1:65" s="15" customFormat="1">
      <c r="B3035" s="180"/>
      <c r="D3035" s="167" t="s">
        <v>453</v>
      </c>
      <c r="E3035" s="181" t="s">
        <v>340</v>
      </c>
      <c r="F3035" s="182" t="s">
        <v>468</v>
      </c>
      <c r="H3035" s="183">
        <v>12.74</v>
      </c>
      <c r="L3035" s="180"/>
      <c r="M3035" s="184"/>
      <c r="N3035" s="185"/>
      <c r="O3035" s="185"/>
      <c r="P3035" s="185"/>
      <c r="Q3035" s="185"/>
      <c r="R3035" s="185"/>
      <c r="S3035" s="185"/>
      <c r="T3035" s="186"/>
      <c r="AT3035" s="181" t="s">
        <v>453</v>
      </c>
      <c r="AU3035" s="181" t="s">
        <v>129</v>
      </c>
      <c r="AV3035" s="15" t="s">
        <v>469</v>
      </c>
      <c r="AW3035" s="15" t="s">
        <v>29</v>
      </c>
      <c r="AX3035" s="15" t="s">
        <v>73</v>
      </c>
      <c r="AY3035" s="181" t="s">
        <v>445</v>
      </c>
    </row>
    <row r="3036" spans="1:65" s="14" customFormat="1">
      <c r="B3036" s="173"/>
      <c r="D3036" s="167" t="s">
        <v>453</v>
      </c>
      <c r="E3036" s="174" t="s">
        <v>1</v>
      </c>
      <c r="F3036" s="175" t="s">
        <v>3642</v>
      </c>
      <c r="H3036" s="176">
        <v>1.57</v>
      </c>
      <c r="L3036" s="173"/>
      <c r="M3036" s="177"/>
      <c r="N3036" s="178"/>
      <c r="O3036" s="178"/>
      <c r="P3036" s="178"/>
      <c r="Q3036" s="178"/>
      <c r="R3036" s="178"/>
      <c r="S3036" s="178"/>
      <c r="T3036" s="179"/>
      <c r="AT3036" s="174" t="s">
        <v>453</v>
      </c>
      <c r="AU3036" s="174" t="s">
        <v>129</v>
      </c>
      <c r="AV3036" s="14" t="s">
        <v>129</v>
      </c>
      <c r="AW3036" s="14" t="s">
        <v>29</v>
      </c>
      <c r="AX3036" s="14" t="s">
        <v>73</v>
      </c>
      <c r="AY3036" s="174" t="s">
        <v>445</v>
      </c>
    </row>
    <row r="3037" spans="1:65" s="15" customFormat="1">
      <c r="B3037" s="180"/>
      <c r="D3037" s="167" t="s">
        <v>453</v>
      </c>
      <c r="E3037" s="181" t="s">
        <v>343</v>
      </c>
      <c r="F3037" s="182" t="s">
        <v>468</v>
      </c>
      <c r="H3037" s="183">
        <v>1.57</v>
      </c>
      <c r="L3037" s="180"/>
      <c r="M3037" s="184"/>
      <c r="N3037" s="185"/>
      <c r="O3037" s="185"/>
      <c r="P3037" s="185"/>
      <c r="Q3037" s="185"/>
      <c r="R3037" s="185"/>
      <c r="S3037" s="185"/>
      <c r="T3037" s="186"/>
      <c r="AT3037" s="181" t="s">
        <v>453</v>
      </c>
      <c r="AU3037" s="181" t="s">
        <v>129</v>
      </c>
      <c r="AV3037" s="15" t="s">
        <v>469</v>
      </c>
      <c r="AW3037" s="15" t="s">
        <v>29</v>
      </c>
      <c r="AX3037" s="15" t="s">
        <v>73</v>
      </c>
      <c r="AY3037" s="181" t="s">
        <v>445</v>
      </c>
    </row>
    <row r="3038" spans="1:65" s="16" customFormat="1">
      <c r="B3038" s="187"/>
      <c r="D3038" s="167" t="s">
        <v>453</v>
      </c>
      <c r="E3038" s="188" t="s">
        <v>1</v>
      </c>
      <c r="F3038" s="189" t="s">
        <v>470</v>
      </c>
      <c r="H3038" s="190">
        <v>85.01</v>
      </c>
      <c r="L3038" s="187"/>
      <c r="M3038" s="191"/>
      <c r="N3038" s="192"/>
      <c r="O3038" s="192"/>
      <c r="P3038" s="192"/>
      <c r="Q3038" s="192"/>
      <c r="R3038" s="192"/>
      <c r="S3038" s="192"/>
      <c r="T3038" s="193"/>
      <c r="AT3038" s="188" t="s">
        <v>453</v>
      </c>
      <c r="AU3038" s="188" t="s">
        <v>129</v>
      </c>
      <c r="AV3038" s="16" t="s">
        <v>451</v>
      </c>
      <c r="AW3038" s="16" t="s">
        <v>29</v>
      </c>
      <c r="AX3038" s="16" t="s">
        <v>81</v>
      </c>
      <c r="AY3038" s="188" t="s">
        <v>445</v>
      </c>
    </row>
    <row r="3039" spans="1:65" s="2" customFormat="1" ht="24.2" customHeight="1">
      <c r="A3039" s="30"/>
      <c r="B3039" s="152"/>
      <c r="C3039" s="153" t="s">
        <v>3643</v>
      </c>
      <c r="D3039" s="153" t="s">
        <v>447</v>
      </c>
      <c r="E3039" s="154" t="s">
        <v>3644</v>
      </c>
      <c r="F3039" s="155" t="s">
        <v>3645</v>
      </c>
      <c r="G3039" s="156" t="s">
        <v>1774</v>
      </c>
      <c r="H3039" s="157">
        <v>1861.848</v>
      </c>
      <c r="I3039" s="158"/>
      <c r="J3039" s="158">
        <f>ROUND(I3039*H3039,2)</f>
        <v>0</v>
      </c>
      <c r="K3039" s="159"/>
      <c r="L3039" s="31"/>
      <c r="M3039" s="160" t="s">
        <v>1</v>
      </c>
      <c r="N3039" s="161" t="s">
        <v>39</v>
      </c>
      <c r="O3039" s="162">
        <v>0</v>
      </c>
      <c r="P3039" s="162">
        <f>O3039*H3039</f>
        <v>0</v>
      </c>
      <c r="Q3039" s="162">
        <v>0</v>
      </c>
      <c r="R3039" s="162">
        <f>Q3039*H3039</f>
        <v>0</v>
      </c>
      <c r="S3039" s="162">
        <v>0</v>
      </c>
      <c r="T3039" s="163">
        <f>S3039*H3039</f>
        <v>0</v>
      </c>
      <c r="U3039" s="30"/>
      <c r="V3039" s="30"/>
      <c r="W3039" s="30"/>
      <c r="X3039" s="30"/>
      <c r="Y3039" s="30"/>
      <c r="Z3039" s="30"/>
      <c r="AA3039" s="30"/>
      <c r="AB3039" s="30"/>
      <c r="AC3039" s="30"/>
      <c r="AD3039" s="30"/>
      <c r="AE3039" s="30"/>
      <c r="AR3039" s="164" t="s">
        <v>558</v>
      </c>
      <c r="AT3039" s="164" t="s">
        <v>447</v>
      </c>
      <c r="AU3039" s="164" t="s">
        <v>129</v>
      </c>
      <c r="AY3039" s="18" t="s">
        <v>445</v>
      </c>
      <c r="BE3039" s="165">
        <f>IF(N3039="základná",J3039,0)</f>
        <v>0</v>
      </c>
      <c r="BF3039" s="165">
        <f>IF(N3039="znížená",J3039,0)</f>
        <v>0</v>
      </c>
      <c r="BG3039" s="165">
        <f>IF(N3039="zákl. prenesená",J3039,0)</f>
        <v>0</v>
      </c>
      <c r="BH3039" s="165">
        <f>IF(N3039="zníž. prenesená",J3039,0)</f>
        <v>0</v>
      </c>
      <c r="BI3039" s="165">
        <f>IF(N3039="nulová",J3039,0)</f>
        <v>0</v>
      </c>
      <c r="BJ3039" s="18" t="s">
        <v>129</v>
      </c>
      <c r="BK3039" s="165">
        <f>ROUND(I3039*H3039,2)</f>
        <v>0</v>
      </c>
      <c r="BL3039" s="18" t="s">
        <v>558</v>
      </c>
      <c r="BM3039" s="164" t="s">
        <v>3646</v>
      </c>
    </row>
    <row r="3040" spans="1:65" s="12" customFormat="1" ht="22.9" customHeight="1">
      <c r="B3040" s="140"/>
      <c r="D3040" s="141" t="s">
        <v>72</v>
      </c>
      <c r="E3040" s="150" t="s">
        <v>3647</v>
      </c>
      <c r="F3040" s="150" t="s">
        <v>3648</v>
      </c>
      <c r="J3040" s="151">
        <f>BK3040</f>
        <v>0</v>
      </c>
      <c r="L3040" s="140"/>
      <c r="M3040" s="144"/>
      <c r="N3040" s="145"/>
      <c r="O3040" s="145"/>
      <c r="P3040" s="146">
        <f>SUM(P3041:P3110)</f>
        <v>1810.674278</v>
      </c>
      <c r="Q3040" s="145"/>
      <c r="R3040" s="146">
        <f>SUM(R3041:R3110)</f>
        <v>29.686553489999998</v>
      </c>
      <c r="S3040" s="145"/>
      <c r="T3040" s="147">
        <f>SUM(T3041:T3110)</f>
        <v>0</v>
      </c>
      <c r="AR3040" s="141" t="s">
        <v>129</v>
      </c>
      <c r="AT3040" s="148" t="s">
        <v>72</v>
      </c>
      <c r="AU3040" s="148" t="s">
        <v>81</v>
      </c>
      <c r="AY3040" s="141" t="s">
        <v>445</v>
      </c>
      <c r="BK3040" s="149">
        <f>SUM(BK3041:BK3110)</f>
        <v>0</v>
      </c>
    </row>
    <row r="3041" spans="1:65" s="2" customFormat="1" ht="24.2" customHeight="1">
      <c r="A3041" s="30"/>
      <c r="B3041" s="152"/>
      <c r="C3041" s="153" t="s">
        <v>3649</v>
      </c>
      <c r="D3041" s="153" t="s">
        <v>447</v>
      </c>
      <c r="E3041" s="154" t="s">
        <v>3650</v>
      </c>
      <c r="F3041" s="155" t="s">
        <v>3651</v>
      </c>
      <c r="G3041" s="156" t="s">
        <v>529</v>
      </c>
      <c r="H3041" s="157">
        <v>1221.57</v>
      </c>
      <c r="I3041" s="158"/>
      <c r="J3041" s="158">
        <f>ROUND(I3041*H3041,2)</f>
        <v>0</v>
      </c>
      <c r="K3041" s="159"/>
      <c r="L3041" s="31"/>
      <c r="M3041" s="160" t="s">
        <v>1</v>
      </c>
      <c r="N3041" s="161" t="s">
        <v>39</v>
      </c>
      <c r="O3041" s="162">
        <v>1.4814000000000001</v>
      </c>
      <c r="P3041" s="162">
        <f>O3041*H3041</f>
        <v>1809.6337980000001</v>
      </c>
      <c r="Q3041" s="162">
        <v>3.277E-3</v>
      </c>
      <c r="R3041" s="162">
        <f>Q3041*H3041</f>
        <v>4.0030848899999993</v>
      </c>
      <c r="S3041" s="162">
        <v>0</v>
      </c>
      <c r="T3041" s="163">
        <f>S3041*H3041</f>
        <v>0</v>
      </c>
      <c r="U3041" s="30"/>
      <c r="V3041" s="30"/>
      <c r="W3041" s="30"/>
      <c r="X3041" s="30"/>
      <c r="Y3041" s="30"/>
      <c r="Z3041" s="30"/>
      <c r="AA3041" s="30"/>
      <c r="AB3041" s="30"/>
      <c r="AC3041" s="30"/>
      <c r="AD3041" s="30"/>
      <c r="AE3041" s="30"/>
      <c r="AR3041" s="164" t="s">
        <v>558</v>
      </c>
      <c r="AT3041" s="164" t="s">
        <v>447</v>
      </c>
      <c r="AU3041" s="164" t="s">
        <v>129</v>
      </c>
      <c r="AY3041" s="18" t="s">
        <v>445</v>
      </c>
      <c r="BE3041" s="165">
        <f>IF(N3041="základná",J3041,0)</f>
        <v>0</v>
      </c>
      <c r="BF3041" s="165">
        <f>IF(N3041="znížená",J3041,0)</f>
        <v>0</v>
      </c>
      <c r="BG3041" s="165">
        <f>IF(N3041="zákl. prenesená",J3041,0)</f>
        <v>0</v>
      </c>
      <c r="BH3041" s="165">
        <f>IF(N3041="zníž. prenesená",J3041,0)</f>
        <v>0</v>
      </c>
      <c r="BI3041" s="165">
        <f>IF(N3041="nulová",J3041,0)</f>
        <v>0</v>
      </c>
      <c r="BJ3041" s="18" t="s">
        <v>129</v>
      </c>
      <c r="BK3041" s="165">
        <f>ROUND(I3041*H3041,2)</f>
        <v>0</v>
      </c>
      <c r="BL3041" s="18" t="s">
        <v>558</v>
      </c>
      <c r="BM3041" s="164" t="s">
        <v>3652</v>
      </c>
    </row>
    <row r="3042" spans="1:65" s="13" customFormat="1">
      <c r="B3042" s="166"/>
      <c r="D3042" s="167" t="s">
        <v>453</v>
      </c>
      <c r="E3042" s="168" t="s">
        <v>1</v>
      </c>
      <c r="F3042" s="169" t="s">
        <v>3653</v>
      </c>
      <c r="H3042" s="168" t="s">
        <v>1</v>
      </c>
      <c r="L3042" s="166"/>
      <c r="M3042" s="170"/>
      <c r="N3042" s="171"/>
      <c r="O3042" s="171"/>
      <c r="P3042" s="171"/>
      <c r="Q3042" s="171"/>
      <c r="R3042" s="171"/>
      <c r="S3042" s="171"/>
      <c r="T3042" s="172"/>
      <c r="AT3042" s="168" t="s">
        <v>453</v>
      </c>
      <c r="AU3042" s="168" t="s">
        <v>129</v>
      </c>
      <c r="AV3042" s="13" t="s">
        <v>81</v>
      </c>
      <c r="AW3042" s="13" t="s">
        <v>29</v>
      </c>
      <c r="AX3042" s="13" t="s">
        <v>73</v>
      </c>
      <c r="AY3042" s="168" t="s">
        <v>445</v>
      </c>
    </row>
    <row r="3043" spans="1:65" s="14" customFormat="1">
      <c r="B3043" s="173"/>
      <c r="D3043" s="167" t="s">
        <v>453</v>
      </c>
      <c r="E3043" s="174" t="s">
        <v>1</v>
      </c>
      <c r="F3043" s="175" t="s">
        <v>3654</v>
      </c>
      <c r="H3043" s="176">
        <v>6.93</v>
      </c>
      <c r="L3043" s="173"/>
      <c r="M3043" s="177"/>
      <c r="N3043" s="178"/>
      <c r="O3043" s="178"/>
      <c r="P3043" s="178"/>
      <c r="Q3043" s="178"/>
      <c r="R3043" s="178"/>
      <c r="S3043" s="178"/>
      <c r="T3043" s="179"/>
      <c r="AT3043" s="174" t="s">
        <v>453</v>
      </c>
      <c r="AU3043" s="174" t="s">
        <v>129</v>
      </c>
      <c r="AV3043" s="14" t="s">
        <v>129</v>
      </c>
      <c r="AW3043" s="14" t="s">
        <v>29</v>
      </c>
      <c r="AX3043" s="14" t="s">
        <v>73</v>
      </c>
      <c r="AY3043" s="174" t="s">
        <v>445</v>
      </c>
    </row>
    <row r="3044" spans="1:65" s="13" customFormat="1">
      <c r="B3044" s="166"/>
      <c r="D3044" s="167" t="s">
        <v>453</v>
      </c>
      <c r="E3044" s="168" t="s">
        <v>1</v>
      </c>
      <c r="F3044" s="169" t="s">
        <v>3655</v>
      </c>
      <c r="H3044" s="168" t="s">
        <v>1</v>
      </c>
      <c r="L3044" s="166"/>
      <c r="M3044" s="170"/>
      <c r="N3044" s="171"/>
      <c r="O3044" s="171"/>
      <c r="P3044" s="171"/>
      <c r="Q3044" s="171"/>
      <c r="R3044" s="171"/>
      <c r="S3044" s="171"/>
      <c r="T3044" s="172"/>
      <c r="AT3044" s="168" t="s">
        <v>453</v>
      </c>
      <c r="AU3044" s="168" t="s">
        <v>129</v>
      </c>
      <c r="AV3044" s="13" t="s">
        <v>81</v>
      </c>
      <c r="AW3044" s="13" t="s">
        <v>29</v>
      </c>
      <c r="AX3044" s="13" t="s">
        <v>73</v>
      </c>
      <c r="AY3044" s="168" t="s">
        <v>445</v>
      </c>
    </row>
    <row r="3045" spans="1:65" s="14" customFormat="1">
      <c r="B3045" s="173"/>
      <c r="D3045" s="167" t="s">
        <v>453</v>
      </c>
      <c r="E3045" s="174" t="s">
        <v>1</v>
      </c>
      <c r="F3045" s="175" t="s">
        <v>3656</v>
      </c>
      <c r="H3045" s="176">
        <v>74.007999999999996</v>
      </c>
      <c r="L3045" s="173"/>
      <c r="M3045" s="177"/>
      <c r="N3045" s="178"/>
      <c r="O3045" s="178"/>
      <c r="P3045" s="178"/>
      <c r="Q3045" s="178"/>
      <c r="R3045" s="178"/>
      <c r="S3045" s="178"/>
      <c r="T3045" s="179"/>
      <c r="AT3045" s="174" t="s">
        <v>453</v>
      </c>
      <c r="AU3045" s="174" t="s">
        <v>129</v>
      </c>
      <c r="AV3045" s="14" t="s">
        <v>129</v>
      </c>
      <c r="AW3045" s="14" t="s">
        <v>29</v>
      </c>
      <c r="AX3045" s="14" t="s">
        <v>73</v>
      </c>
      <c r="AY3045" s="174" t="s">
        <v>445</v>
      </c>
    </row>
    <row r="3046" spans="1:65" s="14" customFormat="1">
      <c r="B3046" s="173"/>
      <c r="D3046" s="167" t="s">
        <v>453</v>
      </c>
      <c r="E3046" s="174" t="s">
        <v>1</v>
      </c>
      <c r="F3046" s="175" t="s">
        <v>3657</v>
      </c>
      <c r="H3046" s="176">
        <v>-13.2</v>
      </c>
      <c r="L3046" s="173"/>
      <c r="M3046" s="177"/>
      <c r="N3046" s="178"/>
      <c r="O3046" s="178"/>
      <c r="P3046" s="178"/>
      <c r="Q3046" s="178"/>
      <c r="R3046" s="178"/>
      <c r="S3046" s="178"/>
      <c r="T3046" s="179"/>
      <c r="AT3046" s="174" t="s">
        <v>453</v>
      </c>
      <c r="AU3046" s="174" t="s">
        <v>129</v>
      </c>
      <c r="AV3046" s="14" t="s">
        <v>129</v>
      </c>
      <c r="AW3046" s="14" t="s">
        <v>29</v>
      </c>
      <c r="AX3046" s="14" t="s">
        <v>73</v>
      </c>
      <c r="AY3046" s="174" t="s">
        <v>445</v>
      </c>
    </row>
    <row r="3047" spans="1:65" s="14" customFormat="1">
      <c r="B3047" s="173"/>
      <c r="D3047" s="167" t="s">
        <v>453</v>
      </c>
      <c r="E3047" s="174" t="s">
        <v>1</v>
      </c>
      <c r="F3047" s="175" t="s">
        <v>3658</v>
      </c>
      <c r="H3047" s="176">
        <v>-0.9</v>
      </c>
      <c r="L3047" s="173"/>
      <c r="M3047" s="177"/>
      <c r="N3047" s="178"/>
      <c r="O3047" s="178"/>
      <c r="P3047" s="178"/>
      <c r="Q3047" s="178"/>
      <c r="R3047" s="178"/>
      <c r="S3047" s="178"/>
      <c r="T3047" s="179"/>
      <c r="AT3047" s="174" t="s">
        <v>453</v>
      </c>
      <c r="AU3047" s="174" t="s">
        <v>129</v>
      </c>
      <c r="AV3047" s="14" t="s">
        <v>129</v>
      </c>
      <c r="AW3047" s="14" t="s">
        <v>29</v>
      </c>
      <c r="AX3047" s="14" t="s">
        <v>73</v>
      </c>
      <c r="AY3047" s="174" t="s">
        <v>445</v>
      </c>
    </row>
    <row r="3048" spans="1:65" s="14" customFormat="1">
      <c r="B3048" s="173"/>
      <c r="D3048" s="167" t="s">
        <v>453</v>
      </c>
      <c r="E3048" s="174" t="s">
        <v>1</v>
      </c>
      <c r="F3048" s="175" t="s">
        <v>3659</v>
      </c>
      <c r="H3048" s="176">
        <v>0.32400000000000001</v>
      </c>
      <c r="L3048" s="173"/>
      <c r="M3048" s="177"/>
      <c r="N3048" s="178"/>
      <c r="O3048" s="178"/>
      <c r="P3048" s="178"/>
      <c r="Q3048" s="178"/>
      <c r="R3048" s="178"/>
      <c r="S3048" s="178"/>
      <c r="T3048" s="179"/>
      <c r="AT3048" s="174" t="s">
        <v>453</v>
      </c>
      <c r="AU3048" s="174" t="s">
        <v>129</v>
      </c>
      <c r="AV3048" s="14" t="s">
        <v>129</v>
      </c>
      <c r="AW3048" s="14" t="s">
        <v>29</v>
      </c>
      <c r="AX3048" s="14" t="s">
        <v>73</v>
      </c>
      <c r="AY3048" s="174" t="s">
        <v>445</v>
      </c>
    </row>
    <row r="3049" spans="1:65" s="13" customFormat="1">
      <c r="B3049" s="166"/>
      <c r="D3049" s="167" t="s">
        <v>453</v>
      </c>
      <c r="E3049" s="168" t="s">
        <v>1</v>
      </c>
      <c r="F3049" s="169" t="s">
        <v>3660</v>
      </c>
      <c r="H3049" s="168" t="s">
        <v>1</v>
      </c>
      <c r="L3049" s="166"/>
      <c r="M3049" s="170"/>
      <c r="N3049" s="171"/>
      <c r="O3049" s="171"/>
      <c r="P3049" s="171"/>
      <c r="Q3049" s="171"/>
      <c r="R3049" s="171"/>
      <c r="S3049" s="171"/>
      <c r="T3049" s="172"/>
      <c r="AT3049" s="168" t="s">
        <v>453</v>
      </c>
      <c r="AU3049" s="168" t="s">
        <v>129</v>
      </c>
      <c r="AV3049" s="13" t="s">
        <v>81</v>
      </c>
      <c r="AW3049" s="13" t="s">
        <v>29</v>
      </c>
      <c r="AX3049" s="13" t="s">
        <v>73</v>
      </c>
      <c r="AY3049" s="168" t="s">
        <v>445</v>
      </c>
    </row>
    <row r="3050" spans="1:65" s="14" customFormat="1">
      <c r="B3050" s="173"/>
      <c r="D3050" s="167" t="s">
        <v>453</v>
      </c>
      <c r="E3050" s="174" t="s">
        <v>1</v>
      </c>
      <c r="F3050" s="175" t="s">
        <v>3661</v>
      </c>
      <c r="H3050" s="176">
        <v>82.191999999999993</v>
      </c>
      <c r="L3050" s="173"/>
      <c r="M3050" s="177"/>
      <c r="N3050" s="178"/>
      <c r="O3050" s="178"/>
      <c r="P3050" s="178"/>
      <c r="Q3050" s="178"/>
      <c r="R3050" s="178"/>
      <c r="S3050" s="178"/>
      <c r="T3050" s="179"/>
      <c r="AT3050" s="174" t="s">
        <v>453</v>
      </c>
      <c r="AU3050" s="174" t="s">
        <v>129</v>
      </c>
      <c r="AV3050" s="14" t="s">
        <v>129</v>
      </c>
      <c r="AW3050" s="14" t="s">
        <v>29</v>
      </c>
      <c r="AX3050" s="14" t="s">
        <v>73</v>
      </c>
      <c r="AY3050" s="174" t="s">
        <v>445</v>
      </c>
    </row>
    <row r="3051" spans="1:65" s="14" customFormat="1">
      <c r="B3051" s="173"/>
      <c r="D3051" s="167" t="s">
        <v>453</v>
      </c>
      <c r="E3051" s="174" t="s">
        <v>1</v>
      </c>
      <c r="F3051" s="175" t="s">
        <v>3662</v>
      </c>
      <c r="H3051" s="176">
        <v>-11.6</v>
      </c>
      <c r="L3051" s="173"/>
      <c r="M3051" s="177"/>
      <c r="N3051" s="178"/>
      <c r="O3051" s="178"/>
      <c r="P3051" s="178"/>
      <c r="Q3051" s="178"/>
      <c r="R3051" s="178"/>
      <c r="S3051" s="178"/>
      <c r="T3051" s="179"/>
      <c r="AT3051" s="174" t="s">
        <v>453</v>
      </c>
      <c r="AU3051" s="174" t="s">
        <v>129</v>
      </c>
      <c r="AV3051" s="14" t="s">
        <v>129</v>
      </c>
      <c r="AW3051" s="14" t="s">
        <v>29</v>
      </c>
      <c r="AX3051" s="14" t="s">
        <v>73</v>
      </c>
      <c r="AY3051" s="174" t="s">
        <v>445</v>
      </c>
    </row>
    <row r="3052" spans="1:65" s="14" customFormat="1">
      <c r="B3052" s="173"/>
      <c r="D3052" s="167" t="s">
        <v>453</v>
      </c>
      <c r="E3052" s="174" t="s">
        <v>1</v>
      </c>
      <c r="F3052" s="175" t="s">
        <v>3658</v>
      </c>
      <c r="H3052" s="176">
        <v>-0.9</v>
      </c>
      <c r="L3052" s="173"/>
      <c r="M3052" s="177"/>
      <c r="N3052" s="178"/>
      <c r="O3052" s="178"/>
      <c r="P3052" s="178"/>
      <c r="Q3052" s="178"/>
      <c r="R3052" s="178"/>
      <c r="S3052" s="178"/>
      <c r="T3052" s="179"/>
      <c r="AT3052" s="174" t="s">
        <v>453</v>
      </c>
      <c r="AU3052" s="174" t="s">
        <v>129</v>
      </c>
      <c r="AV3052" s="14" t="s">
        <v>129</v>
      </c>
      <c r="AW3052" s="14" t="s">
        <v>29</v>
      </c>
      <c r="AX3052" s="14" t="s">
        <v>73</v>
      </c>
      <c r="AY3052" s="174" t="s">
        <v>445</v>
      </c>
    </row>
    <row r="3053" spans="1:65" s="14" customFormat="1">
      <c r="B3053" s="173"/>
      <c r="D3053" s="167" t="s">
        <v>453</v>
      </c>
      <c r="E3053" s="174" t="s">
        <v>1</v>
      </c>
      <c r="F3053" s="175" t="s">
        <v>3659</v>
      </c>
      <c r="H3053" s="176">
        <v>0.32400000000000001</v>
      </c>
      <c r="L3053" s="173"/>
      <c r="M3053" s="177"/>
      <c r="N3053" s="178"/>
      <c r="O3053" s="178"/>
      <c r="P3053" s="178"/>
      <c r="Q3053" s="178"/>
      <c r="R3053" s="178"/>
      <c r="S3053" s="178"/>
      <c r="T3053" s="179"/>
      <c r="AT3053" s="174" t="s">
        <v>453</v>
      </c>
      <c r="AU3053" s="174" t="s">
        <v>129</v>
      </c>
      <c r="AV3053" s="14" t="s">
        <v>129</v>
      </c>
      <c r="AW3053" s="14" t="s">
        <v>29</v>
      </c>
      <c r="AX3053" s="14" t="s">
        <v>73</v>
      </c>
      <c r="AY3053" s="174" t="s">
        <v>445</v>
      </c>
    </row>
    <row r="3054" spans="1:65" s="15" customFormat="1">
      <c r="B3054" s="180"/>
      <c r="D3054" s="167" t="s">
        <v>453</v>
      </c>
      <c r="E3054" s="181" t="s">
        <v>1</v>
      </c>
      <c r="F3054" s="182" t="s">
        <v>468</v>
      </c>
      <c r="H3054" s="183">
        <v>137.178</v>
      </c>
      <c r="L3054" s="180"/>
      <c r="M3054" s="184"/>
      <c r="N3054" s="185"/>
      <c r="O3054" s="185"/>
      <c r="P3054" s="185"/>
      <c r="Q3054" s="185"/>
      <c r="R3054" s="185"/>
      <c r="S3054" s="185"/>
      <c r="T3054" s="186"/>
      <c r="AT3054" s="181" t="s">
        <v>453</v>
      </c>
      <c r="AU3054" s="181" t="s">
        <v>129</v>
      </c>
      <c r="AV3054" s="15" t="s">
        <v>469</v>
      </c>
      <c r="AW3054" s="15" t="s">
        <v>29</v>
      </c>
      <c r="AX3054" s="15" t="s">
        <v>73</v>
      </c>
      <c r="AY3054" s="181" t="s">
        <v>445</v>
      </c>
    </row>
    <row r="3055" spans="1:65" s="13" customFormat="1">
      <c r="B3055" s="166"/>
      <c r="D3055" s="167" t="s">
        <v>453</v>
      </c>
      <c r="E3055" s="168" t="s">
        <v>1</v>
      </c>
      <c r="F3055" s="169" t="s">
        <v>653</v>
      </c>
      <c r="H3055" s="168" t="s">
        <v>1</v>
      </c>
      <c r="L3055" s="166"/>
      <c r="M3055" s="170"/>
      <c r="N3055" s="171"/>
      <c r="O3055" s="171"/>
      <c r="P3055" s="171"/>
      <c r="Q3055" s="171"/>
      <c r="R3055" s="171"/>
      <c r="S3055" s="171"/>
      <c r="T3055" s="172"/>
      <c r="AT3055" s="168" t="s">
        <v>453</v>
      </c>
      <c r="AU3055" s="168" t="s">
        <v>129</v>
      </c>
      <c r="AV3055" s="13" t="s">
        <v>81</v>
      </c>
      <c r="AW3055" s="13" t="s">
        <v>29</v>
      </c>
      <c r="AX3055" s="13" t="s">
        <v>73</v>
      </c>
      <c r="AY3055" s="168" t="s">
        <v>445</v>
      </c>
    </row>
    <row r="3056" spans="1:65" s="13" customFormat="1">
      <c r="B3056" s="166"/>
      <c r="D3056" s="167" t="s">
        <v>453</v>
      </c>
      <c r="E3056" s="168" t="s">
        <v>1</v>
      </c>
      <c r="F3056" s="169" t="s">
        <v>1643</v>
      </c>
      <c r="H3056" s="168" t="s">
        <v>1</v>
      </c>
      <c r="L3056" s="166"/>
      <c r="M3056" s="170"/>
      <c r="N3056" s="171"/>
      <c r="O3056" s="171"/>
      <c r="P3056" s="171"/>
      <c r="Q3056" s="171"/>
      <c r="R3056" s="171"/>
      <c r="S3056" s="171"/>
      <c r="T3056" s="172"/>
      <c r="AT3056" s="168" t="s">
        <v>453</v>
      </c>
      <c r="AU3056" s="168" t="s">
        <v>129</v>
      </c>
      <c r="AV3056" s="13" t="s">
        <v>81</v>
      </c>
      <c r="AW3056" s="13" t="s">
        <v>29</v>
      </c>
      <c r="AX3056" s="13" t="s">
        <v>73</v>
      </c>
      <c r="AY3056" s="168" t="s">
        <v>445</v>
      </c>
    </row>
    <row r="3057" spans="2:51" s="14" customFormat="1">
      <c r="B3057" s="173"/>
      <c r="D3057" s="167" t="s">
        <v>453</v>
      </c>
      <c r="E3057" s="174" t="s">
        <v>1</v>
      </c>
      <c r="F3057" s="175" t="s">
        <v>3663</v>
      </c>
      <c r="H3057" s="176">
        <v>38.4</v>
      </c>
      <c r="L3057" s="173"/>
      <c r="M3057" s="177"/>
      <c r="N3057" s="178"/>
      <c r="O3057" s="178"/>
      <c r="P3057" s="178"/>
      <c r="Q3057" s="178"/>
      <c r="R3057" s="178"/>
      <c r="S3057" s="178"/>
      <c r="T3057" s="179"/>
      <c r="AT3057" s="174" t="s">
        <v>453</v>
      </c>
      <c r="AU3057" s="174" t="s">
        <v>129</v>
      </c>
      <c r="AV3057" s="14" t="s">
        <v>129</v>
      </c>
      <c r="AW3057" s="14" t="s">
        <v>29</v>
      </c>
      <c r="AX3057" s="14" t="s">
        <v>73</v>
      </c>
      <c r="AY3057" s="174" t="s">
        <v>445</v>
      </c>
    </row>
    <row r="3058" spans="2:51" s="14" customFormat="1" ht="22.5">
      <c r="B3058" s="173"/>
      <c r="D3058" s="167" t="s">
        <v>453</v>
      </c>
      <c r="E3058" s="174" t="s">
        <v>1</v>
      </c>
      <c r="F3058" s="175" t="s">
        <v>3664</v>
      </c>
      <c r="H3058" s="176">
        <v>34.6</v>
      </c>
      <c r="L3058" s="173"/>
      <c r="M3058" s="177"/>
      <c r="N3058" s="178"/>
      <c r="O3058" s="178"/>
      <c r="P3058" s="178"/>
      <c r="Q3058" s="178"/>
      <c r="R3058" s="178"/>
      <c r="S3058" s="178"/>
      <c r="T3058" s="179"/>
      <c r="AT3058" s="174" t="s">
        <v>453</v>
      </c>
      <c r="AU3058" s="174" t="s">
        <v>129</v>
      </c>
      <c r="AV3058" s="14" t="s">
        <v>129</v>
      </c>
      <c r="AW3058" s="14" t="s">
        <v>29</v>
      </c>
      <c r="AX3058" s="14" t="s">
        <v>73</v>
      </c>
      <c r="AY3058" s="174" t="s">
        <v>445</v>
      </c>
    </row>
    <row r="3059" spans="2:51" s="13" customFormat="1">
      <c r="B3059" s="166"/>
      <c r="D3059" s="167" t="s">
        <v>453</v>
      </c>
      <c r="E3059" s="168" t="s">
        <v>1</v>
      </c>
      <c r="F3059" s="169" t="s">
        <v>3665</v>
      </c>
      <c r="H3059" s="168" t="s">
        <v>1</v>
      </c>
      <c r="L3059" s="166"/>
      <c r="M3059" s="170"/>
      <c r="N3059" s="171"/>
      <c r="O3059" s="171"/>
      <c r="P3059" s="171"/>
      <c r="Q3059" s="171"/>
      <c r="R3059" s="171"/>
      <c r="S3059" s="171"/>
      <c r="T3059" s="172"/>
      <c r="AT3059" s="168" t="s">
        <v>453</v>
      </c>
      <c r="AU3059" s="168" t="s">
        <v>129</v>
      </c>
      <c r="AV3059" s="13" t="s">
        <v>81</v>
      </c>
      <c r="AW3059" s="13" t="s">
        <v>29</v>
      </c>
      <c r="AX3059" s="13" t="s">
        <v>73</v>
      </c>
      <c r="AY3059" s="168" t="s">
        <v>445</v>
      </c>
    </row>
    <row r="3060" spans="2:51" s="14" customFormat="1">
      <c r="B3060" s="173"/>
      <c r="D3060" s="167" t="s">
        <v>453</v>
      </c>
      <c r="E3060" s="174" t="s">
        <v>1</v>
      </c>
      <c r="F3060" s="175" t="s">
        <v>3666</v>
      </c>
      <c r="H3060" s="176">
        <v>8.3550000000000004</v>
      </c>
      <c r="L3060" s="173"/>
      <c r="M3060" s="177"/>
      <c r="N3060" s="178"/>
      <c r="O3060" s="178"/>
      <c r="P3060" s="178"/>
      <c r="Q3060" s="178"/>
      <c r="R3060" s="178"/>
      <c r="S3060" s="178"/>
      <c r="T3060" s="179"/>
      <c r="AT3060" s="174" t="s">
        <v>453</v>
      </c>
      <c r="AU3060" s="174" t="s">
        <v>129</v>
      </c>
      <c r="AV3060" s="14" t="s">
        <v>129</v>
      </c>
      <c r="AW3060" s="14" t="s">
        <v>29</v>
      </c>
      <c r="AX3060" s="14" t="s">
        <v>73</v>
      </c>
      <c r="AY3060" s="174" t="s">
        <v>445</v>
      </c>
    </row>
    <row r="3061" spans="2:51" s="13" customFormat="1">
      <c r="B3061" s="166"/>
      <c r="D3061" s="167" t="s">
        <v>453</v>
      </c>
      <c r="E3061" s="168" t="s">
        <v>1</v>
      </c>
      <c r="F3061" s="169" t="s">
        <v>1645</v>
      </c>
      <c r="H3061" s="168" t="s">
        <v>1</v>
      </c>
      <c r="L3061" s="166"/>
      <c r="M3061" s="170"/>
      <c r="N3061" s="171"/>
      <c r="O3061" s="171"/>
      <c r="P3061" s="171"/>
      <c r="Q3061" s="171"/>
      <c r="R3061" s="171"/>
      <c r="S3061" s="171"/>
      <c r="T3061" s="172"/>
      <c r="AT3061" s="168" t="s">
        <v>453</v>
      </c>
      <c r="AU3061" s="168" t="s">
        <v>129</v>
      </c>
      <c r="AV3061" s="13" t="s">
        <v>81</v>
      </c>
      <c r="AW3061" s="13" t="s">
        <v>29</v>
      </c>
      <c r="AX3061" s="13" t="s">
        <v>73</v>
      </c>
      <c r="AY3061" s="168" t="s">
        <v>445</v>
      </c>
    </row>
    <row r="3062" spans="2:51" s="14" customFormat="1" ht="22.5">
      <c r="B3062" s="173"/>
      <c r="D3062" s="167" t="s">
        <v>453</v>
      </c>
      <c r="E3062" s="174" t="s">
        <v>1</v>
      </c>
      <c r="F3062" s="175" t="s">
        <v>3667</v>
      </c>
      <c r="H3062" s="176">
        <v>174.79</v>
      </c>
      <c r="L3062" s="173"/>
      <c r="M3062" s="177"/>
      <c r="N3062" s="178"/>
      <c r="O3062" s="178"/>
      <c r="P3062" s="178"/>
      <c r="Q3062" s="178"/>
      <c r="R3062" s="178"/>
      <c r="S3062" s="178"/>
      <c r="T3062" s="179"/>
      <c r="AT3062" s="174" t="s">
        <v>453</v>
      </c>
      <c r="AU3062" s="174" t="s">
        <v>129</v>
      </c>
      <c r="AV3062" s="14" t="s">
        <v>129</v>
      </c>
      <c r="AW3062" s="14" t="s">
        <v>29</v>
      </c>
      <c r="AX3062" s="14" t="s">
        <v>73</v>
      </c>
      <c r="AY3062" s="174" t="s">
        <v>445</v>
      </c>
    </row>
    <row r="3063" spans="2:51" s="14" customFormat="1" ht="22.5">
      <c r="B3063" s="173"/>
      <c r="D3063" s="167" t="s">
        <v>453</v>
      </c>
      <c r="E3063" s="174" t="s">
        <v>1</v>
      </c>
      <c r="F3063" s="175" t="s">
        <v>3668</v>
      </c>
      <c r="H3063" s="176">
        <v>180.07</v>
      </c>
      <c r="L3063" s="173"/>
      <c r="M3063" s="177"/>
      <c r="N3063" s="178"/>
      <c r="O3063" s="178"/>
      <c r="P3063" s="178"/>
      <c r="Q3063" s="178"/>
      <c r="R3063" s="178"/>
      <c r="S3063" s="178"/>
      <c r="T3063" s="179"/>
      <c r="AT3063" s="174" t="s">
        <v>453</v>
      </c>
      <c r="AU3063" s="174" t="s">
        <v>129</v>
      </c>
      <c r="AV3063" s="14" t="s">
        <v>129</v>
      </c>
      <c r="AW3063" s="14" t="s">
        <v>29</v>
      </c>
      <c r="AX3063" s="14" t="s">
        <v>73</v>
      </c>
      <c r="AY3063" s="174" t="s">
        <v>445</v>
      </c>
    </row>
    <row r="3064" spans="2:51" s="14" customFormat="1">
      <c r="B3064" s="173"/>
      <c r="D3064" s="167" t="s">
        <v>453</v>
      </c>
      <c r="E3064" s="174" t="s">
        <v>1</v>
      </c>
      <c r="F3064" s="175" t="s">
        <v>3669</v>
      </c>
      <c r="H3064" s="176">
        <v>-49.8</v>
      </c>
      <c r="L3064" s="173"/>
      <c r="M3064" s="177"/>
      <c r="N3064" s="178"/>
      <c r="O3064" s="178"/>
      <c r="P3064" s="178"/>
      <c r="Q3064" s="178"/>
      <c r="R3064" s="178"/>
      <c r="S3064" s="178"/>
      <c r="T3064" s="179"/>
      <c r="AT3064" s="174" t="s">
        <v>453</v>
      </c>
      <c r="AU3064" s="174" t="s">
        <v>129</v>
      </c>
      <c r="AV3064" s="14" t="s">
        <v>129</v>
      </c>
      <c r="AW3064" s="14" t="s">
        <v>29</v>
      </c>
      <c r="AX3064" s="14" t="s">
        <v>73</v>
      </c>
      <c r="AY3064" s="174" t="s">
        <v>445</v>
      </c>
    </row>
    <row r="3065" spans="2:51" s="15" customFormat="1">
      <c r="B3065" s="180"/>
      <c r="D3065" s="167" t="s">
        <v>453</v>
      </c>
      <c r="E3065" s="181" t="s">
        <v>1</v>
      </c>
      <c r="F3065" s="182" t="s">
        <v>468</v>
      </c>
      <c r="H3065" s="183">
        <v>386.41500000000002</v>
      </c>
      <c r="L3065" s="180"/>
      <c r="M3065" s="184"/>
      <c r="N3065" s="185"/>
      <c r="O3065" s="185"/>
      <c r="P3065" s="185"/>
      <c r="Q3065" s="185"/>
      <c r="R3065" s="185"/>
      <c r="S3065" s="185"/>
      <c r="T3065" s="186"/>
      <c r="AT3065" s="181" t="s">
        <v>453</v>
      </c>
      <c r="AU3065" s="181" t="s">
        <v>129</v>
      </c>
      <c r="AV3065" s="15" t="s">
        <v>469</v>
      </c>
      <c r="AW3065" s="15" t="s">
        <v>29</v>
      </c>
      <c r="AX3065" s="15" t="s">
        <v>73</v>
      </c>
      <c r="AY3065" s="181" t="s">
        <v>445</v>
      </c>
    </row>
    <row r="3066" spans="2:51" s="13" customFormat="1">
      <c r="B3066" s="166"/>
      <c r="D3066" s="167" t="s">
        <v>453</v>
      </c>
      <c r="E3066" s="168" t="s">
        <v>1</v>
      </c>
      <c r="F3066" s="169" t="s">
        <v>654</v>
      </c>
      <c r="H3066" s="168" t="s">
        <v>1</v>
      </c>
      <c r="L3066" s="166"/>
      <c r="M3066" s="170"/>
      <c r="N3066" s="171"/>
      <c r="O3066" s="171"/>
      <c r="P3066" s="171"/>
      <c r="Q3066" s="171"/>
      <c r="R3066" s="171"/>
      <c r="S3066" s="171"/>
      <c r="T3066" s="172"/>
      <c r="AT3066" s="168" t="s">
        <v>453</v>
      </c>
      <c r="AU3066" s="168" t="s">
        <v>129</v>
      </c>
      <c r="AV3066" s="13" t="s">
        <v>81</v>
      </c>
      <c r="AW3066" s="13" t="s">
        <v>29</v>
      </c>
      <c r="AX3066" s="13" t="s">
        <v>73</v>
      </c>
      <c r="AY3066" s="168" t="s">
        <v>445</v>
      </c>
    </row>
    <row r="3067" spans="2:51" s="13" customFormat="1">
      <c r="B3067" s="166"/>
      <c r="D3067" s="167" t="s">
        <v>453</v>
      </c>
      <c r="E3067" s="168" t="s">
        <v>1</v>
      </c>
      <c r="F3067" s="169" t="s">
        <v>1643</v>
      </c>
      <c r="H3067" s="168" t="s">
        <v>1</v>
      </c>
      <c r="L3067" s="166"/>
      <c r="M3067" s="170"/>
      <c r="N3067" s="171"/>
      <c r="O3067" s="171"/>
      <c r="P3067" s="171"/>
      <c r="Q3067" s="171"/>
      <c r="R3067" s="171"/>
      <c r="S3067" s="171"/>
      <c r="T3067" s="172"/>
      <c r="AT3067" s="168" t="s">
        <v>453</v>
      </c>
      <c r="AU3067" s="168" t="s">
        <v>129</v>
      </c>
      <c r="AV3067" s="13" t="s">
        <v>81</v>
      </c>
      <c r="AW3067" s="13" t="s">
        <v>29</v>
      </c>
      <c r="AX3067" s="13" t="s">
        <v>73</v>
      </c>
      <c r="AY3067" s="168" t="s">
        <v>445</v>
      </c>
    </row>
    <row r="3068" spans="2:51" s="14" customFormat="1" ht="22.5">
      <c r="B3068" s="173"/>
      <c r="D3068" s="167" t="s">
        <v>453</v>
      </c>
      <c r="E3068" s="174" t="s">
        <v>1</v>
      </c>
      <c r="F3068" s="175" t="s">
        <v>3670</v>
      </c>
      <c r="H3068" s="176">
        <v>22.8</v>
      </c>
      <c r="L3068" s="173"/>
      <c r="M3068" s="177"/>
      <c r="N3068" s="178"/>
      <c r="O3068" s="178"/>
      <c r="P3068" s="178"/>
      <c r="Q3068" s="178"/>
      <c r="R3068" s="178"/>
      <c r="S3068" s="178"/>
      <c r="T3068" s="179"/>
      <c r="AT3068" s="174" t="s">
        <v>453</v>
      </c>
      <c r="AU3068" s="174" t="s">
        <v>129</v>
      </c>
      <c r="AV3068" s="14" t="s">
        <v>129</v>
      </c>
      <c r="AW3068" s="14" t="s">
        <v>29</v>
      </c>
      <c r="AX3068" s="14" t="s">
        <v>73</v>
      </c>
      <c r="AY3068" s="174" t="s">
        <v>445</v>
      </c>
    </row>
    <row r="3069" spans="2:51" s="13" customFormat="1">
      <c r="B3069" s="166"/>
      <c r="D3069" s="167" t="s">
        <v>453</v>
      </c>
      <c r="E3069" s="168" t="s">
        <v>1</v>
      </c>
      <c r="F3069" s="169" t="s">
        <v>3665</v>
      </c>
      <c r="H3069" s="168" t="s">
        <v>1</v>
      </c>
      <c r="L3069" s="166"/>
      <c r="M3069" s="170"/>
      <c r="N3069" s="171"/>
      <c r="O3069" s="171"/>
      <c r="P3069" s="171"/>
      <c r="Q3069" s="171"/>
      <c r="R3069" s="171"/>
      <c r="S3069" s="171"/>
      <c r="T3069" s="172"/>
      <c r="AT3069" s="168" t="s">
        <v>453</v>
      </c>
      <c r="AU3069" s="168" t="s">
        <v>129</v>
      </c>
      <c r="AV3069" s="13" t="s">
        <v>81</v>
      </c>
      <c r="AW3069" s="13" t="s">
        <v>29</v>
      </c>
      <c r="AX3069" s="13" t="s">
        <v>73</v>
      </c>
      <c r="AY3069" s="168" t="s">
        <v>445</v>
      </c>
    </row>
    <row r="3070" spans="2:51" s="14" customFormat="1">
      <c r="B3070" s="173"/>
      <c r="D3070" s="167" t="s">
        <v>453</v>
      </c>
      <c r="E3070" s="174" t="s">
        <v>1</v>
      </c>
      <c r="F3070" s="175" t="s">
        <v>3671</v>
      </c>
      <c r="H3070" s="176">
        <v>7.84</v>
      </c>
      <c r="L3070" s="173"/>
      <c r="M3070" s="177"/>
      <c r="N3070" s="178"/>
      <c r="O3070" s="178"/>
      <c r="P3070" s="178"/>
      <c r="Q3070" s="178"/>
      <c r="R3070" s="178"/>
      <c r="S3070" s="178"/>
      <c r="T3070" s="179"/>
      <c r="AT3070" s="174" t="s">
        <v>453</v>
      </c>
      <c r="AU3070" s="174" t="s">
        <v>129</v>
      </c>
      <c r="AV3070" s="14" t="s">
        <v>129</v>
      </c>
      <c r="AW3070" s="14" t="s">
        <v>29</v>
      </c>
      <c r="AX3070" s="14" t="s">
        <v>73</v>
      </c>
      <c r="AY3070" s="174" t="s">
        <v>445</v>
      </c>
    </row>
    <row r="3071" spans="2:51" s="13" customFormat="1">
      <c r="B3071" s="166"/>
      <c r="D3071" s="167" t="s">
        <v>453</v>
      </c>
      <c r="E3071" s="168" t="s">
        <v>1</v>
      </c>
      <c r="F3071" s="169" t="s">
        <v>1645</v>
      </c>
      <c r="H3071" s="168" t="s">
        <v>1</v>
      </c>
      <c r="L3071" s="166"/>
      <c r="M3071" s="170"/>
      <c r="N3071" s="171"/>
      <c r="O3071" s="171"/>
      <c r="P3071" s="171"/>
      <c r="Q3071" s="171"/>
      <c r="R3071" s="171"/>
      <c r="S3071" s="171"/>
      <c r="T3071" s="172"/>
      <c r="AT3071" s="168" t="s">
        <v>453</v>
      </c>
      <c r="AU3071" s="168" t="s">
        <v>129</v>
      </c>
      <c r="AV3071" s="13" t="s">
        <v>81</v>
      </c>
      <c r="AW3071" s="13" t="s">
        <v>29</v>
      </c>
      <c r="AX3071" s="13" t="s">
        <v>73</v>
      </c>
      <c r="AY3071" s="168" t="s">
        <v>445</v>
      </c>
    </row>
    <row r="3072" spans="2:51" s="14" customFormat="1">
      <c r="B3072" s="173"/>
      <c r="D3072" s="167" t="s">
        <v>453</v>
      </c>
      <c r="E3072" s="174" t="s">
        <v>1</v>
      </c>
      <c r="F3072" s="175" t="s">
        <v>3672</v>
      </c>
      <c r="H3072" s="176">
        <v>95.04</v>
      </c>
      <c r="L3072" s="173"/>
      <c r="M3072" s="177"/>
      <c r="N3072" s="178"/>
      <c r="O3072" s="178"/>
      <c r="P3072" s="178"/>
      <c r="Q3072" s="178"/>
      <c r="R3072" s="178"/>
      <c r="S3072" s="178"/>
      <c r="T3072" s="179"/>
      <c r="AT3072" s="174" t="s">
        <v>453</v>
      </c>
      <c r="AU3072" s="174" t="s">
        <v>129</v>
      </c>
      <c r="AV3072" s="14" t="s">
        <v>129</v>
      </c>
      <c r="AW3072" s="14" t="s">
        <v>29</v>
      </c>
      <c r="AX3072" s="14" t="s">
        <v>73</v>
      </c>
      <c r="AY3072" s="174" t="s">
        <v>445</v>
      </c>
    </row>
    <row r="3073" spans="2:51" s="14" customFormat="1">
      <c r="B3073" s="173"/>
      <c r="D3073" s="167" t="s">
        <v>453</v>
      </c>
      <c r="E3073" s="174" t="s">
        <v>1</v>
      </c>
      <c r="F3073" s="175" t="s">
        <v>3673</v>
      </c>
      <c r="H3073" s="176">
        <v>-12</v>
      </c>
      <c r="L3073" s="173"/>
      <c r="M3073" s="177"/>
      <c r="N3073" s="178"/>
      <c r="O3073" s="178"/>
      <c r="P3073" s="178"/>
      <c r="Q3073" s="178"/>
      <c r="R3073" s="178"/>
      <c r="S3073" s="178"/>
      <c r="T3073" s="179"/>
      <c r="AT3073" s="174" t="s">
        <v>453</v>
      </c>
      <c r="AU3073" s="174" t="s">
        <v>129</v>
      </c>
      <c r="AV3073" s="14" t="s">
        <v>129</v>
      </c>
      <c r="AW3073" s="14" t="s">
        <v>29</v>
      </c>
      <c r="AX3073" s="14" t="s">
        <v>73</v>
      </c>
      <c r="AY3073" s="174" t="s">
        <v>445</v>
      </c>
    </row>
    <row r="3074" spans="2:51" s="14" customFormat="1" ht="22.5">
      <c r="B3074" s="173"/>
      <c r="D3074" s="167" t="s">
        <v>453</v>
      </c>
      <c r="E3074" s="174" t="s">
        <v>1</v>
      </c>
      <c r="F3074" s="175" t="s">
        <v>3674</v>
      </c>
      <c r="H3074" s="176">
        <v>98.713999999999999</v>
      </c>
      <c r="L3074" s="173"/>
      <c r="M3074" s="177"/>
      <c r="N3074" s="178"/>
      <c r="O3074" s="178"/>
      <c r="P3074" s="178"/>
      <c r="Q3074" s="178"/>
      <c r="R3074" s="178"/>
      <c r="S3074" s="178"/>
      <c r="T3074" s="179"/>
      <c r="AT3074" s="174" t="s">
        <v>453</v>
      </c>
      <c r="AU3074" s="174" t="s">
        <v>129</v>
      </c>
      <c r="AV3074" s="14" t="s">
        <v>129</v>
      </c>
      <c r="AW3074" s="14" t="s">
        <v>29</v>
      </c>
      <c r="AX3074" s="14" t="s">
        <v>73</v>
      </c>
      <c r="AY3074" s="174" t="s">
        <v>445</v>
      </c>
    </row>
    <row r="3075" spans="2:51" s="14" customFormat="1">
      <c r="B3075" s="173"/>
      <c r="D3075" s="167" t="s">
        <v>453</v>
      </c>
      <c r="E3075" s="174" t="s">
        <v>1</v>
      </c>
      <c r="F3075" s="175" t="s">
        <v>3675</v>
      </c>
      <c r="H3075" s="176">
        <v>-9.8000000000000007</v>
      </c>
      <c r="L3075" s="173"/>
      <c r="M3075" s="177"/>
      <c r="N3075" s="178"/>
      <c r="O3075" s="178"/>
      <c r="P3075" s="178"/>
      <c r="Q3075" s="178"/>
      <c r="R3075" s="178"/>
      <c r="S3075" s="178"/>
      <c r="T3075" s="179"/>
      <c r="AT3075" s="174" t="s">
        <v>453</v>
      </c>
      <c r="AU3075" s="174" t="s">
        <v>129</v>
      </c>
      <c r="AV3075" s="14" t="s">
        <v>129</v>
      </c>
      <c r="AW3075" s="14" t="s">
        <v>29</v>
      </c>
      <c r="AX3075" s="14" t="s">
        <v>73</v>
      </c>
      <c r="AY3075" s="174" t="s">
        <v>445</v>
      </c>
    </row>
    <row r="3076" spans="2:51" s="14" customFormat="1" ht="22.5">
      <c r="B3076" s="173"/>
      <c r="D3076" s="167" t="s">
        <v>453</v>
      </c>
      <c r="E3076" s="174" t="s">
        <v>1</v>
      </c>
      <c r="F3076" s="175" t="s">
        <v>3676</v>
      </c>
      <c r="H3076" s="176">
        <v>249.48</v>
      </c>
      <c r="L3076" s="173"/>
      <c r="M3076" s="177"/>
      <c r="N3076" s="178"/>
      <c r="O3076" s="178"/>
      <c r="P3076" s="178"/>
      <c r="Q3076" s="178"/>
      <c r="R3076" s="178"/>
      <c r="S3076" s="178"/>
      <c r="T3076" s="179"/>
      <c r="AT3076" s="174" t="s">
        <v>453</v>
      </c>
      <c r="AU3076" s="174" t="s">
        <v>129</v>
      </c>
      <c r="AV3076" s="14" t="s">
        <v>129</v>
      </c>
      <c r="AW3076" s="14" t="s">
        <v>29</v>
      </c>
      <c r="AX3076" s="14" t="s">
        <v>73</v>
      </c>
      <c r="AY3076" s="174" t="s">
        <v>445</v>
      </c>
    </row>
    <row r="3077" spans="2:51" s="14" customFormat="1">
      <c r="B3077" s="173"/>
      <c r="D3077" s="167" t="s">
        <v>453</v>
      </c>
      <c r="E3077" s="174" t="s">
        <v>1</v>
      </c>
      <c r="F3077" s="175" t="s">
        <v>3677</v>
      </c>
      <c r="H3077" s="176">
        <v>-29.6</v>
      </c>
      <c r="L3077" s="173"/>
      <c r="M3077" s="177"/>
      <c r="N3077" s="178"/>
      <c r="O3077" s="178"/>
      <c r="P3077" s="178"/>
      <c r="Q3077" s="178"/>
      <c r="R3077" s="178"/>
      <c r="S3077" s="178"/>
      <c r="T3077" s="179"/>
      <c r="AT3077" s="174" t="s">
        <v>453</v>
      </c>
      <c r="AU3077" s="174" t="s">
        <v>129</v>
      </c>
      <c r="AV3077" s="14" t="s">
        <v>129</v>
      </c>
      <c r="AW3077" s="14" t="s">
        <v>29</v>
      </c>
      <c r="AX3077" s="14" t="s">
        <v>73</v>
      </c>
      <c r="AY3077" s="174" t="s">
        <v>445</v>
      </c>
    </row>
    <row r="3078" spans="2:51" s="15" customFormat="1">
      <c r="B3078" s="180"/>
      <c r="D3078" s="167" t="s">
        <v>453</v>
      </c>
      <c r="E3078" s="181" t="s">
        <v>1</v>
      </c>
      <c r="F3078" s="182" t="s">
        <v>468</v>
      </c>
      <c r="H3078" s="183">
        <v>422.47399999999999</v>
      </c>
      <c r="L3078" s="180"/>
      <c r="M3078" s="184"/>
      <c r="N3078" s="185"/>
      <c r="O3078" s="185"/>
      <c r="P3078" s="185"/>
      <c r="Q3078" s="185"/>
      <c r="R3078" s="185"/>
      <c r="S3078" s="185"/>
      <c r="T3078" s="186"/>
      <c r="AT3078" s="181" t="s">
        <v>453</v>
      </c>
      <c r="AU3078" s="181" t="s">
        <v>129</v>
      </c>
      <c r="AV3078" s="15" t="s">
        <v>469</v>
      </c>
      <c r="AW3078" s="15" t="s">
        <v>29</v>
      </c>
      <c r="AX3078" s="15" t="s">
        <v>73</v>
      </c>
      <c r="AY3078" s="181" t="s">
        <v>445</v>
      </c>
    </row>
    <row r="3079" spans="2:51" s="13" customFormat="1">
      <c r="B3079" s="166"/>
      <c r="D3079" s="167" t="s">
        <v>453</v>
      </c>
      <c r="E3079" s="168" t="s">
        <v>1</v>
      </c>
      <c r="F3079" s="169" t="s">
        <v>846</v>
      </c>
      <c r="H3079" s="168" t="s">
        <v>1</v>
      </c>
      <c r="L3079" s="166"/>
      <c r="M3079" s="170"/>
      <c r="N3079" s="171"/>
      <c r="O3079" s="171"/>
      <c r="P3079" s="171"/>
      <c r="Q3079" s="171"/>
      <c r="R3079" s="171"/>
      <c r="S3079" s="171"/>
      <c r="T3079" s="172"/>
      <c r="AT3079" s="168" t="s">
        <v>453</v>
      </c>
      <c r="AU3079" s="168" t="s">
        <v>129</v>
      </c>
      <c r="AV3079" s="13" t="s">
        <v>81</v>
      </c>
      <c r="AW3079" s="13" t="s">
        <v>29</v>
      </c>
      <c r="AX3079" s="13" t="s">
        <v>73</v>
      </c>
      <c r="AY3079" s="168" t="s">
        <v>445</v>
      </c>
    </row>
    <row r="3080" spans="2:51" s="13" customFormat="1">
      <c r="B3080" s="166"/>
      <c r="D3080" s="167" t="s">
        <v>453</v>
      </c>
      <c r="E3080" s="168" t="s">
        <v>1</v>
      </c>
      <c r="F3080" s="169" t="s">
        <v>1643</v>
      </c>
      <c r="H3080" s="168" t="s">
        <v>1</v>
      </c>
      <c r="L3080" s="166"/>
      <c r="M3080" s="170"/>
      <c r="N3080" s="171"/>
      <c r="O3080" s="171"/>
      <c r="P3080" s="171"/>
      <c r="Q3080" s="171"/>
      <c r="R3080" s="171"/>
      <c r="S3080" s="171"/>
      <c r="T3080" s="172"/>
      <c r="AT3080" s="168" t="s">
        <v>453</v>
      </c>
      <c r="AU3080" s="168" t="s">
        <v>129</v>
      </c>
      <c r="AV3080" s="13" t="s">
        <v>81</v>
      </c>
      <c r="AW3080" s="13" t="s">
        <v>29</v>
      </c>
      <c r="AX3080" s="13" t="s">
        <v>73</v>
      </c>
      <c r="AY3080" s="168" t="s">
        <v>445</v>
      </c>
    </row>
    <row r="3081" spans="2:51" s="14" customFormat="1" ht="22.5">
      <c r="B3081" s="173"/>
      <c r="D3081" s="167" t="s">
        <v>453</v>
      </c>
      <c r="E3081" s="174" t="s">
        <v>1</v>
      </c>
      <c r="F3081" s="175" t="s">
        <v>3678</v>
      </c>
      <c r="H3081" s="176">
        <v>53.4</v>
      </c>
      <c r="L3081" s="173"/>
      <c r="M3081" s="177"/>
      <c r="N3081" s="178"/>
      <c r="O3081" s="178"/>
      <c r="P3081" s="178"/>
      <c r="Q3081" s="178"/>
      <c r="R3081" s="178"/>
      <c r="S3081" s="178"/>
      <c r="T3081" s="179"/>
      <c r="AT3081" s="174" t="s">
        <v>453</v>
      </c>
      <c r="AU3081" s="174" t="s">
        <v>129</v>
      </c>
      <c r="AV3081" s="14" t="s">
        <v>129</v>
      </c>
      <c r="AW3081" s="14" t="s">
        <v>29</v>
      </c>
      <c r="AX3081" s="14" t="s">
        <v>73</v>
      </c>
      <c r="AY3081" s="174" t="s">
        <v>445</v>
      </c>
    </row>
    <row r="3082" spans="2:51" s="13" customFormat="1">
      <c r="B3082" s="166"/>
      <c r="D3082" s="167" t="s">
        <v>453</v>
      </c>
      <c r="E3082" s="168" t="s">
        <v>1</v>
      </c>
      <c r="F3082" s="169" t="s">
        <v>3665</v>
      </c>
      <c r="H3082" s="168" t="s">
        <v>1</v>
      </c>
      <c r="L3082" s="166"/>
      <c r="M3082" s="170"/>
      <c r="N3082" s="171"/>
      <c r="O3082" s="171"/>
      <c r="P3082" s="171"/>
      <c r="Q3082" s="171"/>
      <c r="R3082" s="171"/>
      <c r="S3082" s="171"/>
      <c r="T3082" s="172"/>
      <c r="AT3082" s="168" t="s">
        <v>453</v>
      </c>
      <c r="AU3082" s="168" t="s">
        <v>129</v>
      </c>
      <c r="AV3082" s="13" t="s">
        <v>81</v>
      </c>
      <c r="AW3082" s="13" t="s">
        <v>29</v>
      </c>
      <c r="AX3082" s="13" t="s">
        <v>73</v>
      </c>
      <c r="AY3082" s="168" t="s">
        <v>445</v>
      </c>
    </row>
    <row r="3083" spans="2:51" s="14" customFormat="1">
      <c r="B3083" s="173"/>
      <c r="D3083" s="167" t="s">
        <v>453</v>
      </c>
      <c r="E3083" s="174" t="s">
        <v>1</v>
      </c>
      <c r="F3083" s="175" t="s">
        <v>3679</v>
      </c>
      <c r="H3083" s="176">
        <v>11.83</v>
      </c>
      <c r="L3083" s="173"/>
      <c r="M3083" s="177"/>
      <c r="N3083" s="178"/>
      <c r="O3083" s="178"/>
      <c r="P3083" s="178"/>
      <c r="Q3083" s="178"/>
      <c r="R3083" s="178"/>
      <c r="S3083" s="178"/>
      <c r="T3083" s="179"/>
      <c r="AT3083" s="174" t="s">
        <v>453</v>
      </c>
      <c r="AU3083" s="174" t="s">
        <v>129</v>
      </c>
      <c r="AV3083" s="14" t="s">
        <v>129</v>
      </c>
      <c r="AW3083" s="14" t="s">
        <v>29</v>
      </c>
      <c r="AX3083" s="14" t="s">
        <v>73</v>
      </c>
      <c r="AY3083" s="174" t="s">
        <v>445</v>
      </c>
    </row>
    <row r="3084" spans="2:51" s="13" customFormat="1">
      <c r="B3084" s="166"/>
      <c r="D3084" s="167" t="s">
        <v>453</v>
      </c>
      <c r="E3084" s="168" t="s">
        <v>1</v>
      </c>
      <c r="F3084" s="169" t="s">
        <v>1645</v>
      </c>
      <c r="H3084" s="168" t="s">
        <v>1</v>
      </c>
      <c r="L3084" s="166"/>
      <c r="M3084" s="170"/>
      <c r="N3084" s="171"/>
      <c r="O3084" s="171"/>
      <c r="P3084" s="171"/>
      <c r="Q3084" s="171"/>
      <c r="R3084" s="171"/>
      <c r="S3084" s="171"/>
      <c r="T3084" s="172"/>
      <c r="AT3084" s="168" t="s">
        <v>453</v>
      </c>
      <c r="AU3084" s="168" t="s">
        <v>129</v>
      </c>
      <c r="AV3084" s="13" t="s">
        <v>81</v>
      </c>
      <c r="AW3084" s="13" t="s">
        <v>29</v>
      </c>
      <c r="AX3084" s="13" t="s">
        <v>73</v>
      </c>
      <c r="AY3084" s="168" t="s">
        <v>445</v>
      </c>
    </row>
    <row r="3085" spans="2:51" s="14" customFormat="1" ht="22.5">
      <c r="B3085" s="173"/>
      <c r="D3085" s="167" t="s">
        <v>453</v>
      </c>
      <c r="E3085" s="174" t="s">
        <v>1</v>
      </c>
      <c r="F3085" s="175" t="s">
        <v>3680</v>
      </c>
      <c r="H3085" s="176">
        <v>133.86099999999999</v>
      </c>
      <c r="L3085" s="173"/>
      <c r="M3085" s="177"/>
      <c r="N3085" s="178"/>
      <c r="O3085" s="178"/>
      <c r="P3085" s="178"/>
      <c r="Q3085" s="178"/>
      <c r="R3085" s="178"/>
      <c r="S3085" s="178"/>
      <c r="T3085" s="179"/>
      <c r="AT3085" s="174" t="s">
        <v>453</v>
      </c>
      <c r="AU3085" s="174" t="s">
        <v>129</v>
      </c>
      <c r="AV3085" s="14" t="s">
        <v>129</v>
      </c>
      <c r="AW3085" s="14" t="s">
        <v>29</v>
      </c>
      <c r="AX3085" s="14" t="s">
        <v>73</v>
      </c>
      <c r="AY3085" s="174" t="s">
        <v>445</v>
      </c>
    </row>
    <row r="3086" spans="2:51" s="14" customFormat="1">
      <c r="B3086" s="173"/>
      <c r="D3086" s="167" t="s">
        <v>453</v>
      </c>
      <c r="E3086" s="174" t="s">
        <v>1</v>
      </c>
      <c r="F3086" s="175" t="s">
        <v>3681</v>
      </c>
      <c r="H3086" s="176">
        <v>-10.885</v>
      </c>
      <c r="L3086" s="173"/>
      <c r="M3086" s="177"/>
      <c r="N3086" s="178"/>
      <c r="O3086" s="178"/>
      <c r="P3086" s="178"/>
      <c r="Q3086" s="178"/>
      <c r="R3086" s="178"/>
      <c r="S3086" s="178"/>
      <c r="T3086" s="179"/>
      <c r="AT3086" s="174" t="s">
        <v>453</v>
      </c>
      <c r="AU3086" s="174" t="s">
        <v>129</v>
      </c>
      <c r="AV3086" s="14" t="s">
        <v>129</v>
      </c>
      <c r="AW3086" s="14" t="s">
        <v>29</v>
      </c>
      <c r="AX3086" s="14" t="s">
        <v>73</v>
      </c>
      <c r="AY3086" s="174" t="s">
        <v>445</v>
      </c>
    </row>
    <row r="3087" spans="2:51" s="14" customFormat="1">
      <c r="B3087" s="173"/>
      <c r="D3087" s="167" t="s">
        <v>453</v>
      </c>
      <c r="E3087" s="174" t="s">
        <v>1</v>
      </c>
      <c r="F3087" s="175" t="s">
        <v>3682</v>
      </c>
      <c r="H3087" s="176">
        <v>-21.6</v>
      </c>
      <c r="L3087" s="173"/>
      <c r="M3087" s="177"/>
      <c r="N3087" s="178"/>
      <c r="O3087" s="178"/>
      <c r="P3087" s="178"/>
      <c r="Q3087" s="178"/>
      <c r="R3087" s="178"/>
      <c r="S3087" s="178"/>
      <c r="T3087" s="179"/>
      <c r="AT3087" s="174" t="s">
        <v>453</v>
      </c>
      <c r="AU3087" s="174" t="s">
        <v>129</v>
      </c>
      <c r="AV3087" s="14" t="s">
        <v>129</v>
      </c>
      <c r="AW3087" s="14" t="s">
        <v>29</v>
      </c>
      <c r="AX3087" s="14" t="s">
        <v>73</v>
      </c>
      <c r="AY3087" s="174" t="s">
        <v>445</v>
      </c>
    </row>
    <row r="3088" spans="2:51" s="14" customFormat="1">
      <c r="B3088" s="173"/>
      <c r="D3088" s="167" t="s">
        <v>453</v>
      </c>
      <c r="E3088" s="174" t="s">
        <v>1</v>
      </c>
      <c r="F3088" s="175" t="s">
        <v>3683</v>
      </c>
      <c r="H3088" s="176">
        <v>56.505000000000003</v>
      </c>
      <c r="L3088" s="173"/>
      <c r="M3088" s="177"/>
      <c r="N3088" s="178"/>
      <c r="O3088" s="178"/>
      <c r="P3088" s="178"/>
      <c r="Q3088" s="178"/>
      <c r="R3088" s="178"/>
      <c r="S3088" s="178"/>
      <c r="T3088" s="179"/>
      <c r="AT3088" s="174" t="s">
        <v>453</v>
      </c>
      <c r="AU3088" s="174" t="s">
        <v>129</v>
      </c>
      <c r="AV3088" s="14" t="s">
        <v>129</v>
      </c>
      <c r="AW3088" s="14" t="s">
        <v>29</v>
      </c>
      <c r="AX3088" s="14" t="s">
        <v>73</v>
      </c>
      <c r="AY3088" s="174" t="s">
        <v>445</v>
      </c>
    </row>
    <row r="3089" spans="1:65" s="14" customFormat="1">
      <c r="B3089" s="173"/>
      <c r="D3089" s="167" t="s">
        <v>453</v>
      </c>
      <c r="E3089" s="174" t="s">
        <v>1</v>
      </c>
      <c r="F3089" s="175" t="s">
        <v>3684</v>
      </c>
      <c r="H3089" s="176">
        <v>-1.736</v>
      </c>
      <c r="L3089" s="173"/>
      <c r="M3089" s="177"/>
      <c r="N3089" s="178"/>
      <c r="O3089" s="178"/>
      <c r="P3089" s="178"/>
      <c r="Q3089" s="178"/>
      <c r="R3089" s="178"/>
      <c r="S3089" s="178"/>
      <c r="T3089" s="179"/>
      <c r="AT3089" s="174" t="s">
        <v>453</v>
      </c>
      <c r="AU3089" s="174" t="s">
        <v>129</v>
      </c>
      <c r="AV3089" s="14" t="s">
        <v>129</v>
      </c>
      <c r="AW3089" s="14" t="s">
        <v>29</v>
      </c>
      <c r="AX3089" s="14" t="s">
        <v>73</v>
      </c>
      <c r="AY3089" s="174" t="s">
        <v>445</v>
      </c>
    </row>
    <row r="3090" spans="1:65" s="14" customFormat="1">
      <c r="B3090" s="173"/>
      <c r="D3090" s="167" t="s">
        <v>453</v>
      </c>
      <c r="E3090" s="174" t="s">
        <v>1</v>
      </c>
      <c r="F3090" s="175" t="s">
        <v>3685</v>
      </c>
      <c r="H3090" s="176">
        <v>-5</v>
      </c>
      <c r="L3090" s="173"/>
      <c r="M3090" s="177"/>
      <c r="N3090" s="178"/>
      <c r="O3090" s="178"/>
      <c r="P3090" s="178"/>
      <c r="Q3090" s="178"/>
      <c r="R3090" s="178"/>
      <c r="S3090" s="178"/>
      <c r="T3090" s="179"/>
      <c r="AT3090" s="174" t="s">
        <v>453</v>
      </c>
      <c r="AU3090" s="174" t="s">
        <v>129</v>
      </c>
      <c r="AV3090" s="14" t="s">
        <v>129</v>
      </c>
      <c r="AW3090" s="14" t="s">
        <v>29</v>
      </c>
      <c r="AX3090" s="14" t="s">
        <v>73</v>
      </c>
      <c r="AY3090" s="174" t="s">
        <v>445</v>
      </c>
    </row>
    <row r="3091" spans="1:65" s="14" customFormat="1">
      <c r="B3091" s="173"/>
      <c r="D3091" s="167" t="s">
        <v>453</v>
      </c>
      <c r="E3091" s="174" t="s">
        <v>1</v>
      </c>
      <c r="F3091" s="175" t="s">
        <v>3686</v>
      </c>
      <c r="H3091" s="176">
        <v>73.128</v>
      </c>
      <c r="L3091" s="173"/>
      <c r="M3091" s="177"/>
      <c r="N3091" s="178"/>
      <c r="O3091" s="178"/>
      <c r="P3091" s="178"/>
      <c r="Q3091" s="178"/>
      <c r="R3091" s="178"/>
      <c r="S3091" s="178"/>
      <c r="T3091" s="179"/>
      <c r="AT3091" s="174" t="s">
        <v>453</v>
      </c>
      <c r="AU3091" s="174" t="s">
        <v>129</v>
      </c>
      <c r="AV3091" s="14" t="s">
        <v>129</v>
      </c>
      <c r="AW3091" s="14" t="s">
        <v>29</v>
      </c>
      <c r="AX3091" s="14" t="s">
        <v>73</v>
      </c>
      <c r="AY3091" s="174" t="s">
        <v>445</v>
      </c>
    </row>
    <row r="3092" spans="1:65" s="14" customFormat="1">
      <c r="B3092" s="173"/>
      <c r="D3092" s="167" t="s">
        <v>453</v>
      </c>
      <c r="E3092" s="174" t="s">
        <v>1</v>
      </c>
      <c r="F3092" s="175" t="s">
        <v>3687</v>
      </c>
      <c r="H3092" s="176">
        <v>-14</v>
      </c>
      <c r="L3092" s="173"/>
      <c r="M3092" s="177"/>
      <c r="N3092" s="178"/>
      <c r="O3092" s="178"/>
      <c r="P3092" s="178"/>
      <c r="Q3092" s="178"/>
      <c r="R3092" s="178"/>
      <c r="S3092" s="178"/>
      <c r="T3092" s="179"/>
      <c r="AT3092" s="174" t="s">
        <v>453</v>
      </c>
      <c r="AU3092" s="174" t="s">
        <v>129</v>
      </c>
      <c r="AV3092" s="14" t="s">
        <v>129</v>
      </c>
      <c r="AW3092" s="14" t="s">
        <v>29</v>
      </c>
      <c r="AX3092" s="14" t="s">
        <v>73</v>
      </c>
      <c r="AY3092" s="174" t="s">
        <v>445</v>
      </c>
    </row>
    <row r="3093" spans="1:65" s="15" customFormat="1">
      <c r="B3093" s="180"/>
      <c r="D3093" s="167" t="s">
        <v>453</v>
      </c>
      <c r="E3093" s="181" t="s">
        <v>1</v>
      </c>
      <c r="F3093" s="182" t="s">
        <v>468</v>
      </c>
      <c r="H3093" s="183">
        <v>275.50299999999999</v>
      </c>
      <c r="L3093" s="180"/>
      <c r="M3093" s="184"/>
      <c r="N3093" s="185"/>
      <c r="O3093" s="185"/>
      <c r="P3093" s="185"/>
      <c r="Q3093" s="185"/>
      <c r="R3093" s="185"/>
      <c r="S3093" s="185"/>
      <c r="T3093" s="186"/>
      <c r="AT3093" s="181" t="s">
        <v>453</v>
      </c>
      <c r="AU3093" s="181" t="s">
        <v>129</v>
      </c>
      <c r="AV3093" s="15" t="s">
        <v>469</v>
      </c>
      <c r="AW3093" s="15" t="s">
        <v>29</v>
      </c>
      <c r="AX3093" s="15" t="s">
        <v>73</v>
      </c>
      <c r="AY3093" s="181" t="s">
        <v>445</v>
      </c>
    </row>
    <row r="3094" spans="1:65" s="16" customFormat="1">
      <c r="B3094" s="187"/>
      <c r="D3094" s="167" t="s">
        <v>453</v>
      </c>
      <c r="E3094" s="188" t="s">
        <v>404</v>
      </c>
      <c r="F3094" s="189" t="s">
        <v>470</v>
      </c>
      <c r="H3094" s="190">
        <v>1221.57</v>
      </c>
      <c r="L3094" s="187"/>
      <c r="M3094" s="191"/>
      <c r="N3094" s="192"/>
      <c r="O3094" s="192"/>
      <c r="P3094" s="192"/>
      <c r="Q3094" s="192"/>
      <c r="R3094" s="192"/>
      <c r="S3094" s="192"/>
      <c r="T3094" s="193"/>
      <c r="AT3094" s="188" t="s">
        <v>453</v>
      </c>
      <c r="AU3094" s="188" t="s">
        <v>129</v>
      </c>
      <c r="AV3094" s="16" t="s">
        <v>451</v>
      </c>
      <c r="AW3094" s="16" t="s">
        <v>29</v>
      </c>
      <c r="AX3094" s="16" t="s">
        <v>81</v>
      </c>
      <c r="AY3094" s="188" t="s">
        <v>445</v>
      </c>
    </row>
    <row r="3095" spans="1:65" s="2" customFormat="1" ht="16.5" customHeight="1">
      <c r="A3095" s="30"/>
      <c r="B3095" s="152"/>
      <c r="C3095" s="194" t="s">
        <v>3688</v>
      </c>
      <c r="D3095" s="194" t="s">
        <v>534</v>
      </c>
      <c r="E3095" s="195" t="s">
        <v>3689</v>
      </c>
      <c r="F3095" s="196" t="s">
        <v>3690</v>
      </c>
      <c r="G3095" s="197" t="s">
        <v>529</v>
      </c>
      <c r="H3095" s="198">
        <v>1246.001</v>
      </c>
      <c r="I3095" s="199"/>
      <c r="J3095" s="199">
        <f>ROUND(I3095*H3095,2)</f>
        <v>0</v>
      </c>
      <c r="K3095" s="200"/>
      <c r="L3095" s="201"/>
      <c r="M3095" s="202" t="s">
        <v>1</v>
      </c>
      <c r="N3095" s="203" t="s">
        <v>39</v>
      </c>
      <c r="O3095" s="162">
        <v>0</v>
      </c>
      <c r="P3095" s="162">
        <f>O3095*H3095</f>
        <v>0</v>
      </c>
      <c r="Q3095" s="162">
        <v>2.06E-2</v>
      </c>
      <c r="R3095" s="162">
        <f>Q3095*H3095</f>
        <v>25.667620599999999</v>
      </c>
      <c r="S3095" s="162">
        <v>0</v>
      </c>
      <c r="T3095" s="163">
        <f>S3095*H3095</f>
        <v>0</v>
      </c>
      <c r="U3095" s="30"/>
      <c r="V3095" s="30"/>
      <c r="W3095" s="30"/>
      <c r="X3095" s="30"/>
      <c r="Y3095" s="30"/>
      <c r="Z3095" s="30"/>
      <c r="AA3095" s="30"/>
      <c r="AB3095" s="30"/>
      <c r="AC3095" s="30"/>
      <c r="AD3095" s="30"/>
      <c r="AE3095" s="30"/>
      <c r="AR3095" s="164" t="s">
        <v>655</v>
      </c>
      <c r="AT3095" s="164" t="s">
        <v>534</v>
      </c>
      <c r="AU3095" s="164" t="s">
        <v>129</v>
      </c>
      <c r="AY3095" s="18" t="s">
        <v>445</v>
      </c>
      <c r="BE3095" s="165">
        <f>IF(N3095="základná",J3095,0)</f>
        <v>0</v>
      </c>
      <c r="BF3095" s="165">
        <f>IF(N3095="znížená",J3095,0)</f>
        <v>0</v>
      </c>
      <c r="BG3095" s="165">
        <f>IF(N3095="zákl. prenesená",J3095,0)</f>
        <v>0</v>
      </c>
      <c r="BH3095" s="165">
        <f>IF(N3095="zníž. prenesená",J3095,0)</f>
        <v>0</v>
      </c>
      <c r="BI3095" s="165">
        <f>IF(N3095="nulová",J3095,0)</f>
        <v>0</v>
      </c>
      <c r="BJ3095" s="18" t="s">
        <v>129</v>
      </c>
      <c r="BK3095" s="165">
        <f>ROUND(I3095*H3095,2)</f>
        <v>0</v>
      </c>
      <c r="BL3095" s="18" t="s">
        <v>558</v>
      </c>
      <c r="BM3095" s="164" t="s">
        <v>3691</v>
      </c>
    </row>
    <row r="3096" spans="1:65" s="14" customFormat="1">
      <c r="B3096" s="173"/>
      <c r="D3096" s="167" t="s">
        <v>453</v>
      </c>
      <c r="E3096" s="174" t="s">
        <v>1</v>
      </c>
      <c r="F3096" s="175" t="s">
        <v>3692</v>
      </c>
      <c r="H3096" s="176">
        <v>1246.001</v>
      </c>
      <c r="L3096" s="173"/>
      <c r="M3096" s="177"/>
      <c r="N3096" s="178"/>
      <c r="O3096" s="178"/>
      <c r="P3096" s="178"/>
      <c r="Q3096" s="178"/>
      <c r="R3096" s="178"/>
      <c r="S3096" s="178"/>
      <c r="T3096" s="179"/>
      <c r="AT3096" s="174" t="s">
        <v>453</v>
      </c>
      <c r="AU3096" s="174" t="s">
        <v>129</v>
      </c>
      <c r="AV3096" s="14" t="s">
        <v>129</v>
      </c>
      <c r="AW3096" s="14" t="s">
        <v>29</v>
      </c>
      <c r="AX3096" s="14" t="s">
        <v>73</v>
      </c>
      <c r="AY3096" s="174" t="s">
        <v>445</v>
      </c>
    </row>
    <row r="3097" spans="1:65" s="16" customFormat="1">
      <c r="B3097" s="187"/>
      <c r="D3097" s="167" t="s">
        <v>453</v>
      </c>
      <c r="E3097" s="188" t="s">
        <v>1</v>
      </c>
      <c r="F3097" s="189" t="s">
        <v>470</v>
      </c>
      <c r="H3097" s="190">
        <v>1246.001</v>
      </c>
      <c r="L3097" s="187"/>
      <c r="M3097" s="191"/>
      <c r="N3097" s="192"/>
      <c r="O3097" s="192"/>
      <c r="P3097" s="192"/>
      <c r="Q3097" s="192"/>
      <c r="R3097" s="192"/>
      <c r="S3097" s="192"/>
      <c r="T3097" s="193"/>
      <c r="AT3097" s="188" t="s">
        <v>453</v>
      </c>
      <c r="AU3097" s="188" t="s">
        <v>129</v>
      </c>
      <c r="AV3097" s="16" t="s">
        <v>451</v>
      </c>
      <c r="AW3097" s="16" t="s">
        <v>29</v>
      </c>
      <c r="AX3097" s="16" t="s">
        <v>81</v>
      </c>
      <c r="AY3097" s="188" t="s">
        <v>445</v>
      </c>
    </row>
    <row r="3098" spans="1:65" s="2" customFormat="1" ht="24.2" customHeight="1">
      <c r="A3098" s="30"/>
      <c r="B3098" s="152"/>
      <c r="C3098" s="153" t="s">
        <v>3693</v>
      </c>
      <c r="D3098" s="153" t="s">
        <v>447</v>
      </c>
      <c r="E3098" s="154" t="s">
        <v>3694</v>
      </c>
      <c r="F3098" s="155" t="s">
        <v>3695</v>
      </c>
      <c r="G3098" s="156" t="s">
        <v>542</v>
      </c>
      <c r="H3098" s="157">
        <v>28</v>
      </c>
      <c r="I3098" s="158"/>
      <c r="J3098" s="158">
        <f>ROUND(I3098*H3098,2)</f>
        <v>0</v>
      </c>
      <c r="K3098" s="159"/>
      <c r="L3098" s="31"/>
      <c r="M3098" s="160" t="s">
        <v>1</v>
      </c>
      <c r="N3098" s="161" t="s">
        <v>39</v>
      </c>
      <c r="O3098" s="162">
        <v>3.7159999999999999E-2</v>
      </c>
      <c r="P3098" s="162">
        <f>O3098*H3098</f>
        <v>1.0404800000000001</v>
      </c>
      <c r="Q3098" s="162">
        <v>5.0000000000000001E-4</v>
      </c>
      <c r="R3098" s="162">
        <f>Q3098*H3098</f>
        <v>1.4E-2</v>
      </c>
      <c r="S3098" s="162">
        <v>0</v>
      </c>
      <c r="T3098" s="163">
        <f>S3098*H3098</f>
        <v>0</v>
      </c>
      <c r="U3098" s="30"/>
      <c r="V3098" s="30"/>
      <c r="W3098" s="30"/>
      <c r="X3098" s="30"/>
      <c r="Y3098" s="30"/>
      <c r="Z3098" s="30"/>
      <c r="AA3098" s="30"/>
      <c r="AB3098" s="30"/>
      <c r="AC3098" s="30"/>
      <c r="AD3098" s="30"/>
      <c r="AE3098" s="30"/>
      <c r="AR3098" s="164" t="s">
        <v>558</v>
      </c>
      <c r="AT3098" s="164" t="s">
        <v>447</v>
      </c>
      <c r="AU3098" s="164" t="s">
        <v>129</v>
      </c>
      <c r="AY3098" s="18" t="s">
        <v>445</v>
      </c>
      <c r="BE3098" s="165">
        <f>IF(N3098="základná",J3098,0)</f>
        <v>0</v>
      </c>
      <c r="BF3098" s="165">
        <f>IF(N3098="znížená",J3098,0)</f>
        <v>0</v>
      </c>
      <c r="BG3098" s="165">
        <f>IF(N3098="zákl. prenesená",J3098,0)</f>
        <v>0</v>
      </c>
      <c r="BH3098" s="165">
        <f>IF(N3098="zníž. prenesená",J3098,0)</f>
        <v>0</v>
      </c>
      <c r="BI3098" s="165">
        <f>IF(N3098="nulová",J3098,0)</f>
        <v>0</v>
      </c>
      <c r="BJ3098" s="18" t="s">
        <v>129</v>
      </c>
      <c r="BK3098" s="165">
        <f>ROUND(I3098*H3098,2)</f>
        <v>0</v>
      </c>
      <c r="BL3098" s="18" t="s">
        <v>558</v>
      </c>
      <c r="BM3098" s="164" t="s">
        <v>3696</v>
      </c>
    </row>
    <row r="3099" spans="1:65" s="13" customFormat="1">
      <c r="B3099" s="166"/>
      <c r="D3099" s="167" t="s">
        <v>453</v>
      </c>
      <c r="E3099" s="168" t="s">
        <v>1</v>
      </c>
      <c r="F3099" s="169" t="s">
        <v>639</v>
      </c>
      <c r="H3099" s="168" t="s">
        <v>1</v>
      </c>
      <c r="L3099" s="166"/>
      <c r="M3099" s="170"/>
      <c r="N3099" s="171"/>
      <c r="O3099" s="171"/>
      <c r="P3099" s="171"/>
      <c r="Q3099" s="171"/>
      <c r="R3099" s="171"/>
      <c r="S3099" s="171"/>
      <c r="T3099" s="172"/>
      <c r="AT3099" s="168" t="s">
        <v>453</v>
      </c>
      <c r="AU3099" s="168" t="s">
        <v>129</v>
      </c>
      <c r="AV3099" s="13" t="s">
        <v>81</v>
      </c>
      <c r="AW3099" s="13" t="s">
        <v>29</v>
      </c>
      <c r="AX3099" s="13" t="s">
        <v>73</v>
      </c>
      <c r="AY3099" s="168" t="s">
        <v>445</v>
      </c>
    </row>
    <row r="3100" spans="1:65" s="14" customFormat="1">
      <c r="B3100" s="173"/>
      <c r="D3100" s="167" t="s">
        <v>453</v>
      </c>
      <c r="E3100" s="174" t="s">
        <v>1</v>
      </c>
      <c r="F3100" s="175" t="s">
        <v>3697</v>
      </c>
      <c r="H3100" s="176">
        <v>8</v>
      </c>
      <c r="L3100" s="173"/>
      <c r="M3100" s="177"/>
      <c r="N3100" s="178"/>
      <c r="O3100" s="178"/>
      <c r="P3100" s="178"/>
      <c r="Q3100" s="178"/>
      <c r="R3100" s="178"/>
      <c r="S3100" s="178"/>
      <c r="T3100" s="179"/>
      <c r="AT3100" s="174" t="s">
        <v>453</v>
      </c>
      <c r="AU3100" s="174" t="s">
        <v>129</v>
      </c>
      <c r="AV3100" s="14" t="s">
        <v>129</v>
      </c>
      <c r="AW3100" s="14" t="s">
        <v>29</v>
      </c>
      <c r="AX3100" s="14" t="s">
        <v>73</v>
      </c>
      <c r="AY3100" s="174" t="s">
        <v>445</v>
      </c>
    </row>
    <row r="3101" spans="1:65" s="13" customFormat="1">
      <c r="B3101" s="166"/>
      <c r="D3101" s="167" t="s">
        <v>453</v>
      </c>
      <c r="E3101" s="168" t="s">
        <v>1</v>
      </c>
      <c r="F3101" s="169" t="s">
        <v>653</v>
      </c>
      <c r="H3101" s="168" t="s">
        <v>1</v>
      </c>
      <c r="L3101" s="166"/>
      <c r="M3101" s="170"/>
      <c r="N3101" s="171"/>
      <c r="O3101" s="171"/>
      <c r="P3101" s="171"/>
      <c r="Q3101" s="171"/>
      <c r="R3101" s="171"/>
      <c r="S3101" s="171"/>
      <c r="T3101" s="172"/>
      <c r="AT3101" s="168" t="s">
        <v>453</v>
      </c>
      <c r="AU3101" s="168" t="s">
        <v>129</v>
      </c>
      <c r="AV3101" s="13" t="s">
        <v>81</v>
      </c>
      <c r="AW3101" s="13" t="s">
        <v>29</v>
      </c>
      <c r="AX3101" s="13" t="s">
        <v>73</v>
      </c>
      <c r="AY3101" s="168" t="s">
        <v>445</v>
      </c>
    </row>
    <row r="3102" spans="1:65" s="14" customFormat="1">
      <c r="B3102" s="173"/>
      <c r="D3102" s="167" t="s">
        <v>453</v>
      </c>
      <c r="E3102" s="174" t="s">
        <v>1</v>
      </c>
      <c r="F3102" s="175" t="s">
        <v>3698</v>
      </c>
      <c r="H3102" s="176">
        <v>13.4</v>
      </c>
      <c r="L3102" s="173"/>
      <c r="M3102" s="177"/>
      <c r="N3102" s="178"/>
      <c r="O3102" s="178"/>
      <c r="P3102" s="178"/>
      <c r="Q3102" s="178"/>
      <c r="R3102" s="178"/>
      <c r="S3102" s="178"/>
      <c r="T3102" s="179"/>
      <c r="AT3102" s="174" t="s">
        <v>453</v>
      </c>
      <c r="AU3102" s="174" t="s">
        <v>129</v>
      </c>
      <c r="AV3102" s="14" t="s">
        <v>129</v>
      </c>
      <c r="AW3102" s="14" t="s">
        <v>29</v>
      </c>
      <c r="AX3102" s="14" t="s">
        <v>73</v>
      </c>
      <c r="AY3102" s="174" t="s">
        <v>445</v>
      </c>
    </row>
    <row r="3103" spans="1:65" s="13" customFormat="1">
      <c r="B3103" s="166"/>
      <c r="D3103" s="167" t="s">
        <v>453</v>
      </c>
      <c r="E3103" s="168" t="s">
        <v>1</v>
      </c>
      <c r="F3103" s="169" t="s">
        <v>654</v>
      </c>
      <c r="H3103" s="168" t="s">
        <v>1</v>
      </c>
      <c r="L3103" s="166"/>
      <c r="M3103" s="170"/>
      <c r="N3103" s="171"/>
      <c r="O3103" s="171"/>
      <c r="P3103" s="171"/>
      <c r="Q3103" s="171"/>
      <c r="R3103" s="171"/>
      <c r="S3103" s="171"/>
      <c r="T3103" s="172"/>
      <c r="AT3103" s="168" t="s">
        <v>453</v>
      </c>
      <c r="AU3103" s="168" t="s">
        <v>129</v>
      </c>
      <c r="AV3103" s="13" t="s">
        <v>81</v>
      </c>
      <c r="AW3103" s="13" t="s">
        <v>29</v>
      </c>
      <c r="AX3103" s="13" t="s">
        <v>73</v>
      </c>
      <c r="AY3103" s="168" t="s">
        <v>445</v>
      </c>
    </row>
    <row r="3104" spans="1:65" s="14" customFormat="1">
      <c r="B3104" s="173"/>
      <c r="D3104" s="167" t="s">
        <v>453</v>
      </c>
      <c r="E3104" s="174" t="s">
        <v>1</v>
      </c>
      <c r="F3104" s="175" t="s">
        <v>3699</v>
      </c>
      <c r="H3104" s="176">
        <v>6.6</v>
      </c>
      <c r="L3104" s="173"/>
      <c r="M3104" s="177"/>
      <c r="N3104" s="178"/>
      <c r="O3104" s="178"/>
      <c r="P3104" s="178"/>
      <c r="Q3104" s="178"/>
      <c r="R3104" s="178"/>
      <c r="S3104" s="178"/>
      <c r="T3104" s="179"/>
      <c r="AT3104" s="174" t="s">
        <v>453</v>
      </c>
      <c r="AU3104" s="174" t="s">
        <v>129</v>
      </c>
      <c r="AV3104" s="14" t="s">
        <v>129</v>
      </c>
      <c r="AW3104" s="14" t="s">
        <v>29</v>
      </c>
      <c r="AX3104" s="14" t="s">
        <v>73</v>
      </c>
      <c r="AY3104" s="174" t="s">
        <v>445</v>
      </c>
    </row>
    <row r="3105" spans="1:65" s="15" customFormat="1">
      <c r="B3105" s="180"/>
      <c r="D3105" s="167" t="s">
        <v>453</v>
      </c>
      <c r="E3105" s="181" t="s">
        <v>407</v>
      </c>
      <c r="F3105" s="182" t="s">
        <v>468</v>
      </c>
      <c r="H3105" s="183">
        <v>28</v>
      </c>
      <c r="L3105" s="180"/>
      <c r="M3105" s="184"/>
      <c r="N3105" s="185"/>
      <c r="O3105" s="185"/>
      <c r="P3105" s="185"/>
      <c r="Q3105" s="185"/>
      <c r="R3105" s="185"/>
      <c r="S3105" s="185"/>
      <c r="T3105" s="186"/>
      <c r="AT3105" s="181" t="s">
        <v>453</v>
      </c>
      <c r="AU3105" s="181" t="s">
        <v>129</v>
      </c>
      <c r="AV3105" s="15" t="s">
        <v>469</v>
      </c>
      <c r="AW3105" s="15" t="s">
        <v>29</v>
      </c>
      <c r="AX3105" s="15" t="s">
        <v>73</v>
      </c>
      <c r="AY3105" s="181" t="s">
        <v>445</v>
      </c>
    </row>
    <row r="3106" spans="1:65" s="16" customFormat="1">
      <c r="B3106" s="187"/>
      <c r="D3106" s="167" t="s">
        <v>453</v>
      </c>
      <c r="E3106" s="188" t="s">
        <v>1</v>
      </c>
      <c r="F3106" s="189" t="s">
        <v>470</v>
      </c>
      <c r="H3106" s="190">
        <v>28</v>
      </c>
      <c r="L3106" s="187"/>
      <c r="M3106" s="191"/>
      <c r="N3106" s="192"/>
      <c r="O3106" s="192"/>
      <c r="P3106" s="192"/>
      <c r="Q3106" s="192"/>
      <c r="R3106" s="192"/>
      <c r="S3106" s="192"/>
      <c r="T3106" s="193"/>
      <c r="AT3106" s="188" t="s">
        <v>453</v>
      </c>
      <c r="AU3106" s="188" t="s">
        <v>129</v>
      </c>
      <c r="AV3106" s="16" t="s">
        <v>451</v>
      </c>
      <c r="AW3106" s="16" t="s">
        <v>29</v>
      </c>
      <c r="AX3106" s="16" t="s">
        <v>81</v>
      </c>
      <c r="AY3106" s="188" t="s">
        <v>445</v>
      </c>
    </row>
    <row r="3107" spans="1:65" s="2" customFormat="1" ht="21.75" customHeight="1">
      <c r="A3107" s="30"/>
      <c r="B3107" s="152"/>
      <c r="C3107" s="194" t="s">
        <v>3700</v>
      </c>
      <c r="D3107" s="194" t="s">
        <v>534</v>
      </c>
      <c r="E3107" s="195" t="s">
        <v>3701</v>
      </c>
      <c r="F3107" s="196" t="s">
        <v>3702</v>
      </c>
      <c r="G3107" s="197" t="s">
        <v>542</v>
      </c>
      <c r="H3107" s="198">
        <v>30.8</v>
      </c>
      <c r="I3107" s="199"/>
      <c r="J3107" s="199">
        <f>ROUND(I3107*H3107,2)</f>
        <v>0</v>
      </c>
      <c r="K3107" s="200"/>
      <c r="L3107" s="201"/>
      <c r="M3107" s="202" t="s">
        <v>1</v>
      </c>
      <c r="N3107" s="203" t="s">
        <v>39</v>
      </c>
      <c r="O3107" s="162">
        <v>0</v>
      </c>
      <c r="P3107" s="162">
        <f>O3107*H3107</f>
        <v>0</v>
      </c>
      <c r="Q3107" s="162">
        <v>6.0000000000000002E-5</v>
      </c>
      <c r="R3107" s="162">
        <f>Q3107*H3107</f>
        <v>1.848E-3</v>
      </c>
      <c r="S3107" s="162">
        <v>0</v>
      </c>
      <c r="T3107" s="163">
        <f>S3107*H3107</f>
        <v>0</v>
      </c>
      <c r="U3107" s="30"/>
      <c r="V3107" s="30"/>
      <c r="W3107" s="30"/>
      <c r="X3107" s="30"/>
      <c r="Y3107" s="30"/>
      <c r="Z3107" s="30"/>
      <c r="AA3107" s="30"/>
      <c r="AB3107" s="30"/>
      <c r="AC3107" s="30"/>
      <c r="AD3107" s="30"/>
      <c r="AE3107" s="30"/>
      <c r="AR3107" s="164" t="s">
        <v>655</v>
      </c>
      <c r="AT3107" s="164" t="s">
        <v>534</v>
      </c>
      <c r="AU3107" s="164" t="s">
        <v>129</v>
      </c>
      <c r="AY3107" s="18" t="s">
        <v>445</v>
      </c>
      <c r="BE3107" s="165">
        <f>IF(N3107="základná",J3107,0)</f>
        <v>0</v>
      </c>
      <c r="BF3107" s="165">
        <f>IF(N3107="znížená",J3107,0)</f>
        <v>0</v>
      </c>
      <c r="BG3107" s="165">
        <f>IF(N3107="zákl. prenesená",J3107,0)</f>
        <v>0</v>
      </c>
      <c r="BH3107" s="165">
        <f>IF(N3107="zníž. prenesená",J3107,0)</f>
        <v>0</v>
      </c>
      <c r="BI3107" s="165">
        <f>IF(N3107="nulová",J3107,0)</f>
        <v>0</v>
      </c>
      <c r="BJ3107" s="18" t="s">
        <v>129</v>
      </c>
      <c r="BK3107" s="165">
        <f>ROUND(I3107*H3107,2)</f>
        <v>0</v>
      </c>
      <c r="BL3107" s="18" t="s">
        <v>558</v>
      </c>
      <c r="BM3107" s="164" t="s">
        <v>3703</v>
      </c>
    </row>
    <row r="3108" spans="1:65" s="14" customFormat="1">
      <c r="B3108" s="173"/>
      <c r="D3108" s="167" t="s">
        <v>453</v>
      </c>
      <c r="E3108" s="174" t="s">
        <v>1</v>
      </c>
      <c r="F3108" s="175" t="s">
        <v>3704</v>
      </c>
      <c r="H3108" s="176">
        <v>30.8</v>
      </c>
      <c r="L3108" s="173"/>
      <c r="M3108" s="177"/>
      <c r="N3108" s="178"/>
      <c r="O3108" s="178"/>
      <c r="P3108" s="178"/>
      <c r="Q3108" s="178"/>
      <c r="R3108" s="178"/>
      <c r="S3108" s="178"/>
      <c r="T3108" s="179"/>
      <c r="AT3108" s="174" t="s">
        <v>453</v>
      </c>
      <c r="AU3108" s="174" t="s">
        <v>129</v>
      </c>
      <c r="AV3108" s="14" t="s">
        <v>129</v>
      </c>
      <c r="AW3108" s="14" t="s">
        <v>29</v>
      </c>
      <c r="AX3108" s="14" t="s">
        <v>73</v>
      </c>
      <c r="AY3108" s="174" t="s">
        <v>445</v>
      </c>
    </row>
    <row r="3109" spans="1:65" s="16" customFormat="1">
      <c r="B3109" s="187"/>
      <c r="D3109" s="167" t="s">
        <v>453</v>
      </c>
      <c r="E3109" s="188" t="s">
        <v>1</v>
      </c>
      <c r="F3109" s="189" t="s">
        <v>470</v>
      </c>
      <c r="H3109" s="190">
        <v>30.8</v>
      </c>
      <c r="L3109" s="187"/>
      <c r="M3109" s="191"/>
      <c r="N3109" s="192"/>
      <c r="O3109" s="192"/>
      <c r="P3109" s="192"/>
      <c r="Q3109" s="192"/>
      <c r="R3109" s="192"/>
      <c r="S3109" s="192"/>
      <c r="T3109" s="193"/>
      <c r="AT3109" s="188" t="s">
        <v>453</v>
      </c>
      <c r="AU3109" s="188" t="s">
        <v>129</v>
      </c>
      <c r="AV3109" s="16" t="s">
        <v>451</v>
      </c>
      <c r="AW3109" s="16" t="s">
        <v>29</v>
      </c>
      <c r="AX3109" s="16" t="s">
        <v>81</v>
      </c>
      <c r="AY3109" s="188" t="s">
        <v>445</v>
      </c>
    </row>
    <row r="3110" spans="1:65" s="2" customFormat="1" ht="24.2" customHeight="1">
      <c r="A3110" s="30"/>
      <c r="B3110" s="152"/>
      <c r="C3110" s="153" t="s">
        <v>3705</v>
      </c>
      <c r="D3110" s="153" t="s">
        <v>447</v>
      </c>
      <c r="E3110" s="154" t="s">
        <v>3706</v>
      </c>
      <c r="F3110" s="155" t="s">
        <v>3707</v>
      </c>
      <c r="G3110" s="156" t="s">
        <v>1774</v>
      </c>
      <c r="H3110" s="157">
        <v>861.01800000000003</v>
      </c>
      <c r="I3110" s="158"/>
      <c r="J3110" s="158">
        <f>ROUND(I3110*H3110,2)</f>
        <v>0</v>
      </c>
      <c r="K3110" s="159"/>
      <c r="L3110" s="31"/>
      <c r="M3110" s="160" t="s">
        <v>1</v>
      </c>
      <c r="N3110" s="161" t="s">
        <v>39</v>
      </c>
      <c r="O3110" s="162">
        <v>0</v>
      </c>
      <c r="P3110" s="162">
        <f>O3110*H3110</f>
        <v>0</v>
      </c>
      <c r="Q3110" s="162">
        <v>0</v>
      </c>
      <c r="R3110" s="162">
        <f>Q3110*H3110</f>
        <v>0</v>
      </c>
      <c r="S3110" s="162">
        <v>0</v>
      </c>
      <c r="T3110" s="163">
        <f>S3110*H3110</f>
        <v>0</v>
      </c>
      <c r="U3110" s="30"/>
      <c r="V3110" s="30"/>
      <c r="W3110" s="30"/>
      <c r="X3110" s="30"/>
      <c r="Y3110" s="30"/>
      <c r="Z3110" s="30"/>
      <c r="AA3110" s="30"/>
      <c r="AB3110" s="30"/>
      <c r="AC3110" s="30"/>
      <c r="AD3110" s="30"/>
      <c r="AE3110" s="30"/>
      <c r="AR3110" s="164" t="s">
        <v>558</v>
      </c>
      <c r="AT3110" s="164" t="s">
        <v>447</v>
      </c>
      <c r="AU3110" s="164" t="s">
        <v>129</v>
      </c>
      <c r="AY3110" s="18" t="s">
        <v>445</v>
      </c>
      <c r="BE3110" s="165">
        <f>IF(N3110="základná",J3110,0)</f>
        <v>0</v>
      </c>
      <c r="BF3110" s="165">
        <f>IF(N3110="znížená",J3110,0)</f>
        <v>0</v>
      </c>
      <c r="BG3110" s="165">
        <f>IF(N3110="zákl. prenesená",J3110,0)</f>
        <v>0</v>
      </c>
      <c r="BH3110" s="165">
        <f>IF(N3110="zníž. prenesená",J3110,0)</f>
        <v>0</v>
      </c>
      <c r="BI3110" s="165">
        <f>IF(N3110="nulová",J3110,0)</f>
        <v>0</v>
      </c>
      <c r="BJ3110" s="18" t="s">
        <v>129</v>
      </c>
      <c r="BK3110" s="165">
        <f>ROUND(I3110*H3110,2)</f>
        <v>0</v>
      </c>
      <c r="BL3110" s="18" t="s">
        <v>558</v>
      </c>
      <c r="BM3110" s="164" t="s">
        <v>3708</v>
      </c>
    </row>
    <row r="3111" spans="1:65" s="12" customFormat="1" ht="22.9" customHeight="1">
      <c r="B3111" s="140"/>
      <c r="D3111" s="141" t="s">
        <v>72</v>
      </c>
      <c r="E3111" s="150" t="s">
        <v>3709</v>
      </c>
      <c r="F3111" s="150" t="s">
        <v>3710</v>
      </c>
      <c r="J3111" s="151">
        <f>BK3111</f>
        <v>0</v>
      </c>
      <c r="L3111" s="140"/>
      <c r="M3111" s="144"/>
      <c r="N3111" s="145"/>
      <c r="O3111" s="145"/>
      <c r="P3111" s="146">
        <f>SUM(P3112:P3124)</f>
        <v>1317.99651395</v>
      </c>
      <c r="Q3111" s="145"/>
      <c r="R3111" s="146">
        <f>SUM(R3112:R3124)</f>
        <v>2.1416071404899997</v>
      </c>
      <c r="S3111" s="145"/>
      <c r="T3111" s="147">
        <f>SUM(T3112:T3124)</f>
        <v>0</v>
      </c>
      <c r="AR3111" s="141" t="s">
        <v>129</v>
      </c>
      <c r="AT3111" s="148" t="s">
        <v>72</v>
      </c>
      <c r="AU3111" s="148" t="s">
        <v>81</v>
      </c>
      <c r="AY3111" s="141" t="s">
        <v>445</v>
      </c>
      <c r="BK3111" s="149">
        <f>SUM(BK3112:BK3124)</f>
        <v>0</v>
      </c>
    </row>
    <row r="3112" spans="1:65" s="2" customFormat="1" ht="33" customHeight="1">
      <c r="A3112" s="30"/>
      <c r="B3112" s="152"/>
      <c r="C3112" s="153" t="s">
        <v>3711</v>
      </c>
      <c r="D3112" s="153" t="s">
        <v>447</v>
      </c>
      <c r="E3112" s="154" t="s">
        <v>3712</v>
      </c>
      <c r="F3112" s="155" t="s">
        <v>3713</v>
      </c>
      <c r="G3112" s="156" t="s">
        <v>529</v>
      </c>
      <c r="H3112" s="157">
        <v>1404.8409999999999</v>
      </c>
      <c r="I3112" s="158"/>
      <c r="J3112" s="158">
        <f>ROUND(I3112*H3112,2)</f>
        <v>0</v>
      </c>
      <c r="K3112" s="159"/>
      <c r="L3112" s="31"/>
      <c r="M3112" s="160" t="s">
        <v>1</v>
      </c>
      <c r="N3112" s="161" t="s">
        <v>39</v>
      </c>
      <c r="O3112" s="162">
        <v>0.19403999999999999</v>
      </c>
      <c r="P3112" s="162">
        <f>O3112*H3112</f>
        <v>272.59534763999994</v>
      </c>
      <c r="Q3112" s="162">
        <v>1.13221E-3</v>
      </c>
      <c r="R3112" s="162">
        <f>Q3112*H3112</f>
        <v>1.59057502861</v>
      </c>
      <c r="S3112" s="162">
        <v>0</v>
      </c>
      <c r="T3112" s="163">
        <f>S3112*H3112</f>
        <v>0</v>
      </c>
      <c r="U3112" s="30"/>
      <c r="V3112" s="30"/>
      <c r="W3112" s="30"/>
      <c r="X3112" s="30"/>
      <c r="Y3112" s="30"/>
      <c r="Z3112" s="30"/>
      <c r="AA3112" s="30"/>
      <c r="AB3112" s="30"/>
      <c r="AC3112" s="30"/>
      <c r="AD3112" s="30"/>
      <c r="AE3112" s="30"/>
      <c r="AR3112" s="164" t="s">
        <v>558</v>
      </c>
      <c r="AT3112" s="164" t="s">
        <v>447</v>
      </c>
      <c r="AU3112" s="164" t="s">
        <v>129</v>
      </c>
      <c r="AY3112" s="18" t="s">
        <v>445</v>
      </c>
      <c r="BE3112" s="165">
        <f>IF(N3112="základná",J3112,0)</f>
        <v>0</v>
      </c>
      <c r="BF3112" s="165">
        <f>IF(N3112="znížená",J3112,0)</f>
        <v>0</v>
      </c>
      <c r="BG3112" s="165">
        <f>IF(N3112="zákl. prenesená",J3112,0)</f>
        <v>0</v>
      </c>
      <c r="BH3112" s="165">
        <f>IF(N3112="zníž. prenesená",J3112,0)</f>
        <v>0</v>
      </c>
      <c r="BI3112" s="165">
        <f>IF(N3112="nulová",J3112,0)</f>
        <v>0</v>
      </c>
      <c r="BJ3112" s="18" t="s">
        <v>129</v>
      </c>
      <c r="BK3112" s="165">
        <f>ROUND(I3112*H3112,2)</f>
        <v>0</v>
      </c>
      <c r="BL3112" s="18" t="s">
        <v>558</v>
      </c>
      <c r="BM3112" s="164" t="s">
        <v>3714</v>
      </c>
    </row>
    <row r="3113" spans="1:65" s="14" customFormat="1">
      <c r="B3113" s="173"/>
      <c r="D3113" s="167" t="s">
        <v>453</v>
      </c>
      <c r="E3113" s="174" t="s">
        <v>1</v>
      </c>
      <c r="F3113" s="175" t="s">
        <v>173</v>
      </c>
      <c r="H3113" s="176">
        <v>1404.8409999999999</v>
      </c>
      <c r="L3113" s="173"/>
      <c r="M3113" s="177"/>
      <c r="N3113" s="178"/>
      <c r="O3113" s="178"/>
      <c r="P3113" s="178"/>
      <c r="Q3113" s="178"/>
      <c r="R3113" s="178"/>
      <c r="S3113" s="178"/>
      <c r="T3113" s="179"/>
      <c r="AT3113" s="174" t="s">
        <v>453</v>
      </c>
      <c r="AU3113" s="174" t="s">
        <v>129</v>
      </c>
      <c r="AV3113" s="14" t="s">
        <v>129</v>
      </c>
      <c r="AW3113" s="14" t="s">
        <v>29</v>
      </c>
      <c r="AX3113" s="14" t="s">
        <v>81</v>
      </c>
      <c r="AY3113" s="174" t="s">
        <v>445</v>
      </c>
    </row>
    <row r="3114" spans="1:65" s="2" customFormat="1" ht="24.2" customHeight="1">
      <c r="A3114" s="30"/>
      <c r="B3114" s="152"/>
      <c r="C3114" s="153" t="s">
        <v>3715</v>
      </c>
      <c r="D3114" s="153" t="s">
        <v>447</v>
      </c>
      <c r="E3114" s="154" t="s">
        <v>3716</v>
      </c>
      <c r="F3114" s="155" t="s">
        <v>3717</v>
      </c>
      <c r="G3114" s="156" t="s">
        <v>529</v>
      </c>
      <c r="H3114" s="157">
        <v>1404.8409999999999</v>
      </c>
      <c r="I3114" s="158"/>
      <c r="J3114" s="158">
        <f>ROUND(I3114*H3114,2)</f>
        <v>0</v>
      </c>
      <c r="K3114" s="159"/>
      <c r="L3114" s="31"/>
      <c r="M3114" s="160" t="s">
        <v>1</v>
      </c>
      <c r="N3114" s="161" t="s">
        <v>39</v>
      </c>
      <c r="O3114" s="162">
        <v>0.26529000000000003</v>
      </c>
      <c r="P3114" s="162">
        <f>O3114*H3114</f>
        <v>372.69026889000003</v>
      </c>
      <c r="Q3114" s="162">
        <v>1.6184000000000001E-4</v>
      </c>
      <c r="R3114" s="162">
        <f>Q3114*H3114</f>
        <v>0.22735946743999999</v>
      </c>
      <c r="S3114" s="162">
        <v>0</v>
      </c>
      <c r="T3114" s="163">
        <f>S3114*H3114</f>
        <v>0</v>
      </c>
      <c r="U3114" s="30"/>
      <c r="V3114" s="30"/>
      <c r="W3114" s="30"/>
      <c r="X3114" s="30"/>
      <c r="Y3114" s="30"/>
      <c r="Z3114" s="30"/>
      <c r="AA3114" s="30"/>
      <c r="AB3114" s="30"/>
      <c r="AC3114" s="30"/>
      <c r="AD3114" s="30"/>
      <c r="AE3114" s="30"/>
      <c r="AR3114" s="164" t="s">
        <v>558</v>
      </c>
      <c r="AT3114" s="164" t="s">
        <v>447</v>
      </c>
      <c r="AU3114" s="164" t="s">
        <v>129</v>
      </c>
      <c r="AY3114" s="18" t="s">
        <v>445</v>
      </c>
      <c r="BE3114" s="165">
        <f>IF(N3114="základná",J3114,0)</f>
        <v>0</v>
      </c>
      <c r="BF3114" s="165">
        <f>IF(N3114="znížená",J3114,0)</f>
        <v>0</v>
      </c>
      <c r="BG3114" s="165">
        <f>IF(N3114="zákl. prenesená",J3114,0)</f>
        <v>0</v>
      </c>
      <c r="BH3114" s="165">
        <f>IF(N3114="zníž. prenesená",J3114,0)</f>
        <v>0</v>
      </c>
      <c r="BI3114" s="165">
        <f>IF(N3114="nulová",J3114,0)</f>
        <v>0</v>
      </c>
      <c r="BJ3114" s="18" t="s">
        <v>129</v>
      </c>
      <c r="BK3114" s="165">
        <f>ROUND(I3114*H3114,2)</f>
        <v>0</v>
      </c>
      <c r="BL3114" s="18" t="s">
        <v>558</v>
      </c>
      <c r="BM3114" s="164" t="s">
        <v>3718</v>
      </c>
    </row>
    <row r="3115" spans="1:65" s="14" customFormat="1">
      <c r="B3115" s="173"/>
      <c r="D3115" s="167" t="s">
        <v>453</v>
      </c>
      <c r="E3115" s="174" t="s">
        <v>1</v>
      </c>
      <c r="F3115" s="175" t="s">
        <v>173</v>
      </c>
      <c r="H3115" s="176">
        <v>1404.8409999999999</v>
      </c>
      <c r="L3115" s="173"/>
      <c r="M3115" s="177"/>
      <c r="N3115" s="178"/>
      <c r="O3115" s="178"/>
      <c r="P3115" s="178"/>
      <c r="Q3115" s="178"/>
      <c r="R3115" s="178"/>
      <c r="S3115" s="178"/>
      <c r="T3115" s="179"/>
      <c r="AT3115" s="174" t="s">
        <v>453</v>
      </c>
      <c r="AU3115" s="174" t="s">
        <v>129</v>
      </c>
      <c r="AV3115" s="14" t="s">
        <v>129</v>
      </c>
      <c r="AW3115" s="14" t="s">
        <v>29</v>
      </c>
      <c r="AX3115" s="14" t="s">
        <v>73</v>
      </c>
      <c r="AY3115" s="174" t="s">
        <v>445</v>
      </c>
    </row>
    <row r="3116" spans="1:65" s="16" customFormat="1">
      <c r="B3116" s="187"/>
      <c r="D3116" s="167" t="s">
        <v>453</v>
      </c>
      <c r="E3116" s="188" t="s">
        <v>1</v>
      </c>
      <c r="F3116" s="189" t="s">
        <v>470</v>
      </c>
      <c r="H3116" s="190">
        <v>1404.8409999999999</v>
      </c>
      <c r="L3116" s="187"/>
      <c r="M3116" s="191"/>
      <c r="N3116" s="192"/>
      <c r="O3116" s="192"/>
      <c r="P3116" s="192"/>
      <c r="Q3116" s="192"/>
      <c r="R3116" s="192"/>
      <c r="S3116" s="192"/>
      <c r="T3116" s="193"/>
      <c r="AT3116" s="188" t="s">
        <v>453</v>
      </c>
      <c r="AU3116" s="188" t="s">
        <v>129</v>
      </c>
      <c r="AV3116" s="16" t="s">
        <v>451</v>
      </c>
      <c r="AW3116" s="16" t="s">
        <v>29</v>
      </c>
      <c r="AX3116" s="16" t="s">
        <v>81</v>
      </c>
      <c r="AY3116" s="188" t="s">
        <v>445</v>
      </c>
    </row>
    <row r="3117" spans="1:65" s="2" customFormat="1" ht="24.2" customHeight="1">
      <c r="A3117" s="30"/>
      <c r="B3117" s="152"/>
      <c r="C3117" s="153" t="s">
        <v>3719</v>
      </c>
      <c r="D3117" s="153" t="s">
        <v>447</v>
      </c>
      <c r="E3117" s="154" t="s">
        <v>3720</v>
      </c>
      <c r="F3117" s="155" t="s">
        <v>3721</v>
      </c>
      <c r="G3117" s="156" t="s">
        <v>529</v>
      </c>
      <c r="H3117" s="157">
        <v>1404.8409999999999</v>
      </c>
      <c r="I3117" s="158"/>
      <c r="J3117" s="158">
        <f>ROUND(I3117*H3117,2)</f>
        <v>0</v>
      </c>
      <c r="K3117" s="159"/>
      <c r="L3117" s="31"/>
      <c r="M3117" s="160" t="s">
        <v>1</v>
      </c>
      <c r="N3117" s="161" t="s">
        <v>39</v>
      </c>
      <c r="O3117" s="162">
        <v>0.28438000000000002</v>
      </c>
      <c r="P3117" s="162">
        <f>O3117*H3117</f>
        <v>399.50868358000002</v>
      </c>
      <c r="Q3117" s="162">
        <v>2.0783999999999999E-4</v>
      </c>
      <c r="R3117" s="162">
        <f>Q3117*H3117</f>
        <v>0.29198215343999995</v>
      </c>
      <c r="S3117" s="162">
        <v>0</v>
      </c>
      <c r="T3117" s="163">
        <f>S3117*H3117</f>
        <v>0</v>
      </c>
      <c r="U3117" s="30"/>
      <c r="V3117" s="30"/>
      <c r="W3117" s="30"/>
      <c r="X3117" s="30"/>
      <c r="Y3117" s="30"/>
      <c r="Z3117" s="30"/>
      <c r="AA3117" s="30"/>
      <c r="AB3117" s="30"/>
      <c r="AC3117" s="30"/>
      <c r="AD3117" s="30"/>
      <c r="AE3117" s="30"/>
      <c r="AR3117" s="164" t="s">
        <v>558</v>
      </c>
      <c r="AT3117" s="164" t="s">
        <v>447</v>
      </c>
      <c r="AU3117" s="164" t="s">
        <v>129</v>
      </c>
      <c r="AY3117" s="18" t="s">
        <v>445</v>
      </c>
      <c r="BE3117" s="165">
        <f>IF(N3117="základná",J3117,0)</f>
        <v>0</v>
      </c>
      <c r="BF3117" s="165">
        <f>IF(N3117="znížená",J3117,0)</f>
        <v>0</v>
      </c>
      <c r="BG3117" s="165">
        <f>IF(N3117="zákl. prenesená",J3117,0)</f>
        <v>0</v>
      </c>
      <c r="BH3117" s="165">
        <f>IF(N3117="zníž. prenesená",J3117,0)</f>
        <v>0</v>
      </c>
      <c r="BI3117" s="165">
        <f>IF(N3117="nulová",J3117,0)</f>
        <v>0</v>
      </c>
      <c r="BJ3117" s="18" t="s">
        <v>129</v>
      </c>
      <c r="BK3117" s="165">
        <f>ROUND(I3117*H3117,2)</f>
        <v>0</v>
      </c>
      <c r="BL3117" s="18" t="s">
        <v>558</v>
      </c>
      <c r="BM3117" s="164" t="s">
        <v>3722</v>
      </c>
    </row>
    <row r="3118" spans="1:65" s="14" customFormat="1">
      <c r="B3118" s="173"/>
      <c r="D3118" s="167" t="s">
        <v>453</v>
      </c>
      <c r="E3118" s="174" t="s">
        <v>1</v>
      </c>
      <c r="F3118" s="175" t="s">
        <v>173</v>
      </c>
      <c r="H3118" s="176">
        <v>1404.8409999999999</v>
      </c>
      <c r="L3118" s="173"/>
      <c r="M3118" s="177"/>
      <c r="N3118" s="178"/>
      <c r="O3118" s="178"/>
      <c r="P3118" s="178"/>
      <c r="Q3118" s="178"/>
      <c r="R3118" s="178"/>
      <c r="S3118" s="178"/>
      <c r="T3118" s="179"/>
      <c r="AT3118" s="174" t="s">
        <v>453</v>
      </c>
      <c r="AU3118" s="174" t="s">
        <v>129</v>
      </c>
      <c r="AV3118" s="14" t="s">
        <v>129</v>
      </c>
      <c r="AW3118" s="14" t="s">
        <v>29</v>
      </c>
      <c r="AX3118" s="14" t="s">
        <v>81</v>
      </c>
      <c r="AY3118" s="174" t="s">
        <v>445</v>
      </c>
    </row>
    <row r="3119" spans="1:65" s="2" customFormat="1" ht="37.9" customHeight="1">
      <c r="A3119" s="30"/>
      <c r="B3119" s="152"/>
      <c r="C3119" s="153" t="s">
        <v>3723</v>
      </c>
      <c r="D3119" s="153" t="s">
        <v>447</v>
      </c>
      <c r="E3119" s="154" t="s">
        <v>3724</v>
      </c>
      <c r="F3119" s="155" t="s">
        <v>3725</v>
      </c>
      <c r="G3119" s="156" t="s">
        <v>529</v>
      </c>
      <c r="H3119" s="157">
        <v>1509.0709999999999</v>
      </c>
      <c r="I3119" s="158"/>
      <c r="J3119" s="158">
        <f>ROUND(I3119*H3119,2)</f>
        <v>0</v>
      </c>
      <c r="K3119" s="159"/>
      <c r="L3119" s="31"/>
      <c r="M3119" s="160" t="s">
        <v>1</v>
      </c>
      <c r="N3119" s="161" t="s">
        <v>39</v>
      </c>
      <c r="O3119" s="162">
        <v>0.18104000000000001</v>
      </c>
      <c r="P3119" s="162">
        <f>O3119*H3119</f>
        <v>273.20221384000001</v>
      </c>
      <c r="Q3119" s="162">
        <v>2.0999999999999999E-5</v>
      </c>
      <c r="R3119" s="162">
        <f>Q3119*H3119</f>
        <v>3.1690490999999994E-2</v>
      </c>
      <c r="S3119" s="162">
        <v>0</v>
      </c>
      <c r="T3119" s="163">
        <f>S3119*H3119</f>
        <v>0</v>
      </c>
      <c r="U3119" s="30"/>
      <c r="V3119" s="30"/>
      <c r="W3119" s="30"/>
      <c r="X3119" s="30"/>
      <c r="Y3119" s="30"/>
      <c r="Z3119" s="30"/>
      <c r="AA3119" s="30"/>
      <c r="AB3119" s="30"/>
      <c r="AC3119" s="30"/>
      <c r="AD3119" s="30"/>
      <c r="AE3119" s="30"/>
      <c r="AR3119" s="164" t="s">
        <v>558</v>
      </c>
      <c r="AT3119" s="164" t="s">
        <v>447</v>
      </c>
      <c r="AU3119" s="164" t="s">
        <v>129</v>
      </c>
      <c r="AY3119" s="18" t="s">
        <v>445</v>
      </c>
      <c r="BE3119" s="165">
        <f>IF(N3119="základná",J3119,0)</f>
        <v>0</v>
      </c>
      <c r="BF3119" s="165">
        <f>IF(N3119="znížená",J3119,0)</f>
        <v>0</v>
      </c>
      <c r="BG3119" s="165">
        <f>IF(N3119="zákl. prenesená",J3119,0)</f>
        <v>0</v>
      </c>
      <c r="BH3119" s="165">
        <f>IF(N3119="zníž. prenesená",J3119,0)</f>
        <v>0</v>
      </c>
      <c r="BI3119" s="165">
        <f>IF(N3119="nulová",J3119,0)</f>
        <v>0</v>
      </c>
      <c r="BJ3119" s="18" t="s">
        <v>129</v>
      </c>
      <c r="BK3119" s="165">
        <f>ROUND(I3119*H3119,2)</f>
        <v>0</v>
      </c>
      <c r="BL3119" s="18" t="s">
        <v>558</v>
      </c>
      <c r="BM3119" s="164" t="s">
        <v>3726</v>
      </c>
    </row>
    <row r="3120" spans="1:65" s="14" customFormat="1">
      <c r="B3120" s="173"/>
      <c r="D3120" s="167" t="s">
        <v>453</v>
      </c>
      <c r="E3120" s="174" t="s">
        <v>1</v>
      </c>
      <c r="F3120" s="175" t="s">
        <v>3727</v>
      </c>
      <c r="H3120" s="176">
        <v>173.899</v>
      </c>
      <c r="L3120" s="173"/>
      <c r="M3120" s="177"/>
      <c r="N3120" s="178"/>
      <c r="O3120" s="178"/>
      <c r="P3120" s="178"/>
      <c r="Q3120" s="178"/>
      <c r="R3120" s="178"/>
      <c r="S3120" s="178"/>
      <c r="T3120" s="179"/>
      <c r="AT3120" s="174" t="s">
        <v>453</v>
      </c>
      <c r="AU3120" s="174" t="s">
        <v>129</v>
      </c>
      <c r="AV3120" s="14" t="s">
        <v>129</v>
      </c>
      <c r="AW3120" s="14" t="s">
        <v>29</v>
      </c>
      <c r="AX3120" s="14" t="s">
        <v>73</v>
      </c>
      <c r="AY3120" s="174" t="s">
        <v>445</v>
      </c>
    </row>
    <row r="3121" spans="1:65" s="14" customFormat="1">
      <c r="B3121" s="173"/>
      <c r="D3121" s="167" t="s">
        <v>453</v>
      </c>
      <c r="E3121" s="174" t="s">
        <v>1</v>
      </c>
      <c r="F3121" s="175" t="s">
        <v>3728</v>
      </c>
      <c r="H3121" s="176">
        <v>1200.0319999999999</v>
      </c>
      <c r="L3121" s="173"/>
      <c r="M3121" s="177"/>
      <c r="N3121" s="178"/>
      <c r="O3121" s="178"/>
      <c r="P3121" s="178"/>
      <c r="Q3121" s="178"/>
      <c r="R3121" s="178"/>
      <c r="S3121" s="178"/>
      <c r="T3121" s="179"/>
      <c r="AT3121" s="174" t="s">
        <v>453</v>
      </c>
      <c r="AU3121" s="174" t="s">
        <v>129</v>
      </c>
      <c r="AV3121" s="14" t="s">
        <v>129</v>
      </c>
      <c r="AW3121" s="14" t="s">
        <v>29</v>
      </c>
      <c r="AX3121" s="14" t="s">
        <v>73</v>
      </c>
      <c r="AY3121" s="174" t="s">
        <v>445</v>
      </c>
    </row>
    <row r="3122" spans="1:65" s="14" customFormat="1">
      <c r="B3122" s="173"/>
      <c r="D3122" s="167" t="s">
        <v>453</v>
      </c>
      <c r="E3122" s="174" t="s">
        <v>1</v>
      </c>
      <c r="F3122" s="175" t="s">
        <v>3729</v>
      </c>
      <c r="H3122" s="176">
        <v>57.485999999999997</v>
      </c>
      <c r="L3122" s="173"/>
      <c r="M3122" s="177"/>
      <c r="N3122" s="178"/>
      <c r="O3122" s="178"/>
      <c r="P3122" s="178"/>
      <c r="Q3122" s="178"/>
      <c r="R3122" s="178"/>
      <c r="S3122" s="178"/>
      <c r="T3122" s="179"/>
      <c r="AT3122" s="174" t="s">
        <v>453</v>
      </c>
      <c r="AU3122" s="174" t="s">
        <v>129</v>
      </c>
      <c r="AV3122" s="14" t="s">
        <v>129</v>
      </c>
      <c r="AW3122" s="14" t="s">
        <v>29</v>
      </c>
      <c r="AX3122" s="14" t="s">
        <v>73</v>
      </c>
      <c r="AY3122" s="174" t="s">
        <v>445</v>
      </c>
    </row>
    <row r="3123" spans="1:65" s="14" customFormat="1">
      <c r="B3123" s="173"/>
      <c r="D3123" s="167" t="s">
        <v>453</v>
      </c>
      <c r="E3123" s="174" t="s">
        <v>1</v>
      </c>
      <c r="F3123" s="175" t="s">
        <v>3730</v>
      </c>
      <c r="H3123" s="176">
        <v>77.653999999999996</v>
      </c>
      <c r="L3123" s="173"/>
      <c r="M3123" s="177"/>
      <c r="N3123" s="178"/>
      <c r="O3123" s="178"/>
      <c r="P3123" s="178"/>
      <c r="Q3123" s="178"/>
      <c r="R3123" s="178"/>
      <c r="S3123" s="178"/>
      <c r="T3123" s="179"/>
      <c r="AT3123" s="174" t="s">
        <v>453</v>
      </c>
      <c r="AU3123" s="174" t="s">
        <v>129</v>
      </c>
      <c r="AV3123" s="14" t="s">
        <v>129</v>
      </c>
      <c r="AW3123" s="14" t="s">
        <v>29</v>
      </c>
      <c r="AX3123" s="14" t="s">
        <v>73</v>
      </c>
      <c r="AY3123" s="174" t="s">
        <v>445</v>
      </c>
    </row>
    <row r="3124" spans="1:65" s="16" customFormat="1">
      <c r="B3124" s="187"/>
      <c r="D3124" s="167" t="s">
        <v>453</v>
      </c>
      <c r="E3124" s="188" t="s">
        <v>1</v>
      </c>
      <c r="F3124" s="189" t="s">
        <v>470</v>
      </c>
      <c r="H3124" s="190">
        <v>1509.0709999999999</v>
      </c>
      <c r="L3124" s="187"/>
      <c r="M3124" s="191"/>
      <c r="N3124" s="192"/>
      <c r="O3124" s="192"/>
      <c r="P3124" s="192"/>
      <c r="Q3124" s="192"/>
      <c r="R3124" s="192"/>
      <c r="S3124" s="192"/>
      <c r="T3124" s="193"/>
      <c r="AT3124" s="188" t="s">
        <v>453</v>
      </c>
      <c r="AU3124" s="188" t="s">
        <v>129</v>
      </c>
      <c r="AV3124" s="16" t="s">
        <v>451</v>
      </c>
      <c r="AW3124" s="16" t="s">
        <v>29</v>
      </c>
      <c r="AX3124" s="16" t="s">
        <v>81</v>
      </c>
      <c r="AY3124" s="188" t="s">
        <v>445</v>
      </c>
    </row>
    <row r="3125" spans="1:65" s="12" customFormat="1" ht="22.9" customHeight="1">
      <c r="B3125" s="140"/>
      <c r="D3125" s="141" t="s">
        <v>72</v>
      </c>
      <c r="E3125" s="150" t="s">
        <v>3731</v>
      </c>
      <c r="F3125" s="150" t="s">
        <v>3732</v>
      </c>
      <c r="J3125" s="151">
        <f>BK3125</f>
        <v>0</v>
      </c>
      <c r="L3125" s="140"/>
      <c r="M3125" s="144"/>
      <c r="N3125" s="145"/>
      <c r="O3125" s="145"/>
      <c r="P3125" s="146">
        <f>SUM(P3126:P3196)</f>
        <v>1457.4661946000001</v>
      </c>
      <c r="Q3125" s="145"/>
      <c r="R3125" s="146">
        <f>SUM(R3126:R3196)</f>
        <v>5.1855378570999999</v>
      </c>
      <c r="S3125" s="145"/>
      <c r="T3125" s="147">
        <f>SUM(T3126:T3196)</f>
        <v>0.11694239999999999</v>
      </c>
      <c r="AR3125" s="141" t="s">
        <v>129</v>
      </c>
      <c r="AT3125" s="148" t="s">
        <v>72</v>
      </c>
      <c r="AU3125" s="148" t="s">
        <v>81</v>
      </c>
      <c r="AY3125" s="141" t="s">
        <v>445</v>
      </c>
      <c r="BK3125" s="149">
        <f>SUM(BK3126:BK3196)</f>
        <v>0</v>
      </c>
    </row>
    <row r="3126" spans="1:65" s="2" customFormat="1" ht="24.2" customHeight="1">
      <c r="A3126" s="30"/>
      <c r="B3126" s="152"/>
      <c r="C3126" s="153" t="s">
        <v>3733</v>
      </c>
      <c r="D3126" s="153" t="s">
        <v>447</v>
      </c>
      <c r="E3126" s="154" t="s">
        <v>3734</v>
      </c>
      <c r="F3126" s="155" t="s">
        <v>3735</v>
      </c>
      <c r="G3126" s="156" t="s">
        <v>529</v>
      </c>
      <c r="H3126" s="157">
        <v>389.80799999999999</v>
      </c>
      <c r="I3126" s="158"/>
      <c r="J3126" s="158">
        <f>ROUND(I3126*H3126,2)</f>
        <v>0</v>
      </c>
      <c r="K3126" s="159"/>
      <c r="L3126" s="31"/>
      <c r="M3126" s="160" t="s">
        <v>1</v>
      </c>
      <c r="N3126" s="161" t="s">
        <v>39</v>
      </c>
      <c r="O3126" s="162">
        <v>2.5010000000000001E-2</v>
      </c>
      <c r="P3126" s="162">
        <f>O3126*H3126</f>
        <v>9.7490980799999996</v>
      </c>
      <c r="Q3126" s="162">
        <v>5.22E-6</v>
      </c>
      <c r="R3126" s="162">
        <f>Q3126*H3126</f>
        <v>2.0347977600000001E-3</v>
      </c>
      <c r="S3126" s="162">
        <v>2.9999999999999997E-4</v>
      </c>
      <c r="T3126" s="163">
        <f>S3126*H3126</f>
        <v>0.11694239999999999</v>
      </c>
      <c r="U3126" s="30"/>
      <c r="V3126" s="30"/>
      <c r="W3126" s="30"/>
      <c r="X3126" s="30"/>
      <c r="Y3126" s="30"/>
      <c r="Z3126" s="30"/>
      <c r="AA3126" s="30"/>
      <c r="AB3126" s="30"/>
      <c r="AC3126" s="30"/>
      <c r="AD3126" s="30"/>
      <c r="AE3126" s="30"/>
      <c r="AR3126" s="164" t="s">
        <v>558</v>
      </c>
      <c r="AT3126" s="164" t="s">
        <v>447</v>
      </c>
      <c r="AU3126" s="164" t="s">
        <v>129</v>
      </c>
      <c r="AY3126" s="18" t="s">
        <v>445</v>
      </c>
      <c r="BE3126" s="165">
        <f>IF(N3126="základná",J3126,0)</f>
        <v>0</v>
      </c>
      <c r="BF3126" s="165">
        <f>IF(N3126="znížená",J3126,0)</f>
        <v>0</v>
      </c>
      <c r="BG3126" s="165">
        <f>IF(N3126="zákl. prenesená",J3126,0)</f>
        <v>0</v>
      </c>
      <c r="BH3126" s="165">
        <f>IF(N3126="zníž. prenesená",J3126,0)</f>
        <v>0</v>
      </c>
      <c r="BI3126" s="165">
        <f>IF(N3126="nulová",J3126,0)</f>
        <v>0</v>
      </c>
      <c r="BJ3126" s="18" t="s">
        <v>129</v>
      </c>
      <c r="BK3126" s="165">
        <f>ROUND(I3126*H3126,2)</f>
        <v>0</v>
      </c>
      <c r="BL3126" s="18" t="s">
        <v>558</v>
      </c>
      <c r="BM3126" s="164" t="s">
        <v>3736</v>
      </c>
    </row>
    <row r="3127" spans="1:65" s="13" customFormat="1">
      <c r="B3127" s="166"/>
      <c r="D3127" s="167" t="s">
        <v>453</v>
      </c>
      <c r="E3127" s="168" t="s">
        <v>1</v>
      </c>
      <c r="F3127" s="169" t="s">
        <v>3737</v>
      </c>
      <c r="H3127" s="168" t="s">
        <v>1</v>
      </c>
      <c r="L3127" s="166"/>
      <c r="M3127" s="170"/>
      <c r="N3127" s="171"/>
      <c r="O3127" s="171"/>
      <c r="P3127" s="171"/>
      <c r="Q3127" s="171"/>
      <c r="R3127" s="171"/>
      <c r="S3127" s="171"/>
      <c r="T3127" s="172"/>
      <c r="AT3127" s="168" t="s">
        <v>453</v>
      </c>
      <c r="AU3127" s="168" t="s">
        <v>129</v>
      </c>
      <c r="AV3127" s="13" t="s">
        <v>81</v>
      </c>
      <c r="AW3127" s="13" t="s">
        <v>29</v>
      </c>
      <c r="AX3127" s="13" t="s">
        <v>73</v>
      </c>
      <c r="AY3127" s="168" t="s">
        <v>445</v>
      </c>
    </row>
    <row r="3128" spans="1:65" s="14" customFormat="1">
      <c r="B3128" s="173"/>
      <c r="D3128" s="167" t="s">
        <v>453</v>
      </c>
      <c r="E3128" s="174" t="s">
        <v>1</v>
      </c>
      <c r="F3128" s="175" t="s">
        <v>3738</v>
      </c>
      <c r="H3128" s="176">
        <v>383.25</v>
      </c>
      <c r="L3128" s="173"/>
      <c r="M3128" s="177"/>
      <c r="N3128" s="178"/>
      <c r="O3128" s="178"/>
      <c r="P3128" s="178"/>
      <c r="Q3128" s="178"/>
      <c r="R3128" s="178"/>
      <c r="S3128" s="178"/>
      <c r="T3128" s="179"/>
      <c r="AT3128" s="174" t="s">
        <v>453</v>
      </c>
      <c r="AU3128" s="174" t="s">
        <v>129</v>
      </c>
      <c r="AV3128" s="14" t="s">
        <v>129</v>
      </c>
      <c r="AW3128" s="14" t="s">
        <v>29</v>
      </c>
      <c r="AX3128" s="14" t="s">
        <v>73</v>
      </c>
      <c r="AY3128" s="174" t="s">
        <v>445</v>
      </c>
    </row>
    <row r="3129" spans="1:65" s="14" customFormat="1">
      <c r="B3129" s="173"/>
      <c r="D3129" s="167" t="s">
        <v>453</v>
      </c>
      <c r="E3129" s="174" t="s">
        <v>1</v>
      </c>
      <c r="F3129" s="175" t="s">
        <v>3739</v>
      </c>
      <c r="H3129" s="176">
        <v>6.5579999999999998</v>
      </c>
      <c r="L3129" s="173"/>
      <c r="M3129" s="177"/>
      <c r="N3129" s="178"/>
      <c r="O3129" s="178"/>
      <c r="P3129" s="178"/>
      <c r="Q3129" s="178"/>
      <c r="R3129" s="178"/>
      <c r="S3129" s="178"/>
      <c r="T3129" s="179"/>
      <c r="AT3129" s="174" t="s">
        <v>453</v>
      </c>
      <c r="AU3129" s="174" t="s">
        <v>129</v>
      </c>
      <c r="AV3129" s="14" t="s">
        <v>129</v>
      </c>
      <c r="AW3129" s="14" t="s">
        <v>29</v>
      </c>
      <c r="AX3129" s="14" t="s">
        <v>73</v>
      </c>
      <c r="AY3129" s="174" t="s">
        <v>445</v>
      </c>
    </row>
    <row r="3130" spans="1:65" s="15" customFormat="1">
      <c r="B3130" s="180"/>
      <c r="D3130" s="167" t="s">
        <v>453</v>
      </c>
      <c r="E3130" s="181" t="s">
        <v>250</v>
      </c>
      <c r="F3130" s="182" t="s">
        <v>468</v>
      </c>
      <c r="H3130" s="183">
        <v>389.80799999999999</v>
      </c>
      <c r="L3130" s="180"/>
      <c r="M3130" s="184"/>
      <c r="N3130" s="185"/>
      <c r="O3130" s="185"/>
      <c r="P3130" s="185"/>
      <c r="Q3130" s="185"/>
      <c r="R3130" s="185"/>
      <c r="S3130" s="185"/>
      <c r="T3130" s="186"/>
      <c r="AT3130" s="181" t="s">
        <v>453</v>
      </c>
      <c r="AU3130" s="181" t="s">
        <v>129</v>
      </c>
      <c r="AV3130" s="15" t="s">
        <v>469</v>
      </c>
      <c r="AW3130" s="15" t="s">
        <v>29</v>
      </c>
      <c r="AX3130" s="15" t="s">
        <v>73</v>
      </c>
      <c r="AY3130" s="181" t="s">
        <v>445</v>
      </c>
    </row>
    <row r="3131" spans="1:65" s="16" customFormat="1">
      <c r="B3131" s="187"/>
      <c r="D3131" s="167" t="s">
        <v>453</v>
      </c>
      <c r="E3131" s="188" t="s">
        <v>1</v>
      </c>
      <c r="F3131" s="189" t="s">
        <v>470</v>
      </c>
      <c r="H3131" s="190">
        <v>389.80799999999999</v>
      </c>
      <c r="L3131" s="187"/>
      <c r="M3131" s="191"/>
      <c r="N3131" s="192"/>
      <c r="O3131" s="192"/>
      <c r="P3131" s="192"/>
      <c r="Q3131" s="192"/>
      <c r="R3131" s="192"/>
      <c r="S3131" s="192"/>
      <c r="T3131" s="193"/>
      <c r="AT3131" s="188" t="s">
        <v>453</v>
      </c>
      <c r="AU3131" s="188" t="s">
        <v>129</v>
      </c>
      <c r="AV3131" s="16" t="s">
        <v>451</v>
      </c>
      <c r="AW3131" s="16" t="s">
        <v>29</v>
      </c>
      <c r="AX3131" s="16" t="s">
        <v>81</v>
      </c>
      <c r="AY3131" s="188" t="s">
        <v>445</v>
      </c>
    </row>
    <row r="3132" spans="1:65" s="2" customFormat="1" ht="24.2" customHeight="1">
      <c r="A3132" s="30"/>
      <c r="B3132" s="152"/>
      <c r="C3132" s="153" t="s">
        <v>3740</v>
      </c>
      <c r="D3132" s="153" t="s">
        <v>447</v>
      </c>
      <c r="E3132" s="154" t="s">
        <v>3741</v>
      </c>
      <c r="F3132" s="155" t="s">
        <v>3742</v>
      </c>
      <c r="G3132" s="156" t="s">
        <v>529</v>
      </c>
      <c r="H3132" s="157">
        <v>11757.052</v>
      </c>
      <c r="I3132" s="158"/>
      <c r="J3132" s="158">
        <f>ROUND(I3132*H3132,2)</f>
        <v>0</v>
      </c>
      <c r="K3132" s="159"/>
      <c r="L3132" s="31"/>
      <c r="M3132" s="160" t="s">
        <v>1</v>
      </c>
      <c r="N3132" s="161" t="s">
        <v>39</v>
      </c>
      <c r="O3132" s="162">
        <v>3.023E-2</v>
      </c>
      <c r="P3132" s="162">
        <f>O3132*H3132</f>
        <v>355.41568195999997</v>
      </c>
      <c r="Q3132" s="162">
        <v>1.2750000000000001E-4</v>
      </c>
      <c r="R3132" s="162">
        <f>Q3132*H3132</f>
        <v>1.49902413</v>
      </c>
      <c r="S3132" s="162">
        <v>0</v>
      </c>
      <c r="T3132" s="163">
        <f>S3132*H3132</f>
        <v>0</v>
      </c>
      <c r="U3132" s="30"/>
      <c r="V3132" s="30"/>
      <c r="W3132" s="30"/>
      <c r="X3132" s="30"/>
      <c r="Y3132" s="30"/>
      <c r="Z3132" s="30"/>
      <c r="AA3132" s="30"/>
      <c r="AB3132" s="30"/>
      <c r="AC3132" s="30"/>
      <c r="AD3132" s="30"/>
      <c r="AE3132" s="30"/>
      <c r="AR3132" s="164" t="s">
        <v>558</v>
      </c>
      <c r="AT3132" s="164" t="s">
        <v>447</v>
      </c>
      <c r="AU3132" s="164" t="s">
        <v>129</v>
      </c>
      <c r="AY3132" s="18" t="s">
        <v>445</v>
      </c>
      <c r="BE3132" s="165">
        <f>IF(N3132="základná",J3132,0)</f>
        <v>0</v>
      </c>
      <c r="BF3132" s="165">
        <f>IF(N3132="znížená",J3132,0)</f>
        <v>0</v>
      </c>
      <c r="BG3132" s="165">
        <f>IF(N3132="zákl. prenesená",J3132,0)</f>
        <v>0</v>
      </c>
      <c r="BH3132" s="165">
        <f>IF(N3132="zníž. prenesená",J3132,0)</f>
        <v>0</v>
      </c>
      <c r="BI3132" s="165">
        <f>IF(N3132="nulová",J3132,0)</f>
        <v>0</v>
      </c>
      <c r="BJ3132" s="18" t="s">
        <v>129</v>
      </c>
      <c r="BK3132" s="165">
        <f>ROUND(I3132*H3132,2)</f>
        <v>0</v>
      </c>
      <c r="BL3132" s="18" t="s">
        <v>558</v>
      </c>
      <c r="BM3132" s="164" t="s">
        <v>3743</v>
      </c>
    </row>
    <row r="3133" spans="1:65" s="14" customFormat="1">
      <c r="B3133" s="173"/>
      <c r="D3133" s="167" t="s">
        <v>453</v>
      </c>
      <c r="E3133" s="174" t="s">
        <v>1</v>
      </c>
      <c r="F3133" s="175" t="s">
        <v>192</v>
      </c>
      <c r="H3133" s="176">
        <v>11757.052</v>
      </c>
      <c r="L3133" s="173"/>
      <c r="M3133" s="177"/>
      <c r="N3133" s="178"/>
      <c r="O3133" s="178"/>
      <c r="P3133" s="178"/>
      <c r="Q3133" s="178"/>
      <c r="R3133" s="178"/>
      <c r="S3133" s="178"/>
      <c r="T3133" s="179"/>
      <c r="AT3133" s="174" t="s">
        <v>453</v>
      </c>
      <c r="AU3133" s="174" t="s">
        <v>129</v>
      </c>
      <c r="AV3133" s="14" t="s">
        <v>129</v>
      </c>
      <c r="AW3133" s="14" t="s">
        <v>29</v>
      </c>
      <c r="AX3133" s="14" t="s">
        <v>73</v>
      </c>
      <c r="AY3133" s="174" t="s">
        <v>445</v>
      </c>
    </row>
    <row r="3134" spans="1:65" s="16" customFormat="1">
      <c r="B3134" s="187"/>
      <c r="D3134" s="167" t="s">
        <v>453</v>
      </c>
      <c r="E3134" s="188" t="s">
        <v>1</v>
      </c>
      <c r="F3134" s="189" t="s">
        <v>470</v>
      </c>
      <c r="H3134" s="190">
        <v>11757.052</v>
      </c>
      <c r="L3134" s="187"/>
      <c r="M3134" s="191"/>
      <c r="N3134" s="192"/>
      <c r="O3134" s="192"/>
      <c r="P3134" s="192"/>
      <c r="Q3134" s="192"/>
      <c r="R3134" s="192"/>
      <c r="S3134" s="192"/>
      <c r="T3134" s="193"/>
      <c r="AT3134" s="188" t="s">
        <v>453</v>
      </c>
      <c r="AU3134" s="188" t="s">
        <v>129</v>
      </c>
      <c r="AV3134" s="16" t="s">
        <v>451</v>
      </c>
      <c r="AW3134" s="16" t="s">
        <v>29</v>
      </c>
      <c r="AX3134" s="16" t="s">
        <v>81</v>
      </c>
      <c r="AY3134" s="188" t="s">
        <v>445</v>
      </c>
    </row>
    <row r="3135" spans="1:65" s="2" customFormat="1" ht="24.2" customHeight="1">
      <c r="A3135" s="30"/>
      <c r="B3135" s="152"/>
      <c r="C3135" s="153" t="s">
        <v>3744</v>
      </c>
      <c r="D3135" s="153" t="s">
        <v>447</v>
      </c>
      <c r="E3135" s="154" t="s">
        <v>3745</v>
      </c>
      <c r="F3135" s="155" t="s">
        <v>3746</v>
      </c>
      <c r="G3135" s="156" t="s">
        <v>529</v>
      </c>
      <c r="H3135" s="157">
        <v>770.28899999999999</v>
      </c>
      <c r="I3135" s="158"/>
      <c r="J3135" s="158">
        <f>ROUND(I3135*H3135,2)</f>
        <v>0</v>
      </c>
      <c r="K3135" s="159"/>
      <c r="L3135" s="31"/>
      <c r="M3135" s="160" t="s">
        <v>1</v>
      </c>
      <c r="N3135" s="161" t="s">
        <v>39</v>
      </c>
      <c r="O3135" s="162">
        <v>3.2230000000000002E-2</v>
      </c>
      <c r="P3135" s="162">
        <f>O3135*H3135</f>
        <v>24.82641447</v>
      </c>
      <c r="Q3135" s="162">
        <v>1.2750000000000001E-4</v>
      </c>
      <c r="R3135" s="162">
        <f>Q3135*H3135</f>
        <v>9.8211847500000005E-2</v>
      </c>
      <c r="S3135" s="162">
        <v>0</v>
      </c>
      <c r="T3135" s="163">
        <f>S3135*H3135</f>
        <v>0</v>
      </c>
      <c r="U3135" s="30"/>
      <c r="V3135" s="30"/>
      <c r="W3135" s="30"/>
      <c r="X3135" s="30"/>
      <c r="Y3135" s="30"/>
      <c r="Z3135" s="30"/>
      <c r="AA3135" s="30"/>
      <c r="AB3135" s="30"/>
      <c r="AC3135" s="30"/>
      <c r="AD3135" s="30"/>
      <c r="AE3135" s="30"/>
      <c r="AR3135" s="164" t="s">
        <v>558</v>
      </c>
      <c r="AT3135" s="164" t="s">
        <v>447</v>
      </c>
      <c r="AU3135" s="164" t="s">
        <v>129</v>
      </c>
      <c r="AY3135" s="18" t="s">
        <v>445</v>
      </c>
      <c r="BE3135" s="165">
        <f>IF(N3135="základná",J3135,0)</f>
        <v>0</v>
      </c>
      <c r="BF3135" s="165">
        <f>IF(N3135="znížená",J3135,0)</f>
        <v>0</v>
      </c>
      <c r="BG3135" s="165">
        <f>IF(N3135="zákl. prenesená",J3135,0)</f>
        <v>0</v>
      </c>
      <c r="BH3135" s="165">
        <f>IF(N3135="zníž. prenesená",J3135,0)</f>
        <v>0</v>
      </c>
      <c r="BI3135" s="165">
        <f>IF(N3135="nulová",J3135,0)</f>
        <v>0</v>
      </c>
      <c r="BJ3135" s="18" t="s">
        <v>129</v>
      </c>
      <c r="BK3135" s="165">
        <f>ROUND(I3135*H3135,2)</f>
        <v>0</v>
      </c>
      <c r="BL3135" s="18" t="s">
        <v>558</v>
      </c>
      <c r="BM3135" s="164" t="s">
        <v>3747</v>
      </c>
    </row>
    <row r="3136" spans="1:65" s="14" customFormat="1">
      <c r="B3136" s="173"/>
      <c r="D3136" s="167" t="s">
        <v>453</v>
      </c>
      <c r="E3136" s="174" t="s">
        <v>1</v>
      </c>
      <c r="F3136" s="175" t="s">
        <v>395</v>
      </c>
      <c r="H3136" s="176">
        <v>770.28899999999999</v>
      </c>
      <c r="L3136" s="173"/>
      <c r="M3136" s="177"/>
      <c r="N3136" s="178"/>
      <c r="O3136" s="178"/>
      <c r="P3136" s="178"/>
      <c r="Q3136" s="178"/>
      <c r="R3136" s="178"/>
      <c r="S3136" s="178"/>
      <c r="T3136" s="179"/>
      <c r="AT3136" s="174" t="s">
        <v>453</v>
      </c>
      <c r="AU3136" s="174" t="s">
        <v>129</v>
      </c>
      <c r="AV3136" s="14" t="s">
        <v>129</v>
      </c>
      <c r="AW3136" s="14" t="s">
        <v>29</v>
      </c>
      <c r="AX3136" s="14" t="s">
        <v>73</v>
      </c>
      <c r="AY3136" s="174" t="s">
        <v>445</v>
      </c>
    </row>
    <row r="3137" spans="1:65" s="16" customFormat="1">
      <c r="B3137" s="187"/>
      <c r="D3137" s="167" t="s">
        <v>453</v>
      </c>
      <c r="E3137" s="188" t="s">
        <v>1</v>
      </c>
      <c r="F3137" s="189" t="s">
        <v>470</v>
      </c>
      <c r="H3137" s="190">
        <v>770.28899999999999</v>
      </c>
      <c r="L3137" s="187"/>
      <c r="M3137" s="191"/>
      <c r="N3137" s="192"/>
      <c r="O3137" s="192"/>
      <c r="P3137" s="192"/>
      <c r="Q3137" s="192"/>
      <c r="R3137" s="192"/>
      <c r="S3137" s="192"/>
      <c r="T3137" s="193"/>
      <c r="AT3137" s="188" t="s">
        <v>453</v>
      </c>
      <c r="AU3137" s="188" t="s">
        <v>129</v>
      </c>
      <c r="AV3137" s="16" t="s">
        <v>451</v>
      </c>
      <c r="AW3137" s="16" t="s">
        <v>29</v>
      </c>
      <c r="AX3137" s="16" t="s">
        <v>81</v>
      </c>
      <c r="AY3137" s="188" t="s">
        <v>445</v>
      </c>
    </row>
    <row r="3138" spans="1:65" s="2" customFormat="1" ht="33" customHeight="1">
      <c r="A3138" s="30"/>
      <c r="B3138" s="152"/>
      <c r="C3138" s="153" t="s">
        <v>3748</v>
      </c>
      <c r="D3138" s="153" t="s">
        <v>447</v>
      </c>
      <c r="E3138" s="154" t="s">
        <v>3749</v>
      </c>
      <c r="F3138" s="155" t="s">
        <v>3750</v>
      </c>
      <c r="G3138" s="156" t="s">
        <v>529</v>
      </c>
      <c r="H3138" s="157">
        <v>770.28899999999999</v>
      </c>
      <c r="I3138" s="158"/>
      <c r="J3138" s="158">
        <f>ROUND(I3138*H3138,2)</f>
        <v>0</v>
      </c>
      <c r="K3138" s="159"/>
      <c r="L3138" s="31"/>
      <c r="M3138" s="160" t="s">
        <v>1</v>
      </c>
      <c r="N3138" s="161" t="s">
        <v>39</v>
      </c>
      <c r="O3138" s="162">
        <v>8.0810000000000007E-2</v>
      </c>
      <c r="P3138" s="162">
        <f>O3138*H3138</f>
        <v>62.247054090000006</v>
      </c>
      <c r="Q3138" s="162">
        <v>4.4616000000000002E-4</v>
      </c>
      <c r="R3138" s="162">
        <f>Q3138*H3138</f>
        <v>0.34367214024000003</v>
      </c>
      <c r="S3138" s="162">
        <v>0</v>
      </c>
      <c r="T3138" s="163">
        <f>S3138*H3138</f>
        <v>0</v>
      </c>
      <c r="U3138" s="30"/>
      <c r="V3138" s="30"/>
      <c r="W3138" s="30"/>
      <c r="X3138" s="30"/>
      <c r="Y3138" s="30"/>
      <c r="Z3138" s="30"/>
      <c r="AA3138" s="30"/>
      <c r="AB3138" s="30"/>
      <c r="AC3138" s="30"/>
      <c r="AD3138" s="30"/>
      <c r="AE3138" s="30"/>
      <c r="AR3138" s="164" t="s">
        <v>558</v>
      </c>
      <c r="AT3138" s="164" t="s">
        <v>447</v>
      </c>
      <c r="AU3138" s="164" t="s">
        <v>129</v>
      </c>
      <c r="AY3138" s="18" t="s">
        <v>445</v>
      </c>
      <c r="BE3138" s="165">
        <f>IF(N3138="základná",J3138,0)</f>
        <v>0</v>
      </c>
      <c r="BF3138" s="165">
        <f>IF(N3138="znížená",J3138,0)</f>
        <v>0</v>
      </c>
      <c r="BG3138" s="165">
        <f>IF(N3138="zákl. prenesená",J3138,0)</f>
        <v>0</v>
      </c>
      <c r="BH3138" s="165">
        <f>IF(N3138="zníž. prenesená",J3138,0)</f>
        <v>0</v>
      </c>
      <c r="BI3138" s="165">
        <f>IF(N3138="nulová",J3138,0)</f>
        <v>0</v>
      </c>
      <c r="BJ3138" s="18" t="s">
        <v>129</v>
      </c>
      <c r="BK3138" s="165">
        <f>ROUND(I3138*H3138,2)</f>
        <v>0</v>
      </c>
      <c r="BL3138" s="18" t="s">
        <v>558</v>
      </c>
      <c r="BM3138" s="164" t="s">
        <v>3751</v>
      </c>
    </row>
    <row r="3139" spans="1:65" s="13" customFormat="1">
      <c r="B3139" s="166"/>
      <c r="D3139" s="167" t="s">
        <v>453</v>
      </c>
      <c r="E3139" s="168" t="s">
        <v>1</v>
      </c>
      <c r="F3139" s="169" t="s">
        <v>639</v>
      </c>
      <c r="H3139" s="168" t="s">
        <v>1</v>
      </c>
      <c r="L3139" s="166"/>
      <c r="M3139" s="170"/>
      <c r="N3139" s="171"/>
      <c r="O3139" s="171"/>
      <c r="P3139" s="171"/>
      <c r="Q3139" s="171"/>
      <c r="R3139" s="171"/>
      <c r="S3139" s="171"/>
      <c r="T3139" s="172"/>
      <c r="AT3139" s="168" t="s">
        <v>453</v>
      </c>
      <c r="AU3139" s="168" t="s">
        <v>129</v>
      </c>
      <c r="AV3139" s="13" t="s">
        <v>81</v>
      </c>
      <c r="AW3139" s="13" t="s">
        <v>29</v>
      </c>
      <c r="AX3139" s="13" t="s">
        <v>73</v>
      </c>
      <c r="AY3139" s="168" t="s">
        <v>445</v>
      </c>
    </row>
    <row r="3140" spans="1:65" s="14" customFormat="1">
      <c r="B3140" s="173"/>
      <c r="D3140" s="167" t="s">
        <v>453</v>
      </c>
      <c r="E3140" s="174" t="s">
        <v>1</v>
      </c>
      <c r="F3140" s="175" t="s">
        <v>395</v>
      </c>
      <c r="H3140" s="176">
        <v>770.28899999999999</v>
      </c>
      <c r="L3140" s="173"/>
      <c r="M3140" s="177"/>
      <c r="N3140" s="178"/>
      <c r="O3140" s="178"/>
      <c r="P3140" s="178"/>
      <c r="Q3140" s="178"/>
      <c r="R3140" s="178"/>
      <c r="S3140" s="178"/>
      <c r="T3140" s="179"/>
      <c r="AT3140" s="174" t="s">
        <v>453</v>
      </c>
      <c r="AU3140" s="174" t="s">
        <v>129</v>
      </c>
      <c r="AV3140" s="14" t="s">
        <v>129</v>
      </c>
      <c r="AW3140" s="14" t="s">
        <v>29</v>
      </c>
      <c r="AX3140" s="14" t="s">
        <v>73</v>
      </c>
      <c r="AY3140" s="174" t="s">
        <v>445</v>
      </c>
    </row>
    <row r="3141" spans="1:65" s="16" customFormat="1">
      <c r="B3141" s="187"/>
      <c r="D3141" s="167" t="s">
        <v>453</v>
      </c>
      <c r="E3141" s="188" t="s">
        <v>1</v>
      </c>
      <c r="F3141" s="189" t="s">
        <v>470</v>
      </c>
      <c r="H3141" s="190">
        <v>770.28899999999999</v>
      </c>
      <c r="L3141" s="187"/>
      <c r="M3141" s="191"/>
      <c r="N3141" s="192"/>
      <c r="O3141" s="192"/>
      <c r="P3141" s="192"/>
      <c r="Q3141" s="192"/>
      <c r="R3141" s="192"/>
      <c r="S3141" s="192"/>
      <c r="T3141" s="193"/>
      <c r="AT3141" s="188" t="s">
        <v>453</v>
      </c>
      <c r="AU3141" s="188" t="s">
        <v>129</v>
      </c>
      <c r="AV3141" s="16" t="s">
        <v>451</v>
      </c>
      <c r="AW3141" s="16" t="s">
        <v>29</v>
      </c>
      <c r="AX3141" s="16" t="s">
        <v>81</v>
      </c>
      <c r="AY3141" s="188" t="s">
        <v>445</v>
      </c>
    </row>
    <row r="3142" spans="1:65" s="2" customFormat="1" ht="33" customHeight="1">
      <c r="A3142" s="30"/>
      <c r="B3142" s="152"/>
      <c r="C3142" s="153" t="s">
        <v>3752</v>
      </c>
      <c r="D3142" s="153" t="s">
        <v>447</v>
      </c>
      <c r="E3142" s="154" t="s">
        <v>3753</v>
      </c>
      <c r="F3142" s="155" t="s">
        <v>3754</v>
      </c>
      <c r="G3142" s="156" t="s">
        <v>529</v>
      </c>
      <c r="H3142" s="157">
        <v>11757.052</v>
      </c>
      <c r="I3142" s="158"/>
      <c r="J3142" s="158">
        <f>ROUND(I3142*H3142,2)</f>
        <v>0</v>
      </c>
      <c r="K3142" s="159"/>
      <c r="L3142" s="31"/>
      <c r="M3142" s="160" t="s">
        <v>1</v>
      </c>
      <c r="N3142" s="161" t="s">
        <v>39</v>
      </c>
      <c r="O3142" s="162">
        <v>8.5500000000000007E-2</v>
      </c>
      <c r="P3142" s="162">
        <f>O3142*H3142</f>
        <v>1005.2279460000001</v>
      </c>
      <c r="Q3142" s="162">
        <v>2.7579999999999998E-4</v>
      </c>
      <c r="R3142" s="162">
        <f>Q3142*H3142</f>
        <v>3.2425949415999997</v>
      </c>
      <c r="S3142" s="162">
        <v>0</v>
      </c>
      <c r="T3142" s="163">
        <f>S3142*H3142</f>
        <v>0</v>
      </c>
      <c r="U3142" s="30"/>
      <c r="V3142" s="30"/>
      <c r="W3142" s="30"/>
      <c r="X3142" s="30"/>
      <c r="Y3142" s="30"/>
      <c r="Z3142" s="30"/>
      <c r="AA3142" s="30"/>
      <c r="AB3142" s="30"/>
      <c r="AC3142" s="30"/>
      <c r="AD3142" s="30"/>
      <c r="AE3142" s="30"/>
      <c r="AR3142" s="164" t="s">
        <v>558</v>
      </c>
      <c r="AT3142" s="164" t="s">
        <v>447</v>
      </c>
      <c r="AU3142" s="164" t="s">
        <v>129</v>
      </c>
      <c r="AY3142" s="18" t="s">
        <v>445</v>
      </c>
      <c r="BE3142" s="165">
        <f>IF(N3142="základná",J3142,0)</f>
        <v>0</v>
      </c>
      <c r="BF3142" s="165">
        <f>IF(N3142="znížená",J3142,0)</f>
        <v>0</v>
      </c>
      <c r="BG3142" s="165">
        <f>IF(N3142="zákl. prenesená",J3142,0)</f>
        <v>0</v>
      </c>
      <c r="BH3142" s="165">
        <f>IF(N3142="zníž. prenesená",J3142,0)</f>
        <v>0</v>
      </c>
      <c r="BI3142" s="165">
        <f>IF(N3142="nulová",J3142,0)</f>
        <v>0</v>
      </c>
      <c r="BJ3142" s="18" t="s">
        <v>129</v>
      </c>
      <c r="BK3142" s="165">
        <f>ROUND(I3142*H3142,2)</f>
        <v>0</v>
      </c>
      <c r="BL3142" s="18" t="s">
        <v>558</v>
      </c>
      <c r="BM3142" s="164" t="s">
        <v>3755</v>
      </c>
    </row>
    <row r="3143" spans="1:65" s="13" customFormat="1">
      <c r="B3143" s="166"/>
      <c r="D3143" s="167" t="s">
        <v>453</v>
      </c>
      <c r="E3143" s="168" t="s">
        <v>1</v>
      </c>
      <c r="F3143" s="169" t="s">
        <v>3737</v>
      </c>
      <c r="H3143" s="168" t="s">
        <v>1</v>
      </c>
      <c r="L3143" s="166"/>
      <c r="M3143" s="170"/>
      <c r="N3143" s="171"/>
      <c r="O3143" s="171"/>
      <c r="P3143" s="171"/>
      <c r="Q3143" s="171"/>
      <c r="R3143" s="171"/>
      <c r="S3143" s="171"/>
      <c r="T3143" s="172"/>
      <c r="AT3143" s="168" t="s">
        <v>453</v>
      </c>
      <c r="AU3143" s="168" t="s">
        <v>129</v>
      </c>
      <c r="AV3143" s="13" t="s">
        <v>81</v>
      </c>
      <c r="AW3143" s="13" t="s">
        <v>29</v>
      </c>
      <c r="AX3143" s="13" t="s">
        <v>73</v>
      </c>
      <c r="AY3143" s="168" t="s">
        <v>445</v>
      </c>
    </row>
    <row r="3144" spans="1:65" s="14" customFormat="1">
      <c r="B3144" s="173"/>
      <c r="D3144" s="167" t="s">
        <v>453</v>
      </c>
      <c r="E3144" s="174" t="s">
        <v>1</v>
      </c>
      <c r="F3144" s="175" t="s">
        <v>3738</v>
      </c>
      <c r="H3144" s="176">
        <v>383.25</v>
      </c>
      <c r="L3144" s="173"/>
      <c r="M3144" s="177"/>
      <c r="N3144" s="178"/>
      <c r="O3144" s="178"/>
      <c r="P3144" s="178"/>
      <c r="Q3144" s="178"/>
      <c r="R3144" s="178"/>
      <c r="S3144" s="178"/>
      <c r="T3144" s="179"/>
      <c r="AT3144" s="174" t="s">
        <v>453</v>
      </c>
      <c r="AU3144" s="174" t="s">
        <v>129</v>
      </c>
      <c r="AV3144" s="14" t="s">
        <v>129</v>
      </c>
      <c r="AW3144" s="14" t="s">
        <v>29</v>
      </c>
      <c r="AX3144" s="14" t="s">
        <v>73</v>
      </c>
      <c r="AY3144" s="174" t="s">
        <v>445</v>
      </c>
    </row>
    <row r="3145" spans="1:65" s="14" customFormat="1">
      <c r="B3145" s="173"/>
      <c r="D3145" s="167" t="s">
        <v>453</v>
      </c>
      <c r="E3145" s="174" t="s">
        <v>1</v>
      </c>
      <c r="F3145" s="175" t="s">
        <v>3739</v>
      </c>
      <c r="H3145" s="176">
        <v>6.5579999999999998</v>
      </c>
      <c r="L3145" s="173"/>
      <c r="M3145" s="177"/>
      <c r="N3145" s="178"/>
      <c r="O3145" s="178"/>
      <c r="P3145" s="178"/>
      <c r="Q3145" s="178"/>
      <c r="R3145" s="178"/>
      <c r="S3145" s="178"/>
      <c r="T3145" s="179"/>
      <c r="AT3145" s="174" t="s">
        <v>453</v>
      </c>
      <c r="AU3145" s="174" t="s">
        <v>129</v>
      </c>
      <c r="AV3145" s="14" t="s">
        <v>129</v>
      </c>
      <c r="AW3145" s="14" t="s">
        <v>29</v>
      </c>
      <c r="AX3145" s="14" t="s">
        <v>73</v>
      </c>
      <c r="AY3145" s="174" t="s">
        <v>445</v>
      </c>
    </row>
    <row r="3146" spans="1:65" s="15" customFormat="1">
      <c r="B3146" s="180"/>
      <c r="D3146" s="167" t="s">
        <v>453</v>
      </c>
      <c r="E3146" s="181" t="s">
        <v>1</v>
      </c>
      <c r="F3146" s="182" t="s">
        <v>468</v>
      </c>
      <c r="H3146" s="183">
        <v>389.80799999999999</v>
      </c>
      <c r="L3146" s="180"/>
      <c r="M3146" s="184"/>
      <c r="N3146" s="185"/>
      <c r="O3146" s="185"/>
      <c r="P3146" s="185"/>
      <c r="Q3146" s="185"/>
      <c r="R3146" s="185"/>
      <c r="S3146" s="185"/>
      <c r="T3146" s="186"/>
      <c r="AT3146" s="181" t="s">
        <v>453</v>
      </c>
      <c r="AU3146" s="181" t="s">
        <v>129</v>
      </c>
      <c r="AV3146" s="15" t="s">
        <v>469</v>
      </c>
      <c r="AW3146" s="15" t="s">
        <v>29</v>
      </c>
      <c r="AX3146" s="15" t="s">
        <v>73</v>
      </c>
      <c r="AY3146" s="181" t="s">
        <v>445</v>
      </c>
    </row>
    <row r="3147" spans="1:65" s="14" customFormat="1">
      <c r="B3147" s="173"/>
      <c r="D3147" s="167" t="s">
        <v>453</v>
      </c>
      <c r="E3147" s="174" t="s">
        <v>1</v>
      </c>
      <c r="F3147" s="175" t="s">
        <v>252</v>
      </c>
      <c r="H3147" s="176">
        <v>1160.1990000000001</v>
      </c>
      <c r="L3147" s="173"/>
      <c r="M3147" s="177"/>
      <c r="N3147" s="178"/>
      <c r="O3147" s="178"/>
      <c r="P3147" s="178"/>
      <c r="Q3147" s="178"/>
      <c r="R3147" s="178"/>
      <c r="S3147" s="178"/>
      <c r="T3147" s="179"/>
      <c r="AT3147" s="174" t="s">
        <v>453</v>
      </c>
      <c r="AU3147" s="174" t="s">
        <v>129</v>
      </c>
      <c r="AV3147" s="14" t="s">
        <v>129</v>
      </c>
      <c r="AW3147" s="14" t="s">
        <v>29</v>
      </c>
      <c r="AX3147" s="14" t="s">
        <v>73</v>
      </c>
      <c r="AY3147" s="174" t="s">
        <v>445</v>
      </c>
    </row>
    <row r="3148" spans="1:65" s="14" customFormat="1">
      <c r="B3148" s="173"/>
      <c r="D3148" s="167" t="s">
        <v>453</v>
      </c>
      <c r="E3148" s="174" t="s">
        <v>1</v>
      </c>
      <c r="F3148" s="175" t="s">
        <v>254</v>
      </c>
      <c r="H3148" s="176">
        <v>169.273</v>
      </c>
      <c r="L3148" s="173"/>
      <c r="M3148" s="177"/>
      <c r="N3148" s="178"/>
      <c r="O3148" s="178"/>
      <c r="P3148" s="178"/>
      <c r="Q3148" s="178"/>
      <c r="R3148" s="178"/>
      <c r="S3148" s="178"/>
      <c r="T3148" s="179"/>
      <c r="AT3148" s="174" t="s">
        <v>453</v>
      </c>
      <c r="AU3148" s="174" t="s">
        <v>129</v>
      </c>
      <c r="AV3148" s="14" t="s">
        <v>129</v>
      </c>
      <c r="AW3148" s="14" t="s">
        <v>29</v>
      </c>
      <c r="AX3148" s="14" t="s">
        <v>73</v>
      </c>
      <c r="AY3148" s="174" t="s">
        <v>445</v>
      </c>
    </row>
    <row r="3149" spans="1:65" s="15" customFormat="1">
      <c r="B3149" s="180"/>
      <c r="D3149" s="167" t="s">
        <v>453</v>
      </c>
      <c r="E3149" s="181" t="s">
        <v>1</v>
      </c>
      <c r="F3149" s="182" t="s">
        <v>468</v>
      </c>
      <c r="H3149" s="183">
        <v>1329.472</v>
      </c>
      <c r="L3149" s="180"/>
      <c r="M3149" s="184"/>
      <c r="N3149" s="185"/>
      <c r="O3149" s="185"/>
      <c r="P3149" s="185"/>
      <c r="Q3149" s="185"/>
      <c r="R3149" s="185"/>
      <c r="S3149" s="185"/>
      <c r="T3149" s="186"/>
      <c r="AT3149" s="181" t="s">
        <v>453</v>
      </c>
      <c r="AU3149" s="181" t="s">
        <v>129</v>
      </c>
      <c r="AV3149" s="15" t="s">
        <v>469</v>
      </c>
      <c r="AW3149" s="15" t="s">
        <v>29</v>
      </c>
      <c r="AX3149" s="15" t="s">
        <v>73</v>
      </c>
      <c r="AY3149" s="181" t="s">
        <v>445</v>
      </c>
    </row>
    <row r="3150" spans="1:65" s="13" customFormat="1">
      <c r="B3150" s="166"/>
      <c r="D3150" s="167" t="s">
        <v>453</v>
      </c>
      <c r="E3150" s="168" t="s">
        <v>1</v>
      </c>
      <c r="F3150" s="169" t="s">
        <v>3756</v>
      </c>
      <c r="H3150" s="168" t="s">
        <v>1</v>
      </c>
      <c r="L3150" s="166"/>
      <c r="M3150" s="170"/>
      <c r="N3150" s="171"/>
      <c r="O3150" s="171"/>
      <c r="P3150" s="171"/>
      <c r="Q3150" s="171"/>
      <c r="R3150" s="171"/>
      <c r="S3150" s="171"/>
      <c r="T3150" s="172"/>
      <c r="AT3150" s="168" t="s">
        <v>453</v>
      </c>
      <c r="AU3150" s="168" t="s">
        <v>129</v>
      </c>
      <c r="AV3150" s="13" t="s">
        <v>81</v>
      </c>
      <c r="AW3150" s="13" t="s">
        <v>29</v>
      </c>
      <c r="AX3150" s="13" t="s">
        <v>73</v>
      </c>
      <c r="AY3150" s="168" t="s">
        <v>445</v>
      </c>
    </row>
    <row r="3151" spans="1:65" s="14" customFormat="1">
      <c r="B3151" s="173"/>
      <c r="D3151" s="167" t="s">
        <v>453</v>
      </c>
      <c r="E3151" s="174" t="s">
        <v>1</v>
      </c>
      <c r="F3151" s="175" t="s">
        <v>186</v>
      </c>
      <c r="H3151" s="176">
        <v>936.31399999999996</v>
      </c>
      <c r="L3151" s="173"/>
      <c r="M3151" s="177"/>
      <c r="N3151" s="178"/>
      <c r="O3151" s="178"/>
      <c r="P3151" s="178"/>
      <c r="Q3151" s="178"/>
      <c r="R3151" s="178"/>
      <c r="S3151" s="178"/>
      <c r="T3151" s="179"/>
      <c r="AT3151" s="174" t="s">
        <v>453</v>
      </c>
      <c r="AU3151" s="174" t="s">
        <v>129</v>
      </c>
      <c r="AV3151" s="14" t="s">
        <v>129</v>
      </c>
      <c r="AW3151" s="14" t="s">
        <v>29</v>
      </c>
      <c r="AX3151" s="14" t="s">
        <v>73</v>
      </c>
      <c r="AY3151" s="174" t="s">
        <v>445</v>
      </c>
    </row>
    <row r="3152" spans="1:65" s="14" customFormat="1">
      <c r="B3152" s="173"/>
      <c r="D3152" s="167" t="s">
        <v>453</v>
      </c>
      <c r="E3152" s="174" t="s">
        <v>1</v>
      </c>
      <c r="F3152" s="175" t="s">
        <v>190</v>
      </c>
      <c r="H3152" s="176">
        <v>72.391000000000005</v>
      </c>
      <c r="L3152" s="173"/>
      <c r="M3152" s="177"/>
      <c r="N3152" s="178"/>
      <c r="O3152" s="178"/>
      <c r="P3152" s="178"/>
      <c r="Q3152" s="178"/>
      <c r="R3152" s="178"/>
      <c r="S3152" s="178"/>
      <c r="T3152" s="179"/>
      <c r="AT3152" s="174" t="s">
        <v>453</v>
      </c>
      <c r="AU3152" s="174" t="s">
        <v>129</v>
      </c>
      <c r="AV3152" s="14" t="s">
        <v>129</v>
      </c>
      <c r="AW3152" s="14" t="s">
        <v>29</v>
      </c>
      <c r="AX3152" s="14" t="s">
        <v>73</v>
      </c>
      <c r="AY3152" s="174" t="s">
        <v>445</v>
      </c>
    </row>
    <row r="3153" spans="2:51" s="14" customFormat="1">
      <c r="B3153" s="173"/>
      <c r="D3153" s="167" t="s">
        <v>453</v>
      </c>
      <c r="E3153" s="174" t="s">
        <v>1</v>
      </c>
      <c r="F3153" s="175" t="s">
        <v>184</v>
      </c>
      <c r="H3153" s="176">
        <v>538.75900000000001</v>
      </c>
      <c r="L3153" s="173"/>
      <c r="M3153" s="177"/>
      <c r="N3153" s="178"/>
      <c r="O3153" s="178"/>
      <c r="P3153" s="178"/>
      <c r="Q3153" s="178"/>
      <c r="R3153" s="178"/>
      <c r="S3153" s="178"/>
      <c r="T3153" s="179"/>
      <c r="AT3153" s="174" t="s">
        <v>453</v>
      </c>
      <c r="AU3153" s="174" t="s">
        <v>129</v>
      </c>
      <c r="AV3153" s="14" t="s">
        <v>129</v>
      </c>
      <c r="AW3153" s="14" t="s">
        <v>29</v>
      </c>
      <c r="AX3153" s="14" t="s">
        <v>73</v>
      </c>
      <c r="AY3153" s="174" t="s">
        <v>445</v>
      </c>
    </row>
    <row r="3154" spans="2:51" s="14" customFormat="1">
      <c r="B3154" s="173"/>
      <c r="D3154" s="167" t="s">
        <v>453</v>
      </c>
      <c r="E3154" s="174" t="s">
        <v>1</v>
      </c>
      <c r="F3154" s="175" t="s">
        <v>188</v>
      </c>
      <c r="H3154" s="176">
        <v>76.28</v>
      </c>
      <c r="L3154" s="173"/>
      <c r="M3154" s="177"/>
      <c r="N3154" s="178"/>
      <c r="O3154" s="178"/>
      <c r="P3154" s="178"/>
      <c r="Q3154" s="178"/>
      <c r="R3154" s="178"/>
      <c r="S3154" s="178"/>
      <c r="T3154" s="179"/>
      <c r="AT3154" s="174" t="s">
        <v>453</v>
      </c>
      <c r="AU3154" s="174" t="s">
        <v>129</v>
      </c>
      <c r="AV3154" s="14" t="s">
        <v>129</v>
      </c>
      <c r="AW3154" s="14" t="s">
        <v>29</v>
      </c>
      <c r="AX3154" s="14" t="s">
        <v>73</v>
      </c>
      <c r="AY3154" s="174" t="s">
        <v>445</v>
      </c>
    </row>
    <row r="3155" spans="2:51" s="14" customFormat="1">
      <c r="B3155" s="173"/>
      <c r="D3155" s="167" t="s">
        <v>453</v>
      </c>
      <c r="E3155" s="174" t="s">
        <v>1</v>
      </c>
      <c r="F3155" s="175" t="s">
        <v>202</v>
      </c>
      <c r="H3155" s="176">
        <v>51.823999999999998</v>
      </c>
      <c r="L3155" s="173"/>
      <c r="M3155" s="177"/>
      <c r="N3155" s="178"/>
      <c r="O3155" s="178"/>
      <c r="P3155" s="178"/>
      <c r="Q3155" s="178"/>
      <c r="R3155" s="178"/>
      <c r="S3155" s="178"/>
      <c r="T3155" s="179"/>
      <c r="AT3155" s="174" t="s">
        <v>453</v>
      </c>
      <c r="AU3155" s="174" t="s">
        <v>129</v>
      </c>
      <c r="AV3155" s="14" t="s">
        <v>129</v>
      </c>
      <c r="AW3155" s="14" t="s">
        <v>29</v>
      </c>
      <c r="AX3155" s="14" t="s">
        <v>73</v>
      </c>
      <c r="AY3155" s="174" t="s">
        <v>445</v>
      </c>
    </row>
    <row r="3156" spans="2:51" s="15" customFormat="1">
      <c r="B3156" s="180"/>
      <c r="D3156" s="167" t="s">
        <v>453</v>
      </c>
      <c r="E3156" s="181" t="s">
        <v>1</v>
      </c>
      <c r="F3156" s="182" t="s">
        <v>468</v>
      </c>
      <c r="H3156" s="183">
        <v>1675.568</v>
      </c>
      <c r="L3156" s="180"/>
      <c r="M3156" s="184"/>
      <c r="N3156" s="185"/>
      <c r="O3156" s="185"/>
      <c r="P3156" s="185"/>
      <c r="Q3156" s="185"/>
      <c r="R3156" s="185"/>
      <c r="S3156" s="185"/>
      <c r="T3156" s="186"/>
      <c r="AT3156" s="181" t="s">
        <v>453</v>
      </c>
      <c r="AU3156" s="181" t="s">
        <v>129</v>
      </c>
      <c r="AV3156" s="15" t="s">
        <v>469</v>
      </c>
      <c r="AW3156" s="15" t="s">
        <v>29</v>
      </c>
      <c r="AX3156" s="15" t="s">
        <v>73</v>
      </c>
      <c r="AY3156" s="181" t="s">
        <v>445</v>
      </c>
    </row>
    <row r="3157" spans="2:51" s="13" customFormat="1">
      <c r="B3157" s="166"/>
      <c r="D3157" s="167" t="s">
        <v>453</v>
      </c>
      <c r="E3157" s="168" t="s">
        <v>1</v>
      </c>
      <c r="F3157" s="169" t="s">
        <v>3757</v>
      </c>
      <c r="H3157" s="168" t="s">
        <v>1</v>
      </c>
      <c r="L3157" s="166"/>
      <c r="M3157" s="170"/>
      <c r="N3157" s="171"/>
      <c r="O3157" s="171"/>
      <c r="P3157" s="171"/>
      <c r="Q3157" s="171"/>
      <c r="R3157" s="171"/>
      <c r="S3157" s="171"/>
      <c r="T3157" s="172"/>
      <c r="AT3157" s="168" t="s">
        <v>453</v>
      </c>
      <c r="AU3157" s="168" t="s">
        <v>129</v>
      </c>
      <c r="AV3157" s="13" t="s">
        <v>81</v>
      </c>
      <c r="AW3157" s="13" t="s">
        <v>29</v>
      </c>
      <c r="AX3157" s="13" t="s">
        <v>73</v>
      </c>
      <c r="AY3157" s="168" t="s">
        <v>445</v>
      </c>
    </row>
    <row r="3158" spans="2:51" s="13" customFormat="1">
      <c r="B3158" s="166"/>
      <c r="D3158" s="167" t="s">
        <v>453</v>
      </c>
      <c r="E3158" s="168" t="s">
        <v>1</v>
      </c>
      <c r="F3158" s="169" t="s">
        <v>653</v>
      </c>
      <c r="H3158" s="168" t="s">
        <v>1</v>
      </c>
      <c r="L3158" s="166"/>
      <c r="M3158" s="170"/>
      <c r="N3158" s="171"/>
      <c r="O3158" s="171"/>
      <c r="P3158" s="171"/>
      <c r="Q3158" s="171"/>
      <c r="R3158" s="171"/>
      <c r="S3158" s="171"/>
      <c r="T3158" s="172"/>
      <c r="AT3158" s="168" t="s">
        <v>453</v>
      </c>
      <c r="AU3158" s="168" t="s">
        <v>129</v>
      </c>
      <c r="AV3158" s="13" t="s">
        <v>81</v>
      </c>
      <c r="AW3158" s="13" t="s">
        <v>29</v>
      </c>
      <c r="AX3158" s="13" t="s">
        <v>73</v>
      </c>
      <c r="AY3158" s="168" t="s">
        <v>445</v>
      </c>
    </row>
    <row r="3159" spans="2:51" s="14" customFormat="1">
      <c r="B3159" s="173"/>
      <c r="D3159" s="167" t="s">
        <v>453</v>
      </c>
      <c r="E3159" s="174" t="s">
        <v>1</v>
      </c>
      <c r="F3159" s="175" t="s">
        <v>3758</v>
      </c>
      <c r="H3159" s="176">
        <v>3483.0250000000001</v>
      </c>
      <c r="L3159" s="173"/>
      <c r="M3159" s="177"/>
      <c r="N3159" s="178"/>
      <c r="O3159" s="178"/>
      <c r="P3159" s="178"/>
      <c r="Q3159" s="178"/>
      <c r="R3159" s="178"/>
      <c r="S3159" s="178"/>
      <c r="T3159" s="179"/>
      <c r="AT3159" s="174" t="s">
        <v>453</v>
      </c>
      <c r="AU3159" s="174" t="s">
        <v>129</v>
      </c>
      <c r="AV3159" s="14" t="s">
        <v>129</v>
      </c>
      <c r="AW3159" s="14" t="s">
        <v>29</v>
      </c>
      <c r="AX3159" s="14" t="s">
        <v>73</v>
      </c>
      <c r="AY3159" s="174" t="s">
        <v>445</v>
      </c>
    </row>
    <row r="3160" spans="2:51" s="13" customFormat="1">
      <c r="B3160" s="166"/>
      <c r="D3160" s="167" t="s">
        <v>453</v>
      </c>
      <c r="E3160" s="168" t="s">
        <v>1</v>
      </c>
      <c r="F3160" s="169" t="s">
        <v>654</v>
      </c>
      <c r="H3160" s="168" t="s">
        <v>1</v>
      </c>
      <c r="L3160" s="166"/>
      <c r="M3160" s="170"/>
      <c r="N3160" s="171"/>
      <c r="O3160" s="171"/>
      <c r="P3160" s="171"/>
      <c r="Q3160" s="171"/>
      <c r="R3160" s="171"/>
      <c r="S3160" s="171"/>
      <c r="T3160" s="172"/>
      <c r="AT3160" s="168" t="s">
        <v>453</v>
      </c>
      <c r="AU3160" s="168" t="s">
        <v>129</v>
      </c>
      <c r="AV3160" s="13" t="s">
        <v>81</v>
      </c>
      <c r="AW3160" s="13" t="s">
        <v>29</v>
      </c>
      <c r="AX3160" s="13" t="s">
        <v>73</v>
      </c>
      <c r="AY3160" s="168" t="s">
        <v>445</v>
      </c>
    </row>
    <row r="3161" spans="2:51" s="14" customFormat="1">
      <c r="B3161" s="173"/>
      <c r="D3161" s="167" t="s">
        <v>453</v>
      </c>
      <c r="E3161" s="174" t="s">
        <v>1</v>
      </c>
      <c r="F3161" s="175" t="s">
        <v>3759</v>
      </c>
      <c r="H3161" s="176">
        <v>3460</v>
      </c>
      <c r="L3161" s="173"/>
      <c r="M3161" s="177"/>
      <c r="N3161" s="178"/>
      <c r="O3161" s="178"/>
      <c r="P3161" s="178"/>
      <c r="Q3161" s="178"/>
      <c r="R3161" s="178"/>
      <c r="S3161" s="178"/>
      <c r="T3161" s="179"/>
      <c r="AT3161" s="174" t="s">
        <v>453</v>
      </c>
      <c r="AU3161" s="174" t="s">
        <v>129</v>
      </c>
      <c r="AV3161" s="14" t="s">
        <v>129</v>
      </c>
      <c r="AW3161" s="14" t="s">
        <v>29</v>
      </c>
      <c r="AX3161" s="14" t="s">
        <v>73</v>
      </c>
      <c r="AY3161" s="174" t="s">
        <v>445</v>
      </c>
    </row>
    <row r="3162" spans="2:51" s="13" customFormat="1">
      <c r="B3162" s="166"/>
      <c r="D3162" s="167" t="s">
        <v>453</v>
      </c>
      <c r="E3162" s="168" t="s">
        <v>1</v>
      </c>
      <c r="F3162" s="169" t="s">
        <v>846</v>
      </c>
      <c r="H3162" s="168" t="s">
        <v>1</v>
      </c>
      <c r="L3162" s="166"/>
      <c r="M3162" s="170"/>
      <c r="N3162" s="171"/>
      <c r="O3162" s="171"/>
      <c r="P3162" s="171"/>
      <c r="Q3162" s="171"/>
      <c r="R3162" s="171"/>
      <c r="S3162" s="171"/>
      <c r="T3162" s="172"/>
      <c r="AT3162" s="168" t="s">
        <v>453</v>
      </c>
      <c r="AU3162" s="168" t="s">
        <v>129</v>
      </c>
      <c r="AV3162" s="13" t="s">
        <v>81</v>
      </c>
      <c r="AW3162" s="13" t="s">
        <v>29</v>
      </c>
      <c r="AX3162" s="13" t="s">
        <v>73</v>
      </c>
      <c r="AY3162" s="168" t="s">
        <v>445</v>
      </c>
    </row>
    <row r="3163" spans="2:51" s="14" customFormat="1">
      <c r="B3163" s="173"/>
      <c r="D3163" s="167" t="s">
        <v>453</v>
      </c>
      <c r="E3163" s="174" t="s">
        <v>1</v>
      </c>
      <c r="F3163" s="175" t="s">
        <v>3760</v>
      </c>
      <c r="H3163" s="176">
        <v>17.263999999999999</v>
      </c>
      <c r="L3163" s="173"/>
      <c r="M3163" s="177"/>
      <c r="N3163" s="178"/>
      <c r="O3163" s="178"/>
      <c r="P3163" s="178"/>
      <c r="Q3163" s="178"/>
      <c r="R3163" s="178"/>
      <c r="S3163" s="178"/>
      <c r="T3163" s="179"/>
      <c r="AT3163" s="174" t="s">
        <v>453</v>
      </c>
      <c r="AU3163" s="174" t="s">
        <v>129</v>
      </c>
      <c r="AV3163" s="14" t="s">
        <v>129</v>
      </c>
      <c r="AW3163" s="14" t="s">
        <v>29</v>
      </c>
      <c r="AX3163" s="14" t="s">
        <v>73</v>
      </c>
      <c r="AY3163" s="174" t="s">
        <v>445</v>
      </c>
    </row>
    <row r="3164" spans="2:51" s="13" customFormat="1">
      <c r="B3164" s="166"/>
      <c r="D3164" s="167" t="s">
        <v>453</v>
      </c>
      <c r="E3164" s="168" t="s">
        <v>1</v>
      </c>
      <c r="F3164" s="169" t="s">
        <v>3761</v>
      </c>
      <c r="H3164" s="168" t="s">
        <v>1</v>
      </c>
      <c r="L3164" s="166"/>
      <c r="M3164" s="170"/>
      <c r="N3164" s="171"/>
      <c r="O3164" s="171"/>
      <c r="P3164" s="171"/>
      <c r="Q3164" s="171"/>
      <c r="R3164" s="171"/>
      <c r="S3164" s="171"/>
      <c r="T3164" s="172"/>
      <c r="AT3164" s="168" t="s">
        <v>453</v>
      </c>
      <c r="AU3164" s="168" t="s">
        <v>129</v>
      </c>
      <c r="AV3164" s="13" t="s">
        <v>81</v>
      </c>
      <c r="AW3164" s="13" t="s">
        <v>29</v>
      </c>
      <c r="AX3164" s="13" t="s">
        <v>73</v>
      </c>
      <c r="AY3164" s="168" t="s">
        <v>445</v>
      </c>
    </row>
    <row r="3165" spans="2:51" s="13" customFormat="1">
      <c r="B3165" s="166"/>
      <c r="D3165" s="167" t="s">
        <v>453</v>
      </c>
      <c r="E3165" s="168" t="s">
        <v>1</v>
      </c>
      <c r="F3165" s="169" t="s">
        <v>1070</v>
      </c>
      <c r="H3165" s="168" t="s">
        <v>1</v>
      </c>
      <c r="L3165" s="166"/>
      <c r="M3165" s="170"/>
      <c r="N3165" s="171"/>
      <c r="O3165" s="171"/>
      <c r="P3165" s="171"/>
      <c r="Q3165" s="171"/>
      <c r="R3165" s="171"/>
      <c r="S3165" s="171"/>
      <c r="T3165" s="172"/>
      <c r="AT3165" s="168" t="s">
        <v>453</v>
      </c>
      <c r="AU3165" s="168" t="s">
        <v>129</v>
      </c>
      <c r="AV3165" s="13" t="s">
        <v>81</v>
      </c>
      <c r="AW3165" s="13" t="s">
        <v>29</v>
      </c>
      <c r="AX3165" s="13" t="s">
        <v>73</v>
      </c>
      <c r="AY3165" s="168" t="s">
        <v>445</v>
      </c>
    </row>
    <row r="3166" spans="2:51" s="14" customFormat="1">
      <c r="B3166" s="173"/>
      <c r="D3166" s="167" t="s">
        <v>453</v>
      </c>
      <c r="E3166" s="174" t="s">
        <v>1</v>
      </c>
      <c r="F3166" s="175" t="s">
        <v>3762</v>
      </c>
      <c r="H3166" s="176">
        <v>288.56299999999999</v>
      </c>
      <c r="L3166" s="173"/>
      <c r="M3166" s="177"/>
      <c r="N3166" s="178"/>
      <c r="O3166" s="178"/>
      <c r="P3166" s="178"/>
      <c r="Q3166" s="178"/>
      <c r="R3166" s="178"/>
      <c r="S3166" s="178"/>
      <c r="T3166" s="179"/>
      <c r="AT3166" s="174" t="s">
        <v>453</v>
      </c>
      <c r="AU3166" s="174" t="s">
        <v>129</v>
      </c>
      <c r="AV3166" s="14" t="s">
        <v>129</v>
      </c>
      <c r="AW3166" s="14" t="s">
        <v>29</v>
      </c>
      <c r="AX3166" s="14" t="s">
        <v>73</v>
      </c>
      <c r="AY3166" s="174" t="s">
        <v>445</v>
      </c>
    </row>
    <row r="3167" spans="2:51" s="13" customFormat="1">
      <c r="B3167" s="166"/>
      <c r="D3167" s="167" t="s">
        <v>453</v>
      </c>
      <c r="E3167" s="168" t="s">
        <v>1</v>
      </c>
      <c r="F3167" s="169" t="s">
        <v>2353</v>
      </c>
      <c r="H3167" s="168" t="s">
        <v>1</v>
      </c>
      <c r="L3167" s="166"/>
      <c r="M3167" s="170"/>
      <c r="N3167" s="171"/>
      <c r="O3167" s="171"/>
      <c r="P3167" s="171"/>
      <c r="Q3167" s="171"/>
      <c r="R3167" s="171"/>
      <c r="S3167" s="171"/>
      <c r="T3167" s="172"/>
      <c r="AT3167" s="168" t="s">
        <v>453</v>
      </c>
      <c r="AU3167" s="168" t="s">
        <v>129</v>
      </c>
      <c r="AV3167" s="13" t="s">
        <v>81</v>
      </c>
      <c r="AW3167" s="13" t="s">
        <v>29</v>
      </c>
      <c r="AX3167" s="13" t="s">
        <v>73</v>
      </c>
      <c r="AY3167" s="168" t="s">
        <v>445</v>
      </c>
    </row>
    <row r="3168" spans="2:51" s="13" customFormat="1">
      <c r="B3168" s="166"/>
      <c r="D3168" s="167" t="s">
        <v>453</v>
      </c>
      <c r="E3168" s="168" t="s">
        <v>1</v>
      </c>
      <c r="F3168" s="169" t="s">
        <v>2355</v>
      </c>
      <c r="H3168" s="168" t="s">
        <v>1</v>
      </c>
      <c r="L3168" s="166"/>
      <c r="M3168" s="170"/>
      <c r="N3168" s="171"/>
      <c r="O3168" s="171"/>
      <c r="P3168" s="171"/>
      <c r="Q3168" s="171"/>
      <c r="R3168" s="171"/>
      <c r="S3168" s="171"/>
      <c r="T3168" s="172"/>
      <c r="AT3168" s="168" t="s">
        <v>453</v>
      </c>
      <c r="AU3168" s="168" t="s">
        <v>129</v>
      </c>
      <c r="AV3168" s="13" t="s">
        <v>81</v>
      </c>
      <c r="AW3168" s="13" t="s">
        <v>29</v>
      </c>
      <c r="AX3168" s="13" t="s">
        <v>73</v>
      </c>
      <c r="AY3168" s="168" t="s">
        <v>445</v>
      </c>
    </row>
    <row r="3169" spans="2:51" s="14" customFormat="1">
      <c r="B3169" s="173"/>
      <c r="D3169" s="167" t="s">
        <v>453</v>
      </c>
      <c r="E3169" s="174" t="s">
        <v>1</v>
      </c>
      <c r="F3169" s="175" t="s">
        <v>3763</v>
      </c>
      <c r="H3169" s="176">
        <v>273.36</v>
      </c>
      <c r="L3169" s="173"/>
      <c r="M3169" s="177"/>
      <c r="N3169" s="178"/>
      <c r="O3169" s="178"/>
      <c r="P3169" s="178"/>
      <c r="Q3169" s="178"/>
      <c r="R3169" s="178"/>
      <c r="S3169" s="178"/>
      <c r="T3169" s="179"/>
      <c r="AT3169" s="174" t="s">
        <v>453</v>
      </c>
      <c r="AU3169" s="174" t="s">
        <v>129</v>
      </c>
      <c r="AV3169" s="14" t="s">
        <v>129</v>
      </c>
      <c r="AW3169" s="14" t="s">
        <v>29</v>
      </c>
      <c r="AX3169" s="14" t="s">
        <v>73</v>
      </c>
      <c r="AY3169" s="174" t="s">
        <v>445</v>
      </c>
    </row>
    <row r="3170" spans="2:51" s="14" customFormat="1">
      <c r="B3170" s="173"/>
      <c r="D3170" s="167" t="s">
        <v>453</v>
      </c>
      <c r="E3170" s="174" t="s">
        <v>1</v>
      </c>
      <c r="F3170" s="175" t="s">
        <v>3764</v>
      </c>
      <c r="H3170" s="176">
        <v>-16.149999999999999</v>
      </c>
      <c r="L3170" s="173"/>
      <c r="M3170" s="177"/>
      <c r="N3170" s="178"/>
      <c r="O3170" s="178"/>
      <c r="P3170" s="178"/>
      <c r="Q3170" s="178"/>
      <c r="R3170" s="178"/>
      <c r="S3170" s="178"/>
      <c r="T3170" s="179"/>
      <c r="AT3170" s="174" t="s">
        <v>453</v>
      </c>
      <c r="AU3170" s="174" t="s">
        <v>129</v>
      </c>
      <c r="AV3170" s="14" t="s">
        <v>129</v>
      </c>
      <c r="AW3170" s="14" t="s">
        <v>29</v>
      </c>
      <c r="AX3170" s="14" t="s">
        <v>73</v>
      </c>
      <c r="AY3170" s="174" t="s">
        <v>445</v>
      </c>
    </row>
    <row r="3171" spans="2:51" s="13" customFormat="1">
      <c r="B3171" s="166"/>
      <c r="D3171" s="167" t="s">
        <v>453</v>
      </c>
      <c r="E3171" s="168" t="s">
        <v>1</v>
      </c>
      <c r="F3171" s="169" t="s">
        <v>1077</v>
      </c>
      <c r="H3171" s="168" t="s">
        <v>1</v>
      </c>
      <c r="L3171" s="166"/>
      <c r="M3171" s="170"/>
      <c r="N3171" s="171"/>
      <c r="O3171" s="171"/>
      <c r="P3171" s="171"/>
      <c r="Q3171" s="171"/>
      <c r="R3171" s="171"/>
      <c r="S3171" s="171"/>
      <c r="T3171" s="172"/>
      <c r="AT3171" s="168" t="s">
        <v>453</v>
      </c>
      <c r="AU3171" s="168" t="s">
        <v>129</v>
      </c>
      <c r="AV3171" s="13" t="s">
        <v>81</v>
      </c>
      <c r="AW3171" s="13" t="s">
        <v>29</v>
      </c>
      <c r="AX3171" s="13" t="s">
        <v>73</v>
      </c>
      <c r="AY3171" s="168" t="s">
        <v>445</v>
      </c>
    </row>
    <row r="3172" spans="2:51" s="14" customFormat="1">
      <c r="B3172" s="173"/>
      <c r="D3172" s="167" t="s">
        <v>453</v>
      </c>
      <c r="E3172" s="174" t="s">
        <v>1</v>
      </c>
      <c r="F3172" s="175" t="s">
        <v>3765</v>
      </c>
      <c r="H3172" s="176">
        <v>359.81400000000002</v>
      </c>
      <c r="L3172" s="173"/>
      <c r="M3172" s="177"/>
      <c r="N3172" s="178"/>
      <c r="O3172" s="178"/>
      <c r="P3172" s="178"/>
      <c r="Q3172" s="178"/>
      <c r="R3172" s="178"/>
      <c r="S3172" s="178"/>
      <c r="T3172" s="179"/>
      <c r="AT3172" s="174" t="s">
        <v>453</v>
      </c>
      <c r="AU3172" s="174" t="s">
        <v>129</v>
      </c>
      <c r="AV3172" s="14" t="s">
        <v>129</v>
      </c>
      <c r="AW3172" s="14" t="s">
        <v>29</v>
      </c>
      <c r="AX3172" s="14" t="s">
        <v>73</v>
      </c>
      <c r="AY3172" s="174" t="s">
        <v>445</v>
      </c>
    </row>
    <row r="3173" spans="2:51" s="14" customFormat="1">
      <c r="B3173" s="173"/>
      <c r="D3173" s="167" t="s">
        <v>453</v>
      </c>
      <c r="E3173" s="174" t="s">
        <v>1</v>
      </c>
      <c r="F3173" s="175" t="s">
        <v>3766</v>
      </c>
      <c r="H3173" s="176">
        <v>-25.84</v>
      </c>
      <c r="L3173" s="173"/>
      <c r="M3173" s="177"/>
      <c r="N3173" s="178"/>
      <c r="O3173" s="178"/>
      <c r="P3173" s="178"/>
      <c r="Q3173" s="178"/>
      <c r="R3173" s="178"/>
      <c r="S3173" s="178"/>
      <c r="T3173" s="179"/>
      <c r="AT3173" s="174" t="s">
        <v>453</v>
      </c>
      <c r="AU3173" s="174" t="s">
        <v>129</v>
      </c>
      <c r="AV3173" s="14" t="s">
        <v>129</v>
      </c>
      <c r="AW3173" s="14" t="s">
        <v>29</v>
      </c>
      <c r="AX3173" s="14" t="s">
        <v>73</v>
      </c>
      <c r="AY3173" s="174" t="s">
        <v>445</v>
      </c>
    </row>
    <row r="3174" spans="2:51" s="13" customFormat="1">
      <c r="B3174" s="166"/>
      <c r="D3174" s="167" t="s">
        <v>453</v>
      </c>
      <c r="E3174" s="168" t="s">
        <v>1</v>
      </c>
      <c r="F3174" s="169" t="s">
        <v>3767</v>
      </c>
      <c r="H3174" s="168" t="s">
        <v>1</v>
      </c>
      <c r="L3174" s="166"/>
      <c r="M3174" s="170"/>
      <c r="N3174" s="171"/>
      <c r="O3174" s="171"/>
      <c r="P3174" s="171"/>
      <c r="Q3174" s="171"/>
      <c r="R3174" s="171"/>
      <c r="S3174" s="171"/>
      <c r="T3174" s="172"/>
      <c r="AT3174" s="168" t="s">
        <v>453</v>
      </c>
      <c r="AU3174" s="168" t="s">
        <v>129</v>
      </c>
      <c r="AV3174" s="13" t="s">
        <v>81</v>
      </c>
      <c r="AW3174" s="13" t="s">
        <v>29</v>
      </c>
      <c r="AX3174" s="13" t="s">
        <v>73</v>
      </c>
      <c r="AY3174" s="168" t="s">
        <v>445</v>
      </c>
    </row>
    <row r="3175" spans="2:51" s="13" customFormat="1">
      <c r="B3175" s="166"/>
      <c r="D3175" s="167" t="s">
        <v>453</v>
      </c>
      <c r="E3175" s="168" t="s">
        <v>1</v>
      </c>
      <c r="F3175" s="169" t="s">
        <v>2372</v>
      </c>
      <c r="H3175" s="168" t="s">
        <v>1</v>
      </c>
      <c r="L3175" s="166"/>
      <c r="M3175" s="170"/>
      <c r="N3175" s="171"/>
      <c r="O3175" s="171"/>
      <c r="P3175" s="171"/>
      <c r="Q3175" s="171"/>
      <c r="R3175" s="171"/>
      <c r="S3175" s="171"/>
      <c r="T3175" s="172"/>
      <c r="AT3175" s="168" t="s">
        <v>453</v>
      </c>
      <c r="AU3175" s="168" t="s">
        <v>129</v>
      </c>
      <c r="AV3175" s="13" t="s">
        <v>81</v>
      </c>
      <c r="AW3175" s="13" t="s">
        <v>29</v>
      </c>
      <c r="AX3175" s="13" t="s">
        <v>73</v>
      </c>
      <c r="AY3175" s="168" t="s">
        <v>445</v>
      </c>
    </row>
    <row r="3176" spans="2:51" s="14" customFormat="1" ht="22.5">
      <c r="B3176" s="173"/>
      <c r="D3176" s="167" t="s">
        <v>453</v>
      </c>
      <c r="E3176" s="174" t="s">
        <v>1</v>
      </c>
      <c r="F3176" s="175" t="s">
        <v>3768</v>
      </c>
      <c r="H3176" s="176">
        <v>319.21499999999997</v>
      </c>
      <c r="L3176" s="173"/>
      <c r="M3176" s="177"/>
      <c r="N3176" s="178"/>
      <c r="O3176" s="178"/>
      <c r="P3176" s="178"/>
      <c r="Q3176" s="178"/>
      <c r="R3176" s="178"/>
      <c r="S3176" s="178"/>
      <c r="T3176" s="179"/>
      <c r="AT3176" s="174" t="s">
        <v>453</v>
      </c>
      <c r="AU3176" s="174" t="s">
        <v>129</v>
      </c>
      <c r="AV3176" s="14" t="s">
        <v>129</v>
      </c>
      <c r="AW3176" s="14" t="s">
        <v>29</v>
      </c>
      <c r="AX3176" s="14" t="s">
        <v>73</v>
      </c>
      <c r="AY3176" s="174" t="s">
        <v>445</v>
      </c>
    </row>
    <row r="3177" spans="2:51" s="14" customFormat="1">
      <c r="B3177" s="173"/>
      <c r="D3177" s="167" t="s">
        <v>453</v>
      </c>
      <c r="E3177" s="174" t="s">
        <v>1</v>
      </c>
      <c r="F3177" s="175" t="s">
        <v>3766</v>
      </c>
      <c r="H3177" s="176">
        <v>-25.84</v>
      </c>
      <c r="L3177" s="173"/>
      <c r="M3177" s="177"/>
      <c r="N3177" s="178"/>
      <c r="O3177" s="178"/>
      <c r="P3177" s="178"/>
      <c r="Q3177" s="178"/>
      <c r="R3177" s="178"/>
      <c r="S3177" s="178"/>
      <c r="T3177" s="179"/>
      <c r="AT3177" s="174" t="s">
        <v>453</v>
      </c>
      <c r="AU3177" s="174" t="s">
        <v>129</v>
      </c>
      <c r="AV3177" s="14" t="s">
        <v>129</v>
      </c>
      <c r="AW3177" s="14" t="s">
        <v>29</v>
      </c>
      <c r="AX3177" s="14" t="s">
        <v>73</v>
      </c>
      <c r="AY3177" s="174" t="s">
        <v>445</v>
      </c>
    </row>
    <row r="3178" spans="2:51" s="13" customFormat="1">
      <c r="B3178" s="166"/>
      <c r="D3178" s="167" t="s">
        <v>453</v>
      </c>
      <c r="E3178" s="168" t="s">
        <v>1</v>
      </c>
      <c r="F3178" s="169" t="s">
        <v>3769</v>
      </c>
      <c r="H3178" s="168" t="s">
        <v>1</v>
      </c>
      <c r="L3178" s="166"/>
      <c r="M3178" s="170"/>
      <c r="N3178" s="171"/>
      <c r="O3178" s="171"/>
      <c r="P3178" s="171"/>
      <c r="Q3178" s="171"/>
      <c r="R3178" s="171"/>
      <c r="S3178" s="171"/>
      <c r="T3178" s="172"/>
      <c r="AT3178" s="168" t="s">
        <v>453</v>
      </c>
      <c r="AU3178" s="168" t="s">
        <v>129</v>
      </c>
      <c r="AV3178" s="13" t="s">
        <v>81</v>
      </c>
      <c r="AW3178" s="13" t="s">
        <v>29</v>
      </c>
      <c r="AX3178" s="13" t="s">
        <v>73</v>
      </c>
      <c r="AY3178" s="168" t="s">
        <v>445</v>
      </c>
    </row>
    <row r="3179" spans="2:51" s="13" customFormat="1">
      <c r="B3179" s="166"/>
      <c r="D3179" s="167" t="s">
        <v>453</v>
      </c>
      <c r="E3179" s="168" t="s">
        <v>1</v>
      </c>
      <c r="F3179" s="169" t="s">
        <v>2384</v>
      </c>
      <c r="H3179" s="168" t="s">
        <v>1</v>
      </c>
      <c r="L3179" s="166"/>
      <c r="M3179" s="170"/>
      <c r="N3179" s="171"/>
      <c r="O3179" s="171"/>
      <c r="P3179" s="171"/>
      <c r="Q3179" s="171"/>
      <c r="R3179" s="171"/>
      <c r="S3179" s="171"/>
      <c r="T3179" s="172"/>
      <c r="AT3179" s="168" t="s">
        <v>453</v>
      </c>
      <c r="AU3179" s="168" t="s">
        <v>129</v>
      </c>
      <c r="AV3179" s="13" t="s">
        <v>81</v>
      </c>
      <c r="AW3179" s="13" t="s">
        <v>29</v>
      </c>
      <c r="AX3179" s="13" t="s">
        <v>73</v>
      </c>
      <c r="AY3179" s="168" t="s">
        <v>445</v>
      </c>
    </row>
    <row r="3180" spans="2:51" s="14" customFormat="1">
      <c r="B3180" s="173"/>
      <c r="D3180" s="167" t="s">
        <v>453</v>
      </c>
      <c r="E3180" s="174" t="s">
        <v>1</v>
      </c>
      <c r="F3180" s="175" t="s">
        <v>3770</v>
      </c>
      <c r="H3180" s="176">
        <v>204.50299999999999</v>
      </c>
      <c r="L3180" s="173"/>
      <c r="M3180" s="177"/>
      <c r="N3180" s="178"/>
      <c r="O3180" s="178"/>
      <c r="P3180" s="178"/>
      <c r="Q3180" s="178"/>
      <c r="R3180" s="178"/>
      <c r="S3180" s="178"/>
      <c r="T3180" s="179"/>
      <c r="AT3180" s="174" t="s">
        <v>453</v>
      </c>
      <c r="AU3180" s="174" t="s">
        <v>129</v>
      </c>
      <c r="AV3180" s="14" t="s">
        <v>129</v>
      </c>
      <c r="AW3180" s="14" t="s">
        <v>29</v>
      </c>
      <c r="AX3180" s="14" t="s">
        <v>73</v>
      </c>
      <c r="AY3180" s="174" t="s">
        <v>445</v>
      </c>
    </row>
    <row r="3181" spans="2:51" s="14" customFormat="1">
      <c r="B3181" s="173"/>
      <c r="D3181" s="167" t="s">
        <v>453</v>
      </c>
      <c r="E3181" s="174" t="s">
        <v>1</v>
      </c>
      <c r="F3181" s="175" t="s">
        <v>3771</v>
      </c>
      <c r="H3181" s="176">
        <v>-3.23</v>
      </c>
      <c r="L3181" s="173"/>
      <c r="M3181" s="177"/>
      <c r="N3181" s="178"/>
      <c r="O3181" s="178"/>
      <c r="P3181" s="178"/>
      <c r="Q3181" s="178"/>
      <c r="R3181" s="178"/>
      <c r="S3181" s="178"/>
      <c r="T3181" s="179"/>
      <c r="AT3181" s="174" t="s">
        <v>453</v>
      </c>
      <c r="AU3181" s="174" t="s">
        <v>129</v>
      </c>
      <c r="AV3181" s="14" t="s">
        <v>129</v>
      </c>
      <c r="AW3181" s="14" t="s">
        <v>29</v>
      </c>
      <c r="AX3181" s="14" t="s">
        <v>73</v>
      </c>
      <c r="AY3181" s="174" t="s">
        <v>445</v>
      </c>
    </row>
    <row r="3182" spans="2:51" s="13" customFormat="1">
      <c r="B3182" s="166"/>
      <c r="D3182" s="167" t="s">
        <v>453</v>
      </c>
      <c r="E3182" s="168" t="s">
        <v>1</v>
      </c>
      <c r="F3182" s="169" t="s">
        <v>2388</v>
      </c>
      <c r="H3182" s="168" t="s">
        <v>1</v>
      </c>
      <c r="L3182" s="166"/>
      <c r="M3182" s="170"/>
      <c r="N3182" s="171"/>
      <c r="O3182" s="171"/>
      <c r="P3182" s="171"/>
      <c r="Q3182" s="171"/>
      <c r="R3182" s="171"/>
      <c r="S3182" s="171"/>
      <c r="T3182" s="172"/>
      <c r="AT3182" s="168" t="s">
        <v>453</v>
      </c>
      <c r="AU3182" s="168" t="s">
        <v>129</v>
      </c>
      <c r="AV3182" s="13" t="s">
        <v>81</v>
      </c>
      <c r="AW3182" s="13" t="s">
        <v>29</v>
      </c>
      <c r="AX3182" s="13" t="s">
        <v>73</v>
      </c>
      <c r="AY3182" s="168" t="s">
        <v>445</v>
      </c>
    </row>
    <row r="3183" spans="2:51" s="14" customFormat="1">
      <c r="B3183" s="173"/>
      <c r="D3183" s="167" t="s">
        <v>453</v>
      </c>
      <c r="E3183" s="174" t="s">
        <v>1</v>
      </c>
      <c r="F3183" s="175" t="s">
        <v>3772</v>
      </c>
      <c r="H3183" s="176">
        <v>316.39400000000001</v>
      </c>
      <c r="L3183" s="173"/>
      <c r="M3183" s="177"/>
      <c r="N3183" s="178"/>
      <c r="O3183" s="178"/>
      <c r="P3183" s="178"/>
      <c r="Q3183" s="178"/>
      <c r="R3183" s="178"/>
      <c r="S3183" s="178"/>
      <c r="T3183" s="179"/>
      <c r="AT3183" s="174" t="s">
        <v>453</v>
      </c>
      <c r="AU3183" s="174" t="s">
        <v>129</v>
      </c>
      <c r="AV3183" s="14" t="s">
        <v>129</v>
      </c>
      <c r="AW3183" s="14" t="s">
        <v>29</v>
      </c>
      <c r="AX3183" s="14" t="s">
        <v>73</v>
      </c>
      <c r="AY3183" s="174" t="s">
        <v>445</v>
      </c>
    </row>
    <row r="3184" spans="2:51" s="14" customFormat="1">
      <c r="B3184" s="173"/>
      <c r="D3184" s="167" t="s">
        <v>453</v>
      </c>
      <c r="E3184" s="174" t="s">
        <v>1</v>
      </c>
      <c r="F3184" s="175" t="s">
        <v>3773</v>
      </c>
      <c r="H3184" s="176">
        <v>-6.46</v>
      </c>
      <c r="L3184" s="173"/>
      <c r="M3184" s="177"/>
      <c r="N3184" s="178"/>
      <c r="O3184" s="178"/>
      <c r="P3184" s="178"/>
      <c r="Q3184" s="178"/>
      <c r="R3184" s="178"/>
      <c r="S3184" s="178"/>
      <c r="T3184" s="179"/>
      <c r="AT3184" s="174" t="s">
        <v>453</v>
      </c>
      <c r="AU3184" s="174" t="s">
        <v>129</v>
      </c>
      <c r="AV3184" s="14" t="s">
        <v>129</v>
      </c>
      <c r="AW3184" s="14" t="s">
        <v>29</v>
      </c>
      <c r="AX3184" s="14" t="s">
        <v>73</v>
      </c>
      <c r="AY3184" s="174" t="s">
        <v>445</v>
      </c>
    </row>
    <row r="3185" spans="1:65" s="13" customFormat="1">
      <c r="B3185" s="166"/>
      <c r="D3185" s="167" t="s">
        <v>453</v>
      </c>
      <c r="E3185" s="168" t="s">
        <v>1</v>
      </c>
      <c r="F3185" s="169" t="s">
        <v>1077</v>
      </c>
      <c r="H3185" s="168" t="s">
        <v>1</v>
      </c>
      <c r="L3185" s="166"/>
      <c r="M3185" s="170"/>
      <c r="N3185" s="171"/>
      <c r="O3185" s="171"/>
      <c r="P3185" s="171"/>
      <c r="Q3185" s="171"/>
      <c r="R3185" s="171"/>
      <c r="S3185" s="171"/>
      <c r="T3185" s="172"/>
      <c r="AT3185" s="168" t="s">
        <v>453</v>
      </c>
      <c r="AU3185" s="168" t="s">
        <v>129</v>
      </c>
      <c r="AV3185" s="13" t="s">
        <v>81</v>
      </c>
      <c r="AW3185" s="13" t="s">
        <v>29</v>
      </c>
      <c r="AX3185" s="13" t="s">
        <v>73</v>
      </c>
      <c r="AY3185" s="168" t="s">
        <v>445</v>
      </c>
    </row>
    <row r="3186" spans="1:65" s="14" customFormat="1">
      <c r="B3186" s="173"/>
      <c r="D3186" s="167" t="s">
        <v>453</v>
      </c>
      <c r="E3186" s="174" t="s">
        <v>1</v>
      </c>
      <c r="F3186" s="175" t="s">
        <v>3774</v>
      </c>
      <c r="H3186" s="176">
        <v>162.76</v>
      </c>
      <c r="L3186" s="173"/>
      <c r="M3186" s="177"/>
      <c r="N3186" s="178"/>
      <c r="O3186" s="178"/>
      <c r="P3186" s="178"/>
      <c r="Q3186" s="178"/>
      <c r="R3186" s="178"/>
      <c r="S3186" s="178"/>
      <c r="T3186" s="179"/>
      <c r="AT3186" s="174" t="s">
        <v>453</v>
      </c>
      <c r="AU3186" s="174" t="s">
        <v>129</v>
      </c>
      <c r="AV3186" s="14" t="s">
        <v>129</v>
      </c>
      <c r="AW3186" s="14" t="s">
        <v>29</v>
      </c>
      <c r="AX3186" s="14" t="s">
        <v>73</v>
      </c>
      <c r="AY3186" s="174" t="s">
        <v>445</v>
      </c>
    </row>
    <row r="3187" spans="1:65" s="14" customFormat="1">
      <c r="B3187" s="173"/>
      <c r="D3187" s="167" t="s">
        <v>453</v>
      </c>
      <c r="E3187" s="174" t="s">
        <v>1</v>
      </c>
      <c r="F3187" s="175" t="s">
        <v>3771</v>
      </c>
      <c r="H3187" s="176">
        <v>-3.23</v>
      </c>
      <c r="L3187" s="173"/>
      <c r="M3187" s="177"/>
      <c r="N3187" s="178"/>
      <c r="O3187" s="178"/>
      <c r="P3187" s="178"/>
      <c r="Q3187" s="178"/>
      <c r="R3187" s="178"/>
      <c r="S3187" s="178"/>
      <c r="T3187" s="179"/>
      <c r="AT3187" s="174" t="s">
        <v>453</v>
      </c>
      <c r="AU3187" s="174" t="s">
        <v>129</v>
      </c>
      <c r="AV3187" s="14" t="s">
        <v>129</v>
      </c>
      <c r="AW3187" s="14" t="s">
        <v>29</v>
      </c>
      <c r="AX3187" s="14" t="s">
        <v>73</v>
      </c>
      <c r="AY3187" s="174" t="s">
        <v>445</v>
      </c>
    </row>
    <row r="3188" spans="1:65" s="13" customFormat="1">
      <c r="B3188" s="166"/>
      <c r="D3188" s="167" t="s">
        <v>453</v>
      </c>
      <c r="E3188" s="168" t="s">
        <v>1</v>
      </c>
      <c r="F3188" s="169" t="s">
        <v>3775</v>
      </c>
      <c r="H3188" s="168" t="s">
        <v>1</v>
      </c>
      <c r="L3188" s="166"/>
      <c r="M3188" s="170"/>
      <c r="N3188" s="171"/>
      <c r="O3188" s="171"/>
      <c r="P3188" s="171"/>
      <c r="Q3188" s="171"/>
      <c r="R3188" s="171"/>
      <c r="S3188" s="171"/>
      <c r="T3188" s="172"/>
      <c r="AT3188" s="168" t="s">
        <v>453</v>
      </c>
      <c r="AU3188" s="168" t="s">
        <v>129</v>
      </c>
      <c r="AV3188" s="13" t="s">
        <v>81</v>
      </c>
      <c r="AW3188" s="13" t="s">
        <v>29</v>
      </c>
      <c r="AX3188" s="13" t="s">
        <v>73</v>
      </c>
      <c r="AY3188" s="168" t="s">
        <v>445</v>
      </c>
    </row>
    <row r="3189" spans="1:65" s="13" customFormat="1">
      <c r="B3189" s="166"/>
      <c r="D3189" s="167" t="s">
        <v>453</v>
      </c>
      <c r="E3189" s="168" t="s">
        <v>1</v>
      </c>
      <c r="F3189" s="169" t="s">
        <v>2402</v>
      </c>
      <c r="H3189" s="168" t="s">
        <v>1</v>
      </c>
      <c r="L3189" s="166"/>
      <c r="M3189" s="170"/>
      <c r="N3189" s="171"/>
      <c r="O3189" s="171"/>
      <c r="P3189" s="171"/>
      <c r="Q3189" s="171"/>
      <c r="R3189" s="171"/>
      <c r="S3189" s="171"/>
      <c r="T3189" s="172"/>
      <c r="AT3189" s="168" t="s">
        <v>453</v>
      </c>
      <c r="AU3189" s="168" t="s">
        <v>129</v>
      </c>
      <c r="AV3189" s="13" t="s">
        <v>81</v>
      </c>
      <c r="AW3189" s="13" t="s">
        <v>29</v>
      </c>
      <c r="AX3189" s="13" t="s">
        <v>73</v>
      </c>
      <c r="AY3189" s="168" t="s">
        <v>445</v>
      </c>
    </row>
    <row r="3190" spans="1:65" s="14" customFormat="1" ht="22.5">
      <c r="B3190" s="173"/>
      <c r="D3190" s="167" t="s">
        <v>453</v>
      </c>
      <c r="E3190" s="174" t="s">
        <v>1</v>
      </c>
      <c r="F3190" s="175" t="s">
        <v>3776</v>
      </c>
      <c r="H3190" s="176">
        <v>786.08600000000001</v>
      </c>
      <c r="L3190" s="173"/>
      <c r="M3190" s="177"/>
      <c r="N3190" s="178"/>
      <c r="O3190" s="178"/>
      <c r="P3190" s="178"/>
      <c r="Q3190" s="178"/>
      <c r="R3190" s="178"/>
      <c r="S3190" s="178"/>
      <c r="T3190" s="179"/>
      <c r="AT3190" s="174" t="s">
        <v>453</v>
      </c>
      <c r="AU3190" s="174" t="s">
        <v>129</v>
      </c>
      <c r="AV3190" s="14" t="s">
        <v>129</v>
      </c>
      <c r="AW3190" s="14" t="s">
        <v>29</v>
      </c>
      <c r="AX3190" s="14" t="s">
        <v>73</v>
      </c>
      <c r="AY3190" s="174" t="s">
        <v>445</v>
      </c>
    </row>
    <row r="3191" spans="1:65" s="14" customFormat="1">
      <c r="B3191" s="173"/>
      <c r="D3191" s="167" t="s">
        <v>453</v>
      </c>
      <c r="E3191" s="174" t="s">
        <v>1</v>
      </c>
      <c r="F3191" s="175" t="s">
        <v>3773</v>
      </c>
      <c r="H3191" s="176">
        <v>-6.46</v>
      </c>
      <c r="L3191" s="173"/>
      <c r="M3191" s="177"/>
      <c r="N3191" s="178"/>
      <c r="O3191" s="178"/>
      <c r="P3191" s="178"/>
      <c r="Q3191" s="178"/>
      <c r="R3191" s="178"/>
      <c r="S3191" s="178"/>
      <c r="T3191" s="179"/>
      <c r="AT3191" s="174" t="s">
        <v>453</v>
      </c>
      <c r="AU3191" s="174" t="s">
        <v>129</v>
      </c>
      <c r="AV3191" s="14" t="s">
        <v>129</v>
      </c>
      <c r="AW3191" s="14" t="s">
        <v>29</v>
      </c>
      <c r="AX3191" s="14" t="s">
        <v>73</v>
      </c>
      <c r="AY3191" s="174" t="s">
        <v>445</v>
      </c>
    </row>
    <row r="3192" spans="1:65" s="15" customFormat="1">
      <c r="B3192" s="180"/>
      <c r="D3192" s="167" t="s">
        <v>453</v>
      </c>
      <c r="E3192" s="181" t="s">
        <v>1</v>
      </c>
      <c r="F3192" s="182" t="s">
        <v>468</v>
      </c>
      <c r="H3192" s="183">
        <v>9583.7739999999994</v>
      </c>
      <c r="L3192" s="180"/>
      <c r="M3192" s="184"/>
      <c r="N3192" s="185"/>
      <c r="O3192" s="185"/>
      <c r="P3192" s="185"/>
      <c r="Q3192" s="185"/>
      <c r="R3192" s="185"/>
      <c r="S3192" s="185"/>
      <c r="T3192" s="186"/>
      <c r="AT3192" s="181" t="s">
        <v>453</v>
      </c>
      <c r="AU3192" s="181" t="s">
        <v>129</v>
      </c>
      <c r="AV3192" s="15" t="s">
        <v>469</v>
      </c>
      <c r="AW3192" s="15" t="s">
        <v>29</v>
      </c>
      <c r="AX3192" s="15" t="s">
        <v>73</v>
      </c>
      <c r="AY3192" s="181" t="s">
        <v>445</v>
      </c>
    </row>
    <row r="3193" spans="1:65" s="13" customFormat="1">
      <c r="B3193" s="166"/>
      <c r="D3193" s="167" t="s">
        <v>453</v>
      </c>
      <c r="E3193" s="168" t="s">
        <v>1</v>
      </c>
      <c r="F3193" s="169" t="s">
        <v>3777</v>
      </c>
      <c r="H3193" s="168" t="s">
        <v>1</v>
      </c>
      <c r="L3193" s="166"/>
      <c r="M3193" s="170"/>
      <c r="N3193" s="171"/>
      <c r="O3193" s="171"/>
      <c r="P3193" s="171"/>
      <c r="Q3193" s="171"/>
      <c r="R3193" s="171"/>
      <c r="S3193" s="171"/>
      <c r="T3193" s="172"/>
      <c r="AT3193" s="168" t="s">
        <v>453</v>
      </c>
      <c r="AU3193" s="168" t="s">
        <v>129</v>
      </c>
      <c r="AV3193" s="13" t="s">
        <v>81</v>
      </c>
      <c r="AW3193" s="13" t="s">
        <v>29</v>
      </c>
      <c r="AX3193" s="13" t="s">
        <v>73</v>
      </c>
      <c r="AY3193" s="168" t="s">
        <v>445</v>
      </c>
    </row>
    <row r="3194" spans="1:65" s="14" customFormat="1">
      <c r="B3194" s="173"/>
      <c r="D3194" s="167" t="s">
        <v>453</v>
      </c>
      <c r="E3194" s="174" t="s">
        <v>1</v>
      </c>
      <c r="F3194" s="175" t="s">
        <v>3778</v>
      </c>
      <c r="H3194" s="176">
        <v>-1221.57</v>
      </c>
      <c r="L3194" s="173"/>
      <c r="M3194" s="177"/>
      <c r="N3194" s="178"/>
      <c r="O3194" s="178"/>
      <c r="P3194" s="178"/>
      <c r="Q3194" s="178"/>
      <c r="R3194" s="178"/>
      <c r="S3194" s="178"/>
      <c r="T3194" s="179"/>
      <c r="AT3194" s="174" t="s">
        <v>453</v>
      </c>
      <c r="AU3194" s="174" t="s">
        <v>129</v>
      </c>
      <c r="AV3194" s="14" t="s">
        <v>129</v>
      </c>
      <c r="AW3194" s="14" t="s">
        <v>29</v>
      </c>
      <c r="AX3194" s="14" t="s">
        <v>73</v>
      </c>
      <c r="AY3194" s="174" t="s">
        <v>445</v>
      </c>
    </row>
    <row r="3195" spans="1:65" s="15" customFormat="1">
      <c r="B3195" s="180"/>
      <c r="D3195" s="167" t="s">
        <v>453</v>
      </c>
      <c r="E3195" s="181" t="s">
        <v>1</v>
      </c>
      <c r="F3195" s="182" t="s">
        <v>468</v>
      </c>
      <c r="H3195" s="183">
        <v>-1221.57</v>
      </c>
      <c r="L3195" s="180"/>
      <c r="M3195" s="184"/>
      <c r="N3195" s="185"/>
      <c r="O3195" s="185"/>
      <c r="P3195" s="185"/>
      <c r="Q3195" s="185"/>
      <c r="R3195" s="185"/>
      <c r="S3195" s="185"/>
      <c r="T3195" s="186"/>
      <c r="AT3195" s="181" t="s">
        <v>453</v>
      </c>
      <c r="AU3195" s="181" t="s">
        <v>129</v>
      </c>
      <c r="AV3195" s="15" t="s">
        <v>469</v>
      </c>
      <c r="AW3195" s="15" t="s">
        <v>29</v>
      </c>
      <c r="AX3195" s="15" t="s">
        <v>73</v>
      </c>
      <c r="AY3195" s="181" t="s">
        <v>445</v>
      </c>
    </row>
    <row r="3196" spans="1:65" s="16" customFormat="1">
      <c r="B3196" s="187"/>
      <c r="D3196" s="167" t="s">
        <v>453</v>
      </c>
      <c r="E3196" s="188" t="s">
        <v>192</v>
      </c>
      <c r="F3196" s="189" t="s">
        <v>470</v>
      </c>
      <c r="H3196" s="190">
        <v>11757.052</v>
      </c>
      <c r="L3196" s="187"/>
      <c r="M3196" s="191"/>
      <c r="N3196" s="192"/>
      <c r="O3196" s="192"/>
      <c r="P3196" s="192"/>
      <c r="Q3196" s="192"/>
      <c r="R3196" s="192"/>
      <c r="S3196" s="192"/>
      <c r="T3196" s="193"/>
      <c r="AT3196" s="188" t="s">
        <v>453</v>
      </c>
      <c r="AU3196" s="188" t="s">
        <v>129</v>
      </c>
      <c r="AV3196" s="16" t="s">
        <v>451</v>
      </c>
      <c r="AW3196" s="16" t="s">
        <v>29</v>
      </c>
      <c r="AX3196" s="16" t="s">
        <v>81</v>
      </c>
      <c r="AY3196" s="188" t="s">
        <v>445</v>
      </c>
    </row>
    <row r="3197" spans="1:65" s="12" customFormat="1" ht="25.9" customHeight="1">
      <c r="B3197" s="140"/>
      <c r="D3197" s="141" t="s">
        <v>72</v>
      </c>
      <c r="E3197" s="142" t="s">
        <v>534</v>
      </c>
      <c r="F3197" s="142" t="s">
        <v>3779</v>
      </c>
      <c r="J3197" s="143">
        <f>BK3197</f>
        <v>0</v>
      </c>
      <c r="L3197" s="140"/>
      <c r="M3197" s="144"/>
      <c r="N3197" s="145"/>
      <c r="O3197" s="145"/>
      <c r="P3197" s="146">
        <f>P3198+P3200+P3227</f>
        <v>1424.0875299999998</v>
      </c>
      <c r="Q3197" s="145"/>
      <c r="R3197" s="146">
        <f>R3198+R3200+R3227</f>
        <v>0.252855675</v>
      </c>
      <c r="S3197" s="145"/>
      <c r="T3197" s="147">
        <f>T3198+T3200+T3227</f>
        <v>0</v>
      </c>
      <c r="AR3197" s="141" t="s">
        <v>469</v>
      </c>
      <c r="AT3197" s="148" t="s">
        <v>72</v>
      </c>
      <c r="AU3197" s="148" t="s">
        <v>73</v>
      </c>
      <c r="AY3197" s="141" t="s">
        <v>445</v>
      </c>
      <c r="BK3197" s="149">
        <f>BK3198+BK3200+BK3227</f>
        <v>0</v>
      </c>
    </row>
    <row r="3198" spans="1:65" s="12" customFormat="1" ht="22.9" customHeight="1">
      <c r="B3198" s="140"/>
      <c r="D3198" s="141" t="s">
        <v>72</v>
      </c>
      <c r="E3198" s="150" t="s">
        <v>3780</v>
      </c>
      <c r="F3198" s="150" t="s">
        <v>3781</v>
      </c>
      <c r="J3198" s="151">
        <f>BK3198</f>
        <v>0</v>
      </c>
      <c r="L3198" s="140"/>
      <c r="M3198" s="144"/>
      <c r="N3198" s="145"/>
      <c r="O3198" s="145"/>
      <c r="P3198" s="146">
        <f>P3199</f>
        <v>0</v>
      </c>
      <c r="Q3198" s="145"/>
      <c r="R3198" s="146">
        <f>R3199</f>
        <v>0</v>
      </c>
      <c r="S3198" s="145"/>
      <c r="T3198" s="147">
        <f>T3199</f>
        <v>0</v>
      </c>
      <c r="AR3198" s="141" t="s">
        <v>469</v>
      </c>
      <c r="AT3198" s="148" t="s">
        <v>72</v>
      </c>
      <c r="AU3198" s="148" t="s">
        <v>81</v>
      </c>
      <c r="AY3198" s="141" t="s">
        <v>445</v>
      </c>
      <c r="BK3198" s="149">
        <f>BK3199</f>
        <v>0</v>
      </c>
    </row>
    <row r="3199" spans="1:65" s="2" customFormat="1" ht="37.9" customHeight="1">
      <c r="A3199" s="30"/>
      <c r="B3199" s="152"/>
      <c r="C3199" s="153" t="s">
        <v>3782</v>
      </c>
      <c r="D3199" s="153" t="s">
        <v>447</v>
      </c>
      <c r="E3199" s="154" t="s">
        <v>3783</v>
      </c>
      <c r="F3199" s="237" t="s">
        <v>3784</v>
      </c>
      <c r="G3199" s="156" t="s">
        <v>651</v>
      </c>
      <c r="H3199" s="157">
        <v>0</v>
      </c>
      <c r="I3199" s="158"/>
      <c r="J3199" s="158">
        <f>ROUND(I3199*H3199,2)</f>
        <v>0</v>
      </c>
      <c r="K3199" s="159"/>
      <c r="L3199" s="31"/>
      <c r="M3199" s="160" t="s">
        <v>1</v>
      </c>
      <c r="N3199" s="161" t="s">
        <v>39</v>
      </c>
      <c r="O3199" s="162">
        <v>0.61</v>
      </c>
      <c r="P3199" s="162">
        <f>O3199*H3199</f>
        <v>0</v>
      </c>
      <c r="Q3199" s="162">
        <v>0</v>
      </c>
      <c r="R3199" s="162">
        <f>Q3199*H3199</f>
        <v>0</v>
      </c>
      <c r="S3199" s="162">
        <v>0</v>
      </c>
      <c r="T3199" s="163">
        <f>S3199*H3199</f>
        <v>0</v>
      </c>
      <c r="U3199" s="30"/>
      <c r="V3199" s="2" t="s">
        <v>7246</v>
      </c>
      <c r="W3199" s="30"/>
      <c r="X3199" s="30"/>
      <c r="Y3199" s="30"/>
      <c r="Z3199" s="30"/>
      <c r="AA3199" s="30"/>
      <c r="AB3199" s="30"/>
      <c r="AC3199" s="30"/>
      <c r="AD3199" s="30"/>
      <c r="AE3199" s="30"/>
      <c r="AR3199" s="164" t="s">
        <v>948</v>
      </c>
      <c r="AT3199" s="164" t="s">
        <v>447</v>
      </c>
      <c r="AU3199" s="164" t="s">
        <v>129</v>
      </c>
      <c r="AY3199" s="18" t="s">
        <v>445</v>
      </c>
      <c r="BE3199" s="165">
        <f>IF(N3199="základná",J3199,0)</f>
        <v>0</v>
      </c>
      <c r="BF3199" s="165">
        <f>IF(N3199="znížená",J3199,0)</f>
        <v>0</v>
      </c>
      <c r="BG3199" s="165">
        <f>IF(N3199="zákl. prenesená",J3199,0)</f>
        <v>0</v>
      </c>
      <c r="BH3199" s="165">
        <f>IF(N3199="zníž. prenesená",J3199,0)</f>
        <v>0</v>
      </c>
      <c r="BI3199" s="165">
        <f>IF(N3199="nulová",J3199,0)</f>
        <v>0</v>
      </c>
      <c r="BJ3199" s="18" t="s">
        <v>129</v>
      </c>
      <c r="BK3199" s="165">
        <f>ROUND(I3199*H3199,2)</f>
        <v>0</v>
      </c>
      <c r="BL3199" s="18" t="s">
        <v>948</v>
      </c>
      <c r="BM3199" s="164" t="s">
        <v>3785</v>
      </c>
    </row>
    <row r="3200" spans="1:65" s="12" customFormat="1" ht="22.9" customHeight="1">
      <c r="B3200" s="140"/>
      <c r="D3200" s="141" t="s">
        <v>72</v>
      </c>
      <c r="E3200" s="150" t="s">
        <v>3786</v>
      </c>
      <c r="F3200" s="150" t="s">
        <v>3787</v>
      </c>
      <c r="J3200" s="151">
        <f>BK3200</f>
        <v>0</v>
      </c>
      <c r="L3200" s="140"/>
      <c r="M3200" s="144"/>
      <c r="N3200" s="145"/>
      <c r="O3200" s="145"/>
      <c r="P3200" s="146">
        <f>SUM(P3201:P3226)</f>
        <v>684.51652999999988</v>
      </c>
      <c r="Q3200" s="145"/>
      <c r="R3200" s="146">
        <f>SUM(R3201:R3226)</f>
        <v>0.252855675</v>
      </c>
      <c r="S3200" s="145"/>
      <c r="T3200" s="147">
        <f>SUM(T3201:T3226)</f>
        <v>0</v>
      </c>
      <c r="AR3200" s="141" t="s">
        <v>469</v>
      </c>
      <c r="AT3200" s="148" t="s">
        <v>72</v>
      </c>
      <c r="AU3200" s="148" t="s">
        <v>81</v>
      </c>
      <c r="AY3200" s="141" t="s">
        <v>445</v>
      </c>
      <c r="BK3200" s="149">
        <f>SUM(BK3201:BK3226)</f>
        <v>0</v>
      </c>
    </row>
    <row r="3201" spans="1:65" s="2" customFormat="1" ht="33" customHeight="1">
      <c r="A3201" s="30"/>
      <c r="B3201" s="152"/>
      <c r="C3201" s="153" t="s">
        <v>3788</v>
      </c>
      <c r="D3201" s="153" t="s">
        <v>447</v>
      </c>
      <c r="E3201" s="154" t="s">
        <v>3789</v>
      </c>
      <c r="F3201" s="155" t="s">
        <v>3790</v>
      </c>
      <c r="G3201" s="156" t="s">
        <v>529</v>
      </c>
      <c r="H3201" s="157">
        <v>1577.3409999999999</v>
      </c>
      <c r="I3201" s="158"/>
      <c r="J3201" s="158">
        <f>ROUND(I3201*H3201,2)</f>
        <v>0</v>
      </c>
      <c r="K3201" s="159"/>
      <c r="L3201" s="31"/>
      <c r="M3201" s="160" t="s">
        <v>1</v>
      </c>
      <c r="N3201" s="161" t="s">
        <v>39</v>
      </c>
      <c r="O3201" s="162">
        <v>0.14199999999999999</v>
      </c>
      <c r="P3201" s="162">
        <f>O3201*H3201</f>
        <v>223.98242199999996</v>
      </c>
      <c r="Q3201" s="162">
        <v>0</v>
      </c>
      <c r="R3201" s="162">
        <f>Q3201*H3201</f>
        <v>0</v>
      </c>
      <c r="S3201" s="162">
        <v>0</v>
      </c>
      <c r="T3201" s="163">
        <f>S3201*H3201</f>
        <v>0</v>
      </c>
      <c r="U3201" s="30"/>
      <c r="V3201" s="30"/>
      <c r="W3201" s="30"/>
      <c r="X3201" s="30"/>
      <c r="Y3201" s="30"/>
      <c r="Z3201" s="30"/>
      <c r="AA3201" s="30"/>
      <c r="AB3201" s="30"/>
      <c r="AC3201" s="30"/>
      <c r="AD3201" s="30"/>
      <c r="AE3201" s="30"/>
      <c r="AR3201" s="164" t="s">
        <v>948</v>
      </c>
      <c r="AT3201" s="164" t="s">
        <v>447</v>
      </c>
      <c r="AU3201" s="164" t="s">
        <v>129</v>
      </c>
      <c r="AY3201" s="18" t="s">
        <v>445</v>
      </c>
      <c r="BE3201" s="165">
        <f>IF(N3201="základná",J3201,0)</f>
        <v>0</v>
      </c>
      <c r="BF3201" s="165">
        <f>IF(N3201="znížená",J3201,0)</f>
        <v>0</v>
      </c>
      <c r="BG3201" s="165">
        <f>IF(N3201="zákl. prenesená",J3201,0)</f>
        <v>0</v>
      </c>
      <c r="BH3201" s="165">
        <f>IF(N3201="zníž. prenesená",J3201,0)</f>
        <v>0</v>
      </c>
      <c r="BI3201" s="165">
        <f>IF(N3201="nulová",J3201,0)</f>
        <v>0</v>
      </c>
      <c r="BJ3201" s="18" t="s">
        <v>129</v>
      </c>
      <c r="BK3201" s="165">
        <f>ROUND(I3201*H3201,2)</f>
        <v>0</v>
      </c>
      <c r="BL3201" s="18" t="s">
        <v>948</v>
      </c>
      <c r="BM3201" s="164" t="s">
        <v>3791</v>
      </c>
    </row>
    <row r="3202" spans="1:65" s="13" customFormat="1">
      <c r="B3202" s="166"/>
      <c r="D3202" s="167" t="s">
        <v>453</v>
      </c>
      <c r="E3202" s="168" t="s">
        <v>1</v>
      </c>
      <c r="F3202" s="169" t="s">
        <v>3792</v>
      </c>
      <c r="H3202" s="168" t="s">
        <v>1</v>
      </c>
      <c r="L3202" s="166"/>
      <c r="M3202" s="170"/>
      <c r="N3202" s="171"/>
      <c r="O3202" s="171"/>
      <c r="P3202" s="171"/>
      <c r="Q3202" s="171"/>
      <c r="R3202" s="171"/>
      <c r="S3202" s="171"/>
      <c r="T3202" s="172"/>
      <c r="AT3202" s="168" t="s">
        <v>453</v>
      </c>
      <c r="AU3202" s="168" t="s">
        <v>129</v>
      </c>
      <c r="AV3202" s="13" t="s">
        <v>81</v>
      </c>
      <c r="AW3202" s="13" t="s">
        <v>29</v>
      </c>
      <c r="AX3202" s="13" t="s">
        <v>73</v>
      </c>
      <c r="AY3202" s="168" t="s">
        <v>445</v>
      </c>
    </row>
    <row r="3203" spans="1:65" s="14" customFormat="1">
      <c r="B3203" s="173"/>
      <c r="D3203" s="167" t="s">
        <v>453</v>
      </c>
      <c r="E3203" s="174" t="s">
        <v>1</v>
      </c>
      <c r="F3203" s="175" t="s">
        <v>3793</v>
      </c>
      <c r="H3203" s="176">
        <v>676.86300000000006</v>
      </c>
      <c r="L3203" s="173"/>
      <c r="M3203" s="177"/>
      <c r="N3203" s="178"/>
      <c r="O3203" s="178"/>
      <c r="P3203" s="178"/>
      <c r="Q3203" s="178"/>
      <c r="R3203" s="178"/>
      <c r="S3203" s="178"/>
      <c r="T3203" s="179"/>
      <c r="AT3203" s="174" t="s">
        <v>453</v>
      </c>
      <c r="AU3203" s="174" t="s">
        <v>129</v>
      </c>
      <c r="AV3203" s="14" t="s">
        <v>129</v>
      </c>
      <c r="AW3203" s="14" t="s">
        <v>29</v>
      </c>
      <c r="AX3203" s="14" t="s">
        <v>73</v>
      </c>
      <c r="AY3203" s="174" t="s">
        <v>445</v>
      </c>
    </row>
    <row r="3204" spans="1:65" s="14" customFormat="1">
      <c r="B3204" s="173"/>
      <c r="D3204" s="167" t="s">
        <v>453</v>
      </c>
      <c r="E3204" s="174" t="s">
        <v>1</v>
      </c>
      <c r="F3204" s="175" t="s">
        <v>3794</v>
      </c>
      <c r="H3204" s="176">
        <v>5.9320000000000004</v>
      </c>
      <c r="L3204" s="173"/>
      <c r="M3204" s="177"/>
      <c r="N3204" s="178"/>
      <c r="O3204" s="178"/>
      <c r="P3204" s="178"/>
      <c r="Q3204" s="178"/>
      <c r="R3204" s="178"/>
      <c r="S3204" s="178"/>
      <c r="T3204" s="179"/>
      <c r="AT3204" s="174" t="s">
        <v>453</v>
      </c>
      <c r="AU3204" s="174" t="s">
        <v>129</v>
      </c>
      <c r="AV3204" s="14" t="s">
        <v>129</v>
      </c>
      <c r="AW3204" s="14" t="s">
        <v>29</v>
      </c>
      <c r="AX3204" s="14" t="s">
        <v>73</v>
      </c>
      <c r="AY3204" s="174" t="s">
        <v>445</v>
      </c>
    </row>
    <row r="3205" spans="1:65" s="14" customFormat="1">
      <c r="B3205" s="173"/>
      <c r="D3205" s="167" t="s">
        <v>453</v>
      </c>
      <c r="E3205" s="174" t="s">
        <v>1</v>
      </c>
      <c r="F3205" s="175" t="s">
        <v>3795</v>
      </c>
      <c r="H3205" s="176">
        <v>27.622</v>
      </c>
      <c r="L3205" s="173"/>
      <c r="M3205" s="177"/>
      <c r="N3205" s="178"/>
      <c r="O3205" s="178"/>
      <c r="P3205" s="178"/>
      <c r="Q3205" s="178"/>
      <c r="R3205" s="178"/>
      <c r="S3205" s="178"/>
      <c r="T3205" s="179"/>
      <c r="AT3205" s="174" t="s">
        <v>453</v>
      </c>
      <c r="AU3205" s="174" t="s">
        <v>129</v>
      </c>
      <c r="AV3205" s="14" t="s">
        <v>129</v>
      </c>
      <c r="AW3205" s="14" t="s">
        <v>29</v>
      </c>
      <c r="AX3205" s="14" t="s">
        <v>73</v>
      </c>
      <c r="AY3205" s="174" t="s">
        <v>445</v>
      </c>
    </row>
    <row r="3206" spans="1:65" s="14" customFormat="1">
      <c r="B3206" s="173"/>
      <c r="D3206" s="167" t="s">
        <v>453</v>
      </c>
      <c r="E3206" s="174" t="s">
        <v>1</v>
      </c>
      <c r="F3206" s="175" t="s">
        <v>3796</v>
      </c>
      <c r="H3206" s="176">
        <v>150.798</v>
      </c>
      <c r="L3206" s="173"/>
      <c r="M3206" s="177"/>
      <c r="N3206" s="178"/>
      <c r="O3206" s="178"/>
      <c r="P3206" s="178"/>
      <c r="Q3206" s="178"/>
      <c r="R3206" s="178"/>
      <c r="S3206" s="178"/>
      <c r="T3206" s="179"/>
      <c r="AT3206" s="174" t="s">
        <v>453</v>
      </c>
      <c r="AU3206" s="174" t="s">
        <v>129</v>
      </c>
      <c r="AV3206" s="14" t="s">
        <v>129</v>
      </c>
      <c r="AW3206" s="14" t="s">
        <v>29</v>
      </c>
      <c r="AX3206" s="14" t="s">
        <v>73</v>
      </c>
      <c r="AY3206" s="174" t="s">
        <v>445</v>
      </c>
    </row>
    <row r="3207" spans="1:65" s="14" customFormat="1">
      <c r="B3207" s="173"/>
      <c r="D3207" s="167" t="s">
        <v>453</v>
      </c>
      <c r="E3207" s="174" t="s">
        <v>1</v>
      </c>
      <c r="F3207" s="175" t="s">
        <v>3797</v>
      </c>
      <c r="H3207" s="176">
        <v>543.62599999999998</v>
      </c>
      <c r="L3207" s="173"/>
      <c r="M3207" s="177"/>
      <c r="N3207" s="178"/>
      <c r="O3207" s="178"/>
      <c r="P3207" s="178"/>
      <c r="Q3207" s="178"/>
      <c r="R3207" s="178"/>
      <c r="S3207" s="178"/>
      <c r="T3207" s="179"/>
      <c r="AT3207" s="174" t="s">
        <v>453</v>
      </c>
      <c r="AU3207" s="174" t="s">
        <v>129</v>
      </c>
      <c r="AV3207" s="14" t="s">
        <v>129</v>
      </c>
      <c r="AW3207" s="14" t="s">
        <v>29</v>
      </c>
      <c r="AX3207" s="14" t="s">
        <v>73</v>
      </c>
      <c r="AY3207" s="174" t="s">
        <v>445</v>
      </c>
    </row>
    <row r="3208" spans="1:65" s="15" customFormat="1">
      <c r="B3208" s="180"/>
      <c r="D3208" s="167" t="s">
        <v>453</v>
      </c>
      <c r="E3208" s="181" t="s">
        <v>173</v>
      </c>
      <c r="F3208" s="182" t="s">
        <v>468</v>
      </c>
      <c r="H3208" s="183">
        <v>1404.8409999999999</v>
      </c>
      <c r="L3208" s="180"/>
      <c r="M3208" s="184"/>
      <c r="N3208" s="185"/>
      <c r="O3208" s="185"/>
      <c r="P3208" s="185"/>
      <c r="Q3208" s="185"/>
      <c r="R3208" s="185"/>
      <c r="S3208" s="185"/>
      <c r="T3208" s="186"/>
      <c r="AT3208" s="181" t="s">
        <v>453</v>
      </c>
      <c r="AU3208" s="181" t="s">
        <v>129</v>
      </c>
      <c r="AV3208" s="15" t="s">
        <v>469</v>
      </c>
      <c r="AW3208" s="15" t="s">
        <v>29</v>
      </c>
      <c r="AX3208" s="15" t="s">
        <v>73</v>
      </c>
      <c r="AY3208" s="181" t="s">
        <v>445</v>
      </c>
    </row>
    <row r="3209" spans="1:65" s="14" customFormat="1">
      <c r="B3209" s="173"/>
      <c r="D3209" s="167" t="s">
        <v>453</v>
      </c>
      <c r="E3209" s="174" t="s">
        <v>1</v>
      </c>
      <c r="F3209" s="175" t="s">
        <v>3798</v>
      </c>
      <c r="H3209" s="176">
        <v>172.5</v>
      </c>
      <c r="L3209" s="173"/>
      <c r="M3209" s="177"/>
      <c r="N3209" s="178"/>
      <c r="O3209" s="178"/>
      <c r="P3209" s="178"/>
      <c r="Q3209" s="178"/>
      <c r="R3209" s="178"/>
      <c r="S3209" s="178"/>
      <c r="T3209" s="179"/>
      <c r="AT3209" s="174" t="s">
        <v>453</v>
      </c>
      <c r="AU3209" s="174" t="s">
        <v>129</v>
      </c>
      <c r="AV3209" s="14" t="s">
        <v>129</v>
      </c>
      <c r="AW3209" s="14" t="s">
        <v>29</v>
      </c>
      <c r="AX3209" s="14" t="s">
        <v>73</v>
      </c>
      <c r="AY3209" s="174" t="s">
        <v>445</v>
      </c>
    </row>
    <row r="3210" spans="1:65" s="15" customFormat="1">
      <c r="B3210" s="180"/>
      <c r="D3210" s="167" t="s">
        <v>453</v>
      </c>
      <c r="E3210" s="181" t="s">
        <v>313</v>
      </c>
      <c r="F3210" s="182" t="s">
        <v>468</v>
      </c>
      <c r="H3210" s="183">
        <v>172.5</v>
      </c>
      <c r="L3210" s="180"/>
      <c r="M3210" s="184"/>
      <c r="N3210" s="185"/>
      <c r="O3210" s="185"/>
      <c r="P3210" s="185"/>
      <c r="Q3210" s="185"/>
      <c r="R3210" s="185"/>
      <c r="S3210" s="185"/>
      <c r="T3210" s="186"/>
      <c r="AT3210" s="181" t="s">
        <v>453</v>
      </c>
      <c r="AU3210" s="181" t="s">
        <v>129</v>
      </c>
      <c r="AV3210" s="15" t="s">
        <v>469</v>
      </c>
      <c r="AW3210" s="15" t="s">
        <v>29</v>
      </c>
      <c r="AX3210" s="15" t="s">
        <v>73</v>
      </c>
      <c r="AY3210" s="181" t="s">
        <v>445</v>
      </c>
    </row>
    <row r="3211" spans="1:65" s="16" customFormat="1">
      <c r="B3211" s="187"/>
      <c r="D3211" s="167" t="s">
        <v>453</v>
      </c>
      <c r="E3211" s="188" t="s">
        <v>1</v>
      </c>
      <c r="F3211" s="189" t="s">
        <v>470</v>
      </c>
      <c r="H3211" s="190">
        <v>1577.3409999999999</v>
      </c>
      <c r="L3211" s="187"/>
      <c r="M3211" s="191"/>
      <c r="N3211" s="192"/>
      <c r="O3211" s="192"/>
      <c r="P3211" s="192"/>
      <c r="Q3211" s="192"/>
      <c r="R3211" s="192"/>
      <c r="S3211" s="192"/>
      <c r="T3211" s="193"/>
      <c r="AT3211" s="188" t="s">
        <v>453</v>
      </c>
      <c r="AU3211" s="188" t="s">
        <v>129</v>
      </c>
      <c r="AV3211" s="16" t="s">
        <v>451</v>
      </c>
      <c r="AW3211" s="16" t="s">
        <v>29</v>
      </c>
      <c r="AX3211" s="16" t="s">
        <v>81</v>
      </c>
      <c r="AY3211" s="188" t="s">
        <v>445</v>
      </c>
    </row>
    <row r="3212" spans="1:65" s="2" customFormat="1" ht="24.2" customHeight="1">
      <c r="A3212" s="30"/>
      <c r="B3212" s="152"/>
      <c r="C3212" s="153" t="s">
        <v>3799</v>
      </c>
      <c r="D3212" s="153" t="s">
        <v>447</v>
      </c>
      <c r="E3212" s="154" t="s">
        <v>3800</v>
      </c>
      <c r="F3212" s="155" t="s">
        <v>3801</v>
      </c>
      <c r="G3212" s="156" t="s">
        <v>529</v>
      </c>
      <c r="H3212" s="157">
        <v>1577.3409999999999</v>
      </c>
      <c r="I3212" s="158"/>
      <c r="J3212" s="158">
        <f>ROUND(I3212*H3212,2)</f>
        <v>0</v>
      </c>
      <c r="K3212" s="159"/>
      <c r="L3212" s="31"/>
      <c r="M3212" s="160" t="s">
        <v>1</v>
      </c>
      <c r="N3212" s="161" t="s">
        <v>39</v>
      </c>
      <c r="O3212" s="162">
        <v>8.5000000000000006E-2</v>
      </c>
      <c r="P3212" s="162">
        <f>O3212*H3212</f>
        <v>134.07398499999999</v>
      </c>
      <c r="Q3212" s="162">
        <v>0</v>
      </c>
      <c r="R3212" s="162">
        <f>Q3212*H3212</f>
        <v>0</v>
      </c>
      <c r="S3212" s="162">
        <v>0</v>
      </c>
      <c r="T3212" s="163">
        <f>S3212*H3212</f>
        <v>0</v>
      </c>
      <c r="U3212" s="30"/>
      <c r="V3212" s="30"/>
      <c r="W3212" s="30"/>
      <c r="X3212" s="30"/>
      <c r="Y3212" s="30"/>
      <c r="Z3212" s="30"/>
      <c r="AA3212" s="30"/>
      <c r="AB3212" s="30"/>
      <c r="AC3212" s="30"/>
      <c r="AD3212" s="30"/>
      <c r="AE3212" s="30"/>
      <c r="AR3212" s="164" t="s">
        <v>948</v>
      </c>
      <c r="AT3212" s="164" t="s">
        <v>447</v>
      </c>
      <c r="AU3212" s="164" t="s">
        <v>129</v>
      </c>
      <c r="AY3212" s="18" t="s">
        <v>445</v>
      </c>
      <c r="BE3212" s="165">
        <f>IF(N3212="základná",J3212,0)</f>
        <v>0</v>
      </c>
      <c r="BF3212" s="165">
        <f>IF(N3212="znížená",J3212,0)</f>
        <v>0</v>
      </c>
      <c r="BG3212" s="165">
        <f>IF(N3212="zákl. prenesená",J3212,0)</f>
        <v>0</v>
      </c>
      <c r="BH3212" s="165">
        <f>IF(N3212="zníž. prenesená",J3212,0)</f>
        <v>0</v>
      </c>
      <c r="BI3212" s="165">
        <f>IF(N3212="nulová",J3212,0)</f>
        <v>0</v>
      </c>
      <c r="BJ3212" s="18" t="s">
        <v>129</v>
      </c>
      <c r="BK3212" s="165">
        <f>ROUND(I3212*H3212,2)</f>
        <v>0</v>
      </c>
      <c r="BL3212" s="18" t="s">
        <v>948</v>
      </c>
      <c r="BM3212" s="164" t="s">
        <v>3802</v>
      </c>
    </row>
    <row r="3213" spans="1:65" s="14" customFormat="1">
      <c r="B3213" s="173"/>
      <c r="D3213" s="167" t="s">
        <v>453</v>
      </c>
      <c r="E3213" s="174" t="s">
        <v>1</v>
      </c>
      <c r="F3213" s="175" t="s">
        <v>173</v>
      </c>
      <c r="H3213" s="176">
        <v>1404.8409999999999</v>
      </c>
      <c r="L3213" s="173"/>
      <c r="M3213" s="177"/>
      <c r="N3213" s="178"/>
      <c r="O3213" s="178"/>
      <c r="P3213" s="178"/>
      <c r="Q3213" s="178"/>
      <c r="R3213" s="178"/>
      <c r="S3213" s="178"/>
      <c r="T3213" s="179"/>
      <c r="AT3213" s="174" t="s">
        <v>453</v>
      </c>
      <c r="AU3213" s="174" t="s">
        <v>129</v>
      </c>
      <c r="AV3213" s="14" t="s">
        <v>129</v>
      </c>
      <c r="AW3213" s="14" t="s">
        <v>29</v>
      </c>
      <c r="AX3213" s="14" t="s">
        <v>73</v>
      </c>
      <c r="AY3213" s="174" t="s">
        <v>445</v>
      </c>
    </row>
    <row r="3214" spans="1:65" s="14" customFormat="1">
      <c r="B3214" s="173"/>
      <c r="D3214" s="167" t="s">
        <v>453</v>
      </c>
      <c r="E3214" s="174" t="s">
        <v>1</v>
      </c>
      <c r="F3214" s="175" t="s">
        <v>313</v>
      </c>
      <c r="H3214" s="176">
        <v>172.5</v>
      </c>
      <c r="L3214" s="173"/>
      <c r="M3214" s="177"/>
      <c r="N3214" s="178"/>
      <c r="O3214" s="178"/>
      <c r="P3214" s="178"/>
      <c r="Q3214" s="178"/>
      <c r="R3214" s="178"/>
      <c r="S3214" s="178"/>
      <c r="T3214" s="179"/>
      <c r="AT3214" s="174" t="s">
        <v>453</v>
      </c>
      <c r="AU3214" s="174" t="s">
        <v>129</v>
      </c>
      <c r="AV3214" s="14" t="s">
        <v>129</v>
      </c>
      <c r="AW3214" s="14" t="s">
        <v>29</v>
      </c>
      <c r="AX3214" s="14" t="s">
        <v>73</v>
      </c>
      <c r="AY3214" s="174" t="s">
        <v>445</v>
      </c>
    </row>
    <row r="3215" spans="1:65" s="16" customFormat="1">
      <c r="B3215" s="187"/>
      <c r="D3215" s="167" t="s">
        <v>453</v>
      </c>
      <c r="E3215" s="188" t="s">
        <v>1</v>
      </c>
      <c r="F3215" s="189" t="s">
        <v>470</v>
      </c>
      <c r="H3215" s="190">
        <v>1577.3409999999999</v>
      </c>
      <c r="L3215" s="187"/>
      <c r="M3215" s="191"/>
      <c r="N3215" s="192"/>
      <c r="O3215" s="192"/>
      <c r="P3215" s="192"/>
      <c r="Q3215" s="192"/>
      <c r="R3215" s="192"/>
      <c r="S3215" s="192"/>
      <c r="T3215" s="193"/>
      <c r="AT3215" s="188" t="s">
        <v>453</v>
      </c>
      <c r="AU3215" s="188" t="s">
        <v>129</v>
      </c>
      <c r="AV3215" s="16" t="s">
        <v>451</v>
      </c>
      <c r="AW3215" s="16" t="s">
        <v>29</v>
      </c>
      <c r="AX3215" s="16" t="s">
        <v>81</v>
      </c>
      <c r="AY3215" s="188" t="s">
        <v>445</v>
      </c>
    </row>
    <row r="3216" spans="1:65" s="2" customFormat="1" ht="24.2" customHeight="1">
      <c r="A3216" s="30"/>
      <c r="B3216" s="152"/>
      <c r="C3216" s="153" t="s">
        <v>3803</v>
      </c>
      <c r="D3216" s="153" t="s">
        <v>447</v>
      </c>
      <c r="E3216" s="154" t="s">
        <v>3804</v>
      </c>
      <c r="F3216" s="155" t="s">
        <v>3805</v>
      </c>
      <c r="G3216" s="156" t="s">
        <v>529</v>
      </c>
      <c r="H3216" s="157">
        <v>1577.3409999999999</v>
      </c>
      <c r="I3216" s="158"/>
      <c r="J3216" s="158">
        <f>ROUND(I3216*H3216,2)</f>
        <v>0</v>
      </c>
      <c r="K3216" s="159"/>
      <c r="L3216" s="31"/>
      <c r="M3216" s="160" t="s">
        <v>1</v>
      </c>
      <c r="N3216" s="161" t="s">
        <v>39</v>
      </c>
      <c r="O3216" s="162">
        <v>3.5000000000000003E-2</v>
      </c>
      <c r="P3216" s="162">
        <f>O3216*H3216</f>
        <v>55.206935000000001</v>
      </c>
      <c r="Q3216" s="162">
        <v>0</v>
      </c>
      <c r="R3216" s="162">
        <f>Q3216*H3216</f>
        <v>0</v>
      </c>
      <c r="S3216" s="162">
        <v>0</v>
      </c>
      <c r="T3216" s="163">
        <f>S3216*H3216</f>
        <v>0</v>
      </c>
      <c r="U3216" s="30"/>
      <c r="V3216" s="30"/>
      <c r="W3216" s="30"/>
      <c r="X3216" s="30"/>
      <c r="Y3216" s="30"/>
      <c r="Z3216" s="30"/>
      <c r="AA3216" s="30"/>
      <c r="AB3216" s="30"/>
      <c r="AC3216" s="30"/>
      <c r="AD3216" s="30"/>
      <c r="AE3216" s="30"/>
      <c r="AR3216" s="164" t="s">
        <v>948</v>
      </c>
      <c r="AT3216" s="164" t="s">
        <v>447</v>
      </c>
      <c r="AU3216" s="164" t="s">
        <v>129</v>
      </c>
      <c r="AY3216" s="18" t="s">
        <v>445</v>
      </c>
      <c r="BE3216" s="165">
        <f>IF(N3216="základná",J3216,0)</f>
        <v>0</v>
      </c>
      <c r="BF3216" s="165">
        <f>IF(N3216="znížená",J3216,0)</f>
        <v>0</v>
      </c>
      <c r="BG3216" s="165">
        <f>IF(N3216="zákl. prenesená",J3216,0)</f>
        <v>0</v>
      </c>
      <c r="BH3216" s="165">
        <f>IF(N3216="zníž. prenesená",J3216,0)</f>
        <v>0</v>
      </c>
      <c r="BI3216" s="165">
        <f>IF(N3216="nulová",J3216,0)</f>
        <v>0</v>
      </c>
      <c r="BJ3216" s="18" t="s">
        <v>129</v>
      </c>
      <c r="BK3216" s="165">
        <f>ROUND(I3216*H3216,2)</f>
        <v>0</v>
      </c>
      <c r="BL3216" s="18" t="s">
        <v>948</v>
      </c>
      <c r="BM3216" s="164" t="s">
        <v>3806</v>
      </c>
    </row>
    <row r="3217" spans="1:65" s="14" customFormat="1">
      <c r="B3217" s="173"/>
      <c r="D3217" s="167" t="s">
        <v>453</v>
      </c>
      <c r="E3217" s="174" t="s">
        <v>1</v>
      </c>
      <c r="F3217" s="175" t="s">
        <v>173</v>
      </c>
      <c r="H3217" s="176">
        <v>1404.8409999999999</v>
      </c>
      <c r="L3217" s="173"/>
      <c r="M3217" s="177"/>
      <c r="N3217" s="178"/>
      <c r="O3217" s="178"/>
      <c r="P3217" s="178"/>
      <c r="Q3217" s="178"/>
      <c r="R3217" s="178"/>
      <c r="S3217" s="178"/>
      <c r="T3217" s="179"/>
      <c r="AT3217" s="174" t="s">
        <v>453</v>
      </c>
      <c r="AU3217" s="174" t="s">
        <v>129</v>
      </c>
      <c r="AV3217" s="14" t="s">
        <v>129</v>
      </c>
      <c r="AW3217" s="14" t="s">
        <v>29</v>
      </c>
      <c r="AX3217" s="14" t="s">
        <v>73</v>
      </c>
      <c r="AY3217" s="174" t="s">
        <v>445</v>
      </c>
    </row>
    <row r="3218" spans="1:65" s="14" customFormat="1">
      <c r="B3218" s="173"/>
      <c r="D3218" s="167" t="s">
        <v>453</v>
      </c>
      <c r="E3218" s="174" t="s">
        <v>1</v>
      </c>
      <c r="F3218" s="175" t="s">
        <v>313</v>
      </c>
      <c r="H3218" s="176">
        <v>172.5</v>
      </c>
      <c r="L3218" s="173"/>
      <c r="M3218" s="177"/>
      <c r="N3218" s="178"/>
      <c r="O3218" s="178"/>
      <c r="P3218" s="178"/>
      <c r="Q3218" s="178"/>
      <c r="R3218" s="178"/>
      <c r="S3218" s="178"/>
      <c r="T3218" s="179"/>
      <c r="AT3218" s="174" t="s">
        <v>453</v>
      </c>
      <c r="AU3218" s="174" t="s">
        <v>129</v>
      </c>
      <c r="AV3218" s="14" t="s">
        <v>129</v>
      </c>
      <c r="AW3218" s="14" t="s">
        <v>29</v>
      </c>
      <c r="AX3218" s="14" t="s">
        <v>73</v>
      </c>
      <c r="AY3218" s="174" t="s">
        <v>445</v>
      </c>
    </row>
    <row r="3219" spans="1:65" s="16" customFormat="1">
      <c r="B3219" s="187"/>
      <c r="D3219" s="167" t="s">
        <v>453</v>
      </c>
      <c r="E3219" s="188" t="s">
        <v>1</v>
      </c>
      <c r="F3219" s="189" t="s">
        <v>470</v>
      </c>
      <c r="H3219" s="190">
        <v>1577.3409999999999</v>
      </c>
      <c r="L3219" s="187"/>
      <c r="M3219" s="191"/>
      <c r="N3219" s="192"/>
      <c r="O3219" s="192"/>
      <c r="P3219" s="192"/>
      <c r="Q3219" s="192"/>
      <c r="R3219" s="192"/>
      <c r="S3219" s="192"/>
      <c r="T3219" s="193"/>
      <c r="AT3219" s="188" t="s">
        <v>453</v>
      </c>
      <c r="AU3219" s="188" t="s">
        <v>129</v>
      </c>
      <c r="AV3219" s="16" t="s">
        <v>451</v>
      </c>
      <c r="AW3219" s="16" t="s">
        <v>29</v>
      </c>
      <c r="AX3219" s="16" t="s">
        <v>81</v>
      </c>
      <c r="AY3219" s="188" t="s">
        <v>445</v>
      </c>
    </row>
    <row r="3220" spans="1:65" s="2" customFormat="1" ht="24.2" customHeight="1">
      <c r="A3220" s="30"/>
      <c r="B3220" s="152"/>
      <c r="C3220" s="153" t="s">
        <v>3807</v>
      </c>
      <c r="D3220" s="153" t="s">
        <v>447</v>
      </c>
      <c r="E3220" s="154" t="s">
        <v>3808</v>
      </c>
      <c r="F3220" s="155" t="s">
        <v>3809</v>
      </c>
      <c r="G3220" s="156" t="s">
        <v>529</v>
      </c>
      <c r="H3220" s="157">
        <v>1577.3409999999999</v>
      </c>
      <c r="I3220" s="158"/>
      <c r="J3220" s="158">
        <f>ROUND(I3220*H3220,2)</f>
        <v>0</v>
      </c>
      <c r="K3220" s="159"/>
      <c r="L3220" s="31"/>
      <c r="M3220" s="160" t="s">
        <v>1</v>
      </c>
      <c r="N3220" s="161" t="s">
        <v>39</v>
      </c>
      <c r="O3220" s="162">
        <v>4.2999999999999997E-2</v>
      </c>
      <c r="P3220" s="162">
        <f>O3220*H3220</f>
        <v>67.825662999999992</v>
      </c>
      <c r="Q3220" s="162">
        <v>0</v>
      </c>
      <c r="R3220" s="162">
        <f>Q3220*H3220</f>
        <v>0</v>
      </c>
      <c r="S3220" s="162">
        <v>0</v>
      </c>
      <c r="T3220" s="163">
        <f>S3220*H3220</f>
        <v>0</v>
      </c>
      <c r="U3220" s="30"/>
      <c r="V3220" s="30"/>
      <c r="W3220" s="30"/>
      <c r="X3220" s="30"/>
      <c r="Y3220" s="30"/>
      <c r="Z3220" s="30"/>
      <c r="AA3220" s="30"/>
      <c r="AB3220" s="30"/>
      <c r="AC3220" s="30"/>
      <c r="AD3220" s="30"/>
      <c r="AE3220" s="30"/>
      <c r="AR3220" s="164" t="s">
        <v>948</v>
      </c>
      <c r="AT3220" s="164" t="s">
        <v>447</v>
      </c>
      <c r="AU3220" s="164" t="s">
        <v>129</v>
      </c>
      <c r="AY3220" s="18" t="s">
        <v>445</v>
      </c>
      <c r="BE3220" s="165">
        <f>IF(N3220="základná",J3220,0)</f>
        <v>0</v>
      </c>
      <c r="BF3220" s="165">
        <f>IF(N3220="znížená",J3220,0)</f>
        <v>0</v>
      </c>
      <c r="BG3220" s="165">
        <f>IF(N3220="zákl. prenesená",J3220,0)</f>
        <v>0</v>
      </c>
      <c r="BH3220" s="165">
        <f>IF(N3220="zníž. prenesená",J3220,0)</f>
        <v>0</v>
      </c>
      <c r="BI3220" s="165">
        <f>IF(N3220="nulová",J3220,0)</f>
        <v>0</v>
      </c>
      <c r="BJ3220" s="18" t="s">
        <v>129</v>
      </c>
      <c r="BK3220" s="165">
        <f>ROUND(I3220*H3220,2)</f>
        <v>0</v>
      </c>
      <c r="BL3220" s="18" t="s">
        <v>948</v>
      </c>
      <c r="BM3220" s="164" t="s">
        <v>3810</v>
      </c>
    </row>
    <row r="3221" spans="1:65" s="14" customFormat="1">
      <c r="B3221" s="173"/>
      <c r="D3221" s="167" t="s">
        <v>453</v>
      </c>
      <c r="E3221" s="174" t="s">
        <v>1</v>
      </c>
      <c r="F3221" s="175" t="s">
        <v>173</v>
      </c>
      <c r="H3221" s="176">
        <v>1404.8409999999999</v>
      </c>
      <c r="L3221" s="173"/>
      <c r="M3221" s="177"/>
      <c r="N3221" s="178"/>
      <c r="O3221" s="178"/>
      <c r="P3221" s="178"/>
      <c r="Q3221" s="178"/>
      <c r="R3221" s="178"/>
      <c r="S3221" s="178"/>
      <c r="T3221" s="179"/>
      <c r="AT3221" s="174" t="s">
        <v>453</v>
      </c>
      <c r="AU3221" s="174" t="s">
        <v>129</v>
      </c>
      <c r="AV3221" s="14" t="s">
        <v>129</v>
      </c>
      <c r="AW3221" s="14" t="s">
        <v>29</v>
      </c>
      <c r="AX3221" s="14" t="s">
        <v>73</v>
      </c>
      <c r="AY3221" s="174" t="s">
        <v>445</v>
      </c>
    </row>
    <row r="3222" spans="1:65" s="14" customFormat="1">
      <c r="B3222" s="173"/>
      <c r="D3222" s="167" t="s">
        <v>453</v>
      </c>
      <c r="E3222" s="174" t="s">
        <v>1</v>
      </c>
      <c r="F3222" s="175" t="s">
        <v>313</v>
      </c>
      <c r="H3222" s="176">
        <v>172.5</v>
      </c>
      <c r="L3222" s="173"/>
      <c r="M3222" s="177"/>
      <c r="N3222" s="178"/>
      <c r="O3222" s="178"/>
      <c r="P3222" s="178"/>
      <c r="Q3222" s="178"/>
      <c r="R3222" s="178"/>
      <c r="S3222" s="178"/>
      <c r="T3222" s="179"/>
      <c r="AT3222" s="174" t="s">
        <v>453</v>
      </c>
      <c r="AU3222" s="174" t="s">
        <v>129</v>
      </c>
      <c r="AV3222" s="14" t="s">
        <v>129</v>
      </c>
      <c r="AW3222" s="14" t="s">
        <v>29</v>
      </c>
      <c r="AX3222" s="14" t="s">
        <v>73</v>
      </c>
      <c r="AY3222" s="174" t="s">
        <v>445</v>
      </c>
    </row>
    <row r="3223" spans="1:65" s="16" customFormat="1">
      <c r="B3223" s="187"/>
      <c r="D3223" s="167" t="s">
        <v>453</v>
      </c>
      <c r="E3223" s="188" t="s">
        <v>1</v>
      </c>
      <c r="F3223" s="189" t="s">
        <v>470</v>
      </c>
      <c r="H3223" s="190">
        <v>1577.3409999999999</v>
      </c>
      <c r="L3223" s="187"/>
      <c r="M3223" s="191"/>
      <c r="N3223" s="192"/>
      <c r="O3223" s="192"/>
      <c r="P3223" s="192"/>
      <c r="Q3223" s="192"/>
      <c r="R3223" s="192"/>
      <c r="S3223" s="192"/>
      <c r="T3223" s="193"/>
      <c r="AT3223" s="188" t="s">
        <v>453</v>
      </c>
      <c r="AU3223" s="188" t="s">
        <v>129</v>
      </c>
      <c r="AV3223" s="16" t="s">
        <v>451</v>
      </c>
      <c r="AW3223" s="16" t="s">
        <v>29</v>
      </c>
      <c r="AX3223" s="16" t="s">
        <v>81</v>
      </c>
      <c r="AY3223" s="188" t="s">
        <v>445</v>
      </c>
    </row>
    <row r="3224" spans="1:65" s="2" customFormat="1" ht="24.2" customHeight="1">
      <c r="A3224" s="30"/>
      <c r="B3224" s="152"/>
      <c r="C3224" s="153" t="s">
        <v>3811</v>
      </c>
      <c r="D3224" s="153" t="s">
        <v>447</v>
      </c>
      <c r="E3224" s="154" t="s">
        <v>3812</v>
      </c>
      <c r="F3224" s="155" t="s">
        <v>3813</v>
      </c>
      <c r="G3224" s="156" t="s">
        <v>529</v>
      </c>
      <c r="H3224" s="157">
        <v>172.5</v>
      </c>
      <c r="I3224" s="158"/>
      <c r="J3224" s="158">
        <f>ROUND(I3224*H3224,2)</f>
        <v>0</v>
      </c>
      <c r="K3224" s="159"/>
      <c r="L3224" s="31"/>
      <c r="M3224" s="160" t="s">
        <v>1</v>
      </c>
      <c r="N3224" s="161" t="s">
        <v>39</v>
      </c>
      <c r="O3224" s="162">
        <v>1.1792899999999999</v>
      </c>
      <c r="P3224" s="162">
        <f>O3224*H3224</f>
        <v>203.427525</v>
      </c>
      <c r="Q3224" s="162">
        <v>1.46583E-3</v>
      </c>
      <c r="R3224" s="162">
        <f>Q3224*H3224</f>
        <v>0.252855675</v>
      </c>
      <c r="S3224" s="162">
        <v>0</v>
      </c>
      <c r="T3224" s="163">
        <f>S3224*H3224</f>
        <v>0</v>
      </c>
      <c r="U3224" s="30"/>
      <c r="V3224" s="30"/>
      <c r="W3224" s="30"/>
      <c r="X3224" s="30"/>
      <c r="Y3224" s="30"/>
      <c r="Z3224" s="30"/>
      <c r="AA3224" s="30"/>
      <c r="AB3224" s="30"/>
      <c r="AC3224" s="30"/>
      <c r="AD3224" s="30"/>
      <c r="AE3224" s="30"/>
      <c r="AR3224" s="164" t="s">
        <v>948</v>
      </c>
      <c r="AT3224" s="164" t="s">
        <v>447</v>
      </c>
      <c r="AU3224" s="164" t="s">
        <v>129</v>
      </c>
      <c r="AY3224" s="18" t="s">
        <v>445</v>
      </c>
      <c r="BE3224" s="165">
        <f>IF(N3224="základná",J3224,0)</f>
        <v>0</v>
      </c>
      <c r="BF3224" s="165">
        <f>IF(N3224="znížená",J3224,0)</f>
        <v>0</v>
      </c>
      <c r="BG3224" s="165">
        <f>IF(N3224="zákl. prenesená",J3224,0)</f>
        <v>0</v>
      </c>
      <c r="BH3224" s="165">
        <f>IF(N3224="zníž. prenesená",J3224,0)</f>
        <v>0</v>
      </c>
      <c r="BI3224" s="165">
        <f>IF(N3224="nulová",J3224,0)</f>
        <v>0</v>
      </c>
      <c r="BJ3224" s="18" t="s">
        <v>129</v>
      </c>
      <c r="BK3224" s="165">
        <f>ROUND(I3224*H3224,2)</f>
        <v>0</v>
      </c>
      <c r="BL3224" s="18" t="s">
        <v>948</v>
      </c>
      <c r="BM3224" s="164" t="s">
        <v>3814</v>
      </c>
    </row>
    <row r="3225" spans="1:65" s="14" customFormat="1">
      <c r="B3225" s="173"/>
      <c r="D3225" s="167" t="s">
        <v>453</v>
      </c>
      <c r="E3225" s="174" t="s">
        <v>1</v>
      </c>
      <c r="F3225" s="175" t="s">
        <v>313</v>
      </c>
      <c r="H3225" s="176">
        <v>172.5</v>
      </c>
      <c r="L3225" s="173"/>
      <c r="M3225" s="177"/>
      <c r="N3225" s="178"/>
      <c r="O3225" s="178"/>
      <c r="P3225" s="178"/>
      <c r="Q3225" s="178"/>
      <c r="R3225" s="178"/>
      <c r="S3225" s="178"/>
      <c r="T3225" s="179"/>
      <c r="AT3225" s="174" t="s">
        <v>453</v>
      </c>
      <c r="AU3225" s="174" t="s">
        <v>129</v>
      </c>
      <c r="AV3225" s="14" t="s">
        <v>129</v>
      </c>
      <c r="AW3225" s="14" t="s">
        <v>29</v>
      </c>
      <c r="AX3225" s="14" t="s">
        <v>73</v>
      </c>
      <c r="AY3225" s="174" t="s">
        <v>445</v>
      </c>
    </row>
    <row r="3226" spans="1:65" s="16" customFormat="1">
      <c r="B3226" s="187"/>
      <c r="D3226" s="167" t="s">
        <v>453</v>
      </c>
      <c r="E3226" s="188" t="s">
        <v>1</v>
      </c>
      <c r="F3226" s="189" t="s">
        <v>470</v>
      </c>
      <c r="H3226" s="190">
        <v>172.5</v>
      </c>
      <c r="L3226" s="187"/>
      <c r="M3226" s="191"/>
      <c r="N3226" s="192"/>
      <c r="O3226" s="192"/>
      <c r="P3226" s="192"/>
      <c r="Q3226" s="192"/>
      <c r="R3226" s="192"/>
      <c r="S3226" s="192"/>
      <c r="T3226" s="193"/>
      <c r="AT3226" s="188" t="s">
        <v>453</v>
      </c>
      <c r="AU3226" s="188" t="s">
        <v>129</v>
      </c>
      <c r="AV3226" s="16" t="s">
        <v>451</v>
      </c>
      <c r="AW3226" s="16" t="s">
        <v>29</v>
      </c>
      <c r="AX3226" s="16" t="s">
        <v>81</v>
      </c>
      <c r="AY3226" s="188" t="s">
        <v>445</v>
      </c>
    </row>
    <row r="3227" spans="1:65" s="12" customFormat="1" ht="22.9" customHeight="1">
      <c r="B3227" s="140"/>
      <c r="D3227" s="141" t="s">
        <v>72</v>
      </c>
      <c r="E3227" s="150" t="s">
        <v>3815</v>
      </c>
      <c r="F3227" s="150" t="s">
        <v>3816</v>
      </c>
      <c r="J3227" s="151">
        <f>BK3227</f>
        <v>0</v>
      </c>
      <c r="L3227" s="140"/>
      <c r="M3227" s="144"/>
      <c r="N3227" s="145"/>
      <c r="O3227" s="145"/>
      <c r="P3227" s="146">
        <f>P3228</f>
        <v>739.57100000000003</v>
      </c>
      <c r="Q3227" s="145"/>
      <c r="R3227" s="146">
        <f>R3228</f>
        <v>0</v>
      </c>
      <c r="S3227" s="145"/>
      <c r="T3227" s="147">
        <f>T3228</f>
        <v>0</v>
      </c>
      <c r="AR3227" s="141" t="s">
        <v>469</v>
      </c>
      <c r="AT3227" s="148" t="s">
        <v>72</v>
      </c>
      <c r="AU3227" s="148" t="s">
        <v>81</v>
      </c>
      <c r="AY3227" s="141" t="s">
        <v>445</v>
      </c>
      <c r="BK3227" s="149">
        <f>BK3228</f>
        <v>0</v>
      </c>
    </row>
    <row r="3228" spans="1:65" s="2" customFormat="1" ht="49.15" customHeight="1">
      <c r="A3228" s="30"/>
      <c r="B3228" s="152"/>
      <c r="C3228" s="153" t="s">
        <v>3817</v>
      </c>
      <c r="D3228" s="153" t="s">
        <v>447</v>
      </c>
      <c r="E3228" s="154" t="s">
        <v>3818</v>
      </c>
      <c r="F3228" s="232" t="s">
        <v>7243</v>
      </c>
      <c r="G3228" s="156" t="s">
        <v>651</v>
      </c>
      <c r="H3228" s="157">
        <v>1</v>
      </c>
      <c r="I3228" s="158"/>
      <c r="J3228" s="158">
        <f>ROUND(I3228*H3228,2)</f>
        <v>0</v>
      </c>
      <c r="K3228" s="159"/>
      <c r="L3228" s="31"/>
      <c r="M3228" s="204" t="s">
        <v>1</v>
      </c>
      <c r="N3228" s="205" t="s">
        <v>39</v>
      </c>
      <c r="O3228" s="206">
        <v>739.57100000000003</v>
      </c>
      <c r="P3228" s="206">
        <f>O3228*H3228</f>
        <v>739.57100000000003</v>
      </c>
      <c r="Q3228" s="206">
        <v>0</v>
      </c>
      <c r="R3228" s="206">
        <f>Q3228*H3228</f>
        <v>0</v>
      </c>
      <c r="S3228" s="206">
        <v>0</v>
      </c>
      <c r="T3228" s="207">
        <f>S3228*H3228</f>
        <v>0</v>
      </c>
      <c r="U3228" s="30"/>
      <c r="V3228" s="2" t="s">
        <v>7247</v>
      </c>
      <c r="W3228" s="30"/>
      <c r="X3228" s="30"/>
      <c r="Y3228" s="30"/>
      <c r="Z3228" s="30"/>
      <c r="AA3228" s="30"/>
      <c r="AB3228" s="30"/>
      <c r="AC3228" s="30"/>
      <c r="AD3228" s="30"/>
      <c r="AE3228" s="30"/>
      <c r="AR3228" s="164" t="s">
        <v>948</v>
      </c>
      <c r="AT3228" s="164" t="s">
        <v>447</v>
      </c>
      <c r="AU3228" s="164" t="s">
        <v>129</v>
      </c>
      <c r="AY3228" s="18" t="s">
        <v>445</v>
      </c>
      <c r="BE3228" s="165">
        <f>IF(N3228="základná",J3228,0)</f>
        <v>0</v>
      </c>
      <c r="BF3228" s="165">
        <f>IF(N3228="znížená",J3228,0)</f>
        <v>0</v>
      </c>
      <c r="BG3228" s="165">
        <f>IF(N3228="zákl. prenesená",J3228,0)</f>
        <v>0</v>
      </c>
      <c r="BH3228" s="165">
        <f>IF(N3228="zníž. prenesená",J3228,0)</f>
        <v>0</v>
      </c>
      <c r="BI3228" s="165">
        <f>IF(N3228="nulová",J3228,0)</f>
        <v>0</v>
      </c>
      <c r="BJ3228" s="18" t="s">
        <v>129</v>
      </c>
      <c r="BK3228" s="165">
        <f>ROUND(I3228*H3228,2)</f>
        <v>0</v>
      </c>
      <c r="BL3228" s="18" t="s">
        <v>948</v>
      </c>
      <c r="BM3228" s="164" t="s">
        <v>3819</v>
      </c>
    </row>
    <row r="3229" spans="1:65" s="2" customFormat="1" ht="6.95" customHeight="1">
      <c r="A3229" s="30"/>
      <c r="B3229" s="48"/>
      <c r="C3229" s="49"/>
      <c r="D3229" s="49"/>
      <c r="E3229" s="49"/>
      <c r="F3229" s="49"/>
      <c r="G3229" s="49"/>
      <c r="H3229" s="49"/>
      <c r="I3229" s="49"/>
      <c r="J3229" s="49"/>
      <c r="K3229" s="49"/>
      <c r="L3229" s="31"/>
      <c r="M3229" s="30"/>
      <c r="O3229" s="30"/>
      <c r="P3229" s="30"/>
      <c r="Q3229" s="30"/>
      <c r="R3229" s="30"/>
      <c r="S3229" s="30"/>
      <c r="T3229" s="30"/>
      <c r="U3229" s="30"/>
      <c r="V3229" s="30"/>
      <c r="W3229" s="30"/>
      <c r="X3229" s="30"/>
      <c r="Y3229" s="30"/>
      <c r="Z3229" s="30"/>
      <c r="AA3229" s="30"/>
      <c r="AB3229" s="30"/>
      <c r="AC3229" s="30"/>
      <c r="AD3229" s="30"/>
      <c r="AE3229" s="30"/>
    </row>
  </sheetData>
  <autoFilter ref="C145:K3228"/>
  <mergeCells count="8">
    <mergeCell ref="E136:H136"/>
    <mergeCell ref="E138:H13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70"/>
  <sheetViews>
    <sheetView showGridLines="0" workbookViewId="0">
      <selection activeCell="I60" sqref="I6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85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3820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81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3821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ROUND(J124,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ROUND((SUM(BE124:BE269)),  2)</f>
        <v>0</v>
      </c>
      <c r="G33" s="104"/>
      <c r="H33" s="104"/>
      <c r="I33" s="105">
        <v>0.2</v>
      </c>
      <c r="J33" s="103">
        <f>ROUND(((SUM(BE124:BE269))*I33),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ROUND((SUM(BF124:BF269)),  2)</f>
        <v>0</v>
      </c>
      <c r="G34" s="30"/>
      <c r="H34" s="30"/>
      <c r="I34" s="107">
        <v>0.2</v>
      </c>
      <c r="J34" s="106">
        <f>ROUND(((SUM(BF124:BF269))*I34),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ROUND((SUM(BG124:BG269)),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ROUND((SUM(BH124:BH269)),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ROUND((SUM(BI124:BI269)),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SO01a - Rekonštrukcia objektu II. Psychiatrickej kliniky- Zdravotechnika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>Ing. Michal Martinák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J124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351</v>
      </c>
      <c r="E97" s="121"/>
      <c r="F97" s="121"/>
      <c r="G97" s="121"/>
      <c r="H97" s="121"/>
      <c r="I97" s="121"/>
      <c r="J97" s="122">
        <f>J125</f>
        <v>0</v>
      </c>
      <c r="L97" s="119"/>
    </row>
    <row r="98" spans="1:31" s="10" customFormat="1" ht="19.899999999999999" customHeight="1">
      <c r="B98" s="124"/>
      <c r="D98" s="125" t="s">
        <v>3822</v>
      </c>
      <c r="E98" s="126"/>
      <c r="F98" s="126"/>
      <c r="G98" s="126"/>
      <c r="H98" s="126"/>
      <c r="I98" s="126"/>
      <c r="J98" s="127">
        <f>J126</f>
        <v>0</v>
      </c>
      <c r="L98" s="124"/>
    </row>
    <row r="99" spans="1:31" s="10" customFormat="1" ht="19.899999999999999" customHeight="1">
      <c r="B99" s="124"/>
      <c r="D99" s="125" t="s">
        <v>3823</v>
      </c>
      <c r="E99" s="126"/>
      <c r="F99" s="126"/>
      <c r="G99" s="126"/>
      <c r="H99" s="126"/>
      <c r="I99" s="126"/>
      <c r="J99" s="127">
        <f>J158</f>
        <v>0</v>
      </c>
      <c r="L99" s="124"/>
    </row>
    <row r="100" spans="1:31" s="10" customFormat="1" ht="19.899999999999999" customHeight="1">
      <c r="B100" s="124"/>
      <c r="D100" s="125" t="s">
        <v>3824</v>
      </c>
      <c r="E100" s="126"/>
      <c r="F100" s="126"/>
      <c r="G100" s="126"/>
      <c r="H100" s="126"/>
      <c r="I100" s="126"/>
      <c r="J100" s="127">
        <f>J205</f>
        <v>0</v>
      </c>
      <c r="L100" s="124"/>
    </row>
    <row r="101" spans="1:31" s="10" customFormat="1" ht="19.899999999999999" customHeight="1">
      <c r="B101" s="124"/>
      <c r="D101" s="125" t="s">
        <v>363</v>
      </c>
      <c r="E101" s="126"/>
      <c r="F101" s="126"/>
      <c r="G101" s="126"/>
      <c r="H101" s="126"/>
      <c r="I101" s="126"/>
      <c r="J101" s="127">
        <f>J222</f>
        <v>0</v>
      </c>
      <c r="L101" s="124"/>
    </row>
    <row r="102" spans="1:31" s="10" customFormat="1" ht="19.899999999999999" customHeight="1">
      <c r="B102" s="124"/>
      <c r="D102" s="125" t="s">
        <v>397</v>
      </c>
      <c r="E102" s="126"/>
      <c r="F102" s="126"/>
      <c r="G102" s="126"/>
      <c r="H102" s="126"/>
      <c r="I102" s="126"/>
      <c r="J102" s="127">
        <f>J259</f>
        <v>0</v>
      </c>
      <c r="L102" s="124"/>
    </row>
    <row r="103" spans="1:31" s="9" customFormat="1" ht="24.95" customHeight="1">
      <c r="B103" s="119"/>
      <c r="D103" s="120" t="s">
        <v>403</v>
      </c>
      <c r="E103" s="121"/>
      <c r="F103" s="121"/>
      <c r="G103" s="121"/>
      <c r="H103" s="121"/>
      <c r="I103" s="121"/>
      <c r="J103" s="122">
        <f>J262</f>
        <v>0</v>
      </c>
      <c r="L103" s="119"/>
    </row>
    <row r="104" spans="1:31" s="10" customFormat="1" ht="19.899999999999999" customHeight="1">
      <c r="B104" s="124"/>
      <c r="D104" s="125" t="s">
        <v>3825</v>
      </c>
      <c r="E104" s="126"/>
      <c r="F104" s="126"/>
      <c r="G104" s="126"/>
      <c r="H104" s="126"/>
      <c r="I104" s="126"/>
      <c r="J104" s="127">
        <f>J263</f>
        <v>0</v>
      </c>
      <c r="L104" s="124"/>
    </row>
    <row r="105" spans="1:31" s="2" customFormat="1" ht="21.75" customHeight="1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10" spans="1:31" s="2" customFormat="1" ht="6.95" customHeight="1">
      <c r="A110" s="30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4.95" customHeight="1">
      <c r="A111" s="30"/>
      <c r="B111" s="31"/>
      <c r="C111" s="22" t="s">
        <v>427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13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26.25" customHeight="1">
      <c r="A114" s="30"/>
      <c r="B114" s="31"/>
      <c r="C114" s="30"/>
      <c r="D114" s="30"/>
      <c r="E114" s="278" t="str">
        <f>E7</f>
        <v>Rekonštrukcia objektu - II. Psychiatrická klinika SZU Cesta k nemocnici</v>
      </c>
      <c r="F114" s="279"/>
      <c r="G114" s="279"/>
      <c r="H114" s="279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7" t="s">
        <v>141</v>
      </c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30" customHeight="1">
      <c r="A116" s="30"/>
      <c r="B116" s="31"/>
      <c r="C116" s="30"/>
      <c r="D116" s="30"/>
      <c r="E116" s="274" t="str">
        <f>E9</f>
        <v>SO01a - Rekonštrukcia objektu II. Psychiatrickej kliniky- Zdravotechnika</v>
      </c>
      <c r="F116" s="280"/>
      <c r="G116" s="280"/>
      <c r="H116" s="28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2" customHeight="1">
      <c r="A118" s="30"/>
      <c r="B118" s="31"/>
      <c r="C118" s="27" t="s">
        <v>17</v>
      </c>
      <c r="D118" s="30"/>
      <c r="E118" s="30"/>
      <c r="F118" s="25" t="str">
        <f>F12</f>
        <v>Banská Bystrica</v>
      </c>
      <c r="G118" s="30"/>
      <c r="H118" s="30"/>
      <c r="I118" s="27" t="s">
        <v>19</v>
      </c>
      <c r="J118" s="56" t="str">
        <f>IF(J12="","",J12)</f>
        <v>17. 6. 2023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25.7" customHeight="1">
      <c r="A120" s="30"/>
      <c r="B120" s="31"/>
      <c r="C120" s="27" t="s">
        <v>21</v>
      </c>
      <c r="D120" s="30"/>
      <c r="E120" s="30"/>
      <c r="F120" s="25" t="str">
        <f>E15</f>
        <v>Fakultná nemocnica s poliklinikou F.D.Roosevelta</v>
      </c>
      <c r="G120" s="30"/>
      <c r="H120" s="30"/>
      <c r="I120" s="27" t="s">
        <v>27</v>
      </c>
      <c r="J120" s="28" t="str">
        <f>E21</f>
        <v>Ing.Arch. Peter Žalman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>
      <c r="A121" s="30"/>
      <c r="B121" s="31"/>
      <c r="C121" s="27" t="s">
        <v>25</v>
      </c>
      <c r="D121" s="30"/>
      <c r="E121" s="30"/>
      <c r="F121" s="25" t="str">
        <f>IF(E18="","",E18)</f>
        <v>určený výberom</v>
      </c>
      <c r="G121" s="30"/>
      <c r="H121" s="30"/>
      <c r="I121" s="27" t="s">
        <v>30</v>
      </c>
      <c r="J121" s="28" t="str">
        <f>E24</f>
        <v>Ing. Michal Martinák</v>
      </c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0.35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11" customFormat="1" ht="29.25" customHeight="1">
      <c r="A123" s="129"/>
      <c r="B123" s="130"/>
      <c r="C123" s="131" t="s">
        <v>432</v>
      </c>
      <c r="D123" s="132" t="s">
        <v>58</v>
      </c>
      <c r="E123" s="132" t="s">
        <v>54</v>
      </c>
      <c r="F123" s="132" t="s">
        <v>55</v>
      </c>
      <c r="G123" s="132" t="s">
        <v>433</v>
      </c>
      <c r="H123" s="132" t="s">
        <v>434</v>
      </c>
      <c r="I123" s="132" t="s">
        <v>435</v>
      </c>
      <c r="J123" s="133" t="s">
        <v>318</v>
      </c>
      <c r="K123" s="134" t="s">
        <v>436</v>
      </c>
      <c r="L123" s="135"/>
      <c r="M123" s="63" t="s">
        <v>1</v>
      </c>
      <c r="N123" s="64" t="s">
        <v>37</v>
      </c>
      <c r="O123" s="64" t="s">
        <v>437</v>
      </c>
      <c r="P123" s="64" t="s">
        <v>438</v>
      </c>
      <c r="Q123" s="64" t="s">
        <v>439</v>
      </c>
      <c r="R123" s="64" t="s">
        <v>440</v>
      </c>
      <c r="S123" s="64" t="s">
        <v>441</v>
      </c>
      <c r="T123" s="65" t="s">
        <v>442</v>
      </c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</row>
    <row r="124" spans="1:65" s="2" customFormat="1" ht="22.9" customHeight="1">
      <c r="A124" s="30"/>
      <c r="B124" s="31"/>
      <c r="C124" s="70" t="s">
        <v>323</v>
      </c>
      <c r="D124" s="30"/>
      <c r="E124" s="30"/>
      <c r="F124" s="30"/>
      <c r="G124" s="30"/>
      <c r="H124" s="30"/>
      <c r="I124" s="30"/>
      <c r="J124" s="136">
        <f>BK124</f>
        <v>0</v>
      </c>
      <c r="K124" s="30"/>
      <c r="L124" s="31"/>
      <c r="M124" s="66"/>
      <c r="N124" s="57"/>
      <c r="O124" s="67"/>
      <c r="P124" s="137">
        <f>P125+P262</f>
        <v>2283.6003350000001</v>
      </c>
      <c r="Q124" s="67"/>
      <c r="R124" s="137">
        <f>R125+R262</f>
        <v>10.314023859999999</v>
      </c>
      <c r="S124" s="67"/>
      <c r="T124" s="138">
        <f>T125+T262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8" t="s">
        <v>72</v>
      </c>
      <c r="AU124" s="18" t="s">
        <v>324</v>
      </c>
      <c r="BK124" s="139">
        <f>BK125+BK262</f>
        <v>0</v>
      </c>
    </row>
    <row r="125" spans="1:65" s="12" customFormat="1" ht="25.9" customHeight="1">
      <c r="B125" s="140"/>
      <c r="D125" s="141" t="s">
        <v>72</v>
      </c>
      <c r="E125" s="142" t="s">
        <v>1713</v>
      </c>
      <c r="F125" s="142" t="s">
        <v>1714</v>
      </c>
      <c r="J125" s="143">
        <f>BK125</f>
        <v>0</v>
      </c>
      <c r="L125" s="140"/>
      <c r="M125" s="144"/>
      <c r="N125" s="145"/>
      <c r="O125" s="145"/>
      <c r="P125" s="146">
        <f>P126+P158+P205+P222+P259</f>
        <v>2250.2088050000002</v>
      </c>
      <c r="Q125" s="145"/>
      <c r="R125" s="146">
        <f>R126+R158+R205+R222+R259</f>
        <v>10.314023859999999</v>
      </c>
      <c r="S125" s="145"/>
      <c r="T125" s="147">
        <f>T126+T158+T205+T222+T259</f>
        <v>0</v>
      </c>
      <c r="AR125" s="141" t="s">
        <v>129</v>
      </c>
      <c r="AT125" s="148" t="s">
        <v>72</v>
      </c>
      <c r="AU125" s="148" t="s">
        <v>73</v>
      </c>
      <c r="AY125" s="141" t="s">
        <v>445</v>
      </c>
      <c r="BK125" s="149">
        <f>BK126+BK158+BK205+BK222+BK259</f>
        <v>0</v>
      </c>
    </row>
    <row r="126" spans="1:65" s="12" customFormat="1" ht="22.9" customHeight="1">
      <c r="B126" s="140"/>
      <c r="D126" s="141" t="s">
        <v>72</v>
      </c>
      <c r="E126" s="150" t="s">
        <v>3826</v>
      </c>
      <c r="F126" s="150" t="s">
        <v>3827</v>
      </c>
      <c r="J126" s="151">
        <f>BK126</f>
        <v>0</v>
      </c>
      <c r="L126" s="140"/>
      <c r="M126" s="144"/>
      <c r="N126" s="145"/>
      <c r="O126" s="145"/>
      <c r="P126" s="146">
        <f>SUM(P127:P157)</f>
        <v>805.81122000000005</v>
      </c>
      <c r="Q126" s="145"/>
      <c r="R126" s="146">
        <f>SUM(R127:R157)</f>
        <v>1.8734601</v>
      </c>
      <c r="S126" s="145"/>
      <c r="T126" s="147">
        <f>SUM(T127:T157)</f>
        <v>0</v>
      </c>
      <c r="AR126" s="141" t="s">
        <v>129</v>
      </c>
      <c r="AT126" s="148" t="s">
        <v>72</v>
      </c>
      <c r="AU126" s="148" t="s">
        <v>81</v>
      </c>
      <c r="AY126" s="141" t="s">
        <v>445</v>
      </c>
      <c r="BK126" s="149">
        <f>SUM(BK127:BK157)</f>
        <v>0</v>
      </c>
    </row>
    <row r="127" spans="1:65" s="2" customFormat="1" ht="21.75" customHeight="1">
      <c r="A127" s="30"/>
      <c r="B127" s="152"/>
      <c r="C127" s="153" t="s">
        <v>81</v>
      </c>
      <c r="D127" s="153" t="s">
        <v>447</v>
      </c>
      <c r="E127" s="154" t="s">
        <v>3828</v>
      </c>
      <c r="F127" s="155" t="s">
        <v>3829</v>
      </c>
      <c r="G127" s="156" t="s">
        <v>542</v>
      </c>
      <c r="H127" s="157">
        <v>145</v>
      </c>
      <c r="I127" s="158"/>
      <c r="J127" s="158">
        <f t="shared" ref="J127:J157" si="0">ROUND(I127*H127,2)</f>
        <v>0</v>
      </c>
      <c r="K127" s="159"/>
      <c r="L127" s="31"/>
      <c r="M127" s="160" t="s">
        <v>1</v>
      </c>
      <c r="N127" s="161" t="s">
        <v>39</v>
      </c>
      <c r="O127" s="162">
        <v>0.58026999999999995</v>
      </c>
      <c r="P127" s="162">
        <f t="shared" ref="P127:P157" si="1">O127*H127</f>
        <v>84.139149999999987</v>
      </c>
      <c r="Q127" s="162">
        <v>1.1682800000000001E-3</v>
      </c>
      <c r="R127" s="162">
        <f t="shared" ref="R127:R157" si="2">Q127*H127</f>
        <v>0.16940060000000001</v>
      </c>
      <c r="S127" s="162">
        <v>0</v>
      </c>
      <c r="T127" s="163">
        <f t="shared" ref="T127:T157" si="3"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558</v>
      </c>
      <c r="AT127" s="164" t="s">
        <v>447</v>
      </c>
      <c r="AU127" s="164" t="s">
        <v>129</v>
      </c>
      <c r="AY127" s="18" t="s">
        <v>445</v>
      </c>
      <c r="BE127" s="165">
        <f t="shared" ref="BE127:BE157" si="4">IF(N127="základná",J127,0)</f>
        <v>0</v>
      </c>
      <c r="BF127" s="165">
        <f t="shared" ref="BF127:BF157" si="5">IF(N127="znížená",J127,0)</f>
        <v>0</v>
      </c>
      <c r="BG127" s="165">
        <f t="shared" ref="BG127:BG157" si="6">IF(N127="zákl. prenesená",J127,0)</f>
        <v>0</v>
      </c>
      <c r="BH127" s="165">
        <f t="shared" ref="BH127:BH157" si="7">IF(N127="zníž. prenesená",J127,0)</f>
        <v>0</v>
      </c>
      <c r="BI127" s="165">
        <f t="shared" ref="BI127:BI157" si="8">IF(N127="nulová",J127,0)</f>
        <v>0</v>
      </c>
      <c r="BJ127" s="18" t="s">
        <v>129</v>
      </c>
      <c r="BK127" s="165">
        <f t="shared" ref="BK127:BK157" si="9">ROUND(I127*H127,2)</f>
        <v>0</v>
      </c>
      <c r="BL127" s="18" t="s">
        <v>558</v>
      </c>
      <c r="BM127" s="164" t="s">
        <v>3830</v>
      </c>
    </row>
    <row r="128" spans="1:65" s="2" customFormat="1" ht="21.75" customHeight="1">
      <c r="A128" s="30"/>
      <c r="B128" s="152"/>
      <c r="C128" s="153" t="s">
        <v>129</v>
      </c>
      <c r="D128" s="153" t="s">
        <v>447</v>
      </c>
      <c r="E128" s="154" t="s">
        <v>3831</v>
      </c>
      <c r="F128" s="155" t="s">
        <v>3832</v>
      </c>
      <c r="G128" s="156" t="s">
        <v>542</v>
      </c>
      <c r="H128" s="157">
        <v>40</v>
      </c>
      <c r="I128" s="158"/>
      <c r="J128" s="158">
        <f t="shared" si="0"/>
        <v>0</v>
      </c>
      <c r="K128" s="159"/>
      <c r="L128" s="31"/>
      <c r="M128" s="160" t="s">
        <v>1</v>
      </c>
      <c r="N128" s="161" t="s">
        <v>39</v>
      </c>
      <c r="O128" s="162">
        <v>0.60634999999999994</v>
      </c>
      <c r="P128" s="162">
        <f t="shared" si="1"/>
        <v>24.253999999999998</v>
      </c>
      <c r="Q128" s="162">
        <v>1.5548599999999999E-3</v>
      </c>
      <c r="R128" s="162">
        <f t="shared" si="2"/>
        <v>6.2194399999999997E-2</v>
      </c>
      <c r="S128" s="162">
        <v>0</v>
      </c>
      <c r="T128" s="163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558</v>
      </c>
      <c r="AT128" s="164" t="s">
        <v>447</v>
      </c>
      <c r="AU128" s="164" t="s">
        <v>129</v>
      </c>
      <c r="AY128" s="18" t="s">
        <v>445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129</v>
      </c>
      <c r="BK128" s="165">
        <f t="shared" si="9"/>
        <v>0</v>
      </c>
      <c r="BL128" s="18" t="s">
        <v>558</v>
      </c>
      <c r="BM128" s="164" t="s">
        <v>3833</v>
      </c>
    </row>
    <row r="129" spans="1:65" s="2" customFormat="1" ht="21.75" customHeight="1">
      <c r="A129" s="30"/>
      <c r="B129" s="152"/>
      <c r="C129" s="153" t="s">
        <v>469</v>
      </c>
      <c r="D129" s="153" t="s">
        <v>447</v>
      </c>
      <c r="E129" s="154" t="s">
        <v>3834</v>
      </c>
      <c r="F129" s="155" t="s">
        <v>3835</v>
      </c>
      <c r="G129" s="156" t="s">
        <v>542</v>
      </c>
      <c r="H129" s="157">
        <v>230</v>
      </c>
      <c r="I129" s="158"/>
      <c r="J129" s="158">
        <f t="shared" si="0"/>
        <v>0</v>
      </c>
      <c r="K129" s="159"/>
      <c r="L129" s="31"/>
      <c r="M129" s="160" t="s">
        <v>1</v>
      </c>
      <c r="N129" s="161" t="s">
        <v>39</v>
      </c>
      <c r="O129" s="162">
        <v>0.61748999999999998</v>
      </c>
      <c r="P129" s="162">
        <f t="shared" si="1"/>
        <v>142.02269999999999</v>
      </c>
      <c r="Q129" s="162">
        <v>1.7671200000000001E-3</v>
      </c>
      <c r="R129" s="162">
        <f t="shared" si="2"/>
        <v>0.40643760000000001</v>
      </c>
      <c r="S129" s="162">
        <v>0</v>
      </c>
      <c r="T129" s="163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558</v>
      </c>
      <c r="AT129" s="164" t="s">
        <v>447</v>
      </c>
      <c r="AU129" s="164" t="s">
        <v>129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558</v>
      </c>
      <c r="BM129" s="164" t="s">
        <v>3836</v>
      </c>
    </row>
    <row r="130" spans="1:65" s="2" customFormat="1" ht="21.75" customHeight="1">
      <c r="A130" s="30"/>
      <c r="B130" s="152"/>
      <c r="C130" s="153" t="s">
        <v>451</v>
      </c>
      <c r="D130" s="153" t="s">
        <v>447</v>
      </c>
      <c r="E130" s="154" t="s">
        <v>3837</v>
      </c>
      <c r="F130" s="155" t="s">
        <v>3838</v>
      </c>
      <c r="G130" s="156" t="s">
        <v>542</v>
      </c>
      <c r="H130" s="157">
        <v>85</v>
      </c>
      <c r="I130" s="158"/>
      <c r="J130" s="158">
        <f t="shared" si="0"/>
        <v>0</v>
      </c>
      <c r="K130" s="159"/>
      <c r="L130" s="31"/>
      <c r="M130" s="160" t="s">
        <v>1</v>
      </c>
      <c r="N130" s="161" t="s">
        <v>39</v>
      </c>
      <c r="O130" s="162">
        <v>0.64217999999999997</v>
      </c>
      <c r="P130" s="162">
        <f t="shared" si="1"/>
        <v>54.585299999999997</v>
      </c>
      <c r="Q130" s="162">
        <v>1.89566E-3</v>
      </c>
      <c r="R130" s="162">
        <f t="shared" si="2"/>
        <v>0.1611311</v>
      </c>
      <c r="S130" s="162">
        <v>0</v>
      </c>
      <c r="T130" s="163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558</v>
      </c>
      <c r="AT130" s="164" t="s">
        <v>447</v>
      </c>
      <c r="AU130" s="164" t="s">
        <v>129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558</v>
      </c>
      <c r="BM130" s="164" t="s">
        <v>3839</v>
      </c>
    </row>
    <row r="131" spans="1:65" s="2" customFormat="1" ht="21.75" customHeight="1">
      <c r="A131" s="30"/>
      <c r="B131" s="152"/>
      <c r="C131" s="153" t="s">
        <v>490</v>
      </c>
      <c r="D131" s="153" t="s">
        <v>447</v>
      </c>
      <c r="E131" s="154" t="s">
        <v>3840</v>
      </c>
      <c r="F131" s="155" t="s">
        <v>3841</v>
      </c>
      <c r="G131" s="156" t="s">
        <v>542</v>
      </c>
      <c r="H131" s="157">
        <v>50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0.72619</v>
      </c>
      <c r="P131" s="162">
        <f t="shared" si="1"/>
        <v>36.3095</v>
      </c>
      <c r="Q131" s="162">
        <v>2.6412499999999999E-3</v>
      </c>
      <c r="R131" s="162">
        <f t="shared" si="2"/>
        <v>0.1320625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558</v>
      </c>
      <c r="AT131" s="164" t="s">
        <v>447</v>
      </c>
      <c r="AU131" s="164" t="s">
        <v>129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558</v>
      </c>
      <c r="BM131" s="164" t="s">
        <v>3842</v>
      </c>
    </row>
    <row r="132" spans="1:65" s="2" customFormat="1" ht="21.75" customHeight="1">
      <c r="A132" s="30"/>
      <c r="B132" s="152"/>
      <c r="C132" s="153" t="s">
        <v>494</v>
      </c>
      <c r="D132" s="153" t="s">
        <v>447</v>
      </c>
      <c r="E132" s="154" t="s">
        <v>3843</v>
      </c>
      <c r="F132" s="155" t="s">
        <v>3844</v>
      </c>
      <c r="G132" s="156" t="s">
        <v>542</v>
      </c>
      <c r="H132" s="157">
        <v>45</v>
      </c>
      <c r="I132" s="158"/>
      <c r="J132" s="158">
        <f t="shared" si="0"/>
        <v>0</v>
      </c>
      <c r="K132" s="159"/>
      <c r="L132" s="31"/>
      <c r="M132" s="160" t="s">
        <v>1</v>
      </c>
      <c r="N132" s="161" t="s">
        <v>39</v>
      </c>
      <c r="O132" s="162">
        <v>0.84243999999999997</v>
      </c>
      <c r="P132" s="162">
        <f t="shared" si="1"/>
        <v>37.909799999999997</v>
      </c>
      <c r="Q132" s="162">
        <v>3.4329999999999999E-3</v>
      </c>
      <c r="R132" s="162">
        <f t="shared" si="2"/>
        <v>0.15448499999999998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558</v>
      </c>
      <c r="AT132" s="164" t="s">
        <v>447</v>
      </c>
      <c r="AU132" s="164" t="s">
        <v>129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558</v>
      </c>
      <c r="BM132" s="164" t="s">
        <v>3845</v>
      </c>
    </row>
    <row r="133" spans="1:65" s="2" customFormat="1" ht="24.2" customHeight="1">
      <c r="A133" s="30"/>
      <c r="B133" s="152"/>
      <c r="C133" s="153" t="s">
        <v>499</v>
      </c>
      <c r="D133" s="153" t="s">
        <v>447</v>
      </c>
      <c r="E133" s="154" t="s">
        <v>3846</v>
      </c>
      <c r="F133" s="155" t="s">
        <v>3847</v>
      </c>
      <c r="G133" s="156" t="s">
        <v>542</v>
      </c>
      <c r="H133" s="157">
        <v>280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0.54534000000000005</v>
      </c>
      <c r="P133" s="162">
        <f t="shared" si="1"/>
        <v>152.6952</v>
      </c>
      <c r="Q133" s="162">
        <v>1.55208E-3</v>
      </c>
      <c r="R133" s="162">
        <f t="shared" si="2"/>
        <v>0.43458239999999998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558</v>
      </c>
      <c r="AT133" s="164" t="s">
        <v>447</v>
      </c>
      <c r="AU133" s="164" t="s">
        <v>129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558</v>
      </c>
      <c r="BM133" s="164" t="s">
        <v>3848</v>
      </c>
    </row>
    <row r="134" spans="1:65" s="2" customFormat="1" ht="21.75" customHeight="1">
      <c r="A134" s="30"/>
      <c r="B134" s="152"/>
      <c r="C134" s="153" t="s">
        <v>504</v>
      </c>
      <c r="D134" s="153" t="s">
        <v>447</v>
      </c>
      <c r="E134" s="154" t="s">
        <v>3849</v>
      </c>
      <c r="F134" s="155" t="s">
        <v>3850</v>
      </c>
      <c r="G134" s="156" t="s">
        <v>542</v>
      </c>
      <c r="H134" s="157">
        <v>50</v>
      </c>
      <c r="I134" s="158"/>
      <c r="J134" s="158">
        <f t="shared" si="0"/>
        <v>0</v>
      </c>
      <c r="K134" s="159"/>
      <c r="L134" s="31"/>
      <c r="M134" s="160" t="s">
        <v>1</v>
      </c>
      <c r="N134" s="161" t="s">
        <v>39</v>
      </c>
      <c r="O134" s="162">
        <v>0.28671999999999997</v>
      </c>
      <c r="P134" s="162">
        <f t="shared" si="1"/>
        <v>14.335999999999999</v>
      </c>
      <c r="Q134" s="162">
        <v>3.1996999999999999E-4</v>
      </c>
      <c r="R134" s="162">
        <f t="shared" si="2"/>
        <v>1.5998499999999999E-2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558</v>
      </c>
      <c r="AT134" s="164" t="s">
        <v>447</v>
      </c>
      <c r="AU134" s="164" t="s">
        <v>129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558</v>
      </c>
      <c r="BM134" s="164" t="s">
        <v>3851</v>
      </c>
    </row>
    <row r="135" spans="1:65" s="2" customFormat="1" ht="21.75" customHeight="1">
      <c r="A135" s="30"/>
      <c r="B135" s="152"/>
      <c r="C135" s="153" t="s">
        <v>510</v>
      </c>
      <c r="D135" s="153" t="s">
        <v>447</v>
      </c>
      <c r="E135" s="154" t="s">
        <v>3852</v>
      </c>
      <c r="F135" s="155" t="s">
        <v>3853</v>
      </c>
      <c r="G135" s="156" t="s">
        <v>542</v>
      </c>
      <c r="H135" s="157">
        <v>70</v>
      </c>
      <c r="I135" s="158"/>
      <c r="J135" s="158">
        <f t="shared" si="0"/>
        <v>0</v>
      </c>
      <c r="K135" s="159"/>
      <c r="L135" s="31"/>
      <c r="M135" s="160" t="s">
        <v>1</v>
      </c>
      <c r="N135" s="161" t="s">
        <v>39</v>
      </c>
      <c r="O135" s="162">
        <v>0.30558999999999997</v>
      </c>
      <c r="P135" s="162">
        <f t="shared" si="1"/>
        <v>21.391299999999998</v>
      </c>
      <c r="Q135" s="162">
        <v>4.8232E-4</v>
      </c>
      <c r="R135" s="162">
        <f t="shared" si="2"/>
        <v>3.3762399999999998E-2</v>
      </c>
      <c r="S135" s="162">
        <v>0</v>
      </c>
      <c r="T135" s="163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4" t="s">
        <v>558</v>
      </c>
      <c r="AT135" s="164" t="s">
        <v>447</v>
      </c>
      <c r="AU135" s="164" t="s">
        <v>129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558</v>
      </c>
      <c r="BM135" s="164" t="s">
        <v>3854</v>
      </c>
    </row>
    <row r="136" spans="1:65" s="2" customFormat="1" ht="21.75" customHeight="1">
      <c r="A136" s="30"/>
      <c r="B136" s="152"/>
      <c r="C136" s="153" t="s">
        <v>518</v>
      </c>
      <c r="D136" s="153" t="s">
        <v>447</v>
      </c>
      <c r="E136" s="154" t="s">
        <v>3855</v>
      </c>
      <c r="F136" s="155" t="s">
        <v>3856</v>
      </c>
      <c r="G136" s="156" t="s">
        <v>542</v>
      </c>
      <c r="H136" s="157">
        <v>20</v>
      </c>
      <c r="I136" s="158"/>
      <c r="J136" s="158">
        <f t="shared" si="0"/>
        <v>0</v>
      </c>
      <c r="K136" s="159"/>
      <c r="L136" s="31"/>
      <c r="M136" s="160" t="s">
        <v>1</v>
      </c>
      <c r="N136" s="161" t="s">
        <v>39</v>
      </c>
      <c r="O136" s="162">
        <v>0.34247</v>
      </c>
      <c r="P136" s="162">
        <f t="shared" si="1"/>
        <v>6.8494000000000002</v>
      </c>
      <c r="Q136" s="162">
        <v>6.4698000000000002E-4</v>
      </c>
      <c r="R136" s="162">
        <f t="shared" si="2"/>
        <v>1.2939600000000001E-2</v>
      </c>
      <c r="S136" s="162">
        <v>0</v>
      </c>
      <c r="T136" s="163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558</v>
      </c>
      <c r="AT136" s="164" t="s">
        <v>447</v>
      </c>
      <c r="AU136" s="164" t="s">
        <v>129</v>
      </c>
      <c r="AY136" s="18" t="s">
        <v>445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129</v>
      </c>
      <c r="BK136" s="165">
        <f t="shared" si="9"/>
        <v>0</v>
      </c>
      <c r="BL136" s="18" t="s">
        <v>558</v>
      </c>
      <c r="BM136" s="164" t="s">
        <v>3857</v>
      </c>
    </row>
    <row r="137" spans="1:65" s="2" customFormat="1" ht="21.75" customHeight="1">
      <c r="A137" s="30"/>
      <c r="B137" s="152"/>
      <c r="C137" s="153" t="s">
        <v>526</v>
      </c>
      <c r="D137" s="153" t="s">
        <v>447</v>
      </c>
      <c r="E137" s="154" t="s">
        <v>3858</v>
      </c>
      <c r="F137" s="155" t="s">
        <v>3859</v>
      </c>
      <c r="G137" s="156" t="s">
        <v>542</v>
      </c>
      <c r="H137" s="157">
        <v>65</v>
      </c>
      <c r="I137" s="158"/>
      <c r="J137" s="158">
        <f t="shared" si="0"/>
        <v>0</v>
      </c>
      <c r="K137" s="159"/>
      <c r="L137" s="31"/>
      <c r="M137" s="160" t="s">
        <v>1</v>
      </c>
      <c r="N137" s="161" t="s">
        <v>39</v>
      </c>
      <c r="O137" s="162">
        <v>0.58848999999999996</v>
      </c>
      <c r="P137" s="162">
        <f t="shared" si="1"/>
        <v>38.251849999999997</v>
      </c>
      <c r="Q137" s="162">
        <v>1.5808E-3</v>
      </c>
      <c r="R137" s="162">
        <f t="shared" si="2"/>
        <v>0.102752</v>
      </c>
      <c r="S137" s="162">
        <v>0</v>
      </c>
      <c r="T137" s="163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558</v>
      </c>
      <c r="AT137" s="164" t="s">
        <v>447</v>
      </c>
      <c r="AU137" s="164" t="s">
        <v>129</v>
      </c>
      <c r="AY137" s="18" t="s">
        <v>445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129</v>
      </c>
      <c r="BK137" s="165">
        <f t="shared" si="9"/>
        <v>0</v>
      </c>
      <c r="BL137" s="18" t="s">
        <v>558</v>
      </c>
      <c r="BM137" s="164" t="s">
        <v>3860</v>
      </c>
    </row>
    <row r="138" spans="1:65" s="2" customFormat="1" ht="21.75" customHeight="1">
      <c r="A138" s="30"/>
      <c r="B138" s="152"/>
      <c r="C138" s="153" t="s">
        <v>533</v>
      </c>
      <c r="D138" s="153" t="s">
        <v>447</v>
      </c>
      <c r="E138" s="154" t="s">
        <v>3861</v>
      </c>
      <c r="F138" s="155" t="s">
        <v>3862</v>
      </c>
      <c r="G138" s="156" t="s">
        <v>542</v>
      </c>
      <c r="H138" s="157">
        <v>20</v>
      </c>
      <c r="I138" s="158"/>
      <c r="J138" s="158">
        <f t="shared" si="0"/>
        <v>0</v>
      </c>
      <c r="K138" s="159"/>
      <c r="L138" s="31"/>
      <c r="M138" s="160" t="s">
        <v>1</v>
      </c>
      <c r="N138" s="161" t="s">
        <v>39</v>
      </c>
      <c r="O138" s="162">
        <v>0.16019</v>
      </c>
      <c r="P138" s="162">
        <f t="shared" si="1"/>
        <v>3.2038000000000002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558</v>
      </c>
      <c r="AT138" s="164" t="s">
        <v>447</v>
      </c>
      <c r="AU138" s="164" t="s">
        <v>129</v>
      </c>
      <c r="AY138" s="18" t="s">
        <v>445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129</v>
      </c>
      <c r="BK138" s="165">
        <f t="shared" si="9"/>
        <v>0</v>
      </c>
      <c r="BL138" s="18" t="s">
        <v>558</v>
      </c>
      <c r="BM138" s="164" t="s">
        <v>3863</v>
      </c>
    </row>
    <row r="139" spans="1:65" s="2" customFormat="1" ht="21.75" customHeight="1">
      <c r="A139" s="30"/>
      <c r="B139" s="152"/>
      <c r="C139" s="194" t="s">
        <v>539</v>
      </c>
      <c r="D139" s="194" t="s">
        <v>534</v>
      </c>
      <c r="E139" s="195" t="s">
        <v>3864</v>
      </c>
      <c r="F139" s="196" t="s">
        <v>3865</v>
      </c>
      <c r="G139" s="197" t="s">
        <v>542</v>
      </c>
      <c r="H139" s="198">
        <v>20</v>
      </c>
      <c r="I139" s="199"/>
      <c r="J139" s="199">
        <f t="shared" si="0"/>
        <v>0</v>
      </c>
      <c r="K139" s="200"/>
      <c r="L139" s="201"/>
      <c r="M139" s="202" t="s">
        <v>1</v>
      </c>
      <c r="N139" s="203" t="s">
        <v>39</v>
      </c>
      <c r="O139" s="162">
        <v>0</v>
      </c>
      <c r="P139" s="162">
        <f t="shared" si="1"/>
        <v>0</v>
      </c>
      <c r="Q139" s="162">
        <v>3.5E-4</v>
      </c>
      <c r="R139" s="162">
        <f t="shared" si="2"/>
        <v>7.0000000000000001E-3</v>
      </c>
      <c r="S139" s="162">
        <v>0</v>
      </c>
      <c r="T139" s="163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655</v>
      </c>
      <c r="AT139" s="164" t="s">
        <v>534</v>
      </c>
      <c r="AU139" s="164" t="s">
        <v>129</v>
      </c>
      <c r="AY139" s="18" t="s">
        <v>445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129</v>
      </c>
      <c r="BK139" s="165">
        <f t="shared" si="9"/>
        <v>0</v>
      </c>
      <c r="BL139" s="18" t="s">
        <v>558</v>
      </c>
      <c r="BM139" s="164" t="s">
        <v>3866</v>
      </c>
    </row>
    <row r="140" spans="1:65" s="2" customFormat="1" ht="24.2" customHeight="1">
      <c r="A140" s="30"/>
      <c r="B140" s="152"/>
      <c r="C140" s="153" t="s">
        <v>546</v>
      </c>
      <c r="D140" s="153" t="s">
        <v>447</v>
      </c>
      <c r="E140" s="154" t="s">
        <v>3867</v>
      </c>
      <c r="F140" s="155" t="s">
        <v>3868</v>
      </c>
      <c r="G140" s="156" t="s">
        <v>651</v>
      </c>
      <c r="H140" s="157">
        <v>49</v>
      </c>
      <c r="I140" s="158"/>
      <c r="J140" s="158">
        <f t="shared" si="0"/>
        <v>0</v>
      </c>
      <c r="K140" s="159"/>
      <c r="L140" s="31"/>
      <c r="M140" s="160" t="s">
        <v>1</v>
      </c>
      <c r="N140" s="161" t="s">
        <v>39</v>
      </c>
      <c r="O140" s="162">
        <v>0.46015</v>
      </c>
      <c r="P140" s="162">
        <f t="shared" si="1"/>
        <v>22.547350000000002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558</v>
      </c>
      <c r="AT140" s="164" t="s">
        <v>447</v>
      </c>
      <c r="AU140" s="164" t="s">
        <v>129</v>
      </c>
      <c r="AY140" s="18" t="s">
        <v>445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129</v>
      </c>
      <c r="BK140" s="165">
        <f t="shared" si="9"/>
        <v>0</v>
      </c>
      <c r="BL140" s="18" t="s">
        <v>558</v>
      </c>
      <c r="BM140" s="164" t="s">
        <v>3869</v>
      </c>
    </row>
    <row r="141" spans="1:65" s="2" customFormat="1" ht="37.9" customHeight="1">
      <c r="A141" s="30"/>
      <c r="B141" s="152"/>
      <c r="C141" s="194" t="s">
        <v>552</v>
      </c>
      <c r="D141" s="194" t="s">
        <v>534</v>
      </c>
      <c r="E141" s="195" t="s">
        <v>3870</v>
      </c>
      <c r="F141" s="196" t="s">
        <v>3871</v>
      </c>
      <c r="G141" s="197" t="s">
        <v>651</v>
      </c>
      <c r="H141" s="198">
        <v>49</v>
      </c>
      <c r="I141" s="199"/>
      <c r="J141" s="199">
        <f t="shared" si="0"/>
        <v>0</v>
      </c>
      <c r="K141" s="200"/>
      <c r="L141" s="201"/>
      <c r="M141" s="202" t="s">
        <v>1</v>
      </c>
      <c r="N141" s="203" t="s">
        <v>39</v>
      </c>
      <c r="O141" s="162">
        <v>0</v>
      </c>
      <c r="P141" s="162">
        <f t="shared" si="1"/>
        <v>0</v>
      </c>
      <c r="Q141" s="162">
        <v>2.7999999999999998E-4</v>
      </c>
      <c r="R141" s="162">
        <f t="shared" si="2"/>
        <v>1.372E-2</v>
      </c>
      <c r="S141" s="162">
        <v>0</v>
      </c>
      <c r="T141" s="163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655</v>
      </c>
      <c r="AT141" s="164" t="s">
        <v>534</v>
      </c>
      <c r="AU141" s="164" t="s">
        <v>129</v>
      </c>
      <c r="AY141" s="18" t="s">
        <v>445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129</v>
      </c>
      <c r="BK141" s="165">
        <f t="shared" si="9"/>
        <v>0</v>
      </c>
      <c r="BL141" s="18" t="s">
        <v>558</v>
      </c>
      <c r="BM141" s="164" t="s">
        <v>3872</v>
      </c>
    </row>
    <row r="142" spans="1:65" s="2" customFormat="1" ht="24.2" customHeight="1">
      <c r="A142" s="30"/>
      <c r="B142" s="152"/>
      <c r="C142" s="153" t="s">
        <v>558</v>
      </c>
      <c r="D142" s="153" t="s">
        <v>447</v>
      </c>
      <c r="E142" s="154" t="s">
        <v>3873</v>
      </c>
      <c r="F142" s="155" t="s">
        <v>3874</v>
      </c>
      <c r="G142" s="156" t="s">
        <v>651</v>
      </c>
      <c r="H142" s="157">
        <v>96</v>
      </c>
      <c r="I142" s="158"/>
      <c r="J142" s="158">
        <f t="shared" si="0"/>
        <v>0</v>
      </c>
      <c r="K142" s="159"/>
      <c r="L142" s="31"/>
      <c r="M142" s="160" t="s">
        <v>1</v>
      </c>
      <c r="N142" s="161" t="s">
        <v>39</v>
      </c>
      <c r="O142" s="162">
        <v>0.14000000000000001</v>
      </c>
      <c r="P142" s="162">
        <f t="shared" si="1"/>
        <v>13.440000000000001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558</v>
      </c>
      <c r="AT142" s="164" t="s">
        <v>447</v>
      </c>
      <c r="AU142" s="164" t="s">
        <v>129</v>
      </c>
      <c r="AY142" s="18" t="s">
        <v>445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129</v>
      </c>
      <c r="BK142" s="165">
        <f t="shared" si="9"/>
        <v>0</v>
      </c>
      <c r="BL142" s="18" t="s">
        <v>558</v>
      </c>
      <c r="BM142" s="164" t="s">
        <v>3875</v>
      </c>
    </row>
    <row r="143" spans="1:65" s="2" customFormat="1" ht="24.2" customHeight="1">
      <c r="A143" s="30"/>
      <c r="B143" s="152"/>
      <c r="C143" s="153" t="s">
        <v>390</v>
      </c>
      <c r="D143" s="153" t="s">
        <v>447</v>
      </c>
      <c r="E143" s="154" t="s">
        <v>3876</v>
      </c>
      <c r="F143" s="155" t="s">
        <v>3877</v>
      </c>
      <c r="G143" s="156" t="s">
        <v>651</v>
      </c>
      <c r="H143" s="157">
        <v>55</v>
      </c>
      <c r="I143" s="158"/>
      <c r="J143" s="158">
        <f t="shared" si="0"/>
        <v>0</v>
      </c>
      <c r="K143" s="159"/>
      <c r="L143" s="31"/>
      <c r="M143" s="160" t="s">
        <v>1</v>
      </c>
      <c r="N143" s="161" t="s">
        <v>39</v>
      </c>
      <c r="O143" s="162">
        <v>0.16500000000000001</v>
      </c>
      <c r="P143" s="162">
        <f t="shared" si="1"/>
        <v>9.0750000000000011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558</v>
      </c>
      <c r="AT143" s="164" t="s">
        <v>447</v>
      </c>
      <c r="AU143" s="164" t="s">
        <v>129</v>
      </c>
      <c r="AY143" s="18" t="s">
        <v>445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129</v>
      </c>
      <c r="BK143" s="165">
        <f t="shared" si="9"/>
        <v>0</v>
      </c>
      <c r="BL143" s="18" t="s">
        <v>558</v>
      </c>
      <c r="BM143" s="164" t="s">
        <v>3878</v>
      </c>
    </row>
    <row r="144" spans="1:65" s="2" customFormat="1" ht="24.2" customHeight="1">
      <c r="A144" s="30"/>
      <c r="B144" s="152"/>
      <c r="C144" s="153" t="s">
        <v>567</v>
      </c>
      <c r="D144" s="153" t="s">
        <v>447</v>
      </c>
      <c r="E144" s="154" t="s">
        <v>3879</v>
      </c>
      <c r="F144" s="155" t="s">
        <v>3880</v>
      </c>
      <c r="G144" s="156" t="s">
        <v>651</v>
      </c>
      <c r="H144" s="157">
        <v>58</v>
      </c>
      <c r="I144" s="158"/>
      <c r="J144" s="158">
        <f t="shared" si="0"/>
        <v>0</v>
      </c>
      <c r="K144" s="159"/>
      <c r="L144" s="31"/>
      <c r="M144" s="160" t="s">
        <v>1</v>
      </c>
      <c r="N144" s="161" t="s">
        <v>39</v>
      </c>
      <c r="O144" s="162">
        <v>0.24399999999999999</v>
      </c>
      <c r="P144" s="162">
        <f t="shared" si="1"/>
        <v>14.151999999999999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558</v>
      </c>
      <c r="AT144" s="164" t="s">
        <v>447</v>
      </c>
      <c r="AU144" s="164" t="s">
        <v>129</v>
      </c>
      <c r="AY144" s="18" t="s">
        <v>445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129</v>
      </c>
      <c r="BK144" s="165">
        <f t="shared" si="9"/>
        <v>0</v>
      </c>
      <c r="BL144" s="18" t="s">
        <v>558</v>
      </c>
      <c r="BM144" s="164" t="s">
        <v>3881</v>
      </c>
    </row>
    <row r="145" spans="1:65" s="2" customFormat="1" ht="24.2" customHeight="1">
      <c r="A145" s="30"/>
      <c r="B145" s="152"/>
      <c r="C145" s="153" t="s">
        <v>572</v>
      </c>
      <c r="D145" s="153" t="s">
        <v>447</v>
      </c>
      <c r="E145" s="154" t="s">
        <v>3882</v>
      </c>
      <c r="F145" s="155" t="s">
        <v>3883</v>
      </c>
      <c r="G145" s="156" t="s">
        <v>651</v>
      </c>
      <c r="H145" s="157">
        <v>1</v>
      </c>
      <c r="I145" s="158"/>
      <c r="J145" s="158">
        <f t="shared" si="0"/>
        <v>0</v>
      </c>
      <c r="K145" s="159"/>
      <c r="L145" s="31"/>
      <c r="M145" s="160" t="s">
        <v>1</v>
      </c>
      <c r="N145" s="161" t="s">
        <v>39</v>
      </c>
      <c r="O145" s="162">
        <v>0.32092999999999999</v>
      </c>
      <c r="P145" s="162">
        <f t="shared" si="1"/>
        <v>0.32092999999999999</v>
      </c>
      <c r="Q145" s="162">
        <v>1.02E-4</v>
      </c>
      <c r="R145" s="162">
        <f t="shared" si="2"/>
        <v>1.02E-4</v>
      </c>
      <c r="S145" s="162">
        <v>0</v>
      </c>
      <c r="T145" s="163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558</v>
      </c>
      <c r="AT145" s="164" t="s">
        <v>447</v>
      </c>
      <c r="AU145" s="164" t="s">
        <v>129</v>
      </c>
      <c r="AY145" s="18" t="s">
        <v>445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129</v>
      </c>
      <c r="BK145" s="165">
        <f t="shared" si="9"/>
        <v>0</v>
      </c>
      <c r="BL145" s="18" t="s">
        <v>558</v>
      </c>
      <c r="BM145" s="164" t="s">
        <v>3884</v>
      </c>
    </row>
    <row r="146" spans="1:65" s="2" customFormat="1" ht="24.2" customHeight="1">
      <c r="A146" s="30"/>
      <c r="B146" s="152"/>
      <c r="C146" s="194" t="s">
        <v>7</v>
      </c>
      <c r="D146" s="194" t="s">
        <v>534</v>
      </c>
      <c r="E146" s="195" t="s">
        <v>3885</v>
      </c>
      <c r="F146" s="196" t="s">
        <v>3886</v>
      </c>
      <c r="G146" s="197" t="s">
        <v>651</v>
      </c>
      <c r="H146" s="198">
        <v>1</v>
      </c>
      <c r="I146" s="199"/>
      <c r="J146" s="199">
        <f t="shared" si="0"/>
        <v>0</v>
      </c>
      <c r="K146" s="200"/>
      <c r="L146" s="201"/>
      <c r="M146" s="202" t="s">
        <v>1</v>
      </c>
      <c r="N146" s="203" t="s">
        <v>39</v>
      </c>
      <c r="O146" s="162">
        <v>0</v>
      </c>
      <c r="P146" s="162">
        <f t="shared" si="1"/>
        <v>0</v>
      </c>
      <c r="Q146" s="162">
        <v>7.1000000000000002E-4</v>
      </c>
      <c r="R146" s="162">
        <f t="shared" si="2"/>
        <v>7.1000000000000002E-4</v>
      </c>
      <c r="S146" s="162">
        <v>0</v>
      </c>
      <c r="T146" s="163">
        <f t="shared" si="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655</v>
      </c>
      <c r="AT146" s="164" t="s">
        <v>534</v>
      </c>
      <c r="AU146" s="164" t="s">
        <v>129</v>
      </c>
      <c r="AY146" s="18" t="s">
        <v>445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129</v>
      </c>
      <c r="BK146" s="165">
        <f t="shared" si="9"/>
        <v>0</v>
      </c>
      <c r="BL146" s="18" t="s">
        <v>558</v>
      </c>
      <c r="BM146" s="164" t="s">
        <v>3887</v>
      </c>
    </row>
    <row r="147" spans="1:65" s="2" customFormat="1" ht="24.2" customHeight="1">
      <c r="A147" s="30"/>
      <c r="B147" s="152"/>
      <c r="C147" s="153" t="s">
        <v>588</v>
      </c>
      <c r="D147" s="153" t="s">
        <v>447</v>
      </c>
      <c r="E147" s="154" t="s">
        <v>3888</v>
      </c>
      <c r="F147" s="155" t="s">
        <v>3889</v>
      </c>
      <c r="G147" s="156" t="s">
        <v>651</v>
      </c>
      <c r="H147" s="157">
        <v>41</v>
      </c>
      <c r="I147" s="158"/>
      <c r="J147" s="158">
        <f t="shared" si="0"/>
        <v>0</v>
      </c>
      <c r="K147" s="159"/>
      <c r="L147" s="31"/>
      <c r="M147" s="160" t="s">
        <v>1</v>
      </c>
      <c r="N147" s="161" t="s">
        <v>39</v>
      </c>
      <c r="O147" s="162">
        <v>0.98599999999999999</v>
      </c>
      <c r="P147" s="162">
        <f t="shared" si="1"/>
        <v>40.426000000000002</v>
      </c>
      <c r="Q147" s="162">
        <v>1.165E-3</v>
      </c>
      <c r="R147" s="162">
        <f t="shared" si="2"/>
        <v>4.7765000000000002E-2</v>
      </c>
      <c r="S147" s="162">
        <v>0</v>
      </c>
      <c r="T147" s="163">
        <f t="shared" si="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558</v>
      </c>
      <c r="AT147" s="164" t="s">
        <v>447</v>
      </c>
      <c r="AU147" s="164" t="s">
        <v>129</v>
      </c>
      <c r="AY147" s="18" t="s">
        <v>445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129</v>
      </c>
      <c r="BK147" s="165">
        <f t="shared" si="9"/>
        <v>0</v>
      </c>
      <c r="BL147" s="18" t="s">
        <v>558</v>
      </c>
      <c r="BM147" s="164" t="s">
        <v>3890</v>
      </c>
    </row>
    <row r="148" spans="1:65" s="2" customFormat="1" ht="37.9" customHeight="1">
      <c r="A148" s="30"/>
      <c r="B148" s="152"/>
      <c r="C148" s="153" t="s">
        <v>597</v>
      </c>
      <c r="D148" s="153" t="s">
        <v>447</v>
      </c>
      <c r="E148" s="154" t="s">
        <v>3891</v>
      </c>
      <c r="F148" s="155" t="s">
        <v>3892</v>
      </c>
      <c r="G148" s="156" t="s">
        <v>651</v>
      </c>
      <c r="H148" s="157">
        <v>12</v>
      </c>
      <c r="I148" s="158"/>
      <c r="J148" s="158">
        <f t="shared" si="0"/>
        <v>0</v>
      </c>
      <c r="K148" s="159"/>
      <c r="L148" s="31"/>
      <c r="M148" s="160" t="s">
        <v>1</v>
      </c>
      <c r="N148" s="161" t="s">
        <v>39</v>
      </c>
      <c r="O148" s="162">
        <v>0.62473000000000001</v>
      </c>
      <c r="P148" s="162">
        <f t="shared" si="1"/>
        <v>7.4967600000000001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558</v>
      </c>
      <c r="AT148" s="164" t="s">
        <v>447</v>
      </c>
      <c r="AU148" s="164" t="s">
        <v>129</v>
      </c>
      <c r="AY148" s="18" t="s">
        <v>445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129</v>
      </c>
      <c r="BK148" s="165">
        <f t="shared" si="9"/>
        <v>0</v>
      </c>
      <c r="BL148" s="18" t="s">
        <v>558</v>
      </c>
      <c r="BM148" s="164" t="s">
        <v>3893</v>
      </c>
    </row>
    <row r="149" spans="1:65" s="2" customFormat="1" ht="49.15" customHeight="1">
      <c r="A149" s="30"/>
      <c r="B149" s="152"/>
      <c r="C149" s="194" t="s">
        <v>601</v>
      </c>
      <c r="D149" s="194" t="s">
        <v>534</v>
      </c>
      <c r="E149" s="195" t="s">
        <v>3894</v>
      </c>
      <c r="F149" s="196" t="s">
        <v>3895</v>
      </c>
      <c r="G149" s="197" t="s">
        <v>651</v>
      </c>
      <c r="H149" s="198">
        <v>12</v>
      </c>
      <c r="I149" s="199"/>
      <c r="J149" s="199">
        <f t="shared" si="0"/>
        <v>0</v>
      </c>
      <c r="K149" s="200"/>
      <c r="L149" s="201"/>
      <c r="M149" s="202" t="s">
        <v>1</v>
      </c>
      <c r="N149" s="203" t="s">
        <v>39</v>
      </c>
      <c r="O149" s="162">
        <v>0</v>
      </c>
      <c r="P149" s="162">
        <f t="shared" si="1"/>
        <v>0</v>
      </c>
      <c r="Q149" s="162">
        <v>8.8000000000000005E-3</v>
      </c>
      <c r="R149" s="162">
        <f t="shared" si="2"/>
        <v>0.1056</v>
      </c>
      <c r="S149" s="162">
        <v>0</v>
      </c>
      <c r="T149" s="163">
        <f t="shared" si="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655</v>
      </c>
      <c r="AT149" s="164" t="s">
        <v>534</v>
      </c>
      <c r="AU149" s="164" t="s">
        <v>129</v>
      </c>
      <c r="AY149" s="18" t="s">
        <v>445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129</v>
      </c>
      <c r="BK149" s="165">
        <f t="shared" si="9"/>
        <v>0</v>
      </c>
      <c r="BL149" s="18" t="s">
        <v>558</v>
      </c>
      <c r="BM149" s="164" t="s">
        <v>3896</v>
      </c>
    </row>
    <row r="150" spans="1:65" s="2" customFormat="1" ht="16.5" customHeight="1">
      <c r="A150" s="30"/>
      <c r="B150" s="152"/>
      <c r="C150" s="153" t="s">
        <v>606</v>
      </c>
      <c r="D150" s="153" t="s">
        <v>447</v>
      </c>
      <c r="E150" s="154" t="s">
        <v>3897</v>
      </c>
      <c r="F150" s="155" t="s">
        <v>3898</v>
      </c>
      <c r="G150" s="156" t="s">
        <v>651</v>
      </c>
      <c r="H150" s="157">
        <v>14</v>
      </c>
      <c r="I150" s="158"/>
      <c r="J150" s="158">
        <f t="shared" si="0"/>
        <v>0</v>
      </c>
      <c r="K150" s="159"/>
      <c r="L150" s="31"/>
      <c r="M150" s="160" t="s">
        <v>1</v>
      </c>
      <c r="N150" s="161" t="s">
        <v>39</v>
      </c>
      <c r="O150" s="162">
        <v>0.11841</v>
      </c>
      <c r="P150" s="162">
        <f t="shared" si="1"/>
        <v>1.65774</v>
      </c>
      <c r="Q150" s="162">
        <v>6.355E-4</v>
      </c>
      <c r="R150" s="162">
        <f t="shared" si="2"/>
        <v>8.8970000000000004E-3</v>
      </c>
      <c r="S150" s="162">
        <v>0</v>
      </c>
      <c r="T150" s="163">
        <f t="shared" si="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558</v>
      </c>
      <c r="AT150" s="164" t="s">
        <v>447</v>
      </c>
      <c r="AU150" s="164" t="s">
        <v>129</v>
      </c>
      <c r="AY150" s="18" t="s">
        <v>445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129</v>
      </c>
      <c r="BK150" s="165">
        <f t="shared" si="9"/>
        <v>0</v>
      </c>
      <c r="BL150" s="18" t="s">
        <v>558</v>
      </c>
      <c r="BM150" s="164" t="s">
        <v>3899</v>
      </c>
    </row>
    <row r="151" spans="1:65" s="2" customFormat="1" ht="24.2" customHeight="1">
      <c r="A151" s="30"/>
      <c r="B151" s="152"/>
      <c r="C151" s="153" t="s">
        <v>612</v>
      </c>
      <c r="D151" s="153" t="s">
        <v>447</v>
      </c>
      <c r="E151" s="154" t="s">
        <v>3900</v>
      </c>
      <c r="F151" s="155" t="s">
        <v>3901</v>
      </c>
      <c r="G151" s="156" t="s">
        <v>651</v>
      </c>
      <c r="H151" s="157">
        <v>8</v>
      </c>
      <c r="I151" s="158"/>
      <c r="J151" s="158">
        <f t="shared" si="0"/>
        <v>0</v>
      </c>
      <c r="K151" s="159"/>
      <c r="L151" s="31"/>
      <c r="M151" s="160" t="s">
        <v>1</v>
      </c>
      <c r="N151" s="161" t="s">
        <v>39</v>
      </c>
      <c r="O151" s="162">
        <v>0.10031</v>
      </c>
      <c r="P151" s="162">
        <f t="shared" si="1"/>
        <v>0.80247999999999997</v>
      </c>
      <c r="Q151" s="162">
        <v>1.0000000000000001E-5</v>
      </c>
      <c r="R151" s="162">
        <f t="shared" si="2"/>
        <v>8.0000000000000007E-5</v>
      </c>
      <c r="S151" s="162">
        <v>0</v>
      </c>
      <c r="T151" s="163">
        <f t="shared" si="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558</v>
      </c>
      <c r="AT151" s="164" t="s">
        <v>447</v>
      </c>
      <c r="AU151" s="164" t="s">
        <v>129</v>
      </c>
      <c r="AY151" s="18" t="s">
        <v>445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129</v>
      </c>
      <c r="BK151" s="165">
        <f t="shared" si="9"/>
        <v>0</v>
      </c>
      <c r="BL151" s="18" t="s">
        <v>558</v>
      </c>
      <c r="BM151" s="164" t="s">
        <v>3902</v>
      </c>
    </row>
    <row r="152" spans="1:65" s="2" customFormat="1" ht="37.9" customHeight="1">
      <c r="A152" s="30"/>
      <c r="B152" s="152"/>
      <c r="C152" s="194" t="s">
        <v>617</v>
      </c>
      <c r="D152" s="194" t="s">
        <v>534</v>
      </c>
      <c r="E152" s="195" t="s">
        <v>3903</v>
      </c>
      <c r="F152" s="196" t="s">
        <v>3904</v>
      </c>
      <c r="G152" s="197" t="s">
        <v>651</v>
      </c>
      <c r="H152" s="198">
        <v>8</v>
      </c>
      <c r="I152" s="199"/>
      <c r="J152" s="199">
        <f t="shared" si="0"/>
        <v>0</v>
      </c>
      <c r="K152" s="200"/>
      <c r="L152" s="201"/>
      <c r="M152" s="202" t="s">
        <v>1</v>
      </c>
      <c r="N152" s="203" t="s">
        <v>39</v>
      </c>
      <c r="O152" s="162">
        <v>0</v>
      </c>
      <c r="P152" s="162">
        <f t="shared" si="1"/>
        <v>0</v>
      </c>
      <c r="Q152" s="162">
        <v>4.8000000000000001E-4</v>
      </c>
      <c r="R152" s="162">
        <f t="shared" si="2"/>
        <v>3.8400000000000001E-3</v>
      </c>
      <c r="S152" s="162">
        <v>0</v>
      </c>
      <c r="T152" s="163">
        <f t="shared" si="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655</v>
      </c>
      <c r="AT152" s="164" t="s">
        <v>534</v>
      </c>
      <c r="AU152" s="164" t="s">
        <v>129</v>
      </c>
      <c r="AY152" s="18" t="s">
        <v>445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129</v>
      </c>
      <c r="BK152" s="165">
        <f t="shared" si="9"/>
        <v>0</v>
      </c>
      <c r="BL152" s="18" t="s">
        <v>558</v>
      </c>
      <c r="BM152" s="164" t="s">
        <v>3905</v>
      </c>
    </row>
    <row r="153" spans="1:65" s="2" customFormat="1" ht="24.2" customHeight="1">
      <c r="A153" s="30"/>
      <c r="B153" s="152"/>
      <c r="C153" s="153" t="s">
        <v>621</v>
      </c>
      <c r="D153" s="153" t="s">
        <v>447</v>
      </c>
      <c r="E153" s="154" t="s">
        <v>3906</v>
      </c>
      <c r="F153" s="155" t="s">
        <v>3907</v>
      </c>
      <c r="G153" s="156" t="s">
        <v>542</v>
      </c>
      <c r="H153" s="157">
        <v>315</v>
      </c>
      <c r="I153" s="158"/>
      <c r="J153" s="158">
        <f t="shared" si="0"/>
        <v>0</v>
      </c>
      <c r="K153" s="159"/>
      <c r="L153" s="31"/>
      <c r="M153" s="160" t="s">
        <v>1</v>
      </c>
      <c r="N153" s="161" t="s">
        <v>39</v>
      </c>
      <c r="O153" s="162">
        <v>4.4999999999999998E-2</v>
      </c>
      <c r="P153" s="162">
        <f t="shared" si="1"/>
        <v>14.174999999999999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558</v>
      </c>
      <c r="AT153" s="164" t="s">
        <v>447</v>
      </c>
      <c r="AU153" s="164" t="s">
        <v>129</v>
      </c>
      <c r="AY153" s="18" t="s">
        <v>445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129</v>
      </c>
      <c r="BK153" s="165">
        <f t="shared" si="9"/>
        <v>0</v>
      </c>
      <c r="BL153" s="18" t="s">
        <v>558</v>
      </c>
      <c r="BM153" s="164" t="s">
        <v>3908</v>
      </c>
    </row>
    <row r="154" spans="1:65" s="2" customFormat="1" ht="24.2" customHeight="1">
      <c r="A154" s="30"/>
      <c r="B154" s="152"/>
      <c r="C154" s="153" t="s">
        <v>408</v>
      </c>
      <c r="D154" s="153" t="s">
        <v>447</v>
      </c>
      <c r="E154" s="154" t="s">
        <v>3909</v>
      </c>
      <c r="F154" s="155" t="s">
        <v>3910</v>
      </c>
      <c r="G154" s="156" t="s">
        <v>542</v>
      </c>
      <c r="H154" s="157">
        <v>95</v>
      </c>
      <c r="I154" s="158"/>
      <c r="J154" s="158">
        <f t="shared" si="0"/>
        <v>0</v>
      </c>
      <c r="K154" s="159"/>
      <c r="L154" s="31"/>
      <c r="M154" s="160" t="s">
        <v>1</v>
      </c>
      <c r="N154" s="161" t="s">
        <v>39</v>
      </c>
      <c r="O154" s="162">
        <v>5.5E-2</v>
      </c>
      <c r="P154" s="162">
        <f t="shared" si="1"/>
        <v>5.2249999999999996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558</v>
      </c>
      <c r="AT154" s="164" t="s">
        <v>447</v>
      </c>
      <c r="AU154" s="164" t="s">
        <v>129</v>
      </c>
      <c r="AY154" s="18" t="s">
        <v>445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129</v>
      </c>
      <c r="BK154" s="165">
        <f t="shared" si="9"/>
        <v>0</v>
      </c>
      <c r="BL154" s="18" t="s">
        <v>558</v>
      </c>
      <c r="BM154" s="164" t="s">
        <v>3911</v>
      </c>
    </row>
    <row r="155" spans="1:65" s="2" customFormat="1" ht="24.2" customHeight="1">
      <c r="A155" s="30"/>
      <c r="B155" s="152"/>
      <c r="C155" s="153" t="s">
        <v>634</v>
      </c>
      <c r="D155" s="153" t="s">
        <v>447</v>
      </c>
      <c r="E155" s="154" t="s">
        <v>3912</v>
      </c>
      <c r="F155" s="155" t="s">
        <v>3913</v>
      </c>
      <c r="G155" s="156" t="s">
        <v>542</v>
      </c>
      <c r="H155" s="157">
        <v>1015</v>
      </c>
      <c r="I155" s="158"/>
      <c r="J155" s="158">
        <f t="shared" si="0"/>
        <v>0</v>
      </c>
      <c r="K155" s="159"/>
      <c r="L155" s="31"/>
      <c r="M155" s="160" t="s">
        <v>1</v>
      </c>
      <c r="N155" s="161" t="s">
        <v>39</v>
      </c>
      <c r="O155" s="162">
        <v>5.5E-2</v>
      </c>
      <c r="P155" s="162">
        <f t="shared" si="1"/>
        <v>55.825000000000003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558</v>
      </c>
      <c r="AT155" s="164" t="s">
        <v>447</v>
      </c>
      <c r="AU155" s="164" t="s">
        <v>129</v>
      </c>
      <c r="AY155" s="18" t="s">
        <v>445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129</v>
      </c>
      <c r="BK155" s="165">
        <f t="shared" si="9"/>
        <v>0</v>
      </c>
      <c r="BL155" s="18" t="s">
        <v>558</v>
      </c>
      <c r="BM155" s="164" t="s">
        <v>3914</v>
      </c>
    </row>
    <row r="156" spans="1:65" s="2" customFormat="1" ht="24.2" customHeight="1">
      <c r="A156" s="30"/>
      <c r="B156" s="152"/>
      <c r="C156" s="153" t="s">
        <v>643</v>
      </c>
      <c r="D156" s="153" t="s">
        <v>447</v>
      </c>
      <c r="E156" s="154" t="s">
        <v>3915</v>
      </c>
      <c r="F156" s="155" t="s">
        <v>3916</v>
      </c>
      <c r="G156" s="156" t="s">
        <v>507</v>
      </c>
      <c r="H156" s="157">
        <v>1.873</v>
      </c>
      <c r="I156" s="158"/>
      <c r="J156" s="158">
        <f t="shared" si="0"/>
        <v>0</v>
      </c>
      <c r="K156" s="159"/>
      <c r="L156" s="31"/>
      <c r="M156" s="160" t="s">
        <v>1</v>
      </c>
      <c r="N156" s="161" t="s">
        <v>39</v>
      </c>
      <c r="O156" s="162">
        <v>1.5</v>
      </c>
      <c r="P156" s="162">
        <f t="shared" si="1"/>
        <v>2.8094999999999999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558</v>
      </c>
      <c r="AT156" s="164" t="s">
        <v>447</v>
      </c>
      <c r="AU156" s="164" t="s">
        <v>129</v>
      </c>
      <c r="AY156" s="18" t="s">
        <v>445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129</v>
      </c>
      <c r="BK156" s="165">
        <f t="shared" si="9"/>
        <v>0</v>
      </c>
      <c r="BL156" s="18" t="s">
        <v>558</v>
      </c>
      <c r="BM156" s="164" t="s">
        <v>3917</v>
      </c>
    </row>
    <row r="157" spans="1:65" s="2" customFormat="1" ht="24.2" customHeight="1">
      <c r="A157" s="30"/>
      <c r="B157" s="152"/>
      <c r="C157" s="153" t="s">
        <v>648</v>
      </c>
      <c r="D157" s="153" t="s">
        <v>447</v>
      </c>
      <c r="E157" s="154" t="s">
        <v>3918</v>
      </c>
      <c r="F157" s="155" t="s">
        <v>3919</v>
      </c>
      <c r="G157" s="156" t="s">
        <v>507</v>
      </c>
      <c r="H157" s="157">
        <v>1.873</v>
      </c>
      <c r="I157" s="158"/>
      <c r="J157" s="158">
        <f t="shared" si="0"/>
        <v>0</v>
      </c>
      <c r="K157" s="159"/>
      <c r="L157" s="31"/>
      <c r="M157" s="160" t="s">
        <v>1</v>
      </c>
      <c r="N157" s="161" t="s">
        <v>39</v>
      </c>
      <c r="O157" s="162">
        <v>1.02</v>
      </c>
      <c r="P157" s="162">
        <f t="shared" si="1"/>
        <v>1.91046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558</v>
      </c>
      <c r="AT157" s="164" t="s">
        <v>447</v>
      </c>
      <c r="AU157" s="164" t="s">
        <v>129</v>
      </c>
      <c r="AY157" s="18" t="s">
        <v>445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129</v>
      </c>
      <c r="BK157" s="165">
        <f t="shared" si="9"/>
        <v>0</v>
      </c>
      <c r="BL157" s="18" t="s">
        <v>558</v>
      </c>
      <c r="BM157" s="164" t="s">
        <v>3920</v>
      </c>
    </row>
    <row r="158" spans="1:65" s="12" customFormat="1" ht="22.9" customHeight="1">
      <c r="B158" s="140"/>
      <c r="D158" s="141" t="s">
        <v>72</v>
      </c>
      <c r="E158" s="150" t="s">
        <v>3921</v>
      </c>
      <c r="F158" s="150" t="s">
        <v>3922</v>
      </c>
      <c r="J158" s="151">
        <f>BK158</f>
        <v>0</v>
      </c>
      <c r="L158" s="140"/>
      <c r="M158" s="144"/>
      <c r="N158" s="145"/>
      <c r="O158" s="145"/>
      <c r="P158" s="146">
        <f>SUM(P159:P204)</f>
        <v>1007.934306</v>
      </c>
      <c r="Q158" s="145"/>
      <c r="R158" s="146">
        <f>SUM(R159:R204)</f>
        <v>3.3459198899999993</v>
      </c>
      <c r="S158" s="145"/>
      <c r="T158" s="147">
        <f>SUM(T159:T204)</f>
        <v>0</v>
      </c>
      <c r="AR158" s="141" t="s">
        <v>129</v>
      </c>
      <c r="AT158" s="148" t="s">
        <v>72</v>
      </c>
      <c r="AU158" s="148" t="s">
        <v>81</v>
      </c>
      <c r="AY158" s="141" t="s">
        <v>445</v>
      </c>
      <c r="BK158" s="149">
        <f>SUM(BK159:BK204)</f>
        <v>0</v>
      </c>
    </row>
    <row r="159" spans="1:65" s="2" customFormat="1" ht="33" customHeight="1">
      <c r="A159" s="30"/>
      <c r="B159" s="152"/>
      <c r="C159" s="153" t="s">
        <v>655</v>
      </c>
      <c r="D159" s="153" t="s">
        <v>447</v>
      </c>
      <c r="E159" s="154" t="s">
        <v>3923</v>
      </c>
      <c r="F159" s="155" t="s">
        <v>3924</v>
      </c>
      <c r="G159" s="156" t="s">
        <v>542</v>
      </c>
      <c r="H159" s="157">
        <v>30</v>
      </c>
      <c r="I159" s="158"/>
      <c r="J159" s="158">
        <f t="shared" ref="J159:J204" si="10">ROUND(I159*H159,2)</f>
        <v>0</v>
      </c>
      <c r="K159" s="159"/>
      <c r="L159" s="31"/>
      <c r="M159" s="160" t="s">
        <v>1</v>
      </c>
      <c r="N159" s="161" t="s">
        <v>39</v>
      </c>
      <c r="O159" s="162">
        <v>0.56896000000000002</v>
      </c>
      <c r="P159" s="162">
        <f t="shared" ref="P159:P204" si="11">O159*H159</f>
        <v>17.0688</v>
      </c>
      <c r="Q159" s="162">
        <v>3.1575000000000002E-3</v>
      </c>
      <c r="R159" s="162">
        <f t="shared" ref="R159:R204" si="12">Q159*H159</f>
        <v>9.4725000000000004E-2</v>
      </c>
      <c r="S159" s="162">
        <v>0</v>
      </c>
      <c r="T159" s="163">
        <f t="shared" ref="T159:T204" si="13"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558</v>
      </c>
      <c r="AT159" s="164" t="s">
        <v>447</v>
      </c>
      <c r="AU159" s="164" t="s">
        <v>129</v>
      </c>
      <c r="AY159" s="18" t="s">
        <v>445</v>
      </c>
      <c r="BE159" s="165">
        <f t="shared" ref="BE159:BE204" si="14">IF(N159="základná",J159,0)</f>
        <v>0</v>
      </c>
      <c r="BF159" s="165">
        <f t="shared" ref="BF159:BF204" si="15">IF(N159="znížená",J159,0)</f>
        <v>0</v>
      </c>
      <c r="BG159" s="165">
        <f t="shared" ref="BG159:BG204" si="16">IF(N159="zákl. prenesená",J159,0)</f>
        <v>0</v>
      </c>
      <c r="BH159" s="165">
        <f t="shared" ref="BH159:BH204" si="17">IF(N159="zníž. prenesená",J159,0)</f>
        <v>0</v>
      </c>
      <c r="BI159" s="165">
        <f t="shared" ref="BI159:BI204" si="18">IF(N159="nulová",J159,0)</f>
        <v>0</v>
      </c>
      <c r="BJ159" s="18" t="s">
        <v>129</v>
      </c>
      <c r="BK159" s="165">
        <f t="shared" ref="BK159:BK204" si="19">ROUND(I159*H159,2)</f>
        <v>0</v>
      </c>
      <c r="BL159" s="18" t="s">
        <v>558</v>
      </c>
      <c r="BM159" s="164" t="s">
        <v>3925</v>
      </c>
    </row>
    <row r="160" spans="1:65" s="2" customFormat="1" ht="33" customHeight="1">
      <c r="A160" s="30"/>
      <c r="B160" s="152"/>
      <c r="C160" s="153" t="s">
        <v>659</v>
      </c>
      <c r="D160" s="153" t="s">
        <v>447</v>
      </c>
      <c r="E160" s="154" t="s">
        <v>3926</v>
      </c>
      <c r="F160" s="155" t="s">
        <v>3927</v>
      </c>
      <c r="G160" s="156" t="s">
        <v>542</v>
      </c>
      <c r="H160" s="157">
        <v>60</v>
      </c>
      <c r="I160" s="158"/>
      <c r="J160" s="158">
        <f t="shared" si="10"/>
        <v>0</v>
      </c>
      <c r="K160" s="159"/>
      <c r="L160" s="31"/>
      <c r="M160" s="160" t="s">
        <v>1</v>
      </c>
      <c r="N160" s="161" t="s">
        <v>39</v>
      </c>
      <c r="O160" s="162">
        <v>0.54690000000000005</v>
      </c>
      <c r="P160" s="162">
        <f t="shared" si="11"/>
        <v>32.814</v>
      </c>
      <c r="Q160" s="162">
        <v>3.8907500000000001E-3</v>
      </c>
      <c r="R160" s="162">
        <f t="shared" si="12"/>
        <v>0.23344500000000001</v>
      </c>
      <c r="S160" s="162">
        <v>0</v>
      </c>
      <c r="T160" s="163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558</v>
      </c>
      <c r="AT160" s="164" t="s">
        <v>447</v>
      </c>
      <c r="AU160" s="164" t="s">
        <v>129</v>
      </c>
      <c r="AY160" s="18" t="s">
        <v>445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8" t="s">
        <v>129</v>
      </c>
      <c r="BK160" s="165">
        <f t="shared" si="19"/>
        <v>0</v>
      </c>
      <c r="BL160" s="18" t="s">
        <v>558</v>
      </c>
      <c r="BM160" s="164" t="s">
        <v>3928</v>
      </c>
    </row>
    <row r="161" spans="1:65" s="2" customFormat="1" ht="33" customHeight="1">
      <c r="A161" s="30"/>
      <c r="B161" s="152"/>
      <c r="C161" s="153" t="s">
        <v>675</v>
      </c>
      <c r="D161" s="153" t="s">
        <v>447</v>
      </c>
      <c r="E161" s="154" t="s">
        <v>3929</v>
      </c>
      <c r="F161" s="155" t="s">
        <v>3930</v>
      </c>
      <c r="G161" s="156" t="s">
        <v>542</v>
      </c>
      <c r="H161" s="157">
        <v>15</v>
      </c>
      <c r="I161" s="158"/>
      <c r="J161" s="158">
        <f t="shared" si="10"/>
        <v>0</v>
      </c>
      <c r="K161" s="159"/>
      <c r="L161" s="31"/>
      <c r="M161" s="160" t="s">
        <v>1</v>
      </c>
      <c r="N161" s="161" t="s">
        <v>39</v>
      </c>
      <c r="O161" s="162">
        <v>0.61599000000000004</v>
      </c>
      <c r="P161" s="162">
        <f t="shared" si="11"/>
        <v>9.2398500000000006</v>
      </c>
      <c r="Q161" s="162">
        <v>4.6518599999999998E-3</v>
      </c>
      <c r="R161" s="162">
        <f t="shared" si="12"/>
        <v>6.9777900000000004E-2</v>
      </c>
      <c r="S161" s="162">
        <v>0</v>
      </c>
      <c r="T161" s="163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4" t="s">
        <v>558</v>
      </c>
      <c r="AT161" s="164" t="s">
        <v>447</v>
      </c>
      <c r="AU161" s="164" t="s">
        <v>129</v>
      </c>
      <c r="AY161" s="18" t="s">
        <v>445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8" t="s">
        <v>129</v>
      </c>
      <c r="BK161" s="165">
        <f t="shared" si="19"/>
        <v>0</v>
      </c>
      <c r="BL161" s="18" t="s">
        <v>558</v>
      </c>
      <c r="BM161" s="164" t="s">
        <v>3931</v>
      </c>
    </row>
    <row r="162" spans="1:65" s="2" customFormat="1" ht="24.2" customHeight="1">
      <c r="A162" s="30"/>
      <c r="B162" s="152"/>
      <c r="C162" s="153" t="s">
        <v>684</v>
      </c>
      <c r="D162" s="153" t="s">
        <v>447</v>
      </c>
      <c r="E162" s="154" t="s">
        <v>3932</v>
      </c>
      <c r="F162" s="155" t="s">
        <v>3933</v>
      </c>
      <c r="G162" s="156" t="s">
        <v>542</v>
      </c>
      <c r="H162" s="157">
        <v>270</v>
      </c>
      <c r="I162" s="158"/>
      <c r="J162" s="158">
        <f t="shared" si="10"/>
        <v>0</v>
      </c>
      <c r="K162" s="159"/>
      <c r="L162" s="31"/>
      <c r="M162" s="160" t="s">
        <v>1</v>
      </c>
      <c r="N162" s="161" t="s">
        <v>39</v>
      </c>
      <c r="O162" s="162">
        <v>0.24909000000000001</v>
      </c>
      <c r="P162" s="162">
        <f t="shared" si="11"/>
        <v>67.254300000000001</v>
      </c>
      <c r="Q162" s="162">
        <v>7.6219000000000005E-4</v>
      </c>
      <c r="R162" s="162">
        <f t="shared" si="12"/>
        <v>0.20579130000000001</v>
      </c>
      <c r="S162" s="162">
        <v>0</v>
      </c>
      <c r="T162" s="163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4" t="s">
        <v>558</v>
      </c>
      <c r="AT162" s="164" t="s">
        <v>447</v>
      </c>
      <c r="AU162" s="164" t="s">
        <v>129</v>
      </c>
      <c r="AY162" s="18" t="s">
        <v>445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8" t="s">
        <v>129</v>
      </c>
      <c r="BK162" s="165">
        <f t="shared" si="19"/>
        <v>0</v>
      </c>
      <c r="BL162" s="18" t="s">
        <v>558</v>
      </c>
      <c r="BM162" s="164" t="s">
        <v>3934</v>
      </c>
    </row>
    <row r="163" spans="1:65" s="2" customFormat="1" ht="24.2" customHeight="1">
      <c r="A163" s="30"/>
      <c r="B163" s="152"/>
      <c r="C163" s="153" t="s">
        <v>690</v>
      </c>
      <c r="D163" s="153" t="s">
        <v>447</v>
      </c>
      <c r="E163" s="154" t="s">
        <v>3935</v>
      </c>
      <c r="F163" s="155" t="s">
        <v>3936</v>
      </c>
      <c r="G163" s="156" t="s">
        <v>542</v>
      </c>
      <c r="H163" s="157">
        <v>700</v>
      </c>
      <c r="I163" s="158"/>
      <c r="J163" s="158">
        <f t="shared" si="10"/>
        <v>0</v>
      </c>
      <c r="K163" s="159"/>
      <c r="L163" s="31"/>
      <c r="M163" s="160" t="s">
        <v>1</v>
      </c>
      <c r="N163" s="161" t="s">
        <v>39</v>
      </c>
      <c r="O163" s="162">
        <v>0.25041999999999998</v>
      </c>
      <c r="P163" s="162">
        <f t="shared" si="11"/>
        <v>175.29399999999998</v>
      </c>
      <c r="Q163" s="162">
        <v>1.0090399999999999E-3</v>
      </c>
      <c r="R163" s="162">
        <f t="shared" si="12"/>
        <v>0.70632799999999996</v>
      </c>
      <c r="S163" s="162">
        <v>0</v>
      </c>
      <c r="T163" s="163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4" t="s">
        <v>558</v>
      </c>
      <c r="AT163" s="164" t="s">
        <v>447</v>
      </c>
      <c r="AU163" s="164" t="s">
        <v>129</v>
      </c>
      <c r="AY163" s="18" t="s">
        <v>445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129</v>
      </c>
      <c r="BK163" s="165">
        <f t="shared" si="19"/>
        <v>0</v>
      </c>
      <c r="BL163" s="18" t="s">
        <v>558</v>
      </c>
      <c r="BM163" s="164" t="s">
        <v>3937</v>
      </c>
    </row>
    <row r="164" spans="1:65" s="2" customFormat="1" ht="24.2" customHeight="1">
      <c r="A164" s="30"/>
      <c r="B164" s="152"/>
      <c r="C164" s="153" t="s">
        <v>736</v>
      </c>
      <c r="D164" s="153" t="s">
        <v>447</v>
      </c>
      <c r="E164" s="154" t="s">
        <v>3938</v>
      </c>
      <c r="F164" s="155" t="s">
        <v>3939</v>
      </c>
      <c r="G164" s="156" t="s">
        <v>542</v>
      </c>
      <c r="H164" s="157">
        <v>415</v>
      </c>
      <c r="I164" s="158"/>
      <c r="J164" s="158">
        <f t="shared" si="10"/>
        <v>0</v>
      </c>
      <c r="K164" s="159"/>
      <c r="L164" s="31"/>
      <c r="M164" s="160" t="s">
        <v>1</v>
      </c>
      <c r="N164" s="161" t="s">
        <v>39</v>
      </c>
      <c r="O164" s="162">
        <v>0.25158999999999998</v>
      </c>
      <c r="P164" s="162">
        <f t="shared" si="11"/>
        <v>104.40984999999999</v>
      </c>
      <c r="Q164" s="162">
        <v>1.22624E-3</v>
      </c>
      <c r="R164" s="162">
        <f t="shared" si="12"/>
        <v>0.50888959999999994</v>
      </c>
      <c r="S164" s="162">
        <v>0</v>
      </c>
      <c r="T164" s="163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4" t="s">
        <v>558</v>
      </c>
      <c r="AT164" s="164" t="s">
        <v>447</v>
      </c>
      <c r="AU164" s="164" t="s">
        <v>129</v>
      </c>
      <c r="AY164" s="18" t="s">
        <v>445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129</v>
      </c>
      <c r="BK164" s="165">
        <f t="shared" si="19"/>
        <v>0</v>
      </c>
      <c r="BL164" s="18" t="s">
        <v>558</v>
      </c>
      <c r="BM164" s="164" t="s">
        <v>3940</v>
      </c>
    </row>
    <row r="165" spans="1:65" s="2" customFormat="1" ht="24.2" customHeight="1">
      <c r="A165" s="30"/>
      <c r="B165" s="152"/>
      <c r="C165" s="153" t="s">
        <v>741</v>
      </c>
      <c r="D165" s="153" t="s">
        <v>447</v>
      </c>
      <c r="E165" s="154" t="s">
        <v>3941</v>
      </c>
      <c r="F165" s="155" t="s">
        <v>3942</v>
      </c>
      <c r="G165" s="156" t="s">
        <v>542</v>
      </c>
      <c r="H165" s="157">
        <v>140</v>
      </c>
      <c r="I165" s="158"/>
      <c r="J165" s="158">
        <f t="shared" si="10"/>
        <v>0</v>
      </c>
      <c r="K165" s="159"/>
      <c r="L165" s="31"/>
      <c r="M165" s="160" t="s">
        <v>1</v>
      </c>
      <c r="N165" s="161" t="s">
        <v>39</v>
      </c>
      <c r="O165" s="162">
        <v>0.25419999999999998</v>
      </c>
      <c r="P165" s="162">
        <f t="shared" si="11"/>
        <v>35.587999999999994</v>
      </c>
      <c r="Q165" s="162">
        <v>1.7126800000000001E-3</v>
      </c>
      <c r="R165" s="162">
        <f t="shared" si="12"/>
        <v>0.23977520000000002</v>
      </c>
      <c r="S165" s="162">
        <v>0</v>
      </c>
      <c r="T165" s="163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4" t="s">
        <v>558</v>
      </c>
      <c r="AT165" s="164" t="s">
        <v>447</v>
      </c>
      <c r="AU165" s="164" t="s">
        <v>129</v>
      </c>
      <c r="AY165" s="18" t="s">
        <v>445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129</v>
      </c>
      <c r="BK165" s="165">
        <f t="shared" si="19"/>
        <v>0</v>
      </c>
      <c r="BL165" s="18" t="s">
        <v>558</v>
      </c>
      <c r="BM165" s="164" t="s">
        <v>3943</v>
      </c>
    </row>
    <row r="166" spans="1:65" s="2" customFormat="1" ht="24.2" customHeight="1">
      <c r="A166" s="30"/>
      <c r="B166" s="152"/>
      <c r="C166" s="153" t="s">
        <v>747</v>
      </c>
      <c r="D166" s="153" t="s">
        <v>447</v>
      </c>
      <c r="E166" s="154" t="s">
        <v>3944</v>
      </c>
      <c r="F166" s="155" t="s">
        <v>3945</v>
      </c>
      <c r="G166" s="156" t="s">
        <v>542</v>
      </c>
      <c r="H166" s="157">
        <v>90</v>
      </c>
      <c r="I166" s="158"/>
      <c r="J166" s="158">
        <f t="shared" si="10"/>
        <v>0</v>
      </c>
      <c r="K166" s="159"/>
      <c r="L166" s="31"/>
      <c r="M166" s="160" t="s">
        <v>1</v>
      </c>
      <c r="N166" s="161" t="s">
        <v>39</v>
      </c>
      <c r="O166" s="162">
        <v>0.34549000000000002</v>
      </c>
      <c r="P166" s="162">
        <f t="shared" si="11"/>
        <v>31.094100000000001</v>
      </c>
      <c r="Q166" s="162">
        <v>1.9532799999999999E-3</v>
      </c>
      <c r="R166" s="162">
        <f t="shared" si="12"/>
        <v>0.17579519999999998</v>
      </c>
      <c r="S166" s="162">
        <v>0</v>
      </c>
      <c r="T166" s="163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4" t="s">
        <v>558</v>
      </c>
      <c r="AT166" s="164" t="s">
        <v>447</v>
      </c>
      <c r="AU166" s="164" t="s">
        <v>129</v>
      </c>
      <c r="AY166" s="18" t="s">
        <v>445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129</v>
      </c>
      <c r="BK166" s="165">
        <f t="shared" si="19"/>
        <v>0</v>
      </c>
      <c r="BL166" s="18" t="s">
        <v>558</v>
      </c>
      <c r="BM166" s="164" t="s">
        <v>3946</v>
      </c>
    </row>
    <row r="167" spans="1:65" s="2" customFormat="1" ht="24.2" customHeight="1">
      <c r="A167" s="30"/>
      <c r="B167" s="152"/>
      <c r="C167" s="153" t="s">
        <v>753</v>
      </c>
      <c r="D167" s="153" t="s">
        <v>447</v>
      </c>
      <c r="E167" s="154" t="s">
        <v>3947</v>
      </c>
      <c r="F167" s="155" t="s">
        <v>3948</v>
      </c>
      <c r="G167" s="156" t="s">
        <v>542</v>
      </c>
      <c r="H167" s="157">
        <v>15</v>
      </c>
      <c r="I167" s="158"/>
      <c r="J167" s="158">
        <f t="shared" si="10"/>
        <v>0</v>
      </c>
      <c r="K167" s="159"/>
      <c r="L167" s="31"/>
      <c r="M167" s="160" t="s">
        <v>1</v>
      </c>
      <c r="N167" s="161" t="s">
        <v>39</v>
      </c>
      <c r="O167" s="162">
        <v>0.34811999999999999</v>
      </c>
      <c r="P167" s="162">
        <f t="shared" si="11"/>
        <v>5.2218</v>
      </c>
      <c r="Q167" s="162">
        <v>2.44364E-3</v>
      </c>
      <c r="R167" s="162">
        <f t="shared" si="12"/>
        <v>3.6654600000000002E-2</v>
      </c>
      <c r="S167" s="162">
        <v>0</v>
      </c>
      <c r="T167" s="163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4" t="s">
        <v>558</v>
      </c>
      <c r="AT167" s="164" t="s">
        <v>447</v>
      </c>
      <c r="AU167" s="164" t="s">
        <v>129</v>
      </c>
      <c r="AY167" s="18" t="s">
        <v>445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129</v>
      </c>
      <c r="BK167" s="165">
        <f t="shared" si="19"/>
        <v>0</v>
      </c>
      <c r="BL167" s="18" t="s">
        <v>558</v>
      </c>
      <c r="BM167" s="164" t="s">
        <v>3949</v>
      </c>
    </row>
    <row r="168" spans="1:65" s="2" customFormat="1" ht="24.2" customHeight="1">
      <c r="A168" s="30"/>
      <c r="B168" s="152"/>
      <c r="C168" s="153" t="s">
        <v>760</v>
      </c>
      <c r="D168" s="153" t="s">
        <v>447</v>
      </c>
      <c r="E168" s="154" t="s">
        <v>3950</v>
      </c>
      <c r="F168" s="155" t="s">
        <v>3951</v>
      </c>
      <c r="G168" s="156" t="s">
        <v>542</v>
      </c>
      <c r="H168" s="157">
        <v>35</v>
      </c>
      <c r="I168" s="158"/>
      <c r="J168" s="158">
        <f t="shared" si="10"/>
        <v>0</v>
      </c>
      <c r="K168" s="159"/>
      <c r="L168" s="31"/>
      <c r="M168" s="160" t="s">
        <v>1</v>
      </c>
      <c r="N168" s="161" t="s">
        <v>39</v>
      </c>
      <c r="O168" s="162">
        <v>0.57482999999999995</v>
      </c>
      <c r="P168" s="162">
        <f t="shared" si="11"/>
        <v>20.119049999999998</v>
      </c>
      <c r="Q168" s="162">
        <v>4.2513899999999999E-3</v>
      </c>
      <c r="R168" s="162">
        <f t="shared" si="12"/>
        <v>0.14879865</v>
      </c>
      <c r="S168" s="162">
        <v>0</v>
      </c>
      <c r="T168" s="163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4" t="s">
        <v>558</v>
      </c>
      <c r="AT168" s="164" t="s">
        <v>447</v>
      </c>
      <c r="AU168" s="164" t="s">
        <v>129</v>
      </c>
      <c r="AY168" s="18" t="s">
        <v>445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129</v>
      </c>
      <c r="BK168" s="165">
        <f t="shared" si="19"/>
        <v>0</v>
      </c>
      <c r="BL168" s="18" t="s">
        <v>558</v>
      </c>
      <c r="BM168" s="164" t="s">
        <v>3952</v>
      </c>
    </row>
    <row r="169" spans="1:65" s="2" customFormat="1" ht="24.2" customHeight="1">
      <c r="A169" s="30"/>
      <c r="B169" s="152"/>
      <c r="C169" s="153" t="s">
        <v>767</v>
      </c>
      <c r="D169" s="153" t="s">
        <v>447</v>
      </c>
      <c r="E169" s="154" t="s">
        <v>3953</v>
      </c>
      <c r="F169" s="155" t="s">
        <v>3954</v>
      </c>
      <c r="G169" s="156" t="s">
        <v>542</v>
      </c>
      <c r="H169" s="157">
        <v>2</v>
      </c>
      <c r="I169" s="158"/>
      <c r="J169" s="158">
        <f t="shared" si="10"/>
        <v>0</v>
      </c>
      <c r="K169" s="159"/>
      <c r="L169" s="31"/>
      <c r="M169" s="160" t="s">
        <v>1</v>
      </c>
      <c r="N169" s="161" t="s">
        <v>39</v>
      </c>
      <c r="O169" s="162">
        <v>0.57898000000000005</v>
      </c>
      <c r="P169" s="162">
        <f t="shared" si="11"/>
        <v>1.1579600000000001</v>
      </c>
      <c r="Q169" s="162">
        <v>5.0223799999999999E-3</v>
      </c>
      <c r="R169" s="162">
        <f t="shared" si="12"/>
        <v>1.004476E-2</v>
      </c>
      <c r="S169" s="162">
        <v>0</v>
      </c>
      <c r="T169" s="163">
        <f t="shared" si="1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4" t="s">
        <v>558</v>
      </c>
      <c r="AT169" s="164" t="s">
        <v>447</v>
      </c>
      <c r="AU169" s="164" t="s">
        <v>129</v>
      </c>
      <c r="AY169" s="18" t="s">
        <v>445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129</v>
      </c>
      <c r="BK169" s="165">
        <f t="shared" si="19"/>
        <v>0</v>
      </c>
      <c r="BL169" s="18" t="s">
        <v>558</v>
      </c>
      <c r="BM169" s="164" t="s">
        <v>3955</v>
      </c>
    </row>
    <row r="170" spans="1:65" s="2" customFormat="1" ht="16.5" customHeight="1">
      <c r="A170" s="30"/>
      <c r="B170" s="152"/>
      <c r="C170" s="153" t="s">
        <v>771</v>
      </c>
      <c r="D170" s="153" t="s">
        <v>447</v>
      </c>
      <c r="E170" s="154" t="s">
        <v>3956</v>
      </c>
      <c r="F170" s="155" t="s">
        <v>3957</v>
      </c>
      <c r="G170" s="156" t="s">
        <v>542</v>
      </c>
      <c r="H170" s="157">
        <v>970</v>
      </c>
      <c r="I170" s="158"/>
      <c r="J170" s="158">
        <f t="shared" si="10"/>
        <v>0</v>
      </c>
      <c r="K170" s="159"/>
      <c r="L170" s="31"/>
      <c r="M170" s="160" t="s">
        <v>1</v>
      </c>
      <c r="N170" s="161" t="s">
        <v>39</v>
      </c>
      <c r="O170" s="162">
        <v>4.9700000000000001E-2</v>
      </c>
      <c r="P170" s="162">
        <f t="shared" si="11"/>
        <v>48.209000000000003</v>
      </c>
      <c r="Q170" s="162">
        <v>1.3072E-4</v>
      </c>
      <c r="R170" s="162">
        <f t="shared" si="12"/>
        <v>0.12679840000000001</v>
      </c>
      <c r="S170" s="162">
        <v>0</v>
      </c>
      <c r="T170" s="163">
        <f t="shared" si="1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4" t="s">
        <v>558</v>
      </c>
      <c r="AT170" s="164" t="s">
        <v>447</v>
      </c>
      <c r="AU170" s="164" t="s">
        <v>129</v>
      </c>
      <c r="AY170" s="18" t="s">
        <v>445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129</v>
      </c>
      <c r="BK170" s="165">
        <f t="shared" si="19"/>
        <v>0</v>
      </c>
      <c r="BL170" s="18" t="s">
        <v>558</v>
      </c>
      <c r="BM170" s="164" t="s">
        <v>3958</v>
      </c>
    </row>
    <row r="171" spans="1:65" s="2" customFormat="1" ht="16.5" customHeight="1">
      <c r="A171" s="30"/>
      <c r="B171" s="152"/>
      <c r="C171" s="153" t="s">
        <v>777</v>
      </c>
      <c r="D171" s="153" t="s">
        <v>447</v>
      </c>
      <c r="E171" s="154" t="s">
        <v>3959</v>
      </c>
      <c r="F171" s="155" t="s">
        <v>3960</v>
      </c>
      <c r="G171" s="156" t="s">
        <v>542</v>
      </c>
      <c r="H171" s="157">
        <v>415</v>
      </c>
      <c r="I171" s="158"/>
      <c r="J171" s="158">
        <f t="shared" si="10"/>
        <v>0</v>
      </c>
      <c r="K171" s="159"/>
      <c r="L171" s="31"/>
      <c r="M171" s="160" t="s">
        <v>1</v>
      </c>
      <c r="N171" s="161" t="s">
        <v>39</v>
      </c>
      <c r="O171" s="162">
        <v>5.8880000000000002E-2</v>
      </c>
      <c r="P171" s="162">
        <f t="shared" si="11"/>
        <v>24.435200000000002</v>
      </c>
      <c r="Q171" s="162">
        <v>1.6459999999999999E-4</v>
      </c>
      <c r="R171" s="162">
        <f t="shared" si="12"/>
        <v>6.8308999999999995E-2</v>
      </c>
      <c r="S171" s="162">
        <v>0</v>
      </c>
      <c r="T171" s="163">
        <f t="shared" si="1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4" t="s">
        <v>558</v>
      </c>
      <c r="AT171" s="164" t="s">
        <v>447</v>
      </c>
      <c r="AU171" s="164" t="s">
        <v>129</v>
      </c>
      <c r="AY171" s="18" t="s">
        <v>445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129</v>
      </c>
      <c r="BK171" s="165">
        <f t="shared" si="19"/>
        <v>0</v>
      </c>
      <c r="BL171" s="18" t="s">
        <v>558</v>
      </c>
      <c r="BM171" s="164" t="s">
        <v>3961</v>
      </c>
    </row>
    <row r="172" spans="1:65" s="2" customFormat="1" ht="21.75" customHeight="1">
      <c r="A172" s="30"/>
      <c r="B172" s="152"/>
      <c r="C172" s="153" t="s">
        <v>784</v>
      </c>
      <c r="D172" s="153" t="s">
        <v>447</v>
      </c>
      <c r="E172" s="154" t="s">
        <v>3962</v>
      </c>
      <c r="F172" s="155" t="s">
        <v>3963</v>
      </c>
      <c r="G172" s="156" t="s">
        <v>542</v>
      </c>
      <c r="H172" s="157">
        <v>230</v>
      </c>
      <c r="I172" s="158"/>
      <c r="J172" s="158">
        <f t="shared" si="10"/>
        <v>0</v>
      </c>
      <c r="K172" s="159"/>
      <c r="L172" s="31"/>
      <c r="M172" s="160" t="s">
        <v>1</v>
      </c>
      <c r="N172" s="161" t="s">
        <v>39</v>
      </c>
      <c r="O172" s="162">
        <v>8.9230000000000004E-2</v>
      </c>
      <c r="P172" s="162">
        <f t="shared" si="11"/>
        <v>20.5229</v>
      </c>
      <c r="Q172" s="162">
        <v>2.2871999999999999E-4</v>
      </c>
      <c r="R172" s="162">
        <f t="shared" si="12"/>
        <v>5.2605599999999995E-2</v>
      </c>
      <c r="S172" s="162">
        <v>0</v>
      </c>
      <c r="T172" s="163">
        <f t="shared" si="1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4" t="s">
        <v>558</v>
      </c>
      <c r="AT172" s="164" t="s">
        <v>447</v>
      </c>
      <c r="AU172" s="164" t="s">
        <v>129</v>
      </c>
      <c r="AY172" s="18" t="s">
        <v>445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129</v>
      </c>
      <c r="BK172" s="165">
        <f t="shared" si="19"/>
        <v>0</v>
      </c>
      <c r="BL172" s="18" t="s">
        <v>558</v>
      </c>
      <c r="BM172" s="164" t="s">
        <v>3964</v>
      </c>
    </row>
    <row r="173" spans="1:65" s="2" customFormat="1" ht="21.75" customHeight="1">
      <c r="A173" s="30"/>
      <c r="B173" s="152"/>
      <c r="C173" s="153" t="s">
        <v>799</v>
      </c>
      <c r="D173" s="153" t="s">
        <v>447</v>
      </c>
      <c r="E173" s="154" t="s">
        <v>3965</v>
      </c>
      <c r="F173" s="155" t="s">
        <v>3966</v>
      </c>
      <c r="G173" s="156" t="s">
        <v>542</v>
      </c>
      <c r="H173" s="157">
        <v>50</v>
      </c>
      <c r="I173" s="158"/>
      <c r="J173" s="158">
        <f t="shared" si="10"/>
        <v>0</v>
      </c>
      <c r="K173" s="159"/>
      <c r="L173" s="31"/>
      <c r="M173" s="160" t="s">
        <v>1</v>
      </c>
      <c r="N173" s="161" t="s">
        <v>39</v>
      </c>
      <c r="O173" s="162">
        <v>0.12873000000000001</v>
      </c>
      <c r="P173" s="162">
        <f t="shared" si="11"/>
        <v>6.4365000000000006</v>
      </c>
      <c r="Q173" s="162">
        <v>3.2182000000000001E-4</v>
      </c>
      <c r="R173" s="162">
        <f t="shared" si="12"/>
        <v>1.6091000000000001E-2</v>
      </c>
      <c r="S173" s="162">
        <v>0</v>
      </c>
      <c r="T173" s="163">
        <f t="shared" si="1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4" t="s">
        <v>558</v>
      </c>
      <c r="AT173" s="164" t="s">
        <v>447</v>
      </c>
      <c r="AU173" s="164" t="s">
        <v>129</v>
      </c>
      <c r="AY173" s="18" t="s">
        <v>445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129</v>
      </c>
      <c r="BK173" s="165">
        <f t="shared" si="19"/>
        <v>0</v>
      </c>
      <c r="BL173" s="18" t="s">
        <v>558</v>
      </c>
      <c r="BM173" s="164" t="s">
        <v>3967</v>
      </c>
    </row>
    <row r="174" spans="1:65" s="2" customFormat="1" ht="16.5" customHeight="1">
      <c r="A174" s="30"/>
      <c r="B174" s="152"/>
      <c r="C174" s="153" t="s">
        <v>810</v>
      </c>
      <c r="D174" s="153" t="s">
        <v>447</v>
      </c>
      <c r="E174" s="154" t="s">
        <v>3968</v>
      </c>
      <c r="F174" s="155" t="s">
        <v>3969</v>
      </c>
      <c r="G174" s="156" t="s">
        <v>542</v>
      </c>
      <c r="H174" s="157">
        <v>2</v>
      </c>
      <c r="I174" s="158"/>
      <c r="J174" s="158">
        <f t="shared" si="10"/>
        <v>0</v>
      </c>
      <c r="K174" s="159"/>
      <c r="L174" s="31"/>
      <c r="M174" s="160" t="s">
        <v>1</v>
      </c>
      <c r="N174" s="161" t="s">
        <v>39</v>
      </c>
      <c r="O174" s="162">
        <v>0.14954000000000001</v>
      </c>
      <c r="P174" s="162">
        <f t="shared" si="11"/>
        <v>0.29908000000000001</v>
      </c>
      <c r="Q174" s="162">
        <v>4.7246000000000001E-4</v>
      </c>
      <c r="R174" s="162">
        <f t="shared" si="12"/>
        <v>9.4492000000000003E-4</v>
      </c>
      <c r="S174" s="162">
        <v>0</v>
      </c>
      <c r="T174" s="163">
        <f t="shared" si="1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4" t="s">
        <v>558</v>
      </c>
      <c r="AT174" s="164" t="s">
        <v>447</v>
      </c>
      <c r="AU174" s="164" t="s">
        <v>129</v>
      </c>
      <c r="AY174" s="18" t="s">
        <v>445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129</v>
      </c>
      <c r="BK174" s="165">
        <f t="shared" si="19"/>
        <v>0</v>
      </c>
      <c r="BL174" s="18" t="s">
        <v>558</v>
      </c>
      <c r="BM174" s="164" t="s">
        <v>3970</v>
      </c>
    </row>
    <row r="175" spans="1:65" s="2" customFormat="1" ht="16.5" customHeight="1">
      <c r="A175" s="30"/>
      <c r="B175" s="152"/>
      <c r="C175" s="153" t="s">
        <v>823</v>
      </c>
      <c r="D175" s="153" t="s">
        <v>447</v>
      </c>
      <c r="E175" s="154" t="s">
        <v>3971</v>
      </c>
      <c r="F175" s="155" t="s">
        <v>3972</v>
      </c>
      <c r="G175" s="156" t="s">
        <v>651</v>
      </c>
      <c r="H175" s="157">
        <v>370</v>
      </c>
      <c r="I175" s="158"/>
      <c r="J175" s="158">
        <f t="shared" si="10"/>
        <v>0</v>
      </c>
      <c r="K175" s="159"/>
      <c r="L175" s="31"/>
      <c r="M175" s="160" t="s">
        <v>1</v>
      </c>
      <c r="N175" s="161" t="s">
        <v>39</v>
      </c>
      <c r="O175" s="162">
        <v>0.40100000000000002</v>
      </c>
      <c r="P175" s="162">
        <f t="shared" si="11"/>
        <v>148.37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4" t="s">
        <v>558</v>
      </c>
      <c r="AT175" s="164" t="s">
        <v>447</v>
      </c>
      <c r="AU175" s="164" t="s">
        <v>129</v>
      </c>
      <c r="AY175" s="18" t="s">
        <v>445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129</v>
      </c>
      <c r="BK175" s="165">
        <f t="shared" si="19"/>
        <v>0</v>
      </c>
      <c r="BL175" s="18" t="s">
        <v>558</v>
      </c>
      <c r="BM175" s="164" t="s">
        <v>3973</v>
      </c>
    </row>
    <row r="176" spans="1:65" s="2" customFormat="1" ht="16.5" customHeight="1">
      <c r="A176" s="30"/>
      <c r="B176" s="152"/>
      <c r="C176" s="153" t="s">
        <v>833</v>
      </c>
      <c r="D176" s="153" t="s">
        <v>447</v>
      </c>
      <c r="E176" s="154" t="s">
        <v>3974</v>
      </c>
      <c r="F176" s="155" t="s">
        <v>3975</v>
      </c>
      <c r="G176" s="156" t="s">
        <v>651</v>
      </c>
      <c r="H176" s="157">
        <v>20</v>
      </c>
      <c r="I176" s="158"/>
      <c r="J176" s="158">
        <f t="shared" si="10"/>
        <v>0</v>
      </c>
      <c r="K176" s="159"/>
      <c r="L176" s="31"/>
      <c r="M176" s="160" t="s">
        <v>1</v>
      </c>
      <c r="N176" s="161" t="s">
        <v>39</v>
      </c>
      <c r="O176" s="162">
        <v>0.40100000000000002</v>
      </c>
      <c r="P176" s="162">
        <f t="shared" si="11"/>
        <v>8.02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4" t="s">
        <v>558</v>
      </c>
      <c r="AT176" s="164" t="s">
        <v>447</v>
      </c>
      <c r="AU176" s="164" t="s">
        <v>129</v>
      </c>
      <c r="AY176" s="18" t="s">
        <v>445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129</v>
      </c>
      <c r="BK176" s="165">
        <f t="shared" si="19"/>
        <v>0</v>
      </c>
      <c r="BL176" s="18" t="s">
        <v>558</v>
      </c>
      <c r="BM176" s="164" t="s">
        <v>3976</v>
      </c>
    </row>
    <row r="177" spans="1:65" s="2" customFormat="1" ht="24.2" customHeight="1">
      <c r="A177" s="30"/>
      <c r="B177" s="152"/>
      <c r="C177" s="153" t="s">
        <v>838</v>
      </c>
      <c r="D177" s="153" t="s">
        <v>447</v>
      </c>
      <c r="E177" s="154" t="s">
        <v>3977</v>
      </c>
      <c r="F177" s="155" t="s">
        <v>3978</v>
      </c>
      <c r="G177" s="156" t="s">
        <v>651</v>
      </c>
      <c r="H177" s="157">
        <v>54</v>
      </c>
      <c r="I177" s="158"/>
      <c r="J177" s="158">
        <f t="shared" si="10"/>
        <v>0</v>
      </c>
      <c r="K177" s="159"/>
      <c r="L177" s="31"/>
      <c r="M177" s="160" t="s">
        <v>1</v>
      </c>
      <c r="N177" s="161" t="s">
        <v>39</v>
      </c>
      <c r="O177" s="162">
        <v>0.21726999999999999</v>
      </c>
      <c r="P177" s="162">
        <f t="shared" si="11"/>
        <v>11.732579999999999</v>
      </c>
      <c r="Q177" s="162">
        <v>3.7039999999999998E-5</v>
      </c>
      <c r="R177" s="162">
        <f t="shared" si="12"/>
        <v>2.00016E-3</v>
      </c>
      <c r="S177" s="162">
        <v>0</v>
      </c>
      <c r="T177" s="163">
        <f t="shared" si="1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4" t="s">
        <v>558</v>
      </c>
      <c r="AT177" s="164" t="s">
        <v>447</v>
      </c>
      <c r="AU177" s="164" t="s">
        <v>129</v>
      </c>
      <c r="AY177" s="18" t="s">
        <v>445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129</v>
      </c>
      <c r="BK177" s="165">
        <f t="shared" si="19"/>
        <v>0</v>
      </c>
      <c r="BL177" s="18" t="s">
        <v>558</v>
      </c>
      <c r="BM177" s="164" t="s">
        <v>3979</v>
      </c>
    </row>
    <row r="178" spans="1:65" s="2" customFormat="1" ht="33" customHeight="1">
      <c r="A178" s="30"/>
      <c r="B178" s="152"/>
      <c r="C178" s="194" t="s">
        <v>842</v>
      </c>
      <c r="D178" s="194" t="s">
        <v>534</v>
      </c>
      <c r="E178" s="195" t="s">
        <v>3980</v>
      </c>
      <c r="F178" s="196" t="s">
        <v>3981</v>
      </c>
      <c r="G178" s="197" t="s">
        <v>651</v>
      </c>
      <c r="H178" s="198">
        <v>54</v>
      </c>
      <c r="I178" s="199"/>
      <c r="J178" s="199">
        <f t="shared" si="10"/>
        <v>0</v>
      </c>
      <c r="K178" s="200"/>
      <c r="L178" s="201"/>
      <c r="M178" s="202" t="s">
        <v>1</v>
      </c>
      <c r="N178" s="203" t="s">
        <v>39</v>
      </c>
      <c r="O178" s="162">
        <v>0</v>
      </c>
      <c r="P178" s="162">
        <f t="shared" si="11"/>
        <v>0</v>
      </c>
      <c r="Q178" s="162">
        <v>1.3999999999999999E-4</v>
      </c>
      <c r="R178" s="162">
        <f t="shared" si="12"/>
        <v>7.559999999999999E-3</v>
      </c>
      <c r="S178" s="162">
        <v>0</v>
      </c>
      <c r="T178" s="163">
        <f t="shared" si="1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4" t="s">
        <v>655</v>
      </c>
      <c r="AT178" s="164" t="s">
        <v>534</v>
      </c>
      <c r="AU178" s="164" t="s">
        <v>129</v>
      </c>
      <c r="AY178" s="18" t="s">
        <v>445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129</v>
      </c>
      <c r="BK178" s="165">
        <f t="shared" si="19"/>
        <v>0</v>
      </c>
      <c r="BL178" s="18" t="s">
        <v>558</v>
      </c>
      <c r="BM178" s="164" t="s">
        <v>3982</v>
      </c>
    </row>
    <row r="179" spans="1:65" s="2" customFormat="1" ht="24.2" customHeight="1">
      <c r="A179" s="30"/>
      <c r="B179" s="152"/>
      <c r="C179" s="153" t="s">
        <v>869</v>
      </c>
      <c r="D179" s="153" t="s">
        <v>447</v>
      </c>
      <c r="E179" s="154" t="s">
        <v>3983</v>
      </c>
      <c r="F179" s="155" t="s">
        <v>3984</v>
      </c>
      <c r="G179" s="156" t="s">
        <v>3985</v>
      </c>
      <c r="H179" s="157">
        <v>155</v>
      </c>
      <c r="I179" s="158"/>
      <c r="J179" s="158">
        <f t="shared" si="10"/>
        <v>0</v>
      </c>
      <c r="K179" s="159"/>
      <c r="L179" s="31"/>
      <c r="M179" s="160" t="s">
        <v>1</v>
      </c>
      <c r="N179" s="161" t="s">
        <v>39</v>
      </c>
      <c r="O179" s="162">
        <v>0.43337999999999999</v>
      </c>
      <c r="P179" s="162">
        <f t="shared" si="11"/>
        <v>67.173900000000003</v>
      </c>
      <c r="Q179" s="162">
        <v>5.7040000000000003E-5</v>
      </c>
      <c r="R179" s="162">
        <f t="shared" si="12"/>
        <v>8.8412000000000004E-3</v>
      </c>
      <c r="S179" s="162">
        <v>0</v>
      </c>
      <c r="T179" s="163">
        <f t="shared" si="1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4" t="s">
        <v>558</v>
      </c>
      <c r="AT179" s="164" t="s">
        <v>447</v>
      </c>
      <c r="AU179" s="164" t="s">
        <v>129</v>
      </c>
      <c r="AY179" s="18" t="s">
        <v>445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129</v>
      </c>
      <c r="BK179" s="165">
        <f t="shared" si="19"/>
        <v>0</v>
      </c>
      <c r="BL179" s="18" t="s">
        <v>558</v>
      </c>
      <c r="BM179" s="164" t="s">
        <v>3986</v>
      </c>
    </row>
    <row r="180" spans="1:65" s="2" customFormat="1" ht="33" customHeight="1">
      <c r="A180" s="30"/>
      <c r="B180" s="152"/>
      <c r="C180" s="194" t="s">
        <v>875</v>
      </c>
      <c r="D180" s="194" t="s">
        <v>534</v>
      </c>
      <c r="E180" s="195" t="s">
        <v>3980</v>
      </c>
      <c r="F180" s="196" t="s">
        <v>3981</v>
      </c>
      <c r="G180" s="197" t="s">
        <v>651</v>
      </c>
      <c r="H180" s="198">
        <v>155</v>
      </c>
      <c r="I180" s="199"/>
      <c r="J180" s="199">
        <f t="shared" si="10"/>
        <v>0</v>
      </c>
      <c r="K180" s="200"/>
      <c r="L180" s="201"/>
      <c r="M180" s="202" t="s">
        <v>1</v>
      </c>
      <c r="N180" s="203" t="s">
        <v>39</v>
      </c>
      <c r="O180" s="162">
        <v>0</v>
      </c>
      <c r="P180" s="162">
        <f t="shared" si="11"/>
        <v>0</v>
      </c>
      <c r="Q180" s="162">
        <v>1.3999999999999999E-4</v>
      </c>
      <c r="R180" s="162">
        <f t="shared" si="12"/>
        <v>2.1699999999999997E-2</v>
      </c>
      <c r="S180" s="162">
        <v>0</v>
      </c>
      <c r="T180" s="163">
        <f t="shared" si="1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4" t="s">
        <v>655</v>
      </c>
      <c r="AT180" s="164" t="s">
        <v>534</v>
      </c>
      <c r="AU180" s="164" t="s">
        <v>129</v>
      </c>
      <c r="AY180" s="18" t="s">
        <v>445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129</v>
      </c>
      <c r="BK180" s="165">
        <f t="shared" si="19"/>
        <v>0</v>
      </c>
      <c r="BL180" s="18" t="s">
        <v>558</v>
      </c>
      <c r="BM180" s="164" t="s">
        <v>3987</v>
      </c>
    </row>
    <row r="181" spans="1:65" s="2" customFormat="1" ht="24.2" customHeight="1">
      <c r="A181" s="30"/>
      <c r="B181" s="152"/>
      <c r="C181" s="153" t="s">
        <v>881</v>
      </c>
      <c r="D181" s="153" t="s">
        <v>447</v>
      </c>
      <c r="E181" s="154" t="s">
        <v>3988</v>
      </c>
      <c r="F181" s="155" t="s">
        <v>3989</v>
      </c>
      <c r="G181" s="156" t="s">
        <v>651</v>
      </c>
      <c r="H181" s="157">
        <v>89</v>
      </c>
      <c r="I181" s="158"/>
      <c r="J181" s="158">
        <f t="shared" si="10"/>
        <v>0</v>
      </c>
      <c r="K181" s="159"/>
      <c r="L181" s="31"/>
      <c r="M181" s="160" t="s">
        <v>1</v>
      </c>
      <c r="N181" s="161" t="s">
        <v>39</v>
      </c>
      <c r="O181" s="162">
        <v>0.20630000000000001</v>
      </c>
      <c r="P181" s="162">
        <f t="shared" si="11"/>
        <v>18.360700000000001</v>
      </c>
      <c r="Q181" s="162">
        <v>4.5479999999999998E-5</v>
      </c>
      <c r="R181" s="162">
        <f t="shared" si="12"/>
        <v>4.0477199999999994E-3</v>
      </c>
      <c r="S181" s="162">
        <v>0</v>
      </c>
      <c r="T181" s="163">
        <f t="shared" si="1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4" t="s">
        <v>558</v>
      </c>
      <c r="AT181" s="164" t="s">
        <v>447</v>
      </c>
      <c r="AU181" s="164" t="s">
        <v>129</v>
      </c>
      <c r="AY181" s="18" t="s">
        <v>445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129</v>
      </c>
      <c r="BK181" s="165">
        <f t="shared" si="19"/>
        <v>0</v>
      </c>
      <c r="BL181" s="18" t="s">
        <v>558</v>
      </c>
      <c r="BM181" s="164" t="s">
        <v>3990</v>
      </c>
    </row>
    <row r="182" spans="1:65" s="2" customFormat="1" ht="16.5" customHeight="1">
      <c r="A182" s="30"/>
      <c r="B182" s="152"/>
      <c r="C182" s="194" t="s">
        <v>362</v>
      </c>
      <c r="D182" s="194" t="s">
        <v>534</v>
      </c>
      <c r="E182" s="195" t="s">
        <v>3991</v>
      </c>
      <c r="F182" s="196" t="s">
        <v>3992</v>
      </c>
      <c r="G182" s="197" t="s">
        <v>651</v>
      </c>
      <c r="H182" s="198">
        <v>89</v>
      </c>
      <c r="I182" s="199"/>
      <c r="J182" s="199">
        <f t="shared" si="10"/>
        <v>0</v>
      </c>
      <c r="K182" s="200"/>
      <c r="L182" s="201"/>
      <c r="M182" s="202" t="s">
        <v>1</v>
      </c>
      <c r="N182" s="203" t="s">
        <v>39</v>
      </c>
      <c r="O182" s="162">
        <v>0</v>
      </c>
      <c r="P182" s="162">
        <f t="shared" si="11"/>
        <v>0</v>
      </c>
      <c r="Q182" s="162">
        <v>1E-4</v>
      </c>
      <c r="R182" s="162">
        <f t="shared" si="12"/>
        <v>8.8999999999999999E-3</v>
      </c>
      <c r="S182" s="162">
        <v>0</v>
      </c>
      <c r="T182" s="163">
        <f t="shared" si="1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64" t="s">
        <v>655</v>
      </c>
      <c r="AT182" s="164" t="s">
        <v>534</v>
      </c>
      <c r="AU182" s="164" t="s">
        <v>129</v>
      </c>
      <c r="AY182" s="18" t="s">
        <v>445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8" t="s">
        <v>129</v>
      </c>
      <c r="BK182" s="165">
        <f t="shared" si="19"/>
        <v>0</v>
      </c>
      <c r="BL182" s="18" t="s">
        <v>558</v>
      </c>
      <c r="BM182" s="164" t="s">
        <v>3993</v>
      </c>
    </row>
    <row r="183" spans="1:65" s="2" customFormat="1" ht="24.2" customHeight="1">
      <c r="A183" s="30"/>
      <c r="B183" s="152"/>
      <c r="C183" s="153" t="s">
        <v>892</v>
      </c>
      <c r="D183" s="153" t="s">
        <v>447</v>
      </c>
      <c r="E183" s="154" t="s">
        <v>3994</v>
      </c>
      <c r="F183" s="155" t="s">
        <v>3995</v>
      </c>
      <c r="G183" s="156" t="s">
        <v>651</v>
      </c>
      <c r="H183" s="157">
        <v>56</v>
      </c>
      <c r="I183" s="158"/>
      <c r="J183" s="158">
        <f t="shared" si="10"/>
        <v>0</v>
      </c>
      <c r="K183" s="159"/>
      <c r="L183" s="31"/>
      <c r="M183" s="160" t="s">
        <v>1</v>
      </c>
      <c r="N183" s="161" t="s">
        <v>39</v>
      </c>
      <c r="O183" s="162">
        <v>0.22758999999999999</v>
      </c>
      <c r="P183" s="162">
        <f t="shared" si="11"/>
        <v>12.745039999999999</v>
      </c>
      <c r="Q183" s="162">
        <v>5.1539999999999998E-5</v>
      </c>
      <c r="R183" s="162">
        <f t="shared" si="12"/>
        <v>2.88624E-3</v>
      </c>
      <c r="S183" s="162">
        <v>0</v>
      </c>
      <c r="T183" s="163">
        <f t="shared" si="1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64" t="s">
        <v>558</v>
      </c>
      <c r="AT183" s="164" t="s">
        <v>447</v>
      </c>
      <c r="AU183" s="164" t="s">
        <v>129</v>
      </c>
      <c r="AY183" s="18" t="s">
        <v>445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8" t="s">
        <v>129</v>
      </c>
      <c r="BK183" s="165">
        <f t="shared" si="19"/>
        <v>0</v>
      </c>
      <c r="BL183" s="18" t="s">
        <v>558</v>
      </c>
      <c r="BM183" s="164" t="s">
        <v>3996</v>
      </c>
    </row>
    <row r="184" spans="1:65" s="2" customFormat="1" ht="16.5" customHeight="1">
      <c r="A184" s="30"/>
      <c r="B184" s="152"/>
      <c r="C184" s="194" t="s">
        <v>897</v>
      </c>
      <c r="D184" s="194" t="s">
        <v>534</v>
      </c>
      <c r="E184" s="195" t="s">
        <v>3997</v>
      </c>
      <c r="F184" s="196" t="s">
        <v>3998</v>
      </c>
      <c r="G184" s="197" t="s">
        <v>651</v>
      </c>
      <c r="H184" s="198">
        <v>56</v>
      </c>
      <c r="I184" s="199"/>
      <c r="J184" s="199">
        <f t="shared" si="10"/>
        <v>0</v>
      </c>
      <c r="K184" s="200"/>
      <c r="L184" s="201"/>
      <c r="M184" s="202" t="s">
        <v>1</v>
      </c>
      <c r="N184" s="203" t="s">
        <v>39</v>
      </c>
      <c r="O184" s="162">
        <v>0</v>
      </c>
      <c r="P184" s="162">
        <f t="shared" si="11"/>
        <v>0</v>
      </c>
      <c r="Q184" s="162">
        <v>5.9000000000000003E-4</v>
      </c>
      <c r="R184" s="162">
        <f t="shared" si="12"/>
        <v>3.304E-2</v>
      </c>
      <c r="S184" s="162">
        <v>0</v>
      </c>
      <c r="T184" s="163">
        <f t="shared" si="1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4" t="s">
        <v>655</v>
      </c>
      <c r="AT184" s="164" t="s">
        <v>534</v>
      </c>
      <c r="AU184" s="164" t="s">
        <v>129</v>
      </c>
      <c r="AY184" s="18" t="s">
        <v>445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8" t="s">
        <v>129</v>
      </c>
      <c r="BK184" s="165">
        <f t="shared" si="19"/>
        <v>0</v>
      </c>
      <c r="BL184" s="18" t="s">
        <v>558</v>
      </c>
      <c r="BM184" s="164" t="s">
        <v>3999</v>
      </c>
    </row>
    <row r="185" spans="1:65" s="2" customFormat="1" ht="24.2" customHeight="1">
      <c r="A185" s="30"/>
      <c r="B185" s="152"/>
      <c r="C185" s="153" t="s">
        <v>907</v>
      </c>
      <c r="D185" s="153" t="s">
        <v>447</v>
      </c>
      <c r="E185" s="154" t="s">
        <v>4000</v>
      </c>
      <c r="F185" s="155" t="s">
        <v>4001</v>
      </c>
      <c r="G185" s="156" t="s">
        <v>651</v>
      </c>
      <c r="H185" s="157">
        <v>13</v>
      </c>
      <c r="I185" s="158"/>
      <c r="J185" s="158">
        <f t="shared" si="10"/>
        <v>0</v>
      </c>
      <c r="K185" s="159"/>
      <c r="L185" s="31"/>
      <c r="M185" s="160" t="s">
        <v>1</v>
      </c>
      <c r="N185" s="161" t="s">
        <v>39</v>
      </c>
      <c r="O185" s="162">
        <v>0.26956999999999998</v>
      </c>
      <c r="P185" s="162">
        <f t="shared" si="11"/>
        <v>3.5044099999999996</v>
      </c>
      <c r="Q185" s="162">
        <v>5.7609999999999999E-5</v>
      </c>
      <c r="R185" s="162">
        <f t="shared" si="12"/>
        <v>7.4892999999999997E-4</v>
      </c>
      <c r="S185" s="162">
        <v>0</v>
      </c>
      <c r="T185" s="163">
        <f t="shared" si="1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4" t="s">
        <v>558</v>
      </c>
      <c r="AT185" s="164" t="s">
        <v>447</v>
      </c>
      <c r="AU185" s="164" t="s">
        <v>129</v>
      </c>
      <c r="AY185" s="18" t="s">
        <v>445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8" t="s">
        <v>129</v>
      </c>
      <c r="BK185" s="165">
        <f t="shared" si="19"/>
        <v>0</v>
      </c>
      <c r="BL185" s="18" t="s">
        <v>558</v>
      </c>
      <c r="BM185" s="164" t="s">
        <v>4002</v>
      </c>
    </row>
    <row r="186" spans="1:65" s="2" customFormat="1" ht="16.5" customHeight="1">
      <c r="A186" s="30"/>
      <c r="B186" s="152"/>
      <c r="C186" s="194" t="s">
        <v>912</v>
      </c>
      <c r="D186" s="194" t="s">
        <v>534</v>
      </c>
      <c r="E186" s="195" t="s">
        <v>4003</v>
      </c>
      <c r="F186" s="196" t="s">
        <v>4004</v>
      </c>
      <c r="G186" s="197" t="s">
        <v>651</v>
      </c>
      <c r="H186" s="198">
        <v>13</v>
      </c>
      <c r="I186" s="199"/>
      <c r="J186" s="199">
        <f t="shared" si="10"/>
        <v>0</v>
      </c>
      <c r="K186" s="200"/>
      <c r="L186" s="201"/>
      <c r="M186" s="202" t="s">
        <v>1</v>
      </c>
      <c r="N186" s="203" t="s">
        <v>39</v>
      </c>
      <c r="O186" s="162">
        <v>0</v>
      </c>
      <c r="P186" s="162">
        <f t="shared" si="11"/>
        <v>0</v>
      </c>
      <c r="Q186" s="162">
        <v>2.3500000000000001E-3</v>
      </c>
      <c r="R186" s="162">
        <f t="shared" si="12"/>
        <v>3.0550000000000001E-2</v>
      </c>
      <c r="S186" s="162">
        <v>0</v>
      </c>
      <c r="T186" s="163">
        <f t="shared" si="1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64" t="s">
        <v>655</v>
      </c>
      <c r="AT186" s="164" t="s">
        <v>534</v>
      </c>
      <c r="AU186" s="164" t="s">
        <v>129</v>
      </c>
      <c r="AY186" s="18" t="s">
        <v>445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8" t="s">
        <v>129</v>
      </c>
      <c r="BK186" s="165">
        <f t="shared" si="19"/>
        <v>0</v>
      </c>
      <c r="BL186" s="18" t="s">
        <v>558</v>
      </c>
      <c r="BM186" s="164" t="s">
        <v>4005</v>
      </c>
    </row>
    <row r="187" spans="1:65" s="2" customFormat="1" ht="24.2" customHeight="1">
      <c r="A187" s="30"/>
      <c r="B187" s="152"/>
      <c r="C187" s="153" t="s">
        <v>917</v>
      </c>
      <c r="D187" s="153" t="s">
        <v>447</v>
      </c>
      <c r="E187" s="154" t="s">
        <v>4006</v>
      </c>
      <c r="F187" s="155" t="s">
        <v>4007</v>
      </c>
      <c r="G187" s="156" t="s">
        <v>651</v>
      </c>
      <c r="H187" s="157">
        <v>12</v>
      </c>
      <c r="I187" s="158"/>
      <c r="J187" s="158">
        <f t="shared" si="10"/>
        <v>0</v>
      </c>
      <c r="K187" s="159"/>
      <c r="L187" s="31"/>
      <c r="M187" s="160" t="s">
        <v>1</v>
      </c>
      <c r="N187" s="161" t="s">
        <v>39</v>
      </c>
      <c r="O187" s="162">
        <v>0.35221999999999998</v>
      </c>
      <c r="P187" s="162">
        <f t="shared" si="11"/>
        <v>4.2266399999999997</v>
      </c>
      <c r="Q187" s="162">
        <v>6.3670000000000005E-5</v>
      </c>
      <c r="R187" s="162">
        <f t="shared" si="12"/>
        <v>7.6404000000000012E-4</v>
      </c>
      <c r="S187" s="162">
        <v>0</v>
      </c>
      <c r="T187" s="163">
        <f t="shared" si="1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4" t="s">
        <v>558</v>
      </c>
      <c r="AT187" s="164" t="s">
        <v>447</v>
      </c>
      <c r="AU187" s="164" t="s">
        <v>129</v>
      </c>
      <c r="AY187" s="18" t="s">
        <v>445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8" t="s">
        <v>129</v>
      </c>
      <c r="BK187" s="165">
        <f t="shared" si="19"/>
        <v>0</v>
      </c>
      <c r="BL187" s="18" t="s">
        <v>558</v>
      </c>
      <c r="BM187" s="164" t="s">
        <v>4008</v>
      </c>
    </row>
    <row r="188" spans="1:65" s="2" customFormat="1" ht="16.5" customHeight="1">
      <c r="A188" s="30"/>
      <c r="B188" s="152"/>
      <c r="C188" s="194" t="s">
        <v>922</v>
      </c>
      <c r="D188" s="194" t="s">
        <v>534</v>
      </c>
      <c r="E188" s="195" t="s">
        <v>4009</v>
      </c>
      <c r="F188" s="196" t="s">
        <v>4010</v>
      </c>
      <c r="G188" s="197" t="s">
        <v>651</v>
      </c>
      <c r="H188" s="198">
        <v>12</v>
      </c>
      <c r="I188" s="199"/>
      <c r="J188" s="199">
        <f t="shared" si="10"/>
        <v>0</v>
      </c>
      <c r="K188" s="200"/>
      <c r="L188" s="201"/>
      <c r="M188" s="202" t="s">
        <v>1</v>
      </c>
      <c r="N188" s="203" t="s">
        <v>39</v>
      </c>
      <c r="O188" s="162">
        <v>0</v>
      </c>
      <c r="P188" s="162">
        <f t="shared" si="11"/>
        <v>0</v>
      </c>
      <c r="Q188" s="162">
        <v>3.5000000000000001E-3</v>
      </c>
      <c r="R188" s="162">
        <f t="shared" si="12"/>
        <v>4.2000000000000003E-2</v>
      </c>
      <c r="S188" s="162">
        <v>0</v>
      </c>
      <c r="T188" s="163">
        <f t="shared" si="1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4" t="s">
        <v>655</v>
      </c>
      <c r="AT188" s="164" t="s">
        <v>534</v>
      </c>
      <c r="AU188" s="164" t="s">
        <v>129</v>
      </c>
      <c r="AY188" s="18" t="s">
        <v>445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8" t="s">
        <v>129</v>
      </c>
      <c r="BK188" s="165">
        <f t="shared" si="19"/>
        <v>0</v>
      </c>
      <c r="BL188" s="18" t="s">
        <v>558</v>
      </c>
      <c r="BM188" s="164" t="s">
        <v>4011</v>
      </c>
    </row>
    <row r="189" spans="1:65" s="2" customFormat="1" ht="24.2" customHeight="1">
      <c r="A189" s="30"/>
      <c r="B189" s="152"/>
      <c r="C189" s="153" t="s">
        <v>935</v>
      </c>
      <c r="D189" s="153" t="s">
        <v>447</v>
      </c>
      <c r="E189" s="154" t="s">
        <v>4012</v>
      </c>
      <c r="F189" s="155" t="s">
        <v>4013</v>
      </c>
      <c r="G189" s="156" t="s">
        <v>651</v>
      </c>
      <c r="H189" s="157">
        <v>4</v>
      </c>
      <c r="I189" s="158"/>
      <c r="J189" s="158">
        <f t="shared" si="10"/>
        <v>0</v>
      </c>
      <c r="K189" s="159"/>
      <c r="L189" s="31"/>
      <c r="M189" s="160" t="s">
        <v>1</v>
      </c>
      <c r="N189" s="161" t="s">
        <v>39</v>
      </c>
      <c r="O189" s="162">
        <v>0.53766999999999998</v>
      </c>
      <c r="P189" s="162">
        <f t="shared" si="11"/>
        <v>2.1506799999999999</v>
      </c>
      <c r="Q189" s="162">
        <v>7.6500000000000003E-5</v>
      </c>
      <c r="R189" s="162">
        <f t="shared" si="12"/>
        <v>3.0600000000000001E-4</v>
      </c>
      <c r="S189" s="162">
        <v>0</v>
      </c>
      <c r="T189" s="163">
        <f t="shared" si="1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4" t="s">
        <v>558</v>
      </c>
      <c r="AT189" s="164" t="s">
        <v>447</v>
      </c>
      <c r="AU189" s="164" t="s">
        <v>129</v>
      </c>
      <c r="AY189" s="18" t="s">
        <v>445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8" t="s">
        <v>129</v>
      </c>
      <c r="BK189" s="165">
        <f t="shared" si="19"/>
        <v>0</v>
      </c>
      <c r="BL189" s="18" t="s">
        <v>558</v>
      </c>
      <c r="BM189" s="164" t="s">
        <v>4014</v>
      </c>
    </row>
    <row r="190" spans="1:65" s="2" customFormat="1" ht="21.75" customHeight="1">
      <c r="A190" s="30"/>
      <c r="B190" s="152"/>
      <c r="C190" s="194" t="s">
        <v>941</v>
      </c>
      <c r="D190" s="194" t="s">
        <v>534</v>
      </c>
      <c r="E190" s="195" t="s">
        <v>4015</v>
      </c>
      <c r="F190" s="196" t="s">
        <v>4016</v>
      </c>
      <c r="G190" s="197" t="s">
        <v>651</v>
      </c>
      <c r="H190" s="198">
        <v>4</v>
      </c>
      <c r="I190" s="199"/>
      <c r="J190" s="199">
        <f t="shared" si="10"/>
        <v>0</v>
      </c>
      <c r="K190" s="200"/>
      <c r="L190" s="201"/>
      <c r="M190" s="202" t="s">
        <v>1</v>
      </c>
      <c r="N190" s="203" t="s">
        <v>39</v>
      </c>
      <c r="O190" s="162">
        <v>0</v>
      </c>
      <c r="P190" s="162">
        <f t="shared" si="11"/>
        <v>0</v>
      </c>
      <c r="Q190" s="162">
        <v>2.3500000000000001E-3</v>
      </c>
      <c r="R190" s="162">
        <f t="shared" si="12"/>
        <v>9.4000000000000004E-3</v>
      </c>
      <c r="S190" s="162">
        <v>0</v>
      </c>
      <c r="T190" s="163">
        <f t="shared" si="1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4" t="s">
        <v>655</v>
      </c>
      <c r="AT190" s="164" t="s">
        <v>534</v>
      </c>
      <c r="AU190" s="164" t="s">
        <v>129</v>
      </c>
      <c r="AY190" s="18" t="s">
        <v>445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8" t="s">
        <v>129</v>
      </c>
      <c r="BK190" s="165">
        <f t="shared" si="19"/>
        <v>0</v>
      </c>
      <c r="BL190" s="18" t="s">
        <v>558</v>
      </c>
      <c r="BM190" s="164" t="s">
        <v>4017</v>
      </c>
    </row>
    <row r="191" spans="1:65" s="2" customFormat="1" ht="21.75" customHeight="1">
      <c r="A191" s="30"/>
      <c r="B191" s="152"/>
      <c r="C191" s="153" t="s">
        <v>948</v>
      </c>
      <c r="D191" s="153" t="s">
        <v>447</v>
      </c>
      <c r="E191" s="154" t="s">
        <v>4018</v>
      </c>
      <c r="F191" s="155" t="s">
        <v>4019</v>
      </c>
      <c r="G191" s="156" t="s">
        <v>651</v>
      </c>
      <c r="H191" s="157">
        <v>1</v>
      </c>
      <c r="I191" s="158"/>
      <c r="J191" s="158">
        <f t="shared" si="10"/>
        <v>0</v>
      </c>
      <c r="K191" s="159"/>
      <c r="L191" s="31"/>
      <c r="M191" s="160" t="s">
        <v>1</v>
      </c>
      <c r="N191" s="161" t="s">
        <v>39</v>
      </c>
      <c r="O191" s="162">
        <v>0.26857999999999999</v>
      </c>
      <c r="P191" s="162">
        <f t="shared" si="11"/>
        <v>0.26857999999999999</v>
      </c>
      <c r="Q191" s="162">
        <v>5.7609999999999999E-5</v>
      </c>
      <c r="R191" s="162">
        <f t="shared" si="12"/>
        <v>5.7609999999999999E-5</v>
      </c>
      <c r="S191" s="162">
        <v>0</v>
      </c>
      <c r="T191" s="163">
        <f t="shared" si="1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4" t="s">
        <v>558</v>
      </c>
      <c r="AT191" s="164" t="s">
        <v>447</v>
      </c>
      <c r="AU191" s="164" t="s">
        <v>129</v>
      </c>
      <c r="AY191" s="18" t="s">
        <v>445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8" t="s">
        <v>129</v>
      </c>
      <c r="BK191" s="165">
        <f t="shared" si="19"/>
        <v>0</v>
      </c>
      <c r="BL191" s="18" t="s">
        <v>558</v>
      </c>
      <c r="BM191" s="164" t="s">
        <v>4020</v>
      </c>
    </row>
    <row r="192" spans="1:65" s="2" customFormat="1" ht="21.75" customHeight="1">
      <c r="A192" s="30"/>
      <c r="B192" s="152"/>
      <c r="C192" s="194" t="s">
        <v>952</v>
      </c>
      <c r="D192" s="194" t="s">
        <v>534</v>
      </c>
      <c r="E192" s="195" t="s">
        <v>4021</v>
      </c>
      <c r="F192" s="196" t="s">
        <v>4022</v>
      </c>
      <c r="G192" s="197" t="s">
        <v>651</v>
      </c>
      <c r="H192" s="198">
        <v>1</v>
      </c>
      <c r="I192" s="199"/>
      <c r="J192" s="199">
        <f t="shared" si="10"/>
        <v>0</v>
      </c>
      <c r="K192" s="200"/>
      <c r="L192" s="201"/>
      <c r="M192" s="202" t="s">
        <v>1</v>
      </c>
      <c r="N192" s="203" t="s">
        <v>39</v>
      </c>
      <c r="O192" s="162">
        <v>0</v>
      </c>
      <c r="P192" s="162">
        <f t="shared" si="11"/>
        <v>0</v>
      </c>
      <c r="Q192" s="162">
        <v>5.1000000000000004E-4</v>
      </c>
      <c r="R192" s="162">
        <f t="shared" si="12"/>
        <v>5.1000000000000004E-4</v>
      </c>
      <c r="S192" s="162">
        <v>0</v>
      </c>
      <c r="T192" s="163">
        <f t="shared" si="1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64" t="s">
        <v>655</v>
      </c>
      <c r="AT192" s="164" t="s">
        <v>534</v>
      </c>
      <c r="AU192" s="164" t="s">
        <v>129</v>
      </c>
      <c r="AY192" s="18" t="s">
        <v>445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8" t="s">
        <v>129</v>
      </c>
      <c r="BK192" s="165">
        <f t="shared" si="19"/>
        <v>0</v>
      </c>
      <c r="BL192" s="18" t="s">
        <v>558</v>
      </c>
      <c r="BM192" s="164" t="s">
        <v>4023</v>
      </c>
    </row>
    <row r="193" spans="1:65" s="2" customFormat="1" ht="16.5" customHeight="1">
      <c r="A193" s="30"/>
      <c r="B193" s="152"/>
      <c r="C193" s="153" t="s">
        <v>958</v>
      </c>
      <c r="D193" s="153" t="s">
        <v>447</v>
      </c>
      <c r="E193" s="154" t="s">
        <v>4024</v>
      </c>
      <c r="F193" s="155" t="s">
        <v>4025</v>
      </c>
      <c r="G193" s="156" t="s">
        <v>651</v>
      </c>
      <c r="H193" s="157">
        <v>1</v>
      </c>
      <c r="I193" s="158"/>
      <c r="J193" s="158">
        <f t="shared" si="10"/>
        <v>0</v>
      </c>
      <c r="K193" s="159"/>
      <c r="L193" s="31"/>
      <c r="M193" s="160" t="s">
        <v>1</v>
      </c>
      <c r="N193" s="161" t="s">
        <v>39</v>
      </c>
      <c r="O193" s="162">
        <v>0.42431000000000002</v>
      </c>
      <c r="P193" s="162">
        <f t="shared" si="11"/>
        <v>0.42431000000000002</v>
      </c>
      <c r="Q193" s="162">
        <v>6.9720000000000003E-5</v>
      </c>
      <c r="R193" s="162">
        <f t="shared" si="12"/>
        <v>6.9720000000000003E-5</v>
      </c>
      <c r="S193" s="162">
        <v>0</v>
      </c>
      <c r="T193" s="163">
        <f t="shared" si="1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4" t="s">
        <v>558</v>
      </c>
      <c r="AT193" s="164" t="s">
        <v>447</v>
      </c>
      <c r="AU193" s="164" t="s">
        <v>129</v>
      </c>
      <c r="AY193" s="18" t="s">
        <v>445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8" t="s">
        <v>129</v>
      </c>
      <c r="BK193" s="165">
        <f t="shared" si="19"/>
        <v>0</v>
      </c>
      <c r="BL193" s="18" t="s">
        <v>558</v>
      </c>
      <c r="BM193" s="164" t="s">
        <v>4026</v>
      </c>
    </row>
    <row r="194" spans="1:65" s="2" customFormat="1" ht="24.2" customHeight="1">
      <c r="A194" s="30"/>
      <c r="B194" s="152"/>
      <c r="C194" s="194" t="s">
        <v>962</v>
      </c>
      <c r="D194" s="194" t="s">
        <v>534</v>
      </c>
      <c r="E194" s="195" t="s">
        <v>4027</v>
      </c>
      <c r="F194" s="196" t="s">
        <v>4028</v>
      </c>
      <c r="G194" s="197" t="s">
        <v>651</v>
      </c>
      <c r="H194" s="198">
        <v>1</v>
      </c>
      <c r="I194" s="199"/>
      <c r="J194" s="199">
        <f t="shared" si="10"/>
        <v>0</v>
      </c>
      <c r="K194" s="200"/>
      <c r="L194" s="201"/>
      <c r="M194" s="202" t="s">
        <v>1</v>
      </c>
      <c r="N194" s="203" t="s">
        <v>39</v>
      </c>
      <c r="O194" s="162">
        <v>0</v>
      </c>
      <c r="P194" s="162">
        <f t="shared" si="11"/>
        <v>0</v>
      </c>
      <c r="Q194" s="162">
        <v>3.6099999999999999E-3</v>
      </c>
      <c r="R194" s="162">
        <f t="shared" si="12"/>
        <v>3.6099999999999999E-3</v>
      </c>
      <c r="S194" s="162">
        <v>0</v>
      </c>
      <c r="T194" s="163">
        <f t="shared" si="1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4" t="s">
        <v>655</v>
      </c>
      <c r="AT194" s="164" t="s">
        <v>534</v>
      </c>
      <c r="AU194" s="164" t="s">
        <v>129</v>
      </c>
      <c r="AY194" s="18" t="s">
        <v>445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8" t="s">
        <v>129</v>
      </c>
      <c r="BK194" s="165">
        <f t="shared" si="19"/>
        <v>0</v>
      </c>
      <c r="BL194" s="18" t="s">
        <v>558</v>
      </c>
      <c r="BM194" s="164" t="s">
        <v>4029</v>
      </c>
    </row>
    <row r="195" spans="1:65" s="2" customFormat="1" ht="21.75" customHeight="1">
      <c r="A195" s="30"/>
      <c r="B195" s="152"/>
      <c r="C195" s="153" t="s">
        <v>969</v>
      </c>
      <c r="D195" s="153" t="s">
        <v>447</v>
      </c>
      <c r="E195" s="154" t="s">
        <v>4030</v>
      </c>
      <c r="F195" s="155" t="s">
        <v>4031</v>
      </c>
      <c r="G195" s="156" t="s">
        <v>651</v>
      </c>
      <c r="H195" s="157">
        <v>1</v>
      </c>
      <c r="I195" s="158"/>
      <c r="J195" s="158">
        <f t="shared" si="10"/>
        <v>0</v>
      </c>
      <c r="K195" s="159"/>
      <c r="L195" s="31"/>
      <c r="M195" s="160" t="s">
        <v>1</v>
      </c>
      <c r="N195" s="161" t="s">
        <v>39</v>
      </c>
      <c r="O195" s="162">
        <v>0.53849000000000002</v>
      </c>
      <c r="P195" s="162">
        <f t="shared" si="11"/>
        <v>0.53849000000000002</v>
      </c>
      <c r="Q195" s="162">
        <v>7.6500000000000003E-5</v>
      </c>
      <c r="R195" s="162">
        <f t="shared" si="12"/>
        <v>7.6500000000000003E-5</v>
      </c>
      <c r="S195" s="162">
        <v>0</v>
      </c>
      <c r="T195" s="163">
        <f t="shared" si="1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4" t="s">
        <v>558</v>
      </c>
      <c r="AT195" s="164" t="s">
        <v>447</v>
      </c>
      <c r="AU195" s="164" t="s">
        <v>129</v>
      </c>
      <c r="AY195" s="18" t="s">
        <v>445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8" t="s">
        <v>129</v>
      </c>
      <c r="BK195" s="165">
        <f t="shared" si="19"/>
        <v>0</v>
      </c>
      <c r="BL195" s="18" t="s">
        <v>558</v>
      </c>
      <c r="BM195" s="164" t="s">
        <v>4032</v>
      </c>
    </row>
    <row r="196" spans="1:65" s="2" customFormat="1" ht="24.2" customHeight="1">
      <c r="A196" s="30"/>
      <c r="B196" s="152"/>
      <c r="C196" s="194" t="s">
        <v>973</v>
      </c>
      <c r="D196" s="194" t="s">
        <v>534</v>
      </c>
      <c r="E196" s="195" t="s">
        <v>4033</v>
      </c>
      <c r="F196" s="196" t="s">
        <v>4034</v>
      </c>
      <c r="G196" s="197" t="s">
        <v>651</v>
      </c>
      <c r="H196" s="198">
        <v>1</v>
      </c>
      <c r="I196" s="199"/>
      <c r="J196" s="199">
        <f t="shared" si="10"/>
        <v>0</v>
      </c>
      <c r="K196" s="200"/>
      <c r="L196" s="201"/>
      <c r="M196" s="202" t="s">
        <v>1</v>
      </c>
      <c r="N196" s="203" t="s">
        <v>39</v>
      </c>
      <c r="O196" s="162">
        <v>0</v>
      </c>
      <c r="P196" s="162">
        <f t="shared" si="11"/>
        <v>0</v>
      </c>
      <c r="Q196" s="162">
        <v>3.8800000000000002E-3</v>
      </c>
      <c r="R196" s="162">
        <f t="shared" si="12"/>
        <v>3.8800000000000002E-3</v>
      </c>
      <c r="S196" s="162">
        <v>0</v>
      </c>
      <c r="T196" s="163">
        <f t="shared" si="1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64" t="s">
        <v>655</v>
      </c>
      <c r="AT196" s="164" t="s">
        <v>534</v>
      </c>
      <c r="AU196" s="164" t="s">
        <v>129</v>
      </c>
      <c r="AY196" s="18" t="s">
        <v>445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8" t="s">
        <v>129</v>
      </c>
      <c r="BK196" s="165">
        <f t="shared" si="19"/>
        <v>0</v>
      </c>
      <c r="BL196" s="18" t="s">
        <v>558</v>
      </c>
      <c r="BM196" s="164" t="s">
        <v>4035</v>
      </c>
    </row>
    <row r="197" spans="1:65" s="2" customFormat="1" ht="24.2" customHeight="1">
      <c r="A197" s="30"/>
      <c r="B197" s="152"/>
      <c r="C197" s="153" t="s">
        <v>980</v>
      </c>
      <c r="D197" s="153" t="s">
        <v>447</v>
      </c>
      <c r="E197" s="154" t="s">
        <v>4036</v>
      </c>
      <c r="F197" s="155" t="s">
        <v>4037</v>
      </c>
      <c r="G197" s="156" t="s">
        <v>646</v>
      </c>
      <c r="H197" s="157">
        <v>7</v>
      </c>
      <c r="I197" s="158"/>
      <c r="J197" s="158">
        <f t="shared" si="10"/>
        <v>0</v>
      </c>
      <c r="K197" s="159"/>
      <c r="L197" s="31"/>
      <c r="M197" s="160" t="s">
        <v>1</v>
      </c>
      <c r="N197" s="161" t="s">
        <v>39</v>
      </c>
      <c r="O197" s="162">
        <v>0.94033999999999995</v>
      </c>
      <c r="P197" s="162">
        <f t="shared" si="11"/>
        <v>6.5823799999999997</v>
      </c>
      <c r="Q197" s="162">
        <v>2.6045000000000002E-4</v>
      </c>
      <c r="R197" s="162">
        <f t="shared" si="12"/>
        <v>1.8231500000000002E-3</v>
      </c>
      <c r="S197" s="162">
        <v>0</v>
      </c>
      <c r="T197" s="163">
        <f t="shared" si="1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64" t="s">
        <v>558</v>
      </c>
      <c r="AT197" s="164" t="s">
        <v>447</v>
      </c>
      <c r="AU197" s="164" t="s">
        <v>129</v>
      </c>
      <c r="AY197" s="18" t="s">
        <v>445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8" t="s">
        <v>129</v>
      </c>
      <c r="BK197" s="165">
        <f t="shared" si="19"/>
        <v>0</v>
      </c>
      <c r="BL197" s="18" t="s">
        <v>558</v>
      </c>
      <c r="BM197" s="164" t="s">
        <v>4038</v>
      </c>
    </row>
    <row r="198" spans="1:65" s="2" customFormat="1" ht="37.9" customHeight="1">
      <c r="A198" s="30"/>
      <c r="B198" s="152"/>
      <c r="C198" s="194" t="s">
        <v>985</v>
      </c>
      <c r="D198" s="194" t="s">
        <v>534</v>
      </c>
      <c r="E198" s="195" t="s">
        <v>4039</v>
      </c>
      <c r="F198" s="196" t="s">
        <v>4040</v>
      </c>
      <c r="G198" s="197" t="s">
        <v>651</v>
      </c>
      <c r="H198" s="198">
        <v>7</v>
      </c>
      <c r="I198" s="199"/>
      <c r="J198" s="199">
        <f t="shared" si="10"/>
        <v>0</v>
      </c>
      <c r="K198" s="200"/>
      <c r="L198" s="201"/>
      <c r="M198" s="202" t="s">
        <v>1</v>
      </c>
      <c r="N198" s="203" t="s">
        <v>39</v>
      </c>
      <c r="O198" s="162">
        <v>0</v>
      </c>
      <c r="P198" s="162">
        <f t="shared" si="11"/>
        <v>0</v>
      </c>
      <c r="Q198" s="162">
        <v>1.8499999999999999E-2</v>
      </c>
      <c r="R198" s="162">
        <f t="shared" si="12"/>
        <v>0.1295</v>
      </c>
      <c r="S198" s="162">
        <v>0</v>
      </c>
      <c r="T198" s="163">
        <f t="shared" si="1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64" t="s">
        <v>655</v>
      </c>
      <c r="AT198" s="164" t="s">
        <v>534</v>
      </c>
      <c r="AU198" s="164" t="s">
        <v>129</v>
      </c>
      <c r="AY198" s="18" t="s">
        <v>445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8" t="s">
        <v>129</v>
      </c>
      <c r="BK198" s="165">
        <f t="shared" si="19"/>
        <v>0</v>
      </c>
      <c r="BL198" s="18" t="s">
        <v>558</v>
      </c>
      <c r="BM198" s="164" t="s">
        <v>4041</v>
      </c>
    </row>
    <row r="199" spans="1:65" s="2" customFormat="1" ht="21.75" customHeight="1">
      <c r="A199" s="30"/>
      <c r="B199" s="152"/>
      <c r="C199" s="153" t="s">
        <v>989</v>
      </c>
      <c r="D199" s="153" t="s">
        <v>447</v>
      </c>
      <c r="E199" s="154" t="s">
        <v>4042</v>
      </c>
      <c r="F199" s="155" t="s">
        <v>4043</v>
      </c>
      <c r="G199" s="156" t="s">
        <v>651</v>
      </c>
      <c r="H199" s="157">
        <v>1</v>
      </c>
      <c r="I199" s="158"/>
      <c r="J199" s="158">
        <f t="shared" si="10"/>
        <v>0</v>
      </c>
      <c r="K199" s="159"/>
      <c r="L199" s="31"/>
      <c r="M199" s="160" t="s">
        <v>1</v>
      </c>
      <c r="N199" s="161" t="s">
        <v>39</v>
      </c>
      <c r="O199" s="162">
        <v>0.42093000000000003</v>
      </c>
      <c r="P199" s="162">
        <f t="shared" si="11"/>
        <v>0.42093000000000003</v>
      </c>
      <c r="Q199" s="162">
        <v>7.9000000000000006E-6</v>
      </c>
      <c r="R199" s="162">
        <f t="shared" si="12"/>
        <v>7.9000000000000006E-6</v>
      </c>
      <c r="S199" s="162">
        <v>0</v>
      </c>
      <c r="T199" s="163">
        <f t="shared" si="1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64" t="s">
        <v>558</v>
      </c>
      <c r="AT199" s="164" t="s">
        <v>447</v>
      </c>
      <c r="AU199" s="164" t="s">
        <v>129</v>
      </c>
      <c r="AY199" s="18" t="s">
        <v>445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8" t="s">
        <v>129</v>
      </c>
      <c r="BK199" s="165">
        <f t="shared" si="19"/>
        <v>0</v>
      </c>
      <c r="BL199" s="18" t="s">
        <v>558</v>
      </c>
      <c r="BM199" s="164" t="s">
        <v>4044</v>
      </c>
    </row>
    <row r="200" spans="1:65" s="2" customFormat="1" ht="21.75" customHeight="1">
      <c r="A200" s="30"/>
      <c r="B200" s="152"/>
      <c r="C200" s="194" t="s">
        <v>1000</v>
      </c>
      <c r="D200" s="194" t="s">
        <v>534</v>
      </c>
      <c r="E200" s="195" t="s">
        <v>4045</v>
      </c>
      <c r="F200" s="196" t="s">
        <v>4046</v>
      </c>
      <c r="G200" s="197" t="s">
        <v>651</v>
      </c>
      <c r="H200" s="198">
        <v>1</v>
      </c>
      <c r="I200" s="199"/>
      <c r="J200" s="199">
        <f t="shared" si="10"/>
        <v>0</v>
      </c>
      <c r="K200" s="200"/>
      <c r="L200" s="201"/>
      <c r="M200" s="202" t="s">
        <v>1</v>
      </c>
      <c r="N200" s="203" t="s">
        <v>39</v>
      </c>
      <c r="O200" s="162">
        <v>0</v>
      </c>
      <c r="P200" s="162">
        <f t="shared" si="11"/>
        <v>0</v>
      </c>
      <c r="Q200" s="162">
        <v>2.2499999999999998E-3</v>
      </c>
      <c r="R200" s="162">
        <f t="shared" si="12"/>
        <v>2.2499999999999998E-3</v>
      </c>
      <c r="S200" s="162">
        <v>0</v>
      </c>
      <c r="T200" s="163">
        <f t="shared" si="1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4" t="s">
        <v>655</v>
      </c>
      <c r="AT200" s="164" t="s">
        <v>534</v>
      </c>
      <c r="AU200" s="164" t="s">
        <v>129</v>
      </c>
      <c r="AY200" s="18" t="s">
        <v>445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8" t="s">
        <v>129</v>
      </c>
      <c r="BK200" s="165">
        <f t="shared" si="19"/>
        <v>0</v>
      </c>
      <c r="BL200" s="18" t="s">
        <v>558</v>
      </c>
      <c r="BM200" s="164" t="s">
        <v>4047</v>
      </c>
    </row>
    <row r="201" spans="1:65" s="2" customFormat="1" ht="24.2" customHeight="1">
      <c r="A201" s="30"/>
      <c r="B201" s="152"/>
      <c r="C201" s="153" t="s">
        <v>1004</v>
      </c>
      <c r="D201" s="153" t="s">
        <v>447</v>
      </c>
      <c r="E201" s="154" t="s">
        <v>4048</v>
      </c>
      <c r="F201" s="155" t="s">
        <v>4049</v>
      </c>
      <c r="G201" s="156" t="s">
        <v>542</v>
      </c>
      <c r="H201" s="157">
        <v>1735</v>
      </c>
      <c r="I201" s="158"/>
      <c r="J201" s="158">
        <f t="shared" si="10"/>
        <v>0</v>
      </c>
      <c r="K201" s="159"/>
      <c r="L201" s="31"/>
      <c r="M201" s="160" t="s">
        <v>1</v>
      </c>
      <c r="N201" s="161" t="s">
        <v>39</v>
      </c>
      <c r="O201" s="162">
        <v>6.4000000000000001E-2</v>
      </c>
      <c r="P201" s="162">
        <f t="shared" si="11"/>
        <v>111.04</v>
      </c>
      <c r="Q201" s="162">
        <v>1.8652E-4</v>
      </c>
      <c r="R201" s="162">
        <f t="shared" si="12"/>
        <v>0.32361220000000002</v>
      </c>
      <c r="S201" s="162">
        <v>0</v>
      </c>
      <c r="T201" s="163">
        <f t="shared" si="13"/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64" t="s">
        <v>558</v>
      </c>
      <c r="AT201" s="164" t="s">
        <v>447</v>
      </c>
      <c r="AU201" s="164" t="s">
        <v>129</v>
      </c>
      <c r="AY201" s="18" t="s">
        <v>445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8" t="s">
        <v>129</v>
      </c>
      <c r="BK201" s="165">
        <f t="shared" si="19"/>
        <v>0</v>
      </c>
      <c r="BL201" s="18" t="s">
        <v>558</v>
      </c>
      <c r="BM201" s="164" t="s">
        <v>4050</v>
      </c>
    </row>
    <row r="202" spans="1:65" s="2" customFormat="1" ht="24.2" customHeight="1">
      <c r="A202" s="30"/>
      <c r="B202" s="152"/>
      <c r="C202" s="153" t="s">
        <v>1008</v>
      </c>
      <c r="D202" s="153" t="s">
        <v>447</v>
      </c>
      <c r="E202" s="154" t="s">
        <v>4051</v>
      </c>
      <c r="F202" s="155" t="s">
        <v>4052</v>
      </c>
      <c r="G202" s="156" t="s">
        <v>542</v>
      </c>
      <c r="H202" s="157">
        <v>37</v>
      </c>
      <c r="I202" s="158"/>
      <c r="J202" s="158">
        <f t="shared" si="10"/>
        <v>0</v>
      </c>
      <c r="K202" s="159"/>
      <c r="L202" s="31"/>
      <c r="M202" s="160" t="s">
        <v>1</v>
      </c>
      <c r="N202" s="161" t="s">
        <v>39</v>
      </c>
      <c r="O202" s="162">
        <v>0.13089000000000001</v>
      </c>
      <c r="P202" s="162">
        <f t="shared" si="11"/>
        <v>4.84293</v>
      </c>
      <c r="Q202" s="162">
        <v>3.5146999999999999E-4</v>
      </c>
      <c r="R202" s="162">
        <f t="shared" si="12"/>
        <v>1.3004389999999999E-2</v>
      </c>
      <c r="S202" s="162">
        <v>0</v>
      </c>
      <c r="T202" s="163">
        <f t="shared" si="13"/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64" t="s">
        <v>558</v>
      </c>
      <c r="AT202" s="164" t="s">
        <v>447</v>
      </c>
      <c r="AU202" s="164" t="s">
        <v>129</v>
      </c>
      <c r="AY202" s="18" t="s">
        <v>445</v>
      </c>
      <c r="BE202" s="165">
        <f t="shared" si="14"/>
        <v>0</v>
      </c>
      <c r="BF202" s="165">
        <f t="shared" si="15"/>
        <v>0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8" t="s">
        <v>129</v>
      </c>
      <c r="BK202" s="165">
        <f t="shared" si="19"/>
        <v>0</v>
      </c>
      <c r="BL202" s="18" t="s">
        <v>558</v>
      </c>
      <c r="BM202" s="164" t="s">
        <v>4053</v>
      </c>
    </row>
    <row r="203" spans="1:65" s="2" customFormat="1" ht="24.2" customHeight="1">
      <c r="A203" s="30"/>
      <c r="B203" s="152"/>
      <c r="C203" s="153" t="s">
        <v>1012</v>
      </c>
      <c r="D203" s="153" t="s">
        <v>447</v>
      </c>
      <c r="E203" s="154" t="s">
        <v>4054</v>
      </c>
      <c r="F203" s="155" t="s">
        <v>4055</v>
      </c>
      <c r="G203" s="156" t="s">
        <v>507</v>
      </c>
      <c r="H203" s="157">
        <v>3.3460000000000001</v>
      </c>
      <c r="I203" s="158"/>
      <c r="J203" s="158">
        <f t="shared" si="10"/>
        <v>0</v>
      </c>
      <c r="K203" s="159"/>
      <c r="L203" s="31"/>
      <c r="M203" s="160" t="s">
        <v>1</v>
      </c>
      <c r="N203" s="161" t="s">
        <v>39</v>
      </c>
      <c r="O203" s="162">
        <v>1.3480000000000001</v>
      </c>
      <c r="P203" s="162">
        <f t="shared" si="11"/>
        <v>4.510408</v>
      </c>
      <c r="Q203" s="162">
        <v>0</v>
      </c>
      <c r="R203" s="162">
        <f t="shared" si="12"/>
        <v>0</v>
      </c>
      <c r="S203" s="162">
        <v>0</v>
      </c>
      <c r="T203" s="163">
        <f t="shared" si="13"/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4" t="s">
        <v>558</v>
      </c>
      <c r="AT203" s="164" t="s">
        <v>447</v>
      </c>
      <c r="AU203" s="164" t="s">
        <v>129</v>
      </c>
      <c r="AY203" s="18" t="s">
        <v>445</v>
      </c>
      <c r="BE203" s="165">
        <f t="shared" si="14"/>
        <v>0</v>
      </c>
      <c r="BF203" s="165">
        <f t="shared" si="15"/>
        <v>0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8" t="s">
        <v>129</v>
      </c>
      <c r="BK203" s="165">
        <f t="shared" si="19"/>
        <v>0</v>
      </c>
      <c r="BL203" s="18" t="s">
        <v>558</v>
      </c>
      <c r="BM203" s="164" t="s">
        <v>4056</v>
      </c>
    </row>
    <row r="204" spans="1:65" s="2" customFormat="1" ht="24.2" customHeight="1">
      <c r="A204" s="30"/>
      <c r="B204" s="152"/>
      <c r="C204" s="153" t="s">
        <v>1016</v>
      </c>
      <c r="D204" s="153" t="s">
        <v>447</v>
      </c>
      <c r="E204" s="154" t="s">
        <v>4057</v>
      </c>
      <c r="F204" s="155" t="s">
        <v>4058</v>
      </c>
      <c r="G204" s="156" t="s">
        <v>507</v>
      </c>
      <c r="H204" s="157">
        <v>3.3460000000000001</v>
      </c>
      <c r="I204" s="158"/>
      <c r="J204" s="158">
        <f t="shared" si="10"/>
        <v>0</v>
      </c>
      <c r="K204" s="159"/>
      <c r="L204" s="31"/>
      <c r="M204" s="160" t="s">
        <v>1</v>
      </c>
      <c r="N204" s="161" t="s">
        <v>39</v>
      </c>
      <c r="O204" s="162">
        <v>1.153</v>
      </c>
      <c r="P204" s="162">
        <f t="shared" si="11"/>
        <v>3.8579380000000003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64" t="s">
        <v>558</v>
      </c>
      <c r="AT204" s="164" t="s">
        <v>447</v>
      </c>
      <c r="AU204" s="164" t="s">
        <v>129</v>
      </c>
      <c r="AY204" s="18" t="s">
        <v>445</v>
      </c>
      <c r="BE204" s="165">
        <f t="shared" si="14"/>
        <v>0</v>
      </c>
      <c r="BF204" s="165">
        <f t="shared" si="15"/>
        <v>0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8" t="s">
        <v>129</v>
      </c>
      <c r="BK204" s="165">
        <f t="shared" si="19"/>
        <v>0</v>
      </c>
      <c r="BL204" s="18" t="s">
        <v>558</v>
      </c>
      <c r="BM204" s="164" t="s">
        <v>4059</v>
      </c>
    </row>
    <row r="205" spans="1:65" s="12" customFormat="1" ht="22.9" customHeight="1">
      <c r="B205" s="140"/>
      <c r="D205" s="141" t="s">
        <v>72</v>
      </c>
      <c r="E205" s="150" t="s">
        <v>4060</v>
      </c>
      <c r="F205" s="150" t="s">
        <v>4061</v>
      </c>
      <c r="J205" s="151">
        <f>BK205</f>
        <v>0</v>
      </c>
      <c r="L205" s="140"/>
      <c r="M205" s="144"/>
      <c r="N205" s="145"/>
      <c r="O205" s="145"/>
      <c r="P205" s="146">
        <f>SUM(P206:P221)</f>
        <v>37.440869000000006</v>
      </c>
      <c r="Q205" s="145"/>
      <c r="R205" s="146">
        <f>SUM(R206:R221)</f>
        <v>0.28076986999999998</v>
      </c>
      <c r="S205" s="145"/>
      <c r="T205" s="147">
        <f>SUM(T206:T221)</f>
        <v>0</v>
      </c>
      <c r="AR205" s="141" t="s">
        <v>129</v>
      </c>
      <c r="AT205" s="148" t="s">
        <v>72</v>
      </c>
      <c r="AU205" s="148" t="s">
        <v>81</v>
      </c>
      <c r="AY205" s="141" t="s">
        <v>445</v>
      </c>
      <c r="BK205" s="149">
        <f>SUM(BK206:BK221)</f>
        <v>0</v>
      </c>
    </row>
    <row r="206" spans="1:65" s="2" customFormat="1" ht="24.2" customHeight="1">
      <c r="A206" s="30"/>
      <c r="B206" s="152"/>
      <c r="C206" s="153" t="s">
        <v>1024</v>
      </c>
      <c r="D206" s="153" t="s">
        <v>447</v>
      </c>
      <c r="E206" s="154" t="s">
        <v>4062</v>
      </c>
      <c r="F206" s="155" t="s">
        <v>4063</v>
      </c>
      <c r="G206" s="156" t="s">
        <v>542</v>
      </c>
      <c r="H206" s="157">
        <v>18</v>
      </c>
      <c r="I206" s="158"/>
      <c r="J206" s="158">
        <f t="shared" ref="J206:J221" si="20">ROUND(I206*H206,2)</f>
        <v>0</v>
      </c>
      <c r="K206" s="159"/>
      <c r="L206" s="31"/>
      <c r="M206" s="160" t="s">
        <v>1</v>
      </c>
      <c r="N206" s="161" t="s">
        <v>39</v>
      </c>
      <c r="O206" s="162">
        <v>0.42571999999999999</v>
      </c>
      <c r="P206" s="162">
        <f t="shared" ref="P206:P221" si="21">O206*H206</f>
        <v>7.66296</v>
      </c>
      <c r="Q206" s="162">
        <v>2.74091E-3</v>
      </c>
      <c r="R206" s="162">
        <f t="shared" ref="R206:R221" si="22">Q206*H206</f>
        <v>4.9336379999999999E-2</v>
      </c>
      <c r="S206" s="162">
        <v>0</v>
      </c>
      <c r="T206" s="163">
        <f t="shared" ref="T206:T221" si="23"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64" t="s">
        <v>558</v>
      </c>
      <c r="AT206" s="164" t="s">
        <v>447</v>
      </c>
      <c r="AU206" s="164" t="s">
        <v>129</v>
      </c>
      <c r="AY206" s="18" t="s">
        <v>445</v>
      </c>
      <c r="BE206" s="165">
        <f t="shared" ref="BE206:BE221" si="24">IF(N206="základná",J206,0)</f>
        <v>0</v>
      </c>
      <c r="BF206" s="165">
        <f t="shared" ref="BF206:BF221" si="25">IF(N206="znížená",J206,0)</f>
        <v>0</v>
      </c>
      <c r="BG206" s="165">
        <f t="shared" ref="BG206:BG221" si="26">IF(N206="zákl. prenesená",J206,0)</f>
        <v>0</v>
      </c>
      <c r="BH206" s="165">
        <f t="shared" ref="BH206:BH221" si="27">IF(N206="zníž. prenesená",J206,0)</f>
        <v>0</v>
      </c>
      <c r="BI206" s="165">
        <f t="shared" ref="BI206:BI221" si="28">IF(N206="nulová",J206,0)</f>
        <v>0</v>
      </c>
      <c r="BJ206" s="18" t="s">
        <v>129</v>
      </c>
      <c r="BK206" s="165">
        <f t="shared" ref="BK206:BK221" si="29">ROUND(I206*H206,2)</f>
        <v>0</v>
      </c>
      <c r="BL206" s="18" t="s">
        <v>558</v>
      </c>
      <c r="BM206" s="164" t="s">
        <v>4064</v>
      </c>
    </row>
    <row r="207" spans="1:65" s="2" customFormat="1" ht="24.2" customHeight="1">
      <c r="A207" s="30"/>
      <c r="B207" s="152"/>
      <c r="C207" s="153" t="s">
        <v>1029</v>
      </c>
      <c r="D207" s="153" t="s">
        <v>447</v>
      </c>
      <c r="E207" s="154" t="s">
        <v>4065</v>
      </c>
      <c r="F207" s="155" t="s">
        <v>4066</v>
      </c>
      <c r="G207" s="156" t="s">
        <v>542</v>
      </c>
      <c r="H207" s="157">
        <v>40</v>
      </c>
      <c r="I207" s="158"/>
      <c r="J207" s="158">
        <f t="shared" si="20"/>
        <v>0</v>
      </c>
      <c r="K207" s="159"/>
      <c r="L207" s="31"/>
      <c r="M207" s="160" t="s">
        <v>1</v>
      </c>
      <c r="N207" s="161" t="s">
        <v>39</v>
      </c>
      <c r="O207" s="162">
        <v>0.49196000000000001</v>
      </c>
      <c r="P207" s="162">
        <f t="shared" si="21"/>
        <v>19.6784</v>
      </c>
      <c r="Q207" s="162">
        <v>4.0883600000000001E-3</v>
      </c>
      <c r="R207" s="162">
        <f t="shared" si="22"/>
        <v>0.1635344</v>
      </c>
      <c r="S207" s="162">
        <v>0</v>
      </c>
      <c r="T207" s="163">
        <f t="shared" si="23"/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64" t="s">
        <v>558</v>
      </c>
      <c r="AT207" s="164" t="s">
        <v>447</v>
      </c>
      <c r="AU207" s="164" t="s">
        <v>129</v>
      </c>
      <c r="AY207" s="18" t="s">
        <v>445</v>
      </c>
      <c r="BE207" s="165">
        <f t="shared" si="24"/>
        <v>0</v>
      </c>
      <c r="BF207" s="165">
        <f t="shared" si="25"/>
        <v>0</v>
      </c>
      <c r="BG207" s="165">
        <f t="shared" si="26"/>
        <v>0</v>
      </c>
      <c r="BH207" s="165">
        <f t="shared" si="27"/>
        <v>0</v>
      </c>
      <c r="BI207" s="165">
        <f t="shared" si="28"/>
        <v>0</v>
      </c>
      <c r="BJ207" s="18" t="s">
        <v>129</v>
      </c>
      <c r="BK207" s="165">
        <f t="shared" si="29"/>
        <v>0</v>
      </c>
      <c r="BL207" s="18" t="s">
        <v>558</v>
      </c>
      <c r="BM207" s="164" t="s">
        <v>4067</v>
      </c>
    </row>
    <row r="208" spans="1:65" s="2" customFormat="1" ht="24.2" customHeight="1">
      <c r="A208" s="30"/>
      <c r="B208" s="152"/>
      <c r="C208" s="153" t="s">
        <v>1035</v>
      </c>
      <c r="D208" s="153" t="s">
        <v>447</v>
      </c>
      <c r="E208" s="154" t="s">
        <v>4068</v>
      </c>
      <c r="F208" s="155" t="s">
        <v>4069</v>
      </c>
      <c r="G208" s="156" t="s">
        <v>542</v>
      </c>
      <c r="H208" s="157">
        <v>2</v>
      </c>
      <c r="I208" s="158"/>
      <c r="J208" s="158">
        <f t="shared" si="20"/>
        <v>0</v>
      </c>
      <c r="K208" s="159"/>
      <c r="L208" s="31"/>
      <c r="M208" s="160" t="s">
        <v>1</v>
      </c>
      <c r="N208" s="161" t="s">
        <v>39</v>
      </c>
      <c r="O208" s="162">
        <v>0.52446000000000004</v>
      </c>
      <c r="P208" s="162">
        <f t="shared" si="21"/>
        <v>1.0489200000000001</v>
      </c>
      <c r="Q208" s="162">
        <v>8.2774400000000005E-3</v>
      </c>
      <c r="R208" s="162">
        <f t="shared" si="22"/>
        <v>1.6554880000000001E-2</v>
      </c>
      <c r="S208" s="162">
        <v>0</v>
      </c>
      <c r="T208" s="163">
        <f t="shared" si="23"/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64" t="s">
        <v>558</v>
      </c>
      <c r="AT208" s="164" t="s">
        <v>447</v>
      </c>
      <c r="AU208" s="164" t="s">
        <v>129</v>
      </c>
      <c r="AY208" s="18" t="s">
        <v>445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8" t="s">
        <v>129</v>
      </c>
      <c r="BK208" s="165">
        <f t="shared" si="29"/>
        <v>0</v>
      </c>
      <c r="BL208" s="18" t="s">
        <v>558</v>
      </c>
      <c r="BM208" s="164" t="s">
        <v>4070</v>
      </c>
    </row>
    <row r="209" spans="1:65" s="2" customFormat="1" ht="24.2" customHeight="1">
      <c r="A209" s="30"/>
      <c r="B209" s="152"/>
      <c r="C209" s="153" t="s">
        <v>1039</v>
      </c>
      <c r="D209" s="153" t="s">
        <v>447</v>
      </c>
      <c r="E209" s="154" t="s">
        <v>4071</v>
      </c>
      <c r="F209" s="155" t="s">
        <v>4072</v>
      </c>
      <c r="G209" s="156" t="s">
        <v>646</v>
      </c>
      <c r="H209" s="157">
        <v>1</v>
      </c>
      <c r="I209" s="158"/>
      <c r="J209" s="158">
        <f t="shared" si="20"/>
        <v>0</v>
      </c>
      <c r="K209" s="159"/>
      <c r="L209" s="31"/>
      <c r="M209" s="160" t="s">
        <v>1</v>
      </c>
      <c r="N209" s="161" t="s">
        <v>39</v>
      </c>
      <c r="O209" s="162">
        <v>1.9727300000000001</v>
      </c>
      <c r="P209" s="162">
        <f t="shared" si="21"/>
        <v>1.9727300000000001</v>
      </c>
      <c r="Q209" s="162">
        <v>6.28E-3</v>
      </c>
      <c r="R209" s="162">
        <f t="shared" si="22"/>
        <v>6.28E-3</v>
      </c>
      <c r="S209" s="162">
        <v>0</v>
      </c>
      <c r="T209" s="163">
        <f t="shared" si="23"/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64" t="s">
        <v>558</v>
      </c>
      <c r="AT209" s="164" t="s">
        <v>447</v>
      </c>
      <c r="AU209" s="164" t="s">
        <v>129</v>
      </c>
      <c r="AY209" s="18" t="s">
        <v>445</v>
      </c>
      <c r="BE209" s="165">
        <f t="shared" si="24"/>
        <v>0</v>
      </c>
      <c r="BF209" s="165">
        <f t="shared" si="25"/>
        <v>0</v>
      </c>
      <c r="BG209" s="165">
        <f t="shared" si="26"/>
        <v>0</v>
      </c>
      <c r="BH209" s="165">
        <f t="shared" si="27"/>
        <v>0</v>
      </c>
      <c r="BI209" s="165">
        <f t="shared" si="28"/>
        <v>0</v>
      </c>
      <c r="BJ209" s="18" t="s">
        <v>129</v>
      </c>
      <c r="BK209" s="165">
        <f t="shared" si="29"/>
        <v>0</v>
      </c>
      <c r="BL209" s="18" t="s">
        <v>558</v>
      </c>
      <c r="BM209" s="164" t="s">
        <v>4073</v>
      </c>
    </row>
    <row r="210" spans="1:65" s="2" customFormat="1" ht="21.75" customHeight="1">
      <c r="A210" s="30"/>
      <c r="B210" s="152"/>
      <c r="C210" s="153" t="s">
        <v>1044</v>
      </c>
      <c r="D210" s="153" t="s">
        <v>447</v>
      </c>
      <c r="E210" s="154" t="s">
        <v>4074</v>
      </c>
      <c r="F210" s="155" t="s">
        <v>4075</v>
      </c>
      <c r="G210" s="156" t="s">
        <v>646</v>
      </c>
      <c r="H210" s="157">
        <v>1</v>
      </c>
      <c r="I210" s="158"/>
      <c r="J210" s="158">
        <f t="shared" si="20"/>
        <v>0</v>
      </c>
      <c r="K210" s="159"/>
      <c r="L210" s="31"/>
      <c r="M210" s="160" t="s">
        <v>1</v>
      </c>
      <c r="N210" s="161" t="s">
        <v>39</v>
      </c>
      <c r="O210" s="162">
        <v>0.79435999999999996</v>
      </c>
      <c r="P210" s="162">
        <f t="shared" si="21"/>
        <v>0.79435999999999996</v>
      </c>
      <c r="Q210" s="162">
        <v>2.5408000000000001E-4</v>
      </c>
      <c r="R210" s="162">
        <f t="shared" si="22"/>
        <v>2.5408000000000001E-4</v>
      </c>
      <c r="S210" s="162">
        <v>0</v>
      </c>
      <c r="T210" s="163">
        <f t="shared" si="23"/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64" t="s">
        <v>558</v>
      </c>
      <c r="AT210" s="164" t="s">
        <v>447</v>
      </c>
      <c r="AU210" s="164" t="s">
        <v>129</v>
      </c>
      <c r="AY210" s="18" t="s">
        <v>445</v>
      </c>
      <c r="BE210" s="165">
        <f t="shared" si="24"/>
        <v>0</v>
      </c>
      <c r="BF210" s="165">
        <f t="shared" si="25"/>
        <v>0</v>
      </c>
      <c r="BG210" s="165">
        <f t="shared" si="26"/>
        <v>0</v>
      </c>
      <c r="BH210" s="165">
        <f t="shared" si="27"/>
        <v>0</v>
      </c>
      <c r="BI210" s="165">
        <f t="shared" si="28"/>
        <v>0</v>
      </c>
      <c r="BJ210" s="18" t="s">
        <v>129</v>
      </c>
      <c r="BK210" s="165">
        <f t="shared" si="29"/>
        <v>0</v>
      </c>
      <c r="BL210" s="18" t="s">
        <v>558</v>
      </c>
      <c r="BM210" s="164" t="s">
        <v>4076</v>
      </c>
    </row>
    <row r="211" spans="1:65" s="2" customFormat="1" ht="24.2" customHeight="1">
      <c r="A211" s="30"/>
      <c r="B211" s="152"/>
      <c r="C211" s="153" t="s">
        <v>1048</v>
      </c>
      <c r="D211" s="153" t="s">
        <v>447</v>
      </c>
      <c r="E211" s="154" t="s">
        <v>4077</v>
      </c>
      <c r="F211" s="155" t="s">
        <v>4078</v>
      </c>
      <c r="G211" s="156" t="s">
        <v>646</v>
      </c>
      <c r="H211" s="157">
        <v>2</v>
      </c>
      <c r="I211" s="158"/>
      <c r="J211" s="158">
        <f t="shared" si="20"/>
        <v>0</v>
      </c>
      <c r="K211" s="159"/>
      <c r="L211" s="31"/>
      <c r="M211" s="160" t="s">
        <v>1</v>
      </c>
      <c r="N211" s="161" t="s">
        <v>39</v>
      </c>
      <c r="O211" s="162">
        <v>1.6976100000000001</v>
      </c>
      <c r="P211" s="162">
        <f t="shared" si="21"/>
        <v>3.3952200000000001</v>
      </c>
      <c r="Q211" s="162">
        <v>6.8170899999999996E-3</v>
      </c>
      <c r="R211" s="162">
        <f t="shared" si="22"/>
        <v>1.3634179999999999E-2</v>
      </c>
      <c r="S211" s="162">
        <v>0</v>
      </c>
      <c r="T211" s="163">
        <f t="shared" si="23"/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64" t="s">
        <v>558</v>
      </c>
      <c r="AT211" s="164" t="s">
        <v>447</v>
      </c>
      <c r="AU211" s="164" t="s">
        <v>129</v>
      </c>
      <c r="AY211" s="18" t="s">
        <v>445</v>
      </c>
      <c r="BE211" s="165">
        <f t="shared" si="24"/>
        <v>0</v>
      </c>
      <c r="BF211" s="165">
        <f t="shared" si="25"/>
        <v>0</v>
      </c>
      <c r="BG211" s="165">
        <f t="shared" si="26"/>
        <v>0</v>
      </c>
      <c r="BH211" s="165">
        <f t="shared" si="27"/>
        <v>0</v>
      </c>
      <c r="BI211" s="165">
        <f t="shared" si="28"/>
        <v>0</v>
      </c>
      <c r="BJ211" s="18" t="s">
        <v>129</v>
      </c>
      <c r="BK211" s="165">
        <f t="shared" si="29"/>
        <v>0</v>
      </c>
      <c r="BL211" s="18" t="s">
        <v>558</v>
      </c>
      <c r="BM211" s="164" t="s">
        <v>4079</v>
      </c>
    </row>
    <row r="212" spans="1:65" s="2" customFormat="1" ht="24.2" customHeight="1">
      <c r="A212" s="30"/>
      <c r="B212" s="152"/>
      <c r="C212" s="153" t="s">
        <v>1052</v>
      </c>
      <c r="D212" s="153" t="s">
        <v>447</v>
      </c>
      <c r="E212" s="154" t="s">
        <v>4080</v>
      </c>
      <c r="F212" s="155" t="s">
        <v>4081</v>
      </c>
      <c r="G212" s="156" t="s">
        <v>651</v>
      </c>
      <c r="H212" s="157">
        <v>1</v>
      </c>
      <c r="I212" s="158"/>
      <c r="J212" s="158">
        <f t="shared" si="20"/>
        <v>0</v>
      </c>
      <c r="K212" s="159"/>
      <c r="L212" s="31"/>
      <c r="M212" s="160" t="s">
        <v>1</v>
      </c>
      <c r="N212" s="161" t="s">
        <v>39</v>
      </c>
      <c r="O212" s="162">
        <v>0.19016</v>
      </c>
      <c r="P212" s="162">
        <f t="shared" si="21"/>
        <v>0.19016</v>
      </c>
      <c r="Q212" s="162">
        <v>4.1999999999999996E-6</v>
      </c>
      <c r="R212" s="162">
        <f t="shared" si="22"/>
        <v>4.1999999999999996E-6</v>
      </c>
      <c r="S212" s="162">
        <v>0</v>
      </c>
      <c r="T212" s="163">
        <f t="shared" si="23"/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64" t="s">
        <v>558</v>
      </c>
      <c r="AT212" s="164" t="s">
        <v>447</v>
      </c>
      <c r="AU212" s="164" t="s">
        <v>129</v>
      </c>
      <c r="AY212" s="18" t="s">
        <v>445</v>
      </c>
      <c r="BE212" s="165">
        <f t="shared" si="24"/>
        <v>0</v>
      </c>
      <c r="BF212" s="165">
        <f t="shared" si="25"/>
        <v>0</v>
      </c>
      <c r="BG212" s="165">
        <f t="shared" si="26"/>
        <v>0</v>
      </c>
      <c r="BH212" s="165">
        <f t="shared" si="27"/>
        <v>0</v>
      </c>
      <c r="BI212" s="165">
        <f t="shared" si="28"/>
        <v>0</v>
      </c>
      <c r="BJ212" s="18" t="s">
        <v>129</v>
      </c>
      <c r="BK212" s="165">
        <f t="shared" si="29"/>
        <v>0</v>
      </c>
      <c r="BL212" s="18" t="s">
        <v>558</v>
      </c>
      <c r="BM212" s="164" t="s">
        <v>4082</v>
      </c>
    </row>
    <row r="213" spans="1:65" s="2" customFormat="1" ht="24.2" customHeight="1">
      <c r="A213" s="30"/>
      <c r="B213" s="152"/>
      <c r="C213" s="194" t="s">
        <v>1057</v>
      </c>
      <c r="D213" s="194" t="s">
        <v>534</v>
      </c>
      <c r="E213" s="195" t="s">
        <v>4083</v>
      </c>
      <c r="F213" s="196" t="s">
        <v>4084</v>
      </c>
      <c r="G213" s="197" t="s">
        <v>651</v>
      </c>
      <c r="H213" s="198">
        <v>1</v>
      </c>
      <c r="I213" s="199"/>
      <c r="J213" s="199">
        <f t="shared" si="20"/>
        <v>0</v>
      </c>
      <c r="K213" s="200"/>
      <c r="L213" s="201"/>
      <c r="M213" s="202" t="s">
        <v>1</v>
      </c>
      <c r="N213" s="203" t="s">
        <v>39</v>
      </c>
      <c r="O213" s="162">
        <v>0</v>
      </c>
      <c r="P213" s="162">
        <f t="shared" si="21"/>
        <v>0</v>
      </c>
      <c r="Q213" s="162">
        <v>2.5000000000000001E-4</v>
      </c>
      <c r="R213" s="162">
        <f t="shared" si="22"/>
        <v>2.5000000000000001E-4</v>
      </c>
      <c r="S213" s="162">
        <v>0</v>
      </c>
      <c r="T213" s="163">
        <f t="shared" si="23"/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64" t="s">
        <v>655</v>
      </c>
      <c r="AT213" s="164" t="s">
        <v>534</v>
      </c>
      <c r="AU213" s="164" t="s">
        <v>129</v>
      </c>
      <c r="AY213" s="18" t="s">
        <v>445</v>
      </c>
      <c r="BE213" s="165">
        <f t="shared" si="24"/>
        <v>0</v>
      </c>
      <c r="BF213" s="165">
        <f t="shared" si="25"/>
        <v>0</v>
      </c>
      <c r="BG213" s="165">
        <f t="shared" si="26"/>
        <v>0</v>
      </c>
      <c r="BH213" s="165">
        <f t="shared" si="27"/>
        <v>0</v>
      </c>
      <c r="BI213" s="165">
        <f t="shared" si="28"/>
        <v>0</v>
      </c>
      <c r="BJ213" s="18" t="s">
        <v>129</v>
      </c>
      <c r="BK213" s="165">
        <f t="shared" si="29"/>
        <v>0</v>
      </c>
      <c r="BL213" s="18" t="s">
        <v>558</v>
      </c>
      <c r="BM213" s="164" t="s">
        <v>4085</v>
      </c>
    </row>
    <row r="214" spans="1:65" s="2" customFormat="1" ht="33" customHeight="1">
      <c r="A214" s="30"/>
      <c r="B214" s="152"/>
      <c r="C214" s="153" t="s">
        <v>1061</v>
      </c>
      <c r="D214" s="153" t="s">
        <v>447</v>
      </c>
      <c r="E214" s="154" t="s">
        <v>4086</v>
      </c>
      <c r="F214" s="155" t="s">
        <v>4087</v>
      </c>
      <c r="G214" s="156" t="s">
        <v>651</v>
      </c>
      <c r="H214" s="157">
        <v>2</v>
      </c>
      <c r="I214" s="158"/>
      <c r="J214" s="158">
        <f t="shared" si="20"/>
        <v>0</v>
      </c>
      <c r="K214" s="159"/>
      <c r="L214" s="31"/>
      <c r="M214" s="160" t="s">
        <v>1</v>
      </c>
      <c r="N214" s="161" t="s">
        <v>39</v>
      </c>
      <c r="O214" s="162">
        <v>0.19681000000000001</v>
      </c>
      <c r="P214" s="162">
        <f t="shared" si="21"/>
        <v>0.39362000000000003</v>
      </c>
      <c r="Q214" s="162">
        <v>1.3E-7</v>
      </c>
      <c r="R214" s="162">
        <f t="shared" si="22"/>
        <v>2.6E-7</v>
      </c>
      <c r="S214" s="162">
        <v>0</v>
      </c>
      <c r="T214" s="163">
        <f t="shared" si="23"/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64" t="s">
        <v>558</v>
      </c>
      <c r="AT214" s="164" t="s">
        <v>447</v>
      </c>
      <c r="AU214" s="164" t="s">
        <v>129</v>
      </c>
      <c r="AY214" s="18" t="s">
        <v>445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8" t="s">
        <v>129</v>
      </c>
      <c r="BK214" s="165">
        <f t="shared" si="29"/>
        <v>0</v>
      </c>
      <c r="BL214" s="18" t="s">
        <v>558</v>
      </c>
      <c r="BM214" s="164" t="s">
        <v>4088</v>
      </c>
    </row>
    <row r="215" spans="1:65" s="2" customFormat="1" ht="37.9" customHeight="1">
      <c r="A215" s="30"/>
      <c r="B215" s="152"/>
      <c r="C215" s="194" t="s">
        <v>1116</v>
      </c>
      <c r="D215" s="194" t="s">
        <v>534</v>
      </c>
      <c r="E215" s="195" t="s">
        <v>4089</v>
      </c>
      <c r="F215" s="196" t="s">
        <v>4090</v>
      </c>
      <c r="G215" s="197" t="s">
        <v>651</v>
      </c>
      <c r="H215" s="198">
        <v>2</v>
      </c>
      <c r="I215" s="199"/>
      <c r="J215" s="199">
        <f t="shared" si="20"/>
        <v>0</v>
      </c>
      <c r="K215" s="200"/>
      <c r="L215" s="201"/>
      <c r="M215" s="202" t="s">
        <v>1</v>
      </c>
      <c r="N215" s="203" t="s">
        <v>39</v>
      </c>
      <c r="O215" s="162">
        <v>0</v>
      </c>
      <c r="P215" s="162">
        <f t="shared" si="21"/>
        <v>0</v>
      </c>
      <c r="Q215" s="162">
        <v>1.5E-3</v>
      </c>
      <c r="R215" s="162">
        <f t="shared" si="22"/>
        <v>3.0000000000000001E-3</v>
      </c>
      <c r="S215" s="162">
        <v>0</v>
      </c>
      <c r="T215" s="163">
        <f t="shared" si="23"/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64" t="s">
        <v>655</v>
      </c>
      <c r="AT215" s="164" t="s">
        <v>534</v>
      </c>
      <c r="AU215" s="164" t="s">
        <v>129</v>
      </c>
      <c r="AY215" s="18" t="s">
        <v>445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8" t="s">
        <v>129</v>
      </c>
      <c r="BK215" s="165">
        <f t="shared" si="29"/>
        <v>0</v>
      </c>
      <c r="BL215" s="18" t="s">
        <v>558</v>
      </c>
      <c r="BM215" s="164" t="s">
        <v>4091</v>
      </c>
    </row>
    <row r="216" spans="1:65" s="2" customFormat="1" ht="24.2" customHeight="1">
      <c r="A216" s="30"/>
      <c r="B216" s="152"/>
      <c r="C216" s="153" t="s">
        <v>1120</v>
      </c>
      <c r="D216" s="153" t="s">
        <v>447</v>
      </c>
      <c r="E216" s="154" t="s">
        <v>4092</v>
      </c>
      <c r="F216" s="155" t="s">
        <v>4093</v>
      </c>
      <c r="G216" s="156" t="s">
        <v>651</v>
      </c>
      <c r="H216" s="157">
        <v>2</v>
      </c>
      <c r="I216" s="158"/>
      <c r="J216" s="158">
        <f t="shared" si="20"/>
        <v>0</v>
      </c>
      <c r="K216" s="159"/>
      <c r="L216" s="31"/>
      <c r="M216" s="160" t="s">
        <v>1</v>
      </c>
      <c r="N216" s="161" t="s">
        <v>39</v>
      </c>
      <c r="O216" s="162">
        <v>0.24926000000000001</v>
      </c>
      <c r="P216" s="162">
        <f t="shared" si="21"/>
        <v>0.49852000000000002</v>
      </c>
      <c r="Q216" s="162">
        <v>2.8000000000000002E-7</v>
      </c>
      <c r="R216" s="162">
        <f t="shared" si="22"/>
        <v>5.6000000000000004E-7</v>
      </c>
      <c r="S216" s="162">
        <v>0</v>
      </c>
      <c r="T216" s="163">
        <f t="shared" si="23"/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64" t="s">
        <v>558</v>
      </c>
      <c r="AT216" s="164" t="s">
        <v>447</v>
      </c>
      <c r="AU216" s="164" t="s">
        <v>129</v>
      </c>
      <c r="AY216" s="18" t="s">
        <v>445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8" t="s">
        <v>129</v>
      </c>
      <c r="BK216" s="165">
        <f t="shared" si="29"/>
        <v>0</v>
      </c>
      <c r="BL216" s="18" t="s">
        <v>558</v>
      </c>
      <c r="BM216" s="164" t="s">
        <v>4094</v>
      </c>
    </row>
    <row r="217" spans="1:65" s="2" customFormat="1" ht="24.2" customHeight="1">
      <c r="A217" s="30"/>
      <c r="B217" s="152"/>
      <c r="C217" s="194" t="s">
        <v>1126</v>
      </c>
      <c r="D217" s="194" t="s">
        <v>534</v>
      </c>
      <c r="E217" s="195" t="s">
        <v>4095</v>
      </c>
      <c r="F217" s="196" t="s">
        <v>4096</v>
      </c>
      <c r="G217" s="197" t="s">
        <v>651</v>
      </c>
      <c r="H217" s="198">
        <v>2</v>
      </c>
      <c r="I217" s="199"/>
      <c r="J217" s="199">
        <f t="shared" si="20"/>
        <v>0</v>
      </c>
      <c r="K217" s="200"/>
      <c r="L217" s="201"/>
      <c r="M217" s="202" t="s">
        <v>1</v>
      </c>
      <c r="N217" s="203" t="s">
        <v>39</v>
      </c>
      <c r="O217" s="162">
        <v>0</v>
      </c>
      <c r="P217" s="162">
        <f t="shared" si="21"/>
        <v>0</v>
      </c>
      <c r="Q217" s="162">
        <v>4.2100000000000002E-3</v>
      </c>
      <c r="R217" s="162">
        <f t="shared" si="22"/>
        <v>8.4200000000000004E-3</v>
      </c>
      <c r="S217" s="162">
        <v>0</v>
      </c>
      <c r="T217" s="163">
        <f t="shared" si="23"/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64" t="s">
        <v>655</v>
      </c>
      <c r="AT217" s="164" t="s">
        <v>534</v>
      </c>
      <c r="AU217" s="164" t="s">
        <v>129</v>
      </c>
      <c r="AY217" s="18" t="s">
        <v>445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8" t="s">
        <v>129</v>
      </c>
      <c r="BK217" s="165">
        <f t="shared" si="29"/>
        <v>0</v>
      </c>
      <c r="BL217" s="18" t="s">
        <v>558</v>
      </c>
      <c r="BM217" s="164" t="s">
        <v>4097</v>
      </c>
    </row>
    <row r="218" spans="1:65" s="2" customFormat="1" ht="33" customHeight="1">
      <c r="A218" s="30"/>
      <c r="B218" s="152"/>
      <c r="C218" s="153" t="s">
        <v>1130</v>
      </c>
      <c r="D218" s="153" t="s">
        <v>447</v>
      </c>
      <c r="E218" s="154" t="s">
        <v>4098</v>
      </c>
      <c r="F218" s="155" t="s">
        <v>4099</v>
      </c>
      <c r="G218" s="156" t="s">
        <v>651</v>
      </c>
      <c r="H218" s="157">
        <v>3</v>
      </c>
      <c r="I218" s="158"/>
      <c r="J218" s="158">
        <f t="shared" si="20"/>
        <v>0</v>
      </c>
      <c r="K218" s="159"/>
      <c r="L218" s="31"/>
      <c r="M218" s="160" t="s">
        <v>1</v>
      </c>
      <c r="N218" s="161" t="s">
        <v>39</v>
      </c>
      <c r="O218" s="162">
        <v>0.35948999999999998</v>
      </c>
      <c r="P218" s="162">
        <f t="shared" si="21"/>
        <v>1.0784699999999998</v>
      </c>
      <c r="Q218" s="162">
        <v>3.1E-7</v>
      </c>
      <c r="R218" s="162">
        <f t="shared" si="22"/>
        <v>9.2999999999999999E-7</v>
      </c>
      <c r="S218" s="162">
        <v>0</v>
      </c>
      <c r="T218" s="163">
        <f t="shared" si="23"/>
        <v>0</v>
      </c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R218" s="164" t="s">
        <v>558</v>
      </c>
      <c r="AT218" s="164" t="s">
        <v>447</v>
      </c>
      <c r="AU218" s="164" t="s">
        <v>129</v>
      </c>
      <c r="AY218" s="18" t="s">
        <v>445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8" t="s">
        <v>129</v>
      </c>
      <c r="BK218" s="165">
        <f t="shared" si="29"/>
        <v>0</v>
      </c>
      <c r="BL218" s="18" t="s">
        <v>558</v>
      </c>
      <c r="BM218" s="164" t="s">
        <v>4100</v>
      </c>
    </row>
    <row r="219" spans="1:65" s="2" customFormat="1" ht="24.2" customHeight="1">
      <c r="A219" s="30"/>
      <c r="B219" s="152"/>
      <c r="C219" s="194" t="s">
        <v>1134</v>
      </c>
      <c r="D219" s="194" t="s">
        <v>534</v>
      </c>
      <c r="E219" s="195" t="s">
        <v>4101</v>
      </c>
      <c r="F219" s="196" t="s">
        <v>4102</v>
      </c>
      <c r="G219" s="197" t="s">
        <v>651</v>
      </c>
      <c r="H219" s="198">
        <v>3</v>
      </c>
      <c r="I219" s="199"/>
      <c r="J219" s="199">
        <f t="shared" si="20"/>
        <v>0</v>
      </c>
      <c r="K219" s="200"/>
      <c r="L219" s="201"/>
      <c r="M219" s="202" t="s">
        <v>1</v>
      </c>
      <c r="N219" s="203" t="s">
        <v>39</v>
      </c>
      <c r="O219" s="162">
        <v>0</v>
      </c>
      <c r="P219" s="162">
        <f t="shared" si="21"/>
        <v>0</v>
      </c>
      <c r="Q219" s="162">
        <v>6.4999999999999997E-3</v>
      </c>
      <c r="R219" s="162">
        <f t="shared" si="22"/>
        <v>1.95E-2</v>
      </c>
      <c r="S219" s="162">
        <v>0</v>
      </c>
      <c r="T219" s="163">
        <f t="shared" si="23"/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64" t="s">
        <v>655</v>
      </c>
      <c r="AT219" s="164" t="s">
        <v>534</v>
      </c>
      <c r="AU219" s="164" t="s">
        <v>129</v>
      </c>
      <c r="AY219" s="18" t="s">
        <v>445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8" t="s">
        <v>129</v>
      </c>
      <c r="BK219" s="165">
        <f t="shared" si="29"/>
        <v>0</v>
      </c>
      <c r="BL219" s="18" t="s">
        <v>558</v>
      </c>
      <c r="BM219" s="164" t="s">
        <v>4103</v>
      </c>
    </row>
    <row r="220" spans="1:65" s="2" customFormat="1" ht="24.2" customHeight="1">
      <c r="A220" s="30"/>
      <c r="B220" s="152"/>
      <c r="C220" s="153" t="s">
        <v>1138</v>
      </c>
      <c r="D220" s="153" t="s">
        <v>447</v>
      </c>
      <c r="E220" s="154" t="s">
        <v>4104</v>
      </c>
      <c r="F220" s="155" t="s">
        <v>4105</v>
      </c>
      <c r="G220" s="156" t="s">
        <v>507</v>
      </c>
      <c r="H220" s="157">
        <v>0.28100000000000003</v>
      </c>
      <c r="I220" s="158"/>
      <c r="J220" s="158">
        <f t="shared" si="20"/>
        <v>0</v>
      </c>
      <c r="K220" s="159"/>
      <c r="L220" s="31"/>
      <c r="M220" s="160" t="s">
        <v>1</v>
      </c>
      <c r="N220" s="161" t="s">
        <v>39</v>
      </c>
      <c r="O220" s="162">
        <v>1.4419999999999999</v>
      </c>
      <c r="P220" s="162">
        <f t="shared" si="21"/>
        <v>0.40520200000000001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64" t="s">
        <v>558</v>
      </c>
      <c r="AT220" s="164" t="s">
        <v>447</v>
      </c>
      <c r="AU220" s="164" t="s">
        <v>129</v>
      </c>
      <c r="AY220" s="18" t="s">
        <v>445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8" t="s">
        <v>129</v>
      </c>
      <c r="BK220" s="165">
        <f t="shared" si="29"/>
        <v>0</v>
      </c>
      <c r="BL220" s="18" t="s">
        <v>558</v>
      </c>
      <c r="BM220" s="164" t="s">
        <v>4106</v>
      </c>
    </row>
    <row r="221" spans="1:65" s="2" customFormat="1" ht="24.2" customHeight="1">
      <c r="A221" s="30"/>
      <c r="B221" s="152"/>
      <c r="C221" s="153" t="s">
        <v>1143</v>
      </c>
      <c r="D221" s="153" t="s">
        <v>447</v>
      </c>
      <c r="E221" s="154" t="s">
        <v>4107</v>
      </c>
      <c r="F221" s="155" t="s">
        <v>4108</v>
      </c>
      <c r="G221" s="156" t="s">
        <v>507</v>
      </c>
      <c r="H221" s="157">
        <v>0.28100000000000003</v>
      </c>
      <c r="I221" s="158"/>
      <c r="J221" s="158">
        <f t="shared" si="20"/>
        <v>0</v>
      </c>
      <c r="K221" s="159"/>
      <c r="L221" s="31"/>
      <c r="M221" s="160" t="s">
        <v>1</v>
      </c>
      <c r="N221" s="161" t="s">
        <v>39</v>
      </c>
      <c r="O221" s="162">
        <v>1.147</v>
      </c>
      <c r="P221" s="162">
        <f t="shared" si="21"/>
        <v>0.32230700000000001</v>
      </c>
      <c r="Q221" s="162">
        <v>0</v>
      </c>
      <c r="R221" s="162">
        <f t="shared" si="22"/>
        <v>0</v>
      </c>
      <c r="S221" s="162">
        <v>0</v>
      </c>
      <c r="T221" s="163">
        <f t="shared" si="23"/>
        <v>0</v>
      </c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R221" s="164" t="s">
        <v>558</v>
      </c>
      <c r="AT221" s="164" t="s">
        <v>447</v>
      </c>
      <c r="AU221" s="164" t="s">
        <v>129</v>
      </c>
      <c r="AY221" s="18" t="s">
        <v>445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8" t="s">
        <v>129</v>
      </c>
      <c r="BK221" s="165">
        <f t="shared" si="29"/>
        <v>0</v>
      </c>
      <c r="BL221" s="18" t="s">
        <v>558</v>
      </c>
      <c r="BM221" s="164" t="s">
        <v>4109</v>
      </c>
    </row>
    <row r="222" spans="1:65" s="12" customFormat="1" ht="22.9" customHeight="1">
      <c r="B222" s="140"/>
      <c r="D222" s="141" t="s">
        <v>72</v>
      </c>
      <c r="E222" s="150" t="s">
        <v>2133</v>
      </c>
      <c r="F222" s="150" t="s">
        <v>2134</v>
      </c>
      <c r="J222" s="151">
        <f>BK222</f>
        <v>0</v>
      </c>
      <c r="L222" s="140"/>
      <c r="M222" s="144"/>
      <c r="N222" s="145"/>
      <c r="O222" s="145"/>
      <c r="P222" s="146">
        <f>SUM(P223:P258)</f>
        <v>393.33991000000015</v>
      </c>
      <c r="Q222" s="145"/>
      <c r="R222" s="146">
        <f>SUM(R223:R258)</f>
        <v>4.8084539999999985</v>
      </c>
      <c r="S222" s="145"/>
      <c r="T222" s="147">
        <f>SUM(T223:T258)</f>
        <v>0</v>
      </c>
      <c r="AR222" s="141" t="s">
        <v>129</v>
      </c>
      <c r="AT222" s="148" t="s">
        <v>72</v>
      </c>
      <c r="AU222" s="148" t="s">
        <v>81</v>
      </c>
      <c r="AY222" s="141" t="s">
        <v>445</v>
      </c>
      <c r="BK222" s="149">
        <f>SUM(BK223:BK258)</f>
        <v>0</v>
      </c>
    </row>
    <row r="223" spans="1:65" s="2" customFormat="1" ht="24.2" customHeight="1">
      <c r="A223" s="30"/>
      <c r="B223" s="152"/>
      <c r="C223" s="153" t="s">
        <v>1147</v>
      </c>
      <c r="D223" s="153" t="s">
        <v>447</v>
      </c>
      <c r="E223" s="154" t="s">
        <v>4110</v>
      </c>
      <c r="F223" s="155" t="s">
        <v>4111</v>
      </c>
      <c r="G223" s="156" t="s">
        <v>651</v>
      </c>
      <c r="H223" s="157">
        <v>51</v>
      </c>
      <c r="I223" s="158"/>
      <c r="J223" s="158">
        <f t="shared" ref="J223:J258" si="30">ROUND(I223*H223,2)</f>
        <v>0</v>
      </c>
      <c r="K223" s="159"/>
      <c r="L223" s="31"/>
      <c r="M223" s="160" t="s">
        <v>1</v>
      </c>
      <c r="N223" s="161" t="s">
        <v>39</v>
      </c>
      <c r="O223" s="162">
        <v>0.84216000000000002</v>
      </c>
      <c r="P223" s="162">
        <f t="shared" ref="P223:P258" si="31">O223*H223</f>
        <v>42.950160000000004</v>
      </c>
      <c r="Q223" s="162">
        <v>1.7000000000000001E-4</v>
      </c>
      <c r="R223" s="162">
        <f t="shared" ref="R223:R258" si="32">Q223*H223</f>
        <v>8.6700000000000006E-3</v>
      </c>
      <c r="S223" s="162">
        <v>0</v>
      </c>
      <c r="T223" s="163">
        <f t="shared" ref="T223:T258" si="33"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64" t="s">
        <v>558</v>
      </c>
      <c r="AT223" s="164" t="s">
        <v>447</v>
      </c>
      <c r="AU223" s="164" t="s">
        <v>129</v>
      </c>
      <c r="AY223" s="18" t="s">
        <v>445</v>
      </c>
      <c r="BE223" s="165">
        <f t="shared" ref="BE223:BE258" si="34">IF(N223="základná",J223,0)</f>
        <v>0</v>
      </c>
      <c r="BF223" s="165">
        <f t="shared" ref="BF223:BF258" si="35">IF(N223="znížená",J223,0)</f>
        <v>0</v>
      </c>
      <c r="BG223" s="165">
        <f t="shared" ref="BG223:BG258" si="36">IF(N223="zákl. prenesená",J223,0)</f>
        <v>0</v>
      </c>
      <c r="BH223" s="165">
        <f t="shared" ref="BH223:BH258" si="37">IF(N223="zníž. prenesená",J223,0)</f>
        <v>0</v>
      </c>
      <c r="BI223" s="165">
        <f t="shared" ref="BI223:BI258" si="38">IF(N223="nulová",J223,0)</f>
        <v>0</v>
      </c>
      <c r="BJ223" s="18" t="s">
        <v>129</v>
      </c>
      <c r="BK223" s="165">
        <f t="shared" ref="BK223:BK258" si="39">ROUND(I223*H223,2)</f>
        <v>0</v>
      </c>
      <c r="BL223" s="18" t="s">
        <v>558</v>
      </c>
      <c r="BM223" s="164" t="s">
        <v>4112</v>
      </c>
    </row>
    <row r="224" spans="1:65" s="2" customFormat="1" ht="33" customHeight="1">
      <c r="A224" s="30"/>
      <c r="B224" s="152"/>
      <c r="C224" s="194" t="s">
        <v>1153</v>
      </c>
      <c r="D224" s="194" t="s">
        <v>534</v>
      </c>
      <c r="E224" s="195" t="s">
        <v>4113</v>
      </c>
      <c r="F224" s="196" t="s">
        <v>4114</v>
      </c>
      <c r="G224" s="197" t="s">
        <v>651</v>
      </c>
      <c r="H224" s="198">
        <v>51</v>
      </c>
      <c r="I224" s="199"/>
      <c r="J224" s="199">
        <f t="shared" si="30"/>
        <v>0</v>
      </c>
      <c r="K224" s="200"/>
      <c r="L224" s="201"/>
      <c r="M224" s="202" t="s">
        <v>1</v>
      </c>
      <c r="N224" s="203" t="s">
        <v>39</v>
      </c>
      <c r="O224" s="162">
        <v>0</v>
      </c>
      <c r="P224" s="162">
        <f t="shared" si="31"/>
        <v>0</v>
      </c>
      <c r="Q224" s="162">
        <v>2.5899999999999999E-2</v>
      </c>
      <c r="R224" s="162">
        <f t="shared" si="32"/>
        <v>1.3209</v>
      </c>
      <c r="S224" s="162">
        <v>0</v>
      </c>
      <c r="T224" s="163">
        <f t="shared" si="33"/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64" t="s">
        <v>655</v>
      </c>
      <c r="AT224" s="164" t="s">
        <v>534</v>
      </c>
      <c r="AU224" s="164" t="s">
        <v>129</v>
      </c>
      <c r="AY224" s="18" t="s">
        <v>445</v>
      </c>
      <c r="BE224" s="165">
        <f t="shared" si="34"/>
        <v>0</v>
      </c>
      <c r="BF224" s="165">
        <f t="shared" si="35"/>
        <v>0</v>
      </c>
      <c r="BG224" s="165">
        <f t="shared" si="36"/>
        <v>0</v>
      </c>
      <c r="BH224" s="165">
        <f t="shared" si="37"/>
        <v>0</v>
      </c>
      <c r="BI224" s="165">
        <f t="shared" si="38"/>
        <v>0</v>
      </c>
      <c r="BJ224" s="18" t="s">
        <v>129</v>
      </c>
      <c r="BK224" s="165">
        <f t="shared" si="39"/>
        <v>0</v>
      </c>
      <c r="BL224" s="18" t="s">
        <v>558</v>
      </c>
      <c r="BM224" s="164" t="s">
        <v>4115</v>
      </c>
    </row>
    <row r="225" spans="1:65" s="2" customFormat="1" ht="24.2" customHeight="1">
      <c r="A225" s="30"/>
      <c r="B225" s="152"/>
      <c r="C225" s="153" t="s">
        <v>1157</v>
      </c>
      <c r="D225" s="153" t="s">
        <v>447</v>
      </c>
      <c r="E225" s="154" t="s">
        <v>4116</v>
      </c>
      <c r="F225" s="155" t="s">
        <v>4117</v>
      </c>
      <c r="G225" s="156" t="s">
        <v>651</v>
      </c>
      <c r="H225" s="157">
        <v>3</v>
      </c>
      <c r="I225" s="158"/>
      <c r="J225" s="158">
        <f t="shared" si="30"/>
        <v>0</v>
      </c>
      <c r="K225" s="159"/>
      <c r="L225" s="31"/>
      <c r="M225" s="160" t="s">
        <v>1</v>
      </c>
      <c r="N225" s="161" t="s">
        <v>39</v>
      </c>
      <c r="O225" s="162">
        <v>0.72474000000000005</v>
      </c>
      <c r="P225" s="162">
        <f t="shared" si="31"/>
        <v>2.17422</v>
      </c>
      <c r="Q225" s="162">
        <v>0</v>
      </c>
      <c r="R225" s="162">
        <f t="shared" si="32"/>
        <v>0</v>
      </c>
      <c r="S225" s="162">
        <v>0</v>
      </c>
      <c r="T225" s="163">
        <f t="shared" si="33"/>
        <v>0</v>
      </c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R225" s="164" t="s">
        <v>558</v>
      </c>
      <c r="AT225" s="164" t="s">
        <v>447</v>
      </c>
      <c r="AU225" s="164" t="s">
        <v>129</v>
      </c>
      <c r="AY225" s="18" t="s">
        <v>445</v>
      </c>
      <c r="BE225" s="165">
        <f t="shared" si="34"/>
        <v>0</v>
      </c>
      <c r="BF225" s="165">
        <f t="shared" si="35"/>
        <v>0</v>
      </c>
      <c r="BG225" s="165">
        <f t="shared" si="36"/>
        <v>0</v>
      </c>
      <c r="BH225" s="165">
        <f t="shared" si="37"/>
        <v>0</v>
      </c>
      <c r="BI225" s="165">
        <f t="shared" si="38"/>
        <v>0</v>
      </c>
      <c r="BJ225" s="18" t="s">
        <v>129</v>
      </c>
      <c r="BK225" s="165">
        <f t="shared" si="39"/>
        <v>0</v>
      </c>
      <c r="BL225" s="18" t="s">
        <v>558</v>
      </c>
      <c r="BM225" s="164" t="s">
        <v>4118</v>
      </c>
    </row>
    <row r="226" spans="1:65" s="2" customFormat="1" ht="16.5" customHeight="1">
      <c r="A226" s="30"/>
      <c r="B226" s="152"/>
      <c r="C226" s="194" t="s">
        <v>1162</v>
      </c>
      <c r="D226" s="194" t="s">
        <v>534</v>
      </c>
      <c r="E226" s="195" t="s">
        <v>4119</v>
      </c>
      <c r="F226" s="196" t="s">
        <v>4120</v>
      </c>
      <c r="G226" s="197" t="s">
        <v>651</v>
      </c>
      <c r="H226" s="198">
        <v>3</v>
      </c>
      <c r="I226" s="199"/>
      <c r="J226" s="199">
        <f t="shared" si="30"/>
        <v>0</v>
      </c>
      <c r="K226" s="200"/>
      <c r="L226" s="201"/>
      <c r="M226" s="202" t="s">
        <v>1</v>
      </c>
      <c r="N226" s="203" t="s">
        <v>39</v>
      </c>
      <c r="O226" s="162">
        <v>0</v>
      </c>
      <c r="P226" s="162">
        <f t="shared" si="31"/>
        <v>0</v>
      </c>
      <c r="Q226" s="162">
        <v>0.02</v>
      </c>
      <c r="R226" s="162">
        <f t="shared" si="32"/>
        <v>0.06</v>
      </c>
      <c r="S226" s="162">
        <v>0</v>
      </c>
      <c r="T226" s="163">
        <f t="shared" si="33"/>
        <v>0</v>
      </c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R226" s="164" t="s">
        <v>655</v>
      </c>
      <c r="AT226" s="164" t="s">
        <v>534</v>
      </c>
      <c r="AU226" s="164" t="s">
        <v>129</v>
      </c>
      <c r="AY226" s="18" t="s">
        <v>445</v>
      </c>
      <c r="BE226" s="165">
        <f t="shared" si="34"/>
        <v>0</v>
      </c>
      <c r="BF226" s="165">
        <f t="shared" si="35"/>
        <v>0</v>
      </c>
      <c r="BG226" s="165">
        <f t="shared" si="36"/>
        <v>0</v>
      </c>
      <c r="BH226" s="165">
        <f t="shared" si="37"/>
        <v>0</v>
      </c>
      <c r="BI226" s="165">
        <f t="shared" si="38"/>
        <v>0</v>
      </c>
      <c r="BJ226" s="18" t="s">
        <v>129</v>
      </c>
      <c r="BK226" s="165">
        <f t="shared" si="39"/>
        <v>0</v>
      </c>
      <c r="BL226" s="18" t="s">
        <v>558</v>
      </c>
      <c r="BM226" s="164" t="s">
        <v>4121</v>
      </c>
    </row>
    <row r="227" spans="1:65" s="2" customFormat="1" ht="24.2" customHeight="1">
      <c r="A227" s="30"/>
      <c r="B227" s="152"/>
      <c r="C227" s="153" t="s">
        <v>1167</v>
      </c>
      <c r="D227" s="153" t="s">
        <v>447</v>
      </c>
      <c r="E227" s="154" t="s">
        <v>4122</v>
      </c>
      <c r="F227" s="155" t="s">
        <v>4123</v>
      </c>
      <c r="G227" s="156" t="s">
        <v>651</v>
      </c>
      <c r="H227" s="157">
        <v>3</v>
      </c>
      <c r="I227" s="158"/>
      <c r="J227" s="158">
        <f t="shared" si="30"/>
        <v>0</v>
      </c>
      <c r="K227" s="159"/>
      <c r="L227" s="31"/>
      <c r="M227" s="160" t="s">
        <v>1</v>
      </c>
      <c r="N227" s="161" t="s">
        <v>39</v>
      </c>
      <c r="O227" s="162">
        <v>2.0070399999999999</v>
      </c>
      <c r="P227" s="162">
        <f t="shared" si="31"/>
        <v>6.0211199999999998</v>
      </c>
      <c r="Q227" s="162">
        <v>0</v>
      </c>
      <c r="R227" s="162">
        <f t="shared" si="32"/>
        <v>0</v>
      </c>
      <c r="S227" s="162">
        <v>0</v>
      </c>
      <c r="T227" s="163">
        <f t="shared" si="33"/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64" t="s">
        <v>558</v>
      </c>
      <c r="AT227" s="164" t="s">
        <v>447</v>
      </c>
      <c r="AU227" s="164" t="s">
        <v>129</v>
      </c>
      <c r="AY227" s="18" t="s">
        <v>445</v>
      </c>
      <c r="BE227" s="165">
        <f t="shared" si="34"/>
        <v>0</v>
      </c>
      <c r="BF227" s="165">
        <f t="shared" si="35"/>
        <v>0</v>
      </c>
      <c r="BG227" s="165">
        <f t="shared" si="36"/>
        <v>0</v>
      </c>
      <c r="BH227" s="165">
        <f t="shared" si="37"/>
        <v>0</v>
      </c>
      <c r="BI227" s="165">
        <f t="shared" si="38"/>
        <v>0</v>
      </c>
      <c r="BJ227" s="18" t="s">
        <v>129</v>
      </c>
      <c r="BK227" s="165">
        <f t="shared" si="39"/>
        <v>0</v>
      </c>
      <c r="BL227" s="18" t="s">
        <v>558</v>
      </c>
      <c r="BM227" s="164" t="s">
        <v>4124</v>
      </c>
    </row>
    <row r="228" spans="1:65" s="2" customFormat="1" ht="24.2" customHeight="1">
      <c r="A228" s="30"/>
      <c r="B228" s="152"/>
      <c r="C228" s="194" t="s">
        <v>1172</v>
      </c>
      <c r="D228" s="194" t="s">
        <v>534</v>
      </c>
      <c r="E228" s="195" t="s">
        <v>4125</v>
      </c>
      <c r="F228" s="196" t="s">
        <v>4126</v>
      </c>
      <c r="G228" s="197" t="s">
        <v>651</v>
      </c>
      <c r="H228" s="198">
        <v>3</v>
      </c>
      <c r="I228" s="199"/>
      <c r="J228" s="199">
        <f t="shared" si="30"/>
        <v>0</v>
      </c>
      <c r="K228" s="200"/>
      <c r="L228" s="201"/>
      <c r="M228" s="202" t="s">
        <v>1</v>
      </c>
      <c r="N228" s="203" t="s">
        <v>39</v>
      </c>
      <c r="O228" s="162">
        <v>0</v>
      </c>
      <c r="P228" s="162">
        <f t="shared" si="31"/>
        <v>0</v>
      </c>
      <c r="Q228" s="162">
        <v>1.3100000000000001E-2</v>
      </c>
      <c r="R228" s="162">
        <f t="shared" si="32"/>
        <v>3.9300000000000002E-2</v>
      </c>
      <c r="S228" s="162">
        <v>0</v>
      </c>
      <c r="T228" s="163">
        <f t="shared" si="33"/>
        <v>0</v>
      </c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R228" s="164" t="s">
        <v>655</v>
      </c>
      <c r="AT228" s="164" t="s">
        <v>534</v>
      </c>
      <c r="AU228" s="164" t="s">
        <v>129</v>
      </c>
      <c r="AY228" s="18" t="s">
        <v>445</v>
      </c>
      <c r="BE228" s="165">
        <f t="shared" si="34"/>
        <v>0</v>
      </c>
      <c r="BF228" s="165">
        <f t="shared" si="35"/>
        <v>0</v>
      </c>
      <c r="BG228" s="165">
        <f t="shared" si="36"/>
        <v>0</v>
      </c>
      <c r="BH228" s="165">
        <f t="shared" si="37"/>
        <v>0</v>
      </c>
      <c r="BI228" s="165">
        <f t="shared" si="38"/>
        <v>0</v>
      </c>
      <c r="BJ228" s="18" t="s">
        <v>129</v>
      </c>
      <c r="BK228" s="165">
        <f t="shared" si="39"/>
        <v>0</v>
      </c>
      <c r="BL228" s="18" t="s">
        <v>558</v>
      </c>
      <c r="BM228" s="164" t="s">
        <v>4127</v>
      </c>
    </row>
    <row r="229" spans="1:65" s="2" customFormat="1" ht="24.2" customHeight="1">
      <c r="A229" s="30"/>
      <c r="B229" s="152"/>
      <c r="C229" s="153" t="s">
        <v>1176</v>
      </c>
      <c r="D229" s="153" t="s">
        <v>447</v>
      </c>
      <c r="E229" s="154" t="s">
        <v>4128</v>
      </c>
      <c r="F229" s="155" t="s">
        <v>4129</v>
      </c>
      <c r="G229" s="156" t="s">
        <v>651</v>
      </c>
      <c r="H229" s="157">
        <v>96</v>
      </c>
      <c r="I229" s="158"/>
      <c r="J229" s="158">
        <f t="shared" si="30"/>
        <v>0</v>
      </c>
      <c r="K229" s="159"/>
      <c r="L229" s="31"/>
      <c r="M229" s="160" t="s">
        <v>1</v>
      </c>
      <c r="N229" s="161" t="s">
        <v>39</v>
      </c>
      <c r="O229" s="162">
        <v>1.70529</v>
      </c>
      <c r="P229" s="162">
        <f t="shared" si="31"/>
        <v>163.70784</v>
      </c>
      <c r="Q229" s="162">
        <v>0</v>
      </c>
      <c r="R229" s="162">
        <f t="shared" si="32"/>
        <v>0</v>
      </c>
      <c r="S229" s="162">
        <v>0</v>
      </c>
      <c r="T229" s="163">
        <f t="shared" si="33"/>
        <v>0</v>
      </c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R229" s="164" t="s">
        <v>558</v>
      </c>
      <c r="AT229" s="164" t="s">
        <v>447</v>
      </c>
      <c r="AU229" s="164" t="s">
        <v>129</v>
      </c>
      <c r="AY229" s="18" t="s">
        <v>445</v>
      </c>
      <c r="BE229" s="165">
        <f t="shared" si="34"/>
        <v>0</v>
      </c>
      <c r="BF229" s="165">
        <f t="shared" si="35"/>
        <v>0</v>
      </c>
      <c r="BG229" s="165">
        <f t="shared" si="36"/>
        <v>0</v>
      </c>
      <c r="BH229" s="165">
        <f t="shared" si="37"/>
        <v>0</v>
      </c>
      <c r="BI229" s="165">
        <f t="shared" si="38"/>
        <v>0</v>
      </c>
      <c r="BJ229" s="18" t="s">
        <v>129</v>
      </c>
      <c r="BK229" s="165">
        <f t="shared" si="39"/>
        <v>0</v>
      </c>
      <c r="BL229" s="18" t="s">
        <v>558</v>
      </c>
      <c r="BM229" s="164" t="s">
        <v>4130</v>
      </c>
    </row>
    <row r="230" spans="1:65" s="2" customFormat="1" ht="24.2" customHeight="1">
      <c r="A230" s="30"/>
      <c r="B230" s="152"/>
      <c r="C230" s="194" t="s">
        <v>1180</v>
      </c>
      <c r="D230" s="194" t="s">
        <v>534</v>
      </c>
      <c r="E230" s="195" t="s">
        <v>4131</v>
      </c>
      <c r="F230" s="196" t="s">
        <v>4132</v>
      </c>
      <c r="G230" s="197" t="s">
        <v>651</v>
      </c>
      <c r="H230" s="198">
        <v>96</v>
      </c>
      <c r="I230" s="199"/>
      <c r="J230" s="199">
        <f t="shared" si="30"/>
        <v>0</v>
      </c>
      <c r="K230" s="200"/>
      <c r="L230" s="201"/>
      <c r="M230" s="202" t="s">
        <v>1</v>
      </c>
      <c r="N230" s="203" t="s">
        <v>39</v>
      </c>
      <c r="O230" s="162">
        <v>0</v>
      </c>
      <c r="P230" s="162">
        <f t="shared" si="31"/>
        <v>0</v>
      </c>
      <c r="Q230" s="162">
        <v>9.8499999999999994E-3</v>
      </c>
      <c r="R230" s="162">
        <f t="shared" si="32"/>
        <v>0.9456</v>
      </c>
      <c r="S230" s="162">
        <v>0</v>
      </c>
      <c r="T230" s="163">
        <f t="shared" si="33"/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64" t="s">
        <v>655</v>
      </c>
      <c r="AT230" s="164" t="s">
        <v>534</v>
      </c>
      <c r="AU230" s="164" t="s">
        <v>129</v>
      </c>
      <c r="AY230" s="18" t="s">
        <v>445</v>
      </c>
      <c r="BE230" s="165">
        <f t="shared" si="34"/>
        <v>0</v>
      </c>
      <c r="BF230" s="165">
        <f t="shared" si="35"/>
        <v>0</v>
      </c>
      <c r="BG230" s="165">
        <f t="shared" si="36"/>
        <v>0</v>
      </c>
      <c r="BH230" s="165">
        <f t="shared" si="37"/>
        <v>0</v>
      </c>
      <c r="BI230" s="165">
        <f t="shared" si="38"/>
        <v>0</v>
      </c>
      <c r="BJ230" s="18" t="s">
        <v>129</v>
      </c>
      <c r="BK230" s="165">
        <f t="shared" si="39"/>
        <v>0</v>
      </c>
      <c r="BL230" s="18" t="s">
        <v>558</v>
      </c>
      <c r="BM230" s="164" t="s">
        <v>4133</v>
      </c>
    </row>
    <row r="231" spans="1:65" s="2" customFormat="1" ht="16.5" customHeight="1">
      <c r="A231" s="30"/>
      <c r="B231" s="152"/>
      <c r="C231" s="153" t="s">
        <v>1184</v>
      </c>
      <c r="D231" s="153" t="s">
        <v>447</v>
      </c>
      <c r="E231" s="154" t="s">
        <v>4134</v>
      </c>
      <c r="F231" s="155" t="s">
        <v>4135</v>
      </c>
      <c r="G231" s="156" t="s">
        <v>651</v>
      </c>
      <c r="H231" s="157">
        <v>96</v>
      </c>
      <c r="I231" s="158"/>
      <c r="J231" s="158">
        <f t="shared" si="30"/>
        <v>0</v>
      </c>
      <c r="K231" s="159"/>
      <c r="L231" s="31"/>
      <c r="M231" s="160" t="s">
        <v>1</v>
      </c>
      <c r="N231" s="161" t="s">
        <v>39</v>
      </c>
      <c r="O231" s="162">
        <v>0.21065999999999999</v>
      </c>
      <c r="P231" s="162">
        <f t="shared" si="31"/>
        <v>20.22336</v>
      </c>
      <c r="Q231" s="162">
        <v>2.8420000000000002E-4</v>
      </c>
      <c r="R231" s="162">
        <f t="shared" si="32"/>
        <v>2.7283200000000001E-2</v>
      </c>
      <c r="S231" s="162">
        <v>0</v>
      </c>
      <c r="T231" s="163">
        <f t="shared" si="33"/>
        <v>0</v>
      </c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R231" s="164" t="s">
        <v>558</v>
      </c>
      <c r="AT231" s="164" t="s">
        <v>447</v>
      </c>
      <c r="AU231" s="164" t="s">
        <v>129</v>
      </c>
      <c r="AY231" s="18" t="s">
        <v>445</v>
      </c>
      <c r="BE231" s="165">
        <f t="shared" si="34"/>
        <v>0</v>
      </c>
      <c r="BF231" s="165">
        <f t="shared" si="35"/>
        <v>0</v>
      </c>
      <c r="BG231" s="165">
        <f t="shared" si="36"/>
        <v>0</v>
      </c>
      <c r="BH231" s="165">
        <f t="shared" si="37"/>
        <v>0</v>
      </c>
      <c r="BI231" s="165">
        <f t="shared" si="38"/>
        <v>0</v>
      </c>
      <c r="BJ231" s="18" t="s">
        <v>129</v>
      </c>
      <c r="BK231" s="165">
        <f t="shared" si="39"/>
        <v>0</v>
      </c>
      <c r="BL231" s="18" t="s">
        <v>558</v>
      </c>
      <c r="BM231" s="164" t="s">
        <v>4136</v>
      </c>
    </row>
    <row r="232" spans="1:65" s="2" customFormat="1" ht="37.9" customHeight="1">
      <c r="A232" s="30"/>
      <c r="B232" s="152"/>
      <c r="C232" s="194" t="s">
        <v>1188</v>
      </c>
      <c r="D232" s="194" t="s">
        <v>534</v>
      </c>
      <c r="E232" s="195" t="s">
        <v>4137</v>
      </c>
      <c r="F232" s="196" t="s">
        <v>4138</v>
      </c>
      <c r="G232" s="197" t="s">
        <v>651</v>
      </c>
      <c r="H232" s="198">
        <v>8</v>
      </c>
      <c r="I232" s="199"/>
      <c r="J232" s="199">
        <f t="shared" si="30"/>
        <v>0</v>
      </c>
      <c r="K232" s="200"/>
      <c r="L232" s="201"/>
      <c r="M232" s="202" t="s">
        <v>1</v>
      </c>
      <c r="N232" s="203" t="s">
        <v>39</v>
      </c>
      <c r="O232" s="162">
        <v>0</v>
      </c>
      <c r="P232" s="162">
        <f t="shared" si="31"/>
        <v>0</v>
      </c>
      <c r="Q232" s="162">
        <v>7.0000000000000001E-3</v>
      </c>
      <c r="R232" s="162">
        <f t="shared" si="32"/>
        <v>5.6000000000000001E-2</v>
      </c>
      <c r="S232" s="162">
        <v>0</v>
      </c>
      <c r="T232" s="163">
        <f t="shared" si="33"/>
        <v>0</v>
      </c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R232" s="164" t="s">
        <v>655</v>
      </c>
      <c r="AT232" s="164" t="s">
        <v>534</v>
      </c>
      <c r="AU232" s="164" t="s">
        <v>129</v>
      </c>
      <c r="AY232" s="18" t="s">
        <v>445</v>
      </c>
      <c r="BE232" s="165">
        <f t="shared" si="34"/>
        <v>0</v>
      </c>
      <c r="BF232" s="165">
        <f t="shared" si="35"/>
        <v>0</v>
      </c>
      <c r="BG232" s="165">
        <f t="shared" si="36"/>
        <v>0</v>
      </c>
      <c r="BH232" s="165">
        <f t="shared" si="37"/>
        <v>0</v>
      </c>
      <c r="BI232" s="165">
        <f t="shared" si="38"/>
        <v>0</v>
      </c>
      <c r="BJ232" s="18" t="s">
        <v>129</v>
      </c>
      <c r="BK232" s="165">
        <f t="shared" si="39"/>
        <v>0</v>
      </c>
      <c r="BL232" s="18" t="s">
        <v>558</v>
      </c>
      <c r="BM232" s="164" t="s">
        <v>4139</v>
      </c>
    </row>
    <row r="233" spans="1:65" s="2" customFormat="1" ht="24.2" customHeight="1">
      <c r="A233" s="30"/>
      <c r="B233" s="152"/>
      <c r="C233" s="194" t="s">
        <v>1192</v>
      </c>
      <c r="D233" s="194" t="s">
        <v>534</v>
      </c>
      <c r="E233" s="195" t="s">
        <v>4140</v>
      </c>
      <c r="F233" s="196" t="s">
        <v>4141</v>
      </c>
      <c r="G233" s="197" t="s">
        <v>651</v>
      </c>
      <c r="H233" s="198">
        <v>76</v>
      </c>
      <c r="I233" s="199"/>
      <c r="J233" s="199">
        <f t="shared" si="30"/>
        <v>0</v>
      </c>
      <c r="K233" s="200"/>
      <c r="L233" s="201"/>
      <c r="M233" s="202" t="s">
        <v>1</v>
      </c>
      <c r="N233" s="203" t="s">
        <v>39</v>
      </c>
      <c r="O233" s="162">
        <v>0</v>
      </c>
      <c r="P233" s="162">
        <f t="shared" si="31"/>
        <v>0</v>
      </c>
      <c r="Q233" s="162">
        <v>1.3599999999999999E-2</v>
      </c>
      <c r="R233" s="162">
        <f t="shared" si="32"/>
        <v>1.0335999999999999</v>
      </c>
      <c r="S233" s="162">
        <v>0</v>
      </c>
      <c r="T233" s="163">
        <f t="shared" si="33"/>
        <v>0</v>
      </c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R233" s="164" t="s">
        <v>655</v>
      </c>
      <c r="AT233" s="164" t="s">
        <v>534</v>
      </c>
      <c r="AU233" s="164" t="s">
        <v>129</v>
      </c>
      <c r="AY233" s="18" t="s">
        <v>445</v>
      </c>
      <c r="BE233" s="165">
        <f t="shared" si="34"/>
        <v>0</v>
      </c>
      <c r="BF233" s="165">
        <f t="shared" si="35"/>
        <v>0</v>
      </c>
      <c r="BG233" s="165">
        <f t="shared" si="36"/>
        <v>0</v>
      </c>
      <c r="BH233" s="165">
        <f t="shared" si="37"/>
        <v>0</v>
      </c>
      <c r="BI233" s="165">
        <f t="shared" si="38"/>
        <v>0</v>
      </c>
      <c r="BJ233" s="18" t="s">
        <v>129</v>
      </c>
      <c r="BK233" s="165">
        <f t="shared" si="39"/>
        <v>0</v>
      </c>
      <c r="BL233" s="18" t="s">
        <v>558</v>
      </c>
      <c r="BM233" s="164" t="s">
        <v>4142</v>
      </c>
    </row>
    <row r="234" spans="1:65" s="2" customFormat="1" ht="21.75" customHeight="1">
      <c r="A234" s="30"/>
      <c r="B234" s="152"/>
      <c r="C234" s="194" t="s">
        <v>1197</v>
      </c>
      <c r="D234" s="194" t="s">
        <v>534</v>
      </c>
      <c r="E234" s="195" t="s">
        <v>4143</v>
      </c>
      <c r="F234" s="196" t="s">
        <v>4144</v>
      </c>
      <c r="G234" s="197" t="s">
        <v>651</v>
      </c>
      <c r="H234" s="198">
        <v>9</v>
      </c>
      <c r="I234" s="199"/>
      <c r="J234" s="199">
        <f t="shared" si="30"/>
        <v>0</v>
      </c>
      <c r="K234" s="200"/>
      <c r="L234" s="201"/>
      <c r="M234" s="202" t="s">
        <v>1</v>
      </c>
      <c r="N234" s="203" t="s">
        <v>39</v>
      </c>
      <c r="O234" s="162">
        <v>0</v>
      </c>
      <c r="P234" s="162">
        <f t="shared" si="31"/>
        <v>0</v>
      </c>
      <c r="Q234" s="162">
        <v>3.5999999999999997E-2</v>
      </c>
      <c r="R234" s="162">
        <f t="shared" si="32"/>
        <v>0.32399999999999995</v>
      </c>
      <c r="S234" s="162">
        <v>0</v>
      </c>
      <c r="T234" s="163">
        <f t="shared" si="33"/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64" t="s">
        <v>655</v>
      </c>
      <c r="AT234" s="164" t="s">
        <v>534</v>
      </c>
      <c r="AU234" s="164" t="s">
        <v>129</v>
      </c>
      <c r="AY234" s="18" t="s">
        <v>445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8" t="s">
        <v>129</v>
      </c>
      <c r="BK234" s="165">
        <f t="shared" si="39"/>
        <v>0</v>
      </c>
      <c r="BL234" s="18" t="s">
        <v>558</v>
      </c>
      <c r="BM234" s="164" t="s">
        <v>4145</v>
      </c>
    </row>
    <row r="235" spans="1:65" s="2" customFormat="1" ht="24.2" customHeight="1">
      <c r="A235" s="30"/>
      <c r="B235" s="152"/>
      <c r="C235" s="194" t="s">
        <v>1202</v>
      </c>
      <c r="D235" s="194" t="s">
        <v>534</v>
      </c>
      <c r="E235" s="195" t="s">
        <v>4146</v>
      </c>
      <c r="F235" s="196" t="s">
        <v>4147</v>
      </c>
      <c r="G235" s="197" t="s">
        <v>651</v>
      </c>
      <c r="H235" s="198">
        <v>3</v>
      </c>
      <c r="I235" s="199"/>
      <c r="J235" s="199">
        <f t="shared" si="30"/>
        <v>0</v>
      </c>
      <c r="K235" s="200"/>
      <c r="L235" s="201"/>
      <c r="M235" s="202" t="s">
        <v>1</v>
      </c>
      <c r="N235" s="203" t="s">
        <v>39</v>
      </c>
      <c r="O235" s="162">
        <v>0</v>
      </c>
      <c r="P235" s="162">
        <f t="shared" si="31"/>
        <v>0</v>
      </c>
      <c r="Q235" s="162">
        <v>3.6700000000000001E-3</v>
      </c>
      <c r="R235" s="162">
        <f t="shared" si="32"/>
        <v>1.1010000000000001E-2</v>
      </c>
      <c r="S235" s="162">
        <v>0</v>
      </c>
      <c r="T235" s="163">
        <f t="shared" si="33"/>
        <v>0</v>
      </c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R235" s="164" t="s">
        <v>655</v>
      </c>
      <c r="AT235" s="164" t="s">
        <v>534</v>
      </c>
      <c r="AU235" s="164" t="s">
        <v>129</v>
      </c>
      <c r="AY235" s="18" t="s">
        <v>445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8" t="s">
        <v>129</v>
      </c>
      <c r="BK235" s="165">
        <f t="shared" si="39"/>
        <v>0</v>
      </c>
      <c r="BL235" s="18" t="s">
        <v>558</v>
      </c>
      <c r="BM235" s="164" t="s">
        <v>4148</v>
      </c>
    </row>
    <row r="236" spans="1:65" s="2" customFormat="1" ht="24.2" customHeight="1">
      <c r="A236" s="30"/>
      <c r="B236" s="152"/>
      <c r="C236" s="153" t="s">
        <v>1208</v>
      </c>
      <c r="D236" s="153" t="s">
        <v>447</v>
      </c>
      <c r="E236" s="154" t="s">
        <v>4149</v>
      </c>
      <c r="F236" s="155" t="s">
        <v>4150</v>
      </c>
      <c r="G236" s="156" t="s">
        <v>651</v>
      </c>
      <c r="H236" s="157">
        <v>7</v>
      </c>
      <c r="I236" s="158"/>
      <c r="J236" s="158">
        <f t="shared" si="30"/>
        <v>0</v>
      </c>
      <c r="K236" s="159"/>
      <c r="L236" s="31"/>
      <c r="M236" s="160" t="s">
        <v>1</v>
      </c>
      <c r="N236" s="161" t="s">
        <v>39</v>
      </c>
      <c r="O236" s="162">
        <v>1.70675</v>
      </c>
      <c r="P236" s="162">
        <f t="shared" si="31"/>
        <v>11.94725</v>
      </c>
      <c r="Q236" s="162">
        <v>0</v>
      </c>
      <c r="R236" s="162">
        <f t="shared" si="32"/>
        <v>0</v>
      </c>
      <c r="S236" s="162">
        <v>0</v>
      </c>
      <c r="T236" s="163">
        <f t="shared" si="33"/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64" t="s">
        <v>558</v>
      </c>
      <c r="AT236" s="164" t="s">
        <v>447</v>
      </c>
      <c r="AU236" s="164" t="s">
        <v>129</v>
      </c>
      <c r="AY236" s="18" t="s">
        <v>445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8" t="s">
        <v>129</v>
      </c>
      <c r="BK236" s="165">
        <f t="shared" si="39"/>
        <v>0</v>
      </c>
      <c r="BL236" s="18" t="s">
        <v>558</v>
      </c>
      <c r="BM236" s="164" t="s">
        <v>4151</v>
      </c>
    </row>
    <row r="237" spans="1:65" s="2" customFormat="1" ht="24.2" customHeight="1">
      <c r="A237" s="30"/>
      <c r="B237" s="152"/>
      <c r="C237" s="194" t="s">
        <v>1213</v>
      </c>
      <c r="D237" s="194" t="s">
        <v>534</v>
      </c>
      <c r="E237" s="195" t="s">
        <v>4152</v>
      </c>
      <c r="F237" s="196" t="s">
        <v>4153</v>
      </c>
      <c r="G237" s="197" t="s">
        <v>651</v>
      </c>
      <c r="H237" s="198">
        <v>7</v>
      </c>
      <c r="I237" s="199"/>
      <c r="J237" s="199">
        <f t="shared" si="30"/>
        <v>0</v>
      </c>
      <c r="K237" s="200"/>
      <c r="L237" s="201"/>
      <c r="M237" s="202" t="s">
        <v>1</v>
      </c>
      <c r="N237" s="203" t="s">
        <v>39</v>
      </c>
      <c r="O237" s="162">
        <v>0</v>
      </c>
      <c r="P237" s="162">
        <f t="shared" si="31"/>
        <v>0</v>
      </c>
      <c r="Q237" s="162">
        <v>1.257E-2</v>
      </c>
      <c r="R237" s="162">
        <f t="shared" si="32"/>
        <v>8.7989999999999999E-2</v>
      </c>
      <c r="S237" s="162">
        <v>0</v>
      </c>
      <c r="T237" s="163">
        <f t="shared" si="33"/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64" t="s">
        <v>655</v>
      </c>
      <c r="AT237" s="164" t="s">
        <v>534</v>
      </c>
      <c r="AU237" s="164" t="s">
        <v>129</v>
      </c>
      <c r="AY237" s="18" t="s">
        <v>445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8" t="s">
        <v>129</v>
      </c>
      <c r="BK237" s="165">
        <f t="shared" si="39"/>
        <v>0</v>
      </c>
      <c r="BL237" s="18" t="s">
        <v>558</v>
      </c>
      <c r="BM237" s="164" t="s">
        <v>4154</v>
      </c>
    </row>
    <row r="238" spans="1:65" s="2" customFormat="1" ht="16.5" customHeight="1">
      <c r="A238" s="30"/>
      <c r="B238" s="152"/>
      <c r="C238" s="153" t="s">
        <v>1217</v>
      </c>
      <c r="D238" s="153" t="s">
        <v>447</v>
      </c>
      <c r="E238" s="154" t="s">
        <v>4155</v>
      </c>
      <c r="F238" s="155" t="s">
        <v>4156</v>
      </c>
      <c r="G238" s="156" t="s">
        <v>651</v>
      </c>
      <c r="H238" s="157">
        <v>7</v>
      </c>
      <c r="I238" s="158"/>
      <c r="J238" s="158">
        <f t="shared" si="30"/>
        <v>0</v>
      </c>
      <c r="K238" s="159"/>
      <c r="L238" s="31"/>
      <c r="M238" s="160" t="s">
        <v>1</v>
      </c>
      <c r="N238" s="161" t="s">
        <v>39</v>
      </c>
      <c r="O238" s="162">
        <v>0.24146000000000001</v>
      </c>
      <c r="P238" s="162">
        <f t="shared" si="31"/>
        <v>1.6902200000000001</v>
      </c>
      <c r="Q238" s="162">
        <v>2.8420000000000002E-4</v>
      </c>
      <c r="R238" s="162">
        <f t="shared" si="32"/>
        <v>1.9894000000000001E-3</v>
      </c>
      <c r="S238" s="162">
        <v>0</v>
      </c>
      <c r="T238" s="163">
        <f t="shared" si="33"/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64" t="s">
        <v>558</v>
      </c>
      <c r="AT238" s="164" t="s">
        <v>447</v>
      </c>
      <c r="AU238" s="164" t="s">
        <v>129</v>
      </c>
      <c r="AY238" s="18" t="s">
        <v>445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8" t="s">
        <v>129</v>
      </c>
      <c r="BK238" s="165">
        <f t="shared" si="39"/>
        <v>0</v>
      </c>
      <c r="BL238" s="18" t="s">
        <v>558</v>
      </c>
      <c r="BM238" s="164" t="s">
        <v>4157</v>
      </c>
    </row>
    <row r="239" spans="1:65" s="2" customFormat="1" ht="24.2" customHeight="1">
      <c r="A239" s="30"/>
      <c r="B239" s="152"/>
      <c r="C239" s="194" t="s">
        <v>1221</v>
      </c>
      <c r="D239" s="194" t="s">
        <v>534</v>
      </c>
      <c r="E239" s="195" t="s">
        <v>4158</v>
      </c>
      <c r="F239" s="196" t="s">
        <v>4159</v>
      </c>
      <c r="G239" s="197" t="s">
        <v>651</v>
      </c>
      <c r="H239" s="198">
        <v>7</v>
      </c>
      <c r="I239" s="199"/>
      <c r="J239" s="199">
        <f t="shared" si="30"/>
        <v>0</v>
      </c>
      <c r="K239" s="200"/>
      <c r="L239" s="201"/>
      <c r="M239" s="202" t="s">
        <v>1</v>
      </c>
      <c r="N239" s="203" t="s">
        <v>39</v>
      </c>
      <c r="O239" s="162">
        <v>0</v>
      </c>
      <c r="P239" s="162">
        <f t="shared" si="31"/>
        <v>0</v>
      </c>
      <c r="Q239" s="162">
        <v>1.8499999999999999E-2</v>
      </c>
      <c r="R239" s="162">
        <f t="shared" si="32"/>
        <v>0.1295</v>
      </c>
      <c r="S239" s="162">
        <v>0</v>
      </c>
      <c r="T239" s="163">
        <f t="shared" si="33"/>
        <v>0</v>
      </c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R239" s="164" t="s">
        <v>655</v>
      </c>
      <c r="AT239" s="164" t="s">
        <v>534</v>
      </c>
      <c r="AU239" s="164" t="s">
        <v>129</v>
      </c>
      <c r="AY239" s="18" t="s">
        <v>445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8" t="s">
        <v>129</v>
      </c>
      <c r="BK239" s="165">
        <f t="shared" si="39"/>
        <v>0</v>
      </c>
      <c r="BL239" s="18" t="s">
        <v>558</v>
      </c>
      <c r="BM239" s="164" t="s">
        <v>4160</v>
      </c>
    </row>
    <row r="240" spans="1:65" s="2" customFormat="1" ht="33" customHeight="1">
      <c r="A240" s="30"/>
      <c r="B240" s="152"/>
      <c r="C240" s="153" t="s">
        <v>1225</v>
      </c>
      <c r="D240" s="153" t="s">
        <v>447</v>
      </c>
      <c r="E240" s="154" t="s">
        <v>4161</v>
      </c>
      <c r="F240" s="155" t="s">
        <v>4162</v>
      </c>
      <c r="G240" s="156" t="s">
        <v>651</v>
      </c>
      <c r="H240" s="157">
        <v>10</v>
      </c>
      <c r="I240" s="158"/>
      <c r="J240" s="158">
        <f t="shared" si="30"/>
        <v>0</v>
      </c>
      <c r="K240" s="159"/>
      <c r="L240" s="31"/>
      <c r="M240" s="160" t="s">
        <v>1</v>
      </c>
      <c r="N240" s="161" t="s">
        <v>39</v>
      </c>
      <c r="O240" s="162">
        <v>0.61638999999999999</v>
      </c>
      <c r="P240" s="162">
        <f t="shared" si="31"/>
        <v>6.1638999999999999</v>
      </c>
      <c r="Q240" s="162">
        <v>6.3139999999999995E-4</v>
      </c>
      <c r="R240" s="162">
        <f t="shared" si="32"/>
        <v>6.3139999999999993E-3</v>
      </c>
      <c r="S240" s="162">
        <v>0</v>
      </c>
      <c r="T240" s="163">
        <f t="shared" si="33"/>
        <v>0</v>
      </c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R240" s="164" t="s">
        <v>558</v>
      </c>
      <c r="AT240" s="164" t="s">
        <v>447</v>
      </c>
      <c r="AU240" s="164" t="s">
        <v>129</v>
      </c>
      <c r="AY240" s="18" t="s">
        <v>445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8" t="s">
        <v>129</v>
      </c>
      <c r="BK240" s="165">
        <f t="shared" si="39"/>
        <v>0</v>
      </c>
      <c r="BL240" s="18" t="s">
        <v>558</v>
      </c>
      <c r="BM240" s="164" t="s">
        <v>4163</v>
      </c>
    </row>
    <row r="241" spans="1:65" s="2" customFormat="1" ht="24.2" customHeight="1">
      <c r="A241" s="30"/>
      <c r="B241" s="152"/>
      <c r="C241" s="194" t="s">
        <v>1229</v>
      </c>
      <c r="D241" s="194" t="s">
        <v>534</v>
      </c>
      <c r="E241" s="195" t="s">
        <v>4164</v>
      </c>
      <c r="F241" s="196" t="s">
        <v>4165</v>
      </c>
      <c r="G241" s="197" t="s">
        <v>651</v>
      </c>
      <c r="H241" s="198">
        <v>10</v>
      </c>
      <c r="I241" s="199"/>
      <c r="J241" s="199">
        <f t="shared" si="30"/>
        <v>0</v>
      </c>
      <c r="K241" s="200"/>
      <c r="L241" s="201"/>
      <c r="M241" s="202" t="s">
        <v>1</v>
      </c>
      <c r="N241" s="203" t="s">
        <v>39</v>
      </c>
      <c r="O241" s="162">
        <v>0</v>
      </c>
      <c r="P241" s="162">
        <f t="shared" si="31"/>
        <v>0</v>
      </c>
      <c r="Q241" s="162">
        <v>8.6499999999999997E-3</v>
      </c>
      <c r="R241" s="162">
        <f t="shared" si="32"/>
        <v>8.6499999999999994E-2</v>
      </c>
      <c r="S241" s="162">
        <v>0</v>
      </c>
      <c r="T241" s="163">
        <f t="shared" si="33"/>
        <v>0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64" t="s">
        <v>655</v>
      </c>
      <c r="AT241" s="164" t="s">
        <v>534</v>
      </c>
      <c r="AU241" s="164" t="s">
        <v>129</v>
      </c>
      <c r="AY241" s="18" t="s">
        <v>445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8" t="s">
        <v>129</v>
      </c>
      <c r="BK241" s="165">
        <f t="shared" si="39"/>
        <v>0</v>
      </c>
      <c r="BL241" s="18" t="s">
        <v>558</v>
      </c>
      <c r="BM241" s="164" t="s">
        <v>4166</v>
      </c>
    </row>
    <row r="242" spans="1:65" s="2" customFormat="1" ht="33" customHeight="1">
      <c r="A242" s="30"/>
      <c r="B242" s="152"/>
      <c r="C242" s="153" t="s">
        <v>1237</v>
      </c>
      <c r="D242" s="153" t="s">
        <v>447</v>
      </c>
      <c r="E242" s="154" t="s">
        <v>4167</v>
      </c>
      <c r="F242" s="155" t="s">
        <v>4168</v>
      </c>
      <c r="G242" s="156" t="s">
        <v>651</v>
      </c>
      <c r="H242" s="157">
        <v>106</v>
      </c>
      <c r="I242" s="158"/>
      <c r="J242" s="158">
        <f t="shared" si="30"/>
        <v>0</v>
      </c>
      <c r="K242" s="159"/>
      <c r="L242" s="31"/>
      <c r="M242" s="160" t="s">
        <v>1</v>
      </c>
      <c r="N242" s="161" t="s">
        <v>39</v>
      </c>
      <c r="O242" s="162">
        <v>0.53161000000000003</v>
      </c>
      <c r="P242" s="162">
        <f t="shared" si="31"/>
        <v>56.350660000000005</v>
      </c>
      <c r="Q242" s="162">
        <v>1E-4</v>
      </c>
      <c r="R242" s="162">
        <f t="shared" si="32"/>
        <v>1.06E-2</v>
      </c>
      <c r="S242" s="162">
        <v>0</v>
      </c>
      <c r="T242" s="163">
        <f t="shared" si="33"/>
        <v>0</v>
      </c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R242" s="164" t="s">
        <v>558</v>
      </c>
      <c r="AT242" s="164" t="s">
        <v>447</v>
      </c>
      <c r="AU242" s="164" t="s">
        <v>129</v>
      </c>
      <c r="AY242" s="18" t="s">
        <v>445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8" t="s">
        <v>129</v>
      </c>
      <c r="BK242" s="165">
        <f t="shared" si="39"/>
        <v>0</v>
      </c>
      <c r="BL242" s="18" t="s">
        <v>558</v>
      </c>
      <c r="BM242" s="164" t="s">
        <v>4169</v>
      </c>
    </row>
    <row r="243" spans="1:65" s="2" customFormat="1" ht="16.5" customHeight="1">
      <c r="A243" s="30"/>
      <c r="B243" s="152"/>
      <c r="C243" s="194" t="s">
        <v>1241</v>
      </c>
      <c r="D243" s="194" t="s">
        <v>534</v>
      </c>
      <c r="E243" s="195" t="s">
        <v>4170</v>
      </c>
      <c r="F243" s="196" t="s">
        <v>4171</v>
      </c>
      <c r="G243" s="197" t="s">
        <v>651</v>
      </c>
      <c r="H243" s="198">
        <v>106</v>
      </c>
      <c r="I243" s="199"/>
      <c r="J243" s="199">
        <f t="shared" si="30"/>
        <v>0</v>
      </c>
      <c r="K243" s="200"/>
      <c r="L243" s="201"/>
      <c r="M243" s="202" t="s">
        <v>1</v>
      </c>
      <c r="N243" s="203" t="s">
        <v>39</v>
      </c>
      <c r="O243" s="162">
        <v>0</v>
      </c>
      <c r="P243" s="162">
        <f t="shared" si="31"/>
        <v>0</v>
      </c>
      <c r="Q243" s="162">
        <v>2E-3</v>
      </c>
      <c r="R243" s="162">
        <f t="shared" si="32"/>
        <v>0.21199999999999999</v>
      </c>
      <c r="S243" s="162">
        <v>0</v>
      </c>
      <c r="T243" s="163">
        <f t="shared" si="33"/>
        <v>0</v>
      </c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R243" s="164" t="s">
        <v>655</v>
      </c>
      <c r="AT243" s="164" t="s">
        <v>534</v>
      </c>
      <c r="AU243" s="164" t="s">
        <v>129</v>
      </c>
      <c r="AY243" s="18" t="s">
        <v>445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8" t="s">
        <v>129</v>
      </c>
      <c r="BK243" s="165">
        <f t="shared" si="39"/>
        <v>0</v>
      </c>
      <c r="BL243" s="18" t="s">
        <v>558</v>
      </c>
      <c r="BM243" s="164" t="s">
        <v>4172</v>
      </c>
    </row>
    <row r="244" spans="1:65" s="2" customFormat="1" ht="24.2" customHeight="1">
      <c r="A244" s="30"/>
      <c r="B244" s="152"/>
      <c r="C244" s="153" t="s">
        <v>1258</v>
      </c>
      <c r="D244" s="153" t="s">
        <v>447</v>
      </c>
      <c r="E244" s="154" t="s">
        <v>4173</v>
      </c>
      <c r="F244" s="155" t="s">
        <v>4174</v>
      </c>
      <c r="G244" s="156" t="s">
        <v>651</v>
      </c>
      <c r="H244" s="157">
        <v>7</v>
      </c>
      <c r="I244" s="158"/>
      <c r="J244" s="158">
        <f t="shared" si="30"/>
        <v>0</v>
      </c>
      <c r="K244" s="159"/>
      <c r="L244" s="31"/>
      <c r="M244" s="160" t="s">
        <v>1</v>
      </c>
      <c r="N244" s="161" t="s">
        <v>39</v>
      </c>
      <c r="O244" s="162">
        <v>0.39156000000000002</v>
      </c>
      <c r="P244" s="162">
        <f t="shared" si="31"/>
        <v>2.74092</v>
      </c>
      <c r="Q244" s="162">
        <v>4.1999999999999996E-6</v>
      </c>
      <c r="R244" s="162">
        <f t="shared" si="32"/>
        <v>2.9399999999999996E-5</v>
      </c>
      <c r="S244" s="162">
        <v>0</v>
      </c>
      <c r="T244" s="163">
        <f t="shared" si="33"/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64" t="s">
        <v>558</v>
      </c>
      <c r="AT244" s="164" t="s">
        <v>447</v>
      </c>
      <c r="AU244" s="164" t="s">
        <v>129</v>
      </c>
      <c r="AY244" s="18" t="s">
        <v>445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8" t="s">
        <v>129</v>
      </c>
      <c r="BK244" s="165">
        <f t="shared" si="39"/>
        <v>0</v>
      </c>
      <c r="BL244" s="18" t="s">
        <v>558</v>
      </c>
      <c r="BM244" s="164" t="s">
        <v>4175</v>
      </c>
    </row>
    <row r="245" spans="1:65" s="2" customFormat="1" ht="16.5" customHeight="1">
      <c r="A245" s="30"/>
      <c r="B245" s="152"/>
      <c r="C245" s="194" t="s">
        <v>1262</v>
      </c>
      <c r="D245" s="194" t="s">
        <v>534</v>
      </c>
      <c r="E245" s="195" t="s">
        <v>4176</v>
      </c>
      <c r="F245" s="196" t="s">
        <v>4177</v>
      </c>
      <c r="G245" s="197" t="s">
        <v>651</v>
      </c>
      <c r="H245" s="198">
        <v>7</v>
      </c>
      <c r="I245" s="199"/>
      <c r="J245" s="199">
        <f t="shared" si="30"/>
        <v>0</v>
      </c>
      <c r="K245" s="200"/>
      <c r="L245" s="201"/>
      <c r="M245" s="202" t="s">
        <v>1</v>
      </c>
      <c r="N245" s="203" t="s">
        <v>39</v>
      </c>
      <c r="O245" s="162">
        <v>0</v>
      </c>
      <c r="P245" s="162">
        <f t="shared" si="31"/>
        <v>0</v>
      </c>
      <c r="Q245" s="162">
        <v>1E-3</v>
      </c>
      <c r="R245" s="162">
        <f t="shared" si="32"/>
        <v>7.0000000000000001E-3</v>
      </c>
      <c r="S245" s="162">
        <v>0</v>
      </c>
      <c r="T245" s="163">
        <f t="shared" si="33"/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64" t="s">
        <v>655</v>
      </c>
      <c r="AT245" s="164" t="s">
        <v>534</v>
      </c>
      <c r="AU245" s="164" t="s">
        <v>129</v>
      </c>
      <c r="AY245" s="18" t="s">
        <v>445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8" t="s">
        <v>129</v>
      </c>
      <c r="BK245" s="165">
        <f t="shared" si="39"/>
        <v>0</v>
      </c>
      <c r="BL245" s="18" t="s">
        <v>558</v>
      </c>
      <c r="BM245" s="164" t="s">
        <v>4178</v>
      </c>
    </row>
    <row r="246" spans="1:65" s="2" customFormat="1" ht="21.75" customHeight="1">
      <c r="A246" s="30"/>
      <c r="B246" s="152"/>
      <c r="C246" s="153" t="s">
        <v>1268</v>
      </c>
      <c r="D246" s="153" t="s">
        <v>447</v>
      </c>
      <c r="E246" s="154" t="s">
        <v>4179</v>
      </c>
      <c r="F246" s="155" t="s">
        <v>4180</v>
      </c>
      <c r="G246" s="156" t="s">
        <v>651</v>
      </c>
      <c r="H246" s="157">
        <v>41</v>
      </c>
      <c r="I246" s="158"/>
      <c r="J246" s="158">
        <f t="shared" si="30"/>
        <v>0</v>
      </c>
      <c r="K246" s="159"/>
      <c r="L246" s="31"/>
      <c r="M246" s="160" t="s">
        <v>1</v>
      </c>
      <c r="N246" s="161" t="s">
        <v>39</v>
      </c>
      <c r="O246" s="162">
        <v>0.20077</v>
      </c>
      <c r="P246" s="162">
        <f t="shared" si="31"/>
        <v>8.2315699999999996</v>
      </c>
      <c r="Q246" s="162">
        <v>4.1999999999999996E-6</v>
      </c>
      <c r="R246" s="162">
        <f t="shared" si="32"/>
        <v>1.7219999999999998E-4</v>
      </c>
      <c r="S246" s="162">
        <v>0</v>
      </c>
      <c r="T246" s="163">
        <f t="shared" si="3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64" t="s">
        <v>558</v>
      </c>
      <c r="AT246" s="164" t="s">
        <v>447</v>
      </c>
      <c r="AU246" s="164" t="s">
        <v>129</v>
      </c>
      <c r="AY246" s="18" t="s">
        <v>445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8" t="s">
        <v>129</v>
      </c>
      <c r="BK246" s="165">
        <f t="shared" si="39"/>
        <v>0</v>
      </c>
      <c r="BL246" s="18" t="s">
        <v>558</v>
      </c>
      <c r="BM246" s="164" t="s">
        <v>4181</v>
      </c>
    </row>
    <row r="247" spans="1:65" s="2" customFormat="1" ht="16.5" customHeight="1">
      <c r="A247" s="30"/>
      <c r="B247" s="152"/>
      <c r="C247" s="194" t="s">
        <v>1282</v>
      </c>
      <c r="D247" s="194" t="s">
        <v>534</v>
      </c>
      <c r="E247" s="195" t="s">
        <v>4182</v>
      </c>
      <c r="F247" s="196" t="s">
        <v>4183</v>
      </c>
      <c r="G247" s="197" t="s">
        <v>651</v>
      </c>
      <c r="H247" s="198">
        <v>41</v>
      </c>
      <c r="I247" s="199"/>
      <c r="J247" s="199">
        <f t="shared" si="30"/>
        <v>0</v>
      </c>
      <c r="K247" s="200"/>
      <c r="L247" s="201"/>
      <c r="M247" s="202" t="s">
        <v>1</v>
      </c>
      <c r="N247" s="203" t="s">
        <v>39</v>
      </c>
      <c r="O247" s="162">
        <v>0</v>
      </c>
      <c r="P247" s="162">
        <f t="shared" si="31"/>
        <v>0</v>
      </c>
      <c r="Q247" s="162">
        <v>1.4E-3</v>
      </c>
      <c r="R247" s="162">
        <f t="shared" si="32"/>
        <v>5.74E-2</v>
      </c>
      <c r="S247" s="162">
        <v>0</v>
      </c>
      <c r="T247" s="163">
        <f t="shared" si="3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64" t="s">
        <v>655</v>
      </c>
      <c r="AT247" s="164" t="s">
        <v>534</v>
      </c>
      <c r="AU247" s="164" t="s">
        <v>129</v>
      </c>
      <c r="AY247" s="18" t="s">
        <v>445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8" t="s">
        <v>129</v>
      </c>
      <c r="BK247" s="165">
        <f t="shared" si="39"/>
        <v>0</v>
      </c>
      <c r="BL247" s="18" t="s">
        <v>558</v>
      </c>
      <c r="BM247" s="164" t="s">
        <v>4184</v>
      </c>
    </row>
    <row r="248" spans="1:65" s="2" customFormat="1" ht="24.2" customHeight="1">
      <c r="A248" s="30"/>
      <c r="B248" s="152"/>
      <c r="C248" s="153" t="s">
        <v>1313</v>
      </c>
      <c r="D248" s="153" t="s">
        <v>447</v>
      </c>
      <c r="E248" s="154" t="s">
        <v>4185</v>
      </c>
      <c r="F248" s="155" t="s">
        <v>4186</v>
      </c>
      <c r="G248" s="156" t="s">
        <v>651</v>
      </c>
      <c r="H248" s="157">
        <v>41</v>
      </c>
      <c r="I248" s="158"/>
      <c r="J248" s="158">
        <f t="shared" si="30"/>
        <v>0</v>
      </c>
      <c r="K248" s="159"/>
      <c r="L248" s="31"/>
      <c r="M248" s="160" t="s">
        <v>1</v>
      </c>
      <c r="N248" s="161" t="s">
        <v>39</v>
      </c>
      <c r="O248" s="162">
        <v>0.16094</v>
      </c>
      <c r="P248" s="162">
        <f t="shared" si="31"/>
        <v>6.5985399999999998</v>
      </c>
      <c r="Q248" s="162">
        <v>4.1999999999999996E-6</v>
      </c>
      <c r="R248" s="162">
        <f t="shared" si="32"/>
        <v>1.7219999999999998E-4</v>
      </c>
      <c r="S248" s="162">
        <v>0</v>
      </c>
      <c r="T248" s="163">
        <f t="shared" si="3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64" t="s">
        <v>558</v>
      </c>
      <c r="AT248" s="164" t="s">
        <v>447</v>
      </c>
      <c r="AU248" s="164" t="s">
        <v>129</v>
      </c>
      <c r="AY248" s="18" t="s">
        <v>445</v>
      </c>
      <c r="BE248" s="165">
        <f t="shared" si="34"/>
        <v>0</v>
      </c>
      <c r="BF248" s="165">
        <f t="shared" si="35"/>
        <v>0</v>
      </c>
      <c r="BG248" s="165">
        <f t="shared" si="36"/>
        <v>0</v>
      </c>
      <c r="BH248" s="165">
        <f t="shared" si="37"/>
        <v>0</v>
      </c>
      <c r="BI248" s="165">
        <f t="shared" si="38"/>
        <v>0</v>
      </c>
      <c r="BJ248" s="18" t="s">
        <v>129</v>
      </c>
      <c r="BK248" s="165">
        <f t="shared" si="39"/>
        <v>0</v>
      </c>
      <c r="BL248" s="18" t="s">
        <v>558</v>
      </c>
      <c r="BM248" s="164" t="s">
        <v>4187</v>
      </c>
    </row>
    <row r="249" spans="1:65" s="2" customFormat="1" ht="24.2" customHeight="1">
      <c r="A249" s="30"/>
      <c r="B249" s="152"/>
      <c r="C249" s="194" t="s">
        <v>1367</v>
      </c>
      <c r="D249" s="194" t="s">
        <v>534</v>
      </c>
      <c r="E249" s="195" t="s">
        <v>4188</v>
      </c>
      <c r="F249" s="196" t="s">
        <v>4189</v>
      </c>
      <c r="G249" s="197" t="s">
        <v>651</v>
      </c>
      <c r="H249" s="198">
        <v>41</v>
      </c>
      <c r="I249" s="199"/>
      <c r="J249" s="199">
        <f t="shared" si="30"/>
        <v>0</v>
      </c>
      <c r="K249" s="200"/>
      <c r="L249" s="201"/>
      <c r="M249" s="202" t="s">
        <v>1</v>
      </c>
      <c r="N249" s="203" t="s">
        <v>39</v>
      </c>
      <c r="O249" s="162">
        <v>0</v>
      </c>
      <c r="P249" s="162">
        <f t="shared" si="31"/>
        <v>0</v>
      </c>
      <c r="Q249" s="162">
        <v>3.5699999999999998E-3</v>
      </c>
      <c r="R249" s="162">
        <f t="shared" si="32"/>
        <v>0.14637</v>
      </c>
      <c r="S249" s="162">
        <v>0</v>
      </c>
      <c r="T249" s="163">
        <f t="shared" si="3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64" t="s">
        <v>655</v>
      </c>
      <c r="AT249" s="164" t="s">
        <v>534</v>
      </c>
      <c r="AU249" s="164" t="s">
        <v>129</v>
      </c>
      <c r="AY249" s="18" t="s">
        <v>445</v>
      </c>
      <c r="BE249" s="165">
        <f t="shared" si="34"/>
        <v>0</v>
      </c>
      <c r="BF249" s="165">
        <f t="shared" si="35"/>
        <v>0</v>
      </c>
      <c r="BG249" s="165">
        <f t="shared" si="36"/>
        <v>0</v>
      </c>
      <c r="BH249" s="165">
        <f t="shared" si="37"/>
        <v>0</v>
      </c>
      <c r="BI249" s="165">
        <f t="shared" si="38"/>
        <v>0</v>
      </c>
      <c r="BJ249" s="18" t="s">
        <v>129</v>
      </c>
      <c r="BK249" s="165">
        <f t="shared" si="39"/>
        <v>0</v>
      </c>
      <c r="BL249" s="18" t="s">
        <v>558</v>
      </c>
      <c r="BM249" s="164" t="s">
        <v>4190</v>
      </c>
    </row>
    <row r="250" spans="1:65" s="2" customFormat="1" ht="24.2" customHeight="1">
      <c r="A250" s="30"/>
      <c r="B250" s="152"/>
      <c r="C250" s="153" t="s">
        <v>1374</v>
      </c>
      <c r="D250" s="153" t="s">
        <v>447</v>
      </c>
      <c r="E250" s="154" t="s">
        <v>4191</v>
      </c>
      <c r="F250" s="155" t="s">
        <v>4192</v>
      </c>
      <c r="G250" s="156" t="s">
        <v>651</v>
      </c>
      <c r="H250" s="157">
        <v>96</v>
      </c>
      <c r="I250" s="158"/>
      <c r="J250" s="158">
        <f t="shared" si="30"/>
        <v>0</v>
      </c>
      <c r="K250" s="159"/>
      <c r="L250" s="31"/>
      <c r="M250" s="160" t="s">
        <v>1</v>
      </c>
      <c r="N250" s="161" t="s">
        <v>39</v>
      </c>
      <c r="O250" s="162">
        <v>0.33062000000000002</v>
      </c>
      <c r="P250" s="162">
        <f t="shared" si="31"/>
        <v>31.739520000000002</v>
      </c>
      <c r="Q250" s="162">
        <v>0</v>
      </c>
      <c r="R250" s="162">
        <f t="shared" si="32"/>
        <v>0</v>
      </c>
      <c r="S250" s="162">
        <v>0</v>
      </c>
      <c r="T250" s="163">
        <f t="shared" si="33"/>
        <v>0</v>
      </c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R250" s="164" t="s">
        <v>558</v>
      </c>
      <c r="AT250" s="164" t="s">
        <v>447</v>
      </c>
      <c r="AU250" s="164" t="s">
        <v>129</v>
      </c>
      <c r="AY250" s="18" t="s">
        <v>445</v>
      </c>
      <c r="BE250" s="165">
        <f t="shared" si="34"/>
        <v>0</v>
      </c>
      <c r="BF250" s="165">
        <f t="shared" si="35"/>
        <v>0</v>
      </c>
      <c r="BG250" s="165">
        <f t="shared" si="36"/>
        <v>0</v>
      </c>
      <c r="BH250" s="165">
        <f t="shared" si="37"/>
        <v>0</v>
      </c>
      <c r="BI250" s="165">
        <f t="shared" si="38"/>
        <v>0</v>
      </c>
      <c r="BJ250" s="18" t="s">
        <v>129</v>
      </c>
      <c r="BK250" s="165">
        <f t="shared" si="39"/>
        <v>0</v>
      </c>
      <c r="BL250" s="18" t="s">
        <v>558</v>
      </c>
      <c r="BM250" s="164" t="s">
        <v>4193</v>
      </c>
    </row>
    <row r="251" spans="1:65" s="2" customFormat="1" ht="24.2" customHeight="1">
      <c r="A251" s="30"/>
      <c r="B251" s="152"/>
      <c r="C251" s="194" t="s">
        <v>1381</v>
      </c>
      <c r="D251" s="194" t="s">
        <v>534</v>
      </c>
      <c r="E251" s="195" t="s">
        <v>4194</v>
      </c>
      <c r="F251" s="196" t="s">
        <v>4195</v>
      </c>
      <c r="G251" s="197" t="s">
        <v>651</v>
      </c>
      <c r="H251" s="198">
        <v>96</v>
      </c>
      <c r="I251" s="199"/>
      <c r="J251" s="199">
        <f t="shared" si="30"/>
        <v>0</v>
      </c>
      <c r="K251" s="200"/>
      <c r="L251" s="201"/>
      <c r="M251" s="202" t="s">
        <v>1</v>
      </c>
      <c r="N251" s="203" t="s">
        <v>39</v>
      </c>
      <c r="O251" s="162">
        <v>0</v>
      </c>
      <c r="P251" s="162">
        <f t="shared" si="31"/>
        <v>0</v>
      </c>
      <c r="Q251" s="162">
        <v>1.16E-3</v>
      </c>
      <c r="R251" s="162">
        <f t="shared" si="32"/>
        <v>0.11136</v>
      </c>
      <c r="S251" s="162">
        <v>0</v>
      </c>
      <c r="T251" s="163">
        <f t="shared" si="33"/>
        <v>0</v>
      </c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R251" s="164" t="s">
        <v>655</v>
      </c>
      <c r="AT251" s="164" t="s">
        <v>534</v>
      </c>
      <c r="AU251" s="164" t="s">
        <v>129</v>
      </c>
      <c r="AY251" s="18" t="s">
        <v>445</v>
      </c>
      <c r="BE251" s="165">
        <f t="shared" si="34"/>
        <v>0</v>
      </c>
      <c r="BF251" s="165">
        <f t="shared" si="35"/>
        <v>0</v>
      </c>
      <c r="BG251" s="165">
        <f t="shared" si="36"/>
        <v>0</v>
      </c>
      <c r="BH251" s="165">
        <f t="shared" si="37"/>
        <v>0</v>
      </c>
      <c r="BI251" s="165">
        <f t="shared" si="38"/>
        <v>0</v>
      </c>
      <c r="BJ251" s="18" t="s">
        <v>129</v>
      </c>
      <c r="BK251" s="165">
        <f t="shared" si="39"/>
        <v>0</v>
      </c>
      <c r="BL251" s="18" t="s">
        <v>558</v>
      </c>
      <c r="BM251" s="164" t="s">
        <v>4196</v>
      </c>
    </row>
    <row r="252" spans="1:65" s="2" customFormat="1" ht="33" customHeight="1">
      <c r="A252" s="30"/>
      <c r="B252" s="152"/>
      <c r="C252" s="153" t="s">
        <v>1386</v>
      </c>
      <c r="D252" s="153" t="s">
        <v>447</v>
      </c>
      <c r="E252" s="154" t="s">
        <v>4197</v>
      </c>
      <c r="F252" s="155" t="s">
        <v>4198</v>
      </c>
      <c r="G252" s="156" t="s">
        <v>651</v>
      </c>
      <c r="H252" s="157">
        <v>10</v>
      </c>
      <c r="I252" s="158"/>
      <c r="J252" s="158">
        <f t="shared" si="30"/>
        <v>0</v>
      </c>
      <c r="K252" s="159"/>
      <c r="L252" s="31"/>
      <c r="M252" s="160" t="s">
        <v>1</v>
      </c>
      <c r="N252" s="161" t="s">
        <v>39</v>
      </c>
      <c r="O252" s="162">
        <v>0.42225000000000001</v>
      </c>
      <c r="P252" s="162">
        <f t="shared" si="31"/>
        <v>4.2225000000000001</v>
      </c>
      <c r="Q252" s="162">
        <v>1.136E-5</v>
      </c>
      <c r="R252" s="162">
        <f t="shared" si="32"/>
        <v>1.136E-4</v>
      </c>
      <c r="S252" s="162">
        <v>0</v>
      </c>
      <c r="T252" s="163">
        <f t="shared" si="33"/>
        <v>0</v>
      </c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R252" s="164" t="s">
        <v>558</v>
      </c>
      <c r="AT252" s="164" t="s">
        <v>447</v>
      </c>
      <c r="AU252" s="164" t="s">
        <v>129</v>
      </c>
      <c r="AY252" s="18" t="s">
        <v>445</v>
      </c>
      <c r="BE252" s="165">
        <f t="shared" si="34"/>
        <v>0</v>
      </c>
      <c r="BF252" s="165">
        <f t="shared" si="35"/>
        <v>0</v>
      </c>
      <c r="BG252" s="165">
        <f t="shared" si="36"/>
        <v>0</v>
      </c>
      <c r="BH252" s="165">
        <f t="shared" si="37"/>
        <v>0</v>
      </c>
      <c r="BI252" s="165">
        <f t="shared" si="38"/>
        <v>0</v>
      </c>
      <c r="BJ252" s="18" t="s">
        <v>129</v>
      </c>
      <c r="BK252" s="165">
        <f t="shared" si="39"/>
        <v>0</v>
      </c>
      <c r="BL252" s="18" t="s">
        <v>558</v>
      </c>
      <c r="BM252" s="164" t="s">
        <v>4199</v>
      </c>
    </row>
    <row r="253" spans="1:65" s="2" customFormat="1" ht="24.2" customHeight="1">
      <c r="A253" s="30"/>
      <c r="B253" s="152"/>
      <c r="C253" s="194" t="s">
        <v>1395</v>
      </c>
      <c r="D253" s="194" t="s">
        <v>534</v>
      </c>
      <c r="E253" s="195" t="s">
        <v>4200</v>
      </c>
      <c r="F253" s="196" t="s">
        <v>4201</v>
      </c>
      <c r="G253" s="197" t="s">
        <v>651</v>
      </c>
      <c r="H253" s="198">
        <v>10</v>
      </c>
      <c r="I253" s="199"/>
      <c r="J253" s="199">
        <f t="shared" si="30"/>
        <v>0</v>
      </c>
      <c r="K253" s="200"/>
      <c r="L253" s="201"/>
      <c r="M253" s="202" t="s">
        <v>1</v>
      </c>
      <c r="N253" s="203" t="s">
        <v>39</v>
      </c>
      <c r="O253" s="162">
        <v>0</v>
      </c>
      <c r="P253" s="162">
        <f t="shared" si="31"/>
        <v>0</v>
      </c>
      <c r="Q253" s="162">
        <v>3.6000000000000002E-4</v>
      </c>
      <c r="R253" s="162">
        <f t="shared" si="32"/>
        <v>3.6000000000000003E-3</v>
      </c>
      <c r="S253" s="162">
        <v>0</v>
      </c>
      <c r="T253" s="163">
        <f t="shared" si="33"/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64" t="s">
        <v>655</v>
      </c>
      <c r="AT253" s="164" t="s">
        <v>534</v>
      </c>
      <c r="AU253" s="164" t="s">
        <v>129</v>
      </c>
      <c r="AY253" s="18" t="s">
        <v>445</v>
      </c>
      <c r="BE253" s="165">
        <f t="shared" si="34"/>
        <v>0</v>
      </c>
      <c r="BF253" s="165">
        <f t="shared" si="35"/>
        <v>0</v>
      </c>
      <c r="BG253" s="165">
        <f t="shared" si="36"/>
        <v>0</v>
      </c>
      <c r="BH253" s="165">
        <f t="shared" si="37"/>
        <v>0</v>
      </c>
      <c r="BI253" s="165">
        <f t="shared" si="38"/>
        <v>0</v>
      </c>
      <c r="BJ253" s="18" t="s">
        <v>129</v>
      </c>
      <c r="BK253" s="165">
        <f t="shared" si="39"/>
        <v>0</v>
      </c>
      <c r="BL253" s="18" t="s">
        <v>558</v>
      </c>
      <c r="BM253" s="164" t="s">
        <v>4202</v>
      </c>
    </row>
    <row r="254" spans="1:65" s="2" customFormat="1" ht="55.5" customHeight="1">
      <c r="A254" s="30"/>
      <c r="B254" s="152"/>
      <c r="C254" s="194" t="s">
        <v>1406</v>
      </c>
      <c r="D254" s="194" t="s">
        <v>534</v>
      </c>
      <c r="E254" s="195" t="s">
        <v>4203</v>
      </c>
      <c r="F254" s="196" t="s">
        <v>4204</v>
      </c>
      <c r="G254" s="197" t="s">
        <v>651</v>
      </c>
      <c r="H254" s="198">
        <v>10</v>
      </c>
      <c r="I254" s="199"/>
      <c r="J254" s="199">
        <f t="shared" si="30"/>
        <v>0</v>
      </c>
      <c r="K254" s="200"/>
      <c r="L254" s="201"/>
      <c r="M254" s="202" t="s">
        <v>1</v>
      </c>
      <c r="N254" s="203" t="s">
        <v>39</v>
      </c>
      <c r="O254" s="162">
        <v>0</v>
      </c>
      <c r="P254" s="162">
        <f t="shared" si="31"/>
        <v>0</v>
      </c>
      <c r="Q254" s="162">
        <v>1.9300000000000001E-3</v>
      </c>
      <c r="R254" s="162">
        <f t="shared" si="32"/>
        <v>1.9300000000000001E-2</v>
      </c>
      <c r="S254" s="162">
        <v>0</v>
      </c>
      <c r="T254" s="163">
        <f t="shared" si="33"/>
        <v>0</v>
      </c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R254" s="164" t="s">
        <v>655</v>
      </c>
      <c r="AT254" s="164" t="s">
        <v>534</v>
      </c>
      <c r="AU254" s="164" t="s">
        <v>129</v>
      </c>
      <c r="AY254" s="18" t="s">
        <v>445</v>
      </c>
      <c r="BE254" s="165">
        <f t="shared" si="34"/>
        <v>0</v>
      </c>
      <c r="BF254" s="165">
        <f t="shared" si="35"/>
        <v>0</v>
      </c>
      <c r="BG254" s="165">
        <f t="shared" si="36"/>
        <v>0</v>
      </c>
      <c r="BH254" s="165">
        <f t="shared" si="37"/>
        <v>0</v>
      </c>
      <c r="BI254" s="165">
        <f t="shared" si="38"/>
        <v>0</v>
      </c>
      <c r="BJ254" s="18" t="s">
        <v>129</v>
      </c>
      <c r="BK254" s="165">
        <f t="shared" si="39"/>
        <v>0</v>
      </c>
      <c r="BL254" s="18" t="s">
        <v>558</v>
      </c>
      <c r="BM254" s="164" t="s">
        <v>4205</v>
      </c>
    </row>
    <row r="255" spans="1:65" s="2" customFormat="1" ht="24.2" customHeight="1">
      <c r="A255" s="30"/>
      <c r="B255" s="152"/>
      <c r="C255" s="153" t="s">
        <v>1412</v>
      </c>
      <c r="D255" s="153" t="s">
        <v>447</v>
      </c>
      <c r="E255" s="154" t="s">
        <v>4206</v>
      </c>
      <c r="F255" s="155" t="s">
        <v>4207</v>
      </c>
      <c r="G255" s="156" t="s">
        <v>651</v>
      </c>
      <c r="H255" s="157">
        <v>41</v>
      </c>
      <c r="I255" s="158"/>
      <c r="J255" s="158">
        <f t="shared" si="30"/>
        <v>0</v>
      </c>
      <c r="K255" s="159"/>
      <c r="L255" s="31"/>
      <c r="M255" s="160" t="s">
        <v>1</v>
      </c>
      <c r="N255" s="161" t="s">
        <v>39</v>
      </c>
      <c r="O255" s="162">
        <v>0.39212999999999998</v>
      </c>
      <c r="P255" s="162">
        <f t="shared" si="31"/>
        <v>16.07733</v>
      </c>
      <c r="Q255" s="162">
        <v>0</v>
      </c>
      <c r="R255" s="162">
        <f t="shared" si="32"/>
        <v>0</v>
      </c>
      <c r="S255" s="162">
        <v>0</v>
      </c>
      <c r="T255" s="163">
        <f t="shared" si="33"/>
        <v>0</v>
      </c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R255" s="164" t="s">
        <v>558</v>
      </c>
      <c r="AT255" s="164" t="s">
        <v>447</v>
      </c>
      <c r="AU255" s="164" t="s">
        <v>129</v>
      </c>
      <c r="AY255" s="18" t="s">
        <v>445</v>
      </c>
      <c r="BE255" s="165">
        <f t="shared" si="34"/>
        <v>0</v>
      </c>
      <c r="BF255" s="165">
        <f t="shared" si="35"/>
        <v>0</v>
      </c>
      <c r="BG255" s="165">
        <f t="shared" si="36"/>
        <v>0</v>
      </c>
      <c r="BH255" s="165">
        <f t="shared" si="37"/>
        <v>0</v>
      </c>
      <c r="BI255" s="165">
        <f t="shared" si="38"/>
        <v>0</v>
      </c>
      <c r="BJ255" s="18" t="s">
        <v>129</v>
      </c>
      <c r="BK255" s="165">
        <f t="shared" si="39"/>
        <v>0</v>
      </c>
      <c r="BL255" s="18" t="s">
        <v>558</v>
      </c>
      <c r="BM255" s="164" t="s">
        <v>4208</v>
      </c>
    </row>
    <row r="256" spans="1:65" s="2" customFormat="1" ht="44.25" customHeight="1">
      <c r="A256" s="30"/>
      <c r="B256" s="152"/>
      <c r="C256" s="194" t="s">
        <v>1419</v>
      </c>
      <c r="D256" s="194" t="s">
        <v>534</v>
      </c>
      <c r="E256" s="195" t="s">
        <v>4209</v>
      </c>
      <c r="F256" s="196" t="s">
        <v>4210</v>
      </c>
      <c r="G256" s="197" t="s">
        <v>651</v>
      </c>
      <c r="H256" s="198">
        <v>41</v>
      </c>
      <c r="I256" s="199"/>
      <c r="J256" s="199">
        <f t="shared" si="30"/>
        <v>0</v>
      </c>
      <c r="K256" s="200"/>
      <c r="L256" s="201"/>
      <c r="M256" s="202" t="s">
        <v>1</v>
      </c>
      <c r="N256" s="203" t="s">
        <v>39</v>
      </c>
      <c r="O256" s="162">
        <v>0</v>
      </c>
      <c r="P256" s="162">
        <f t="shared" si="31"/>
        <v>0</v>
      </c>
      <c r="Q256" s="162">
        <v>2.48E-3</v>
      </c>
      <c r="R256" s="162">
        <f t="shared" si="32"/>
        <v>0.10168000000000001</v>
      </c>
      <c r="S256" s="162">
        <v>0</v>
      </c>
      <c r="T256" s="163">
        <f t="shared" si="33"/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64" t="s">
        <v>655</v>
      </c>
      <c r="AT256" s="164" t="s">
        <v>534</v>
      </c>
      <c r="AU256" s="164" t="s">
        <v>129</v>
      </c>
      <c r="AY256" s="18" t="s">
        <v>445</v>
      </c>
      <c r="BE256" s="165">
        <f t="shared" si="34"/>
        <v>0</v>
      </c>
      <c r="BF256" s="165">
        <f t="shared" si="35"/>
        <v>0</v>
      </c>
      <c r="BG256" s="165">
        <f t="shared" si="36"/>
        <v>0</v>
      </c>
      <c r="BH256" s="165">
        <f t="shared" si="37"/>
        <v>0</v>
      </c>
      <c r="BI256" s="165">
        <f t="shared" si="38"/>
        <v>0</v>
      </c>
      <c r="BJ256" s="18" t="s">
        <v>129</v>
      </c>
      <c r="BK256" s="165">
        <f t="shared" si="39"/>
        <v>0</v>
      </c>
      <c r="BL256" s="18" t="s">
        <v>558</v>
      </c>
      <c r="BM256" s="164" t="s">
        <v>4211</v>
      </c>
    </row>
    <row r="257" spans="1:65" s="2" customFormat="1" ht="24.2" customHeight="1">
      <c r="A257" s="30"/>
      <c r="B257" s="152"/>
      <c r="C257" s="153" t="s">
        <v>1424</v>
      </c>
      <c r="D257" s="153" t="s">
        <v>447</v>
      </c>
      <c r="E257" s="154" t="s">
        <v>4212</v>
      </c>
      <c r="F257" s="155" t="s">
        <v>4213</v>
      </c>
      <c r="G257" s="156" t="s">
        <v>507</v>
      </c>
      <c r="H257" s="157">
        <v>4.8079999999999998</v>
      </c>
      <c r="I257" s="158"/>
      <c r="J257" s="158">
        <f t="shared" si="30"/>
        <v>0</v>
      </c>
      <c r="K257" s="159"/>
      <c r="L257" s="31"/>
      <c r="M257" s="160" t="s">
        <v>1</v>
      </c>
      <c r="N257" s="161" t="s">
        <v>39</v>
      </c>
      <c r="O257" s="162">
        <v>1.6659999999999999</v>
      </c>
      <c r="P257" s="162">
        <f t="shared" si="31"/>
        <v>8.0101279999999999</v>
      </c>
      <c r="Q257" s="162">
        <v>0</v>
      </c>
      <c r="R257" s="162">
        <f t="shared" si="32"/>
        <v>0</v>
      </c>
      <c r="S257" s="162">
        <v>0</v>
      </c>
      <c r="T257" s="163">
        <f t="shared" si="33"/>
        <v>0</v>
      </c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R257" s="164" t="s">
        <v>558</v>
      </c>
      <c r="AT257" s="164" t="s">
        <v>447</v>
      </c>
      <c r="AU257" s="164" t="s">
        <v>129</v>
      </c>
      <c r="AY257" s="18" t="s">
        <v>445</v>
      </c>
      <c r="BE257" s="165">
        <f t="shared" si="34"/>
        <v>0</v>
      </c>
      <c r="BF257" s="165">
        <f t="shared" si="35"/>
        <v>0</v>
      </c>
      <c r="BG257" s="165">
        <f t="shared" si="36"/>
        <v>0</v>
      </c>
      <c r="BH257" s="165">
        <f t="shared" si="37"/>
        <v>0</v>
      </c>
      <c r="BI257" s="165">
        <f t="shared" si="38"/>
        <v>0</v>
      </c>
      <c r="BJ257" s="18" t="s">
        <v>129</v>
      </c>
      <c r="BK257" s="165">
        <f t="shared" si="39"/>
        <v>0</v>
      </c>
      <c r="BL257" s="18" t="s">
        <v>558</v>
      </c>
      <c r="BM257" s="164" t="s">
        <v>4214</v>
      </c>
    </row>
    <row r="258" spans="1:65" s="2" customFormat="1" ht="24.2" customHeight="1">
      <c r="A258" s="30"/>
      <c r="B258" s="152"/>
      <c r="C258" s="153" t="s">
        <v>1448</v>
      </c>
      <c r="D258" s="153" t="s">
        <v>447</v>
      </c>
      <c r="E258" s="154" t="s">
        <v>4215</v>
      </c>
      <c r="F258" s="155" t="s">
        <v>4216</v>
      </c>
      <c r="G258" s="156" t="s">
        <v>507</v>
      </c>
      <c r="H258" s="157">
        <v>4.8079999999999998</v>
      </c>
      <c r="I258" s="158"/>
      <c r="J258" s="158">
        <f t="shared" si="30"/>
        <v>0</v>
      </c>
      <c r="K258" s="159"/>
      <c r="L258" s="31"/>
      <c r="M258" s="160" t="s">
        <v>1</v>
      </c>
      <c r="N258" s="161" t="s">
        <v>39</v>
      </c>
      <c r="O258" s="162">
        <v>0.93400000000000005</v>
      </c>
      <c r="P258" s="162">
        <f t="shared" si="31"/>
        <v>4.490672</v>
      </c>
      <c r="Q258" s="162">
        <v>0</v>
      </c>
      <c r="R258" s="162">
        <f t="shared" si="32"/>
        <v>0</v>
      </c>
      <c r="S258" s="162">
        <v>0</v>
      </c>
      <c r="T258" s="163">
        <f t="shared" si="33"/>
        <v>0</v>
      </c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R258" s="164" t="s">
        <v>558</v>
      </c>
      <c r="AT258" s="164" t="s">
        <v>447</v>
      </c>
      <c r="AU258" s="164" t="s">
        <v>129</v>
      </c>
      <c r="AY258" s="18" t="s">
        <v>445</v>
      </c>
      <c r="BE258" s="165">
        <f t="shared" si="34"/>
        <v>0</v>
      </c>
      <c r="BF258" s="165">
        <f t="shared" si="35"/>
        <v>0</v>
      </c>
      <c r="BG258" s="165">
        <f t="shared" si="36"/>
        <v>0</v>
      </c>
      <c r="BH258" s="165">
        <f t="shared" si="37"/>
        <v>0</v>
      </c>
      <c r="BI258" s="165">
        <f t="shared" si="38"/>
        <v>0</v>
      </c>
      <c r="BJ258" s="18" t="s">
        <v>129</v>
      </c>
      <c r="BK258" s="165">
        <f t="shared" si="39"/>
        <v>0</v>
      </c>
      <c r="BL258" s="18" t="s">
        <v>558</v>
      </c>
      <c r="BM258" s="164" t="s">
        <v>4217</v>
      </c>
    </row>
    <row r="259" spans="1:65" s="12" customFormat="1" ht="22.9" customHeight="1">
      <c r="B259" s="140"/>
      <c r="D259" s="141" t="s">
        <v>72</v>
      </c>
      <c r="E259" s="150" t="s">
        <v>3709</v>
      </c>
      <c r="F259" s="150" t="s">
        <v>3710</v>
      </c>
      <c r="J259" s="151">
        <f>BK259</f>
        <v>0</v>
      </c>
      <c r="L259" s="140"/>
      <c r="M259" s="144"/>
      <c r="N259" s="145"/>
      <c r="O259" s="145"/>
      <c r="P259" s="146">
        <f>SUM(P260:P261)</f>
        <v>5.6824999999999992</v>
      </c>
      <c r="Q259" s="145"/>
      <c r="R259" s="146">
        <f>SUM(R260:R261)</f>
        <v>5.4200000000000003E-3</v>
      </c>
      <c r="S259" s="145"/>
      <c r="T259" s="147">
        <f>SUM(T260:T261)</f>
        <v>0</v>
      </c>
      <c r="AR259" s="141" t="s">
        <v>129</v>
      </c>
      <c r="AT259" s="148" t="s">
        <v>72</v>
      </c>
      <c r="AU259" s="148" t="s">
        <v>81</v>
      </c>
      <c r="AY259" s="141" t="s">
        <v>445</v>
      </c>
      <c r="BK259" s="149">
        <f>SUM(BK260:BK261)</f>
        <v>0</v>
      </c>
    </row>
    <row r="260" spans="1:65" s="2" customFormat="1" ht="37.9" customHeight="1">
      <c r="A260" s="30"/>
      <c r="B260" s="152"/>
      <c r="C260" s="153" t="s">
        <v>1453</v>
      </c>
      <c r="D260" s="153" t="s">
        <v>447</v>
      </c>
      <c r="E260" s="154" t="s">
        <v>4218</v>
      </c>
      <c r="F260" s="155" t="s">
        <v>4219</v>
      </c>
      <c r="G260" s="156" t="s">
        <v>542</v>
      </c>
      <c r="H260" s="157">
        <v>63</v>
      </c>
      <c r="I260" s="158"/>
      <c r="J260" s="158">
        <f>ROUND(I260*H260,2)</f>
        <v>0</v>
      </c>
      <c r="K260" s="159"/>
      <c r="L260" s="31"/>
      <c r="M260" s="160" t="s">
        <v>1</v>
      </c>
      <c r="N260" s="161" t="s">
        <v>39</v>
      </c>
      <c r="O260" s="162">
        <v>8.5139999999999993E-2</v>
      </c>
      <c r="P260" s="162">
        <f>O260*H260</f>
        <v>5.3638199999999996</v>
      </c>
      <c r="Q260" s="162">
        <v>8.0000000000000007E-5</v>
      </c>
      <c r="R260" s="162">
        <f>Q260*H260</f>
        <v>5.0400000000000002E-3</v>
      </c>
      <c r="S260" s="162">
        <v>0</v>
      </c>
      <c r="T260" s="163">
        <f>S260*H260</f>
        <v>0</v>
      </c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R260" s="164" t="s">
        <v>558</v>
      </c>
      <c r="AT260" s="164" t="s">
        <v>447</v>
      </c>
      <c r="AU260" s="164" t="s">
        <v>129</v>
      </c>
      <c r="AY260" s="18" t="s">
        <v>445</v>
      </c>
      <c r="BE260" s="165">
        <f>IF(N260="základná",J260,0)</f>
        <v>0</v>
      </c>
      <c r="BF260" s="165">
        <f>IF(N260="znížená",J260,0)</f>
        <v>0</v>
      </c>
      <c r="BG260" s="165">
        <f>IF(N260="zákl. prenesená",J260,0)</f>
        <v>0</v>
      </c>
      <c r="BH260" s="165">
        <f>IF(N260="zníž. prenesená",J260,0)</f>
        <v>0</v>
      </c>
      <c r="BI260" s="165">
        <f>IF(N260="nulová",J260,0)</f>
        <v>0</v>
      </c>
      <c r="BJ260" s="18" t="s">
        <v>129</v>
      </c>
      <c r="BK260" s="165">
        <f>ROUND(I260*H260,2)</f>
        <v>0</v>
      </c>
      <c r="BL260" s="18" t="s">
        <v>558</v>
      </c>
      <c r="BM260" s="164" t="s">
        <v>4220</v>
      </c>
    </row>
    <row r="261" spans="1:65" s="2" customFormat="1" ht="33" customHeight="1">
      <c r="A261" s="30"/>
      <c r="B261" s="152"/>
      <c r="C261" s="153" t="s">
        <v>1457</v>
      </c>
      <c r="D261" s="153" t="s">
        <v>447</v>
      </c>
      <c r="E261" s="154" t="s">
        <v>4221</v>
      </c>
      <c r="F261" s="155" t="s">
        <v>4222</v>
      </c>
      <c r="G261" s="156" t="s">
        <v>542</v>
      </c>
      <c r="H261" s="157">
        <v>2</v>
      </c>
      <c r="I261" s="158"/>
      <c r="J261" s="158">
        <f>ROUND(I261*H261,2)</f>
        <v>0</v>
      </c>
      <c r="K261" s="159"/>
      <c r="L261" s="31"/>
      <c r="M261" s="160" t="s">
        <v>1</v>
      </c>
      <c r="N261" s="161" t="s">
        <v>39</v>
      </c>
      <c r="O261" s="162">
        <v>0.15934000000000001</v>
      </c>
      <c r="P261" s="162">
        <f>O261*H261</f>
        <v>0.31868000000000002</v>
      </c>
      <c r="Q261" s="162">
        <v>1.9000000000000001E-4</v>
      </c>
      <c r="R261" s="162">
        <f>Q261*H261</f>
        <v>3.8000000000000002E-4</v>
      </c>
      <c r="S261" s="162">
        <v>0</v>
      </c>
      <c r="T261" s="163">
        <f>S261*H261</f>
        <v>0</v>
      </c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R261" s="164" t="s">
        <v>558</v>
      </c>
      <c r="AT261" s="164" t="s">
        <v>447</v>
      </c>
      <c r="AU261" s="164" t="s">
        <v>129</v>
      </c>
      <c r="AY261" s="18" t="s">
        <v>445</v>
      </c>
      <c r="BE261" s="165">
        <f>IF(N261="základná",J261,0)</f>
        <v>0</v>
      </c>
      <c r="BF261" s="165">
        <f>IF(N261="znížená",J261,0)</f>
        <v>0</v>
      </c>
      <c r="BG261" s="165">
        <f>IF(N261="zákl. prenesená",J261,0)</f>
        <v>0</v>
      </c>
      <c r="BH261" s="165">
        <f>IF(N261="zníž. prenesená",J261,0)</f>
        <v>0</v>
      </c>
      <c r="BI261" s="165">
        <f>IF(N261="nulová",J261,0)</f>
        <v>0</v>
      </c>
      <c r="BJ261" s="18" t="s">
        <v>129</v>
      </c>
      <c r="BK261" s="165">
        <f>ROUND(I261*H261,2)</f>
        <v>0</v>
      </c>
      <c r="BL261" s="18" t="s">
        <v>558</v>
      </c>
      <c r="BM261" s="164" t="s">
        <v>4223</v>
      </c>
    </row>
    <row r="262" spans="1:65" s="12" customFormat="1" ht="25.9" customHeight="1">
      <c r="B262" s="140"/>
      <c r="D262" s="141" t="s">
        <v>72</v>
      </c>
      <c r="E262" s="142" t="s">
        <v>534</v>
      </c>
      <c r="F262" s="142" t="s">
        <v>3779</v>
      </c>
      <c r="J262" s="143">
        <f>BK262</f>
        <v>0</v>
      </c>
      <c r="L262" s="140"/>
      <c r="M262" s="144"/>
      <c r="N262" s="145"/>
      <c r="O262" s="145"/>
      <c r="P262" s="146">
        <f>P263</f>
        <v>33.391530000000003</v>
      </c>
      <c r="Q262" s="145"/>
      <c r="R262" s="146">
        <f>R263</f>
        <v>0</v>
      </c>
      <c r="S262" s="145"/>
      <c r="T262" s="147">
        <f>T263</f>
        <v>0</v>
      </c>
      <c r="AR262" s="141" t="s">
        <v>469</v>
      </c>
      <c r="AT262" s="148" t="s">
        <v>72</v>
      </c>
      <c r="AU262" s="148" t="s">
        <v>73</v>
      </c>
      <c r="AY262" s="141" t="s">
        <v>445</v>
      </c>
      <c r="BK262" s="149">
        <f>BK263</f>
        <v>0</v>
      </c>
    </row>
    <row r="263" spans="1:65" s="12" customFormat="1" ht="22.9" customHeight="1">
      <c r="B263" s="140"/>
      <c r="D263" s="141" t="s">
        <v>72</v>
      </c>
      <c r="E263" s="150" t="s">
        <v>4224</v>
      </c>
      <c r="F263" s="150" t="s">
        <v>4225</v>
      </c>
      <c r="J263" s="151">
        <f>BK263</f>
        <v>0</v>
      </c>
      <c r="L263" s="140"/>
      <c r="M263" s="144"/>
      <c r="N263" s="145"/>
      <c r="O263" s="145"/>
      <c r="P263" s="146">
        <f>SUM(P264:P269)</f>
        <v>33.391530000000003</v>
      </c>
      <c r="Q263" s="145"/>
      <c r="R263" s="146">
        <f>SUM(R264:R269)</f>
        <v>0</v>
      </c>
      <c r="S263" s="145"/>
      <c r="T263" s="147">
        <f>SUM(T264:T269)</f>
        <v>0</v>
      </c>
      <c r="AR263" s="141" t="s">
        <v>469</v>
      </c>
      <c r="AT263" s="148" t="s">
        <v>72</v>
      </c>
      <c r="AU263" s="148" t="s">
        <v>81</v>
      </c>
      <c r="AY263" s="141" t="s">
        <v>445</v>
      </c>
      <c r="BK263" s="149">
        <f>SUM(BK264:BK269)</f>
        <v>0</v>
      </c>
    </row>
    <row r="264" spans="1:65" s="2" customFormat="1" ht="16.5" customHeight="1">
      <c r="A264" s="30"/>
      <c r="B264" s="152"/>
      <c r="C264" s="153" t="s">
        <v>1466</v>
      </c>
      <c r="D264" s="153" t="s">
        <v>447</v>
      </c>
      <c r="E264" s="154" t="s">
        <v>4226</v>
      </c>
      <c r="F264" s="155" t="s">
        <v>4227</v>
      </c>
      <c r="G264" s="156" t="s">
        <v>542</v>
      </c>
      <c r="H264" s="157">
        <v>45</v>
      </c>
      <c r="I264" s="158"/>
      <c r="J264" s="158">
        <f t="shared" ref="J264:J269" si="40">ROUND(I264*H264,2)</f>
        <v>0</v>
      </c>
      <c r="K264" s="159"/>
      <c r="L264" s="31"/>
      <c r="M264" s="160" t="s">
        <v>1</v>
      </c>
      <c r="N264" s="161" t="s">
        <v>39</v>
      </c>
      <c r="O264" s="162">
        <v>0.41699999999999998</v>
      </c>
      <c r="P264" s="162">
        <f t="shared" ref="P264:P269" si="41">O264*H264</f>
        <v>18.765000000000001</v>
      </c>
      <c r="Q264" s="162">
        <v>0</v>
      </c>
      <c r="R264" s="162">
        <f t="shared" ref="R264:R269" si="42">Q264*H264</f>
        <v>0</v>
      </c>
      <c r="S264" s="162">
        <v>0</v>
      </c>
      <c r="T264" s="163">
        <f t="shared" ref="T264:T269" si="43"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64" t="s">
        <v>948</v>
      </c>
      <c r="AT264" s="164" t="s">
        <v>447</v>
      </c>
      <c r="AU264" s="164" t="s">
        <v>129</v>
      </c>
      <c r="AY264" s="18" t="s">
        <v>445</v>
      </c>
      <c r="BE264" s="165">
        <f t="shared" ref="BE264:BE269" si="44">IF(N264="základná",J264,0)</f>
        <v>0</v>
      </c>
      <c r="BF264" s="165">
        <f t="shared" ref="BF264:BF269" si="45">IF(N264="znížená",J264,0)</f>
        <v>0</v>
      </c>
      <c r="BG264" s="165">
        <f t="shared" ref="BG264:BG269" si="46">IF(N264="zákl. prenesená",J264,0)</f>
        <v>0</v>
      </c>
      <c r="BH264" s="165">
        <f t="shared" ref="BH264:BH269" si="47">IF(N264="zníž. prenesená",J264,0)</f>
        <v>0</v>
      </c>
      <c r="BI264" s="165">
        <f t="shared" ref="BI264:BI269" si="48">IF(N264="nulová",J264,0)</f>
        <v>0</v>
      </c>
      <c r="BJ264" s="18" t="s">
        <v>129</v>
      </c>
      <c r="BK264" s="165">
        <f t="shared" ref="BK264:BK269" si="49">ROUND(I264*H264,2)</f>
        <v>0</v>
      </c>
      <c r="BL264" s="18" t="s">
        <v>948</v>
      </c>
      <c r="BM264" s="164" t="s">
        <v>4228</v>
      </c>
    </row>
    <row r="265" spans="1:65" s="2" customFormat="1" ht="21.75" customHeight="1">
      <c r="A265" s="30"/>
      <c r="B265" s="152"/>
      <c r="C265" s="153" t="s">
        <v>1473</v>
      </c>
      <c r="D265" s="153" t="s">
        <v>447</v>
      </c>
      <c r="E265" s="154" t="s">
        <v>4229</v>
      </c>
      <c r="F265" s="155" t="s">
        <v>4230</v>
      </c>
      <c r="G265" s="156" t="s">
        <v>542</v>
      </c>
      <c r="H265" s="157">
        <v>45</v>
      </c>
      <c r="I265" s="158"/>
      <c r="J265" s="158">
        <f t="shared" si="40"/>
        <v>0</v>
      </c>
      <c r="K265" s="159"/>
      <c r="L265" s="31"/>
      <c r="M265" s="160" t="s">
        <v>1</v>
      </c>
      <c r="N265" s="161" t="s">
        <v>39</v>
      </c>
      <c r="O265" s="162">
        <v>0.154</v>
      </c>
      <c r="P265" s="162">
        <f t="shared" si="41"/>
        <v>6.93</v>
      </c>
      <c r="Q265" s="162">
        <v>0</v>
      </c>
      <c r="R265" s="162">
        <f t="shared" si="42"/>
        <v>0</v>
      </c>
      <c r="S265" s="162">
        <v>0</v>
      </c>
      <c r="T265" s="163">
        <f t="shared" si="43"/>
        <v>0</v>
      </c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R265" s="164" t="s">
        <v>948</v>
      </c>
      <c r="AT265" s="164" t="s">
        <v>447</v>
      </c>
      <c r="AU265" s="164" t="s">
        <v>129</v>
      </c>
      <c r="AY265" s="18" t="s">
        <v>445</v>
      </c>
      <c r="BE265" s="165">
        <f t="shared" si="44"/>
        <v>0</v>
      </c>
      <c r="BF265" s="165">
        <f t="shared" si="45"/>
        <v>0</v>
      </c>
      <c r="BG265" s="165">
        <f t="shared" si="46"/>
        <v>0</v>
      </c>
      <c r="BH265" s="165">
        <f t="shared" si="47"/>
        <v>0</v>
      </c>
      <c r="BI265" s="165">
        <f t="shared" si="48"/>
        <v>0</v>
      </c>
      <c r="BJ265" s="18" t="s">
        <v>129</v>
      </c>
      <c r="BK265" s="165">
        <f t="shared" si="49"/>
        <v>0</v>
      </c>
      <c r="BL265" s="18" t="s">
        <v>948</v>
      </c>
      <c r="BM265" s="164" t="s">
        <v>4231</v>
      </c>
    </row>
    <row r="266" spans="1:65" s="2" customFormat="1" ht="16.5" customHeight="1">
      <c r="A266" s="30"/>
      <c r="B266" s="152"/>
      <c r="C266" s="153" t="s">
        <v>1479</v>
      </c>
      <c r="D266" s="153" t="s">
        <v>447</v>
      </c>
      <c r="E266" s="154" t="s">
        <v>4232</v>
      </c>
      <c r="F266" s="155" t="s">
        <v>4233</v>
      </c>
      <c r="G266" s="156" t="s">
        <v>542</v>
      </c>
      <c r="H266" s="157">
        <v>45</v>
      </c>
      <c r="I266" s="158"/>
      <c r="J266" s="158">
        <f t="shared" si="40"/>
        <v>0</v>
      </c>
      <c r="K266" s="159"/>
      <c r="L266" s="31"/>
      <c r="M266" s="160" t="s">
        <v>1</v>
      </c>
      <c r="N266" s="161" t="s">
        <v>39</v>
      </c>
      <c r="O266" s="162">
        <v>1.0999999999999999E-2</v>
      </c>
      <c r="P266" s="162">
        <f t="shared" si="41"/>
        <v>0.495</v>
      </c>
      <c r="Q266" s="162">
        <v>0</v>
      </c>
      <c r="R266" s="162">
        <f t="shared" si="42"/>
        <v>0</v>
      </c>
      <c r="S266" s="162">
        <v>0</v>
      </c>
      <c r="T266" s="163">
        <f t="shared" si="43"/>
        <v>0</v>
      </c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R266" s="164" t="s">
        <v>948</v>
      </c>
      <c r="AT266" s="164" t="s">
        <v>447</v>
      </c>
      <c r="AU266" s="164" t="s">
        <v>129</v>
      </c>
      <c r="AY266" s="18" t="s">
        <v>445</v>
      </c>
      <c r="BE266" s="165">
        <f t="shared" si="44"/>
        <v>0</v>
      </c>
      <c r="BF266" s="165">
        <f t="shared" si="45"/>
        <v>0</v>
      </c>
      <c r="BG266" s="165">
        <f t="shared" si="46"/>
        <v>0</v>
      </c>
      <c r="BH266" s="165">
        <f t="shared" si="47"/>
        <v>0</v>
      </c>
      <c r="BI266" s="165">
        <f t="shared" si="48"/>
        <v>0</v>
      </c>
      <c r="BJ266" s="18" t="s">
        <v>129</v>
      </c>
      <c r="BK266" s="165">
        <f t="shared" si="49"/>
        <v>0</v>
      </c>
      <c r="BL266" s="18" t="s">
        <v>948</v>
      </c>
      <c r="BM266" s="164" t="s">
        <v>4234</v>
      </c>
    </row>
    <row r="267" spans="1:65" s="2" customFormat="1" ht="24.2" customHeight="1">
      <c r="A267" s="30"/>
      <c r="B267" s="152"/>
      <c r="C267" s="153" t="s">
        <v>1483</v>
      </c>
      <c r="D267" s="153" t="s">
        <v>447</v>
      </c>
      <c r="E267" s="154" t="s">
        <v>4235</v>
      </c>
      <c r="F267" s="155" t="s">
        <v>4236</v>
      </c>
      <c r="G267" s="156" t="s">
        <v>4237</v>
      </c>
      <c r="H267" s="157">
        <v>1</v>
      </c>
      <c r="I267" s="158"/>
      <c r="J267" s="158">
        <f t="shared" si="40"/>
        <v>0</v>
      </c>
      <c r="K267" s="159"/>
      <c r="L267" s="31"/>
      <c r="M267" s="160" t="s">
        <v>1</v>
      </c>
      <c r="N267" s="161" t="s">
        <v>39</v>
      </c>
      <c r="O267" s="162">
        <v>4.2364300000000004</v>
      </c>
      <c r="P267" s="162">
        <f t="shared" si="41"/>
        <v>4.2364300000000004</v>
      </c>
      <c r="Q267" s="162">
        <v>0</v>
      </c>
      <c r="R267" s="162">
        <f t="shared" si="42"/>
        <v>0</v>
      </c>
      <c r="S267" s="162">
        <v>0</v>
      </c>
      <c r="T267" s="163">
        <f t="shared" si="43"/>
        <v>0</v>
      </c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R267" s="164" t="s">
        <v>948</v>
      </c>
      <c r="AT267" s="164" t="s">
        <v>447</v>
      </c>
      <c r="AU267" s="164" t="s">
        <v>129</v>
      </c>
      <c r="AY267" s="18" t="s">
        <v>445</v>
      </c>
      <c r="BE267" s="165">
        <f t="shared" si="44"/>
        <v>0</v>
      </c>
      <c r="BF267" s="165">
        <f t="shared" si="45"/>
        <v>0</v>
      </c>
      <c r="BG267" s="165">
        <f t="shared" si="46"/>
        <v>0</v>
      </c>
      <c r="BH267" s="165">
        <f t="shared" si="47"/>
        <v>0</v>
      </c>
      <c r="BI267" s="165">
        <f t="shared" si="48"/>
        <v>0</v>
      </c>
      <c r="BJ267" s="18" t="s">
        <v>129</v>
      </c>
      <c r="BK267" s="165">
        <f t="shared" si="49"/>
        <v>0</v>
      </c>
      <c r="BL267" s="18" t="s">
        <v>948</v>
      </c>
      <c r="BM267" s="164" t="s">
        <v>4238</v>
      </c>
    </row>
    <row r="268" spans="1:65" s="2" customFormat="1" ht="16.5" customHeight="1">
      <c r="A268" s="30"/>
      <c r="B268" s="152"/>
      <c r="C268" s="153" t="s">
        <v>1487</v>
      </c>
      <c r="D268" s="153" t="s">
        <v>447</v>
      </c>
      <c r="E268" s="154" t="s">
        <v>4239</v>
      </c>
      <c r="F268" s="155" t="s">
        <v>4240</v>
      </c>
      <c r="G268" s="156" t="s">
        <v>651</v>
      </c>
      <c r="H268" s="157">
        <v>4</v>
      </c>
      <c r="I268" s="158"/>
      <c r="J268" s="158">
        <f t="shared" si="40"/>
        <v>0</v>
      </c>
      <c r="K268" s="159"/>
      <c r="L268" s="31"/>
      <c r="M268" s="160" t="s">
        <v>1</v>
      </c>
      <c r="N268" s="161" t="s">
        <v>39</v>
      </c>
      <c r="O268" s="162">
        <v>6.4699999999999994E-2</v>
      </c>
      <c r="P268" s="162">
        <f t="shared" si="41"/>
        <v>0.25879999999999997</v>
      </c>
      <c r="Q268" s="162">
        <v>0</v>
      </c>
      <c r="R268" s="162">
        <f t="shared" si="42"/>
        <v>0</v>
      </c>
      <c r="S268" s="162">
        <v>0</v>
      </c>
      <c r="T268" s="163">
        <f t="shared" si="43"/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64" t="s">
        <v>948</v>
      </c>
      <c r="AT268" s="164" t="s">
        <v>447</v>
      </c>
      <c r="AU268" s="164" t="s">
        <v>129</v>
      </c>
      <c r="AY268" s="18" t="s">
        <v>445</v>
      </c>
      <c r="BE268" s="165">
        <f t="shared" si="44"/>
        <v>0</v>
      </c>
      <c r="BF268" s="165">
        <f t="shared" si="45"/>
        <v>0</v>
      </c>
      <c r="BG268" s="165">
        <f t="shared" si="46"/>
        <v>0</v>
      </c>
      <c r="BH268" s="165">
        <f t="shared" si="47"/>
        <v>0</v>
      </c>
      <c r="BI268" s="165">
        <f t="shared" si="48"/>
        <v>0</v>
      </c>
      <c r="BJ268" s="18" t="s">
        <v>129</v>
      </c>
      <c r="BK268" s="165">
        <f t="shared" si="49"/>
        <v>0</v>
      </c>
      <c r="BL268" s="18" t="s">
        <v>948</v>
      </c>
      <c r="BM268" s="164" t="s">
        <v>4241</v>
      </c>
    </row>
    <row r="269" spans="1:65" s="2" customFormat="1" ht="16.5" customHeight="1">
      <c r="A269" s="30"/>
      <c r="B269" s="152"/>
      <c r="C269" s="153" t="s">
        <v>1493</v>
      </c>
      <c r="D269" s="153" t="s">
        <v>447</v>
      </c>
      <c r="E269" s="154" t="s">
        <v>4242</v>
      </c>
      <c r="F269" s="155" t="s">
        <v>4243</v>
      </c>
      <c r="G269" s="156" t="s">
        <v>542</v>
      </c>
      <c r="H269" s="157">
        <v>45</v>
      </c>
      <c r="I269" s="158"/>
      <c r="J269" s="158">
        <f t="shared" si="40"/>
        <v>0</v>
      </c>
      <c r="K269" s="159"/>
      <c r="L269" s="31"/>
      <c r="M269" s="204" t="s">
        <v>1</v>
      </c>
      <c r="N269" s="205" t="s">
        <v>39</v>
      </c>
      <c r="O269" s="206">
        <v>6.0139999999999999E-2</v>
      </c>
      <c r="P269" s="206">
        <f t="shared" si="41"/>
        <v>2.7063000000000001</v>
      </c>
      <c r="Q269" s="206">
        <v>0</v>
      </c>
      <c r="R269" s="206">
        <f t="shared" si="42"/>
        <v>0</v>
      </c>
      <c r="S269" s="206">
        <v>0</v>
      </c>
      <c r="T269" s="207">
        <f t="shared" si="43"/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64" t="s">
        <v>948</v>
      </c>
      <c r="AT269" s="164" t="s">
        <v>447</v>
      </c>
      <c r="AU269" s="164" t="s">
        <v>129</v>
      </c>
      <c r="AY269" s="18" t="s">
        <v>445</v>
      </c>
      <c r="BE269" s="165">
        <f t="shared" si="44"/>
        <v>0</v>
      </c>
      <c r="BF269" s="165">
        <f t="shared" si="45"/>
        <v>0</v>
      </c>
      <c r="BG269" s="165">
        <f t="shared" si="46"/>
        <v>0</v>
      </c>
      <c r="BH269" s="165">
        <f t="shared" si="47"/>
        <v>0</v>
      </c>
      <c r="BI269" s="165">
        <f t="shared" si="48"/>
        <v>0</v>
      </c>
      <c r="BJ269" s="18" t="s">
        <v>129</v>
      </c>
      <c r="BK269" s="165">
        <f t="shared" si="49"/>
        <v>0</v>
      </c>
      <c r="BL269" s="18" t="s">
        <v>948</v>
      </c>
      <c r="BM269" s="164" t="s">
        <v>4244</v>
      </c>
    </row>
    <row r="270" spans="1:65" s="2" customFormat="1" ht="6.95" customHeight="1">
      <c r="A270" s="30"/>
      <c r="B270" s="48"/>
      <c r="C270" s="49"/>
      <c r="D270" s="49"/>
      <c r="E270" s="49"/>
      <c r="F270" s="49"/>
      <c r="G270" s="49"/>
      <c r="H270" s="49"/>
      <c r="I270" s="49"/>
      <c r="J270" s="49"/>
      <c r="K270" s="49"/>
      <c r="L270" s="31"/>
      <c r="M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</row>
  </sheetData>
  <autoFilter ref="C123:K269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18"/>
  <sheetViews>
    <sheetView showGridLines="0" topLeftCell="A113" workbookViewId="0">
      <selection activeCell="I60" sqref="I6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88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74" t="s">
        <v>4245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ROUND(J124,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ROUND((SUM(BE124:BE217)),  2)</f>
        <v>0</v>
      </c>
      <c r="G33" s="104"/>
      <c r="H33" s="104"/>
      <c r="I33" s="105">
        <v>0.2</v>
      </c>
      <c r="J33" s="103">
        <f>ROUND(((SUM(BE124:BE217))*I33),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ROUND((SUM(BF124:BF217)),  2)</f>
        <v>0</v>
      </c>
      <c r="G34" s="30"/>
      <c r="H34" s="30"/>
      <c r="I34" s="107">
        <v>0.2</v>
      </c>
      <c r="J34" s="106">
        <f>ROUND(((SUM(BF124:BF217))*I34),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ROUND((SUM(BG124:BG217)),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ROUND((SUM(BH124:BH217)),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ROUND((SUM(BI124:BI217)),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74" t="str">
        <f>E9</f>
        <v>SO01b - Rekonštrukcia objektu II. Psychiatrickej kliniky - UK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J124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4246</v>
      </c>
      <c r="E97" s="121"/>
      <c r="F97" s="121"/>
      <c r="G97" s="121"/>
      <c r="H97" s="121"/>
      <c r="I97" s="121"/>
      <c r="J97" s="122">
        <f>J125</f>
        <v>0</v>
      </c>
      <c r="L97" s="119"/>
    </row>
    <row r="98" spans="1:31" s="10" customFormat="1" ht="19.899999999999999" customHeight="1">
      <c r="B98" s="124"/>
      <c r="D98" s="125" t="s">
        <v>4247</v>
      </c>
      <c r="E98" s="126"/>
      <c r="F98" s="126"/>
      <c r="G98" s="126"/>
      <c r="H98" s="126"/>
      <c r="I98" s="126"/>
      <c r="J98" s="127">
        <f>J126</f>
        <v>0</v>
      </c>
      <c r="L98" s="124"/>
    </row>
    <row r="99" spans="1:31" s="10" customFormat="1" ht="19.899999999999999" customHeight="1">
      <c r="B99" s="124"/>
      <c r="D99" s="125" t="s">
        <v>4248</v>
      </c>
      <c r="E99" s="126"/>
      <c r="F99" s="126"/>
      <c r="G99" s="126"/>
      <c r="H99" s="126"/>
      <c r="I99" s="126"/>
      <c r="J99" s="127">
        <f>J135</f>
        <v>0</v>
      </c>
      <c r="L99" s="124"/>
    </row>
    <row r="100" spans="1:31" s="10" customFormat="1" ht="19.899999999999999" customHeight="1">
      <c r="B100" s="124"/>
      <c r="D100" s="125" t="s">
        <v>4249</v>
      </c>
      <c r="E100" s="126"/>
      <c r="F100" s="126"/>
      <c r="G100" s="126"/>
      <c r="H100" s="126"/>
      <c r="I100" s="126"/>
      <c r="J100" s="127">
        <f>J151</f>
        <v>0</v>
      </c>
      <c r="L100" s="124"/>
    </row>
    <row r="101" spans="1:31" s="10" customFormat="1" ht="19.899999999999999" customHeight="1">
      <c r="B101" s="124"/>
      <c r="D101" s="125" t="s">
        <v>4250</v>
      </c>
      <c r="E101" s="126"/>
      <c r="F101" s="126"/>
      <c r="G101" s="126"/>
      <c r="H101" s="126"/>
      <c r="I101" s="126"/>
      <c r="J101" s="127">
        <f>J163</f>
        <v>0</v>
      </c>
      <c r="L101" s="124"/>
    </row>
    <row r="102" spans="1:31" s="10" customFormat="1" ht="19.899999999999999" customHeight="1">
      <c r="B102" s="124"/>
      <c r="D102" s="125" t="s">
        <v>4251</v>
      </c>
      <c r="E102" s="126"/>
      <c r="F102" s="126"/>
      <c r="G102" s="126"/>
      <c r="H102" s="126"/>
      <c r="I102" s="126"/>
      <c r="J102" s="127">
        <f>J180</f>
        <v>0</v>
      </c>
      <c r="L102" s="124"/>
    </row>
    <row r="103" spans="1:31" s="10" customFormat="1" ht="19.899999999999999" customHeight="1">
      <c r="B103" s="124"/>
      <c r="D103" s="125" t="s">
        <v>4252</v>
      </c>
      <c r="E103" s="126"/>
      <c r="F103" s="126"/>
      <c r="G103" s="126"/>
      <c r="H103" s="126"/>
      <c r="I103" s="126"/>
      <c r="J103" s="127">
        <f>J202</f>
        <v>0</v>
      </c>
      <c r="L103" s="124"/>
    </row>
    <row r="104" spans="1:31" s="9" customFormat="1" ht="24.95" customHeight="1">
      <c r="B104" s="119"/>
      <c r="D104" s="120" t="s">
        <v>4253</v>
      </c>
      <c r="E104" s="121"/>
      <c r="F104" s="121"/>
      <c r="G104" s="121"/>
      <c r="H104" s="121"/>
      <c r="I104" s="121"/>
      <c r="J104" s="122">
        <f>J214</f>
        <v>0</v>
      </c>
      <c r="L104" s="119"/>
    </row>
    <row r="105" spans="1:31" s="2" customFormat="1" ht="21.75" customHeight="1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5" customHeight="1">
      <c r="A106" s="30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10" spans="1:31" s="2" customFormat="1" ht="6.95" customHeight="1">
      <c r="A110" s="30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4.95" customHeight="1">
      <c r="A111" s="30"/>
      <c r="B111" s="31"/>
      <c r="C111" s="22" t="s">
        <v>427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13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26.25" customHeight="1">
      <c r="A114" s="30"/>
      <c r="B114" s="31"/>
      <c r="C114" s="30"/>
      <c r="D114" s="30"/>
      <c r="E114" s="278" t="str">
        <f>E7</f>
        <v>Rekonštrukcia objektu - II. Psychiatrická klinika SZU Cesta k nemocnici</v>
      </c>
      <c r="F114" s="279"/>
      <c r="G114" s="279"/>
      <c r="H114" s="279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7" t="s">
        <v>141</v>
      </c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0"/>
      <c r="D116" s="30"/>
      <c r="E116" s="274" t="str">
        <f>E9</f>
        <v>SO01b - Rekonštrukcia objektu II. Psychiatrickej kliniky - UK</v>
      </c>
      <c r="F116" s="280"/>
      <c r="G116" s="280"/>
      <c r="H116" s="28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2" customHeight="1">
      <c r="A118" s="30"/>
      <c r="B118" s="31"/>
      <c r="C118" s="27" t="s">
        <v>17</v>
      </c>
      <c r="D118" s="30"/>
      <c r="E118" s="30"/>
      <c r="F118" s="25" t="str">
        <f>F12</f>
        <v>Banská Bystrica</v>
      </c>
      <c r="G118" s="30"/>
      <c r="H118" s="30"/>
      <c r="I118" s="27" t="s">
        <v>19</v>
      </c>
      <c r="J118" s="56" t="str">
        <f>IF(J12="","",J12)</f>
        <v>17. 6. 2023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25.7" customHeight="1">
      <c r="A120" s="30"/>
      <c r="B120" s="31"/>
      <c r="C120" s="27" t="s">
        <v>21</v>
      </c>
      <c r="D120" s="30"/>
      <c r="E120" s="30"/>
      <c r="F120" s="25" t="str">
        <f>E15</f>
        <v>Fakultná nemocnica s poliklinikou F.D.Roosevelta</v>
      </c>
      <c r="G120" s="30"/>
      <c r="H120" s="30"/>
      <c r="I120" s="27" t="s">
        <v>27</v>
      </c>
      <c r="J120" s="28" t="str">
        <f>E21</f>
        <v>Ing.Arch. Peter Žalman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2" customHeight="1">
      <c r="A121" s="30"/>
      <c r="B121" s="31"/>
      <c r="C121" s="27" t="s">
        <v>25</v>
      </c>
      <c r="D121" s="30"/>
      <c r="E121" s="30"/>
      <c r="F121" s="25" t="str">
        <f>IF(E18="","",E18)</f>
        <v>určený výberom</v>
      </c>
      <c r="G121" s="30"/>
      <c r="H121" s="30"/>
      <c r="I121" s="27" t="s">
        <v>30</v>
      </c>
      <c r="J121" s="28" t="str">
        <f>E24</f>
        <v xml:space="preserve"> </v>
      </c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0.35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11" customFormat="1" ht="29.25" customHeight="1">
      <c r="A123" s="129"/>
      <c r="B123" s="130"/>
      <c r="C123" s="131" t="s">
        <v>432</v>
      </c>
      <c r="D123" s="132" t="s">
        <v>58</v>
      </c>
      <c r="E123" s="132" t="s">
        <v>54</v>
      </c>
      <c r="F123" s="132" t="s">
        <v>55</v>
      </c>
      <c r="G123" s="132" t="s">
        <v>433</v>
      </c>
      <c r="H123" s="132" t="s">
        <v>434</v>
      </c>
      <c r="I123" s="132" t="s">
        <v>435</v>
      </c>
      <c r="J123" s="133" t="s">
        <v>318</v>
      </c>
      <c r="K123" s="134" t="s">
        <v>436</v>
      </c>
      <c r="L123" s="135"/>
      <c r="M123" s="63" t="s">
        <v>1</v>
      </c>
      <c r="N123" s="64" t="s">
        <v>37</v>
      </c>
      <c r="O123" s="64" t="s">
        <v>437</v>
      </c>
      <c r="P123" s="64" t="s">
        <v>438</v>
      </c>
      <c r="Q123" s="64" t="s">
        <v>439</v>
      </c>
      <c r="R123" s="64" t="s">
        <v>440</v>
      </c>
      <c r="S123" s="64" t="s">
        <v>441</v>
      </c>
      <c r="T123" s="65" t="s">
        <v>442</v>
      </c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</row>
    <row r="124" spans="1:65" s="2" customFormat="1" ht="22.9" customHeight="1">
      <c r="A124" s="30"/>
      <c r="B124" s="31"/>
      <c r="C124" s="70" t="s">
        <v>323</v>
      </c>
      <c r="D124" s="30"/>
      <c r="E124" s="30"/>
      <c r="F124" s="30"/>
      <c r="G124" s="30"/>
      <c r="H124" s="30"/>
      <c r="I124" s="30"/>
      <c r="J124" s="136">
        <f>BK124</f>
        <v>0</v>
      </c>
      <c r="K124" s="30"/>
      <c r="L124" s="31"/>
      <c r="M124" s="66"/>
      <c r="N124" s="57"/>
      <c r="O124" s="67"/>
      <c r="P124" s="137">
        <f>P125+P214</f>
        <v>0</v>
      </c>
      <c r="Q124" s="67"/>
      <c r="R124" s="137">
        <f>R125+R214</f>
        <v>7.2350099999999991</v>
      </c>
      <c r="S124" s="67"/>
      <c r="T124" s="138">
        <f>T125+T214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8" t="s">
        <v>72</v>
      </c>
      <c r="AU124" s="18" t="s">
        <v>324</v>
      </c>
      <c r="BK124" s="139">
        <f>BK125+BK214</f>
        <v>0</v>
      </c>
    </row>
    <row r="125" spans="1:65" s="12" customFormat="1" ht="25.9" customHeight="1">
      <c r="B125" s="140"/>
      <c r="D125" s="141" t="s">
        <v>72</v>
      </c>
      <c r="E125" s="142" t="s">
        <v>1713</v>
      </c>
      <c r="F125" s="142" t="s">
        <v>4254</v>
      </c>
      <c r="J125" s="143">
        <f>BK125</f>
        <v>0</v>
      </c>
      <c r="L125" s="140"/>
      <c r="M125" s="144"/>
      <c r="N125" s="145"/>
      <c r="O125" s="145"/>
      <c r="P125" s="146">
        <f>P126+P135+P151+P163+P180+P202</f>
        <v>0</v>
      </c>
      <c r="Q125" s="145"/>
      <c r="R125" s="146">
        <f>R126+R135+R151+R163+R180+R202</f>
        <v>7.2350099999999991</v>
      </c>
      <c r="S125" s="145"/>
      <c r="T125" s="147">
        <f>T126+T135+T151+T163+T180+T202</f>
        <v>0</v>
      </c>
      <c r="AR125" s="141" t="s">
        <v>129</v>
      </c>
      <c r="AT125" s="148" t="s">
        <v>72</v>
      </c>
      <c r="AU125" s="148" t="s">
        <v>73</v>
      </c>
      <c r="AY125" s="141" t="s">
        <v>445</v>
      </c>
      <c r="BK125" s="149">
        <f>BK126+BK135+BK151+BK163+BK180+BK202</f>
        <v>0</v>
      </c>
    </row>
    <row r="126" spans="1:65" s="12" customFormat="1" ht="22.9" customHeight="1">
      <c r="B126" s="140"/>
      <c r="D126" s="141" t="s">
        <v>72</v>
      </c>
      <c r="E126" s="150" t="s">
        <v>1917</v>
      </c>
      <c r="F126" s="150" t="s">
        <v>4255</v>
      </c>
      <c r="J126" s="151">
        <f>BK126</f>
        <v>0</v>
      </c>
      <c r="L126" s="140"/>
      <c r="M126" s="144"/>
      <c r="N126" s="145"/>
      <c r="O126" s="145"/>
      <c r="P126" s="146">
        <f>SUM(P127:P134)</f>
        <v>0</v>
      </c>
      <c r="Q126" s="145"/>
      <c r="R126" s="146">
        <f>SUM(R127:R134)</f>
        <v>5.0600000000000006E-2</v>
      </c>
      <c r="S126" s="145"/>
      <c r="T126" s="147">
        <f>SUM(T127:T134)</f>
        <v>0</v>
      </c>
      <c r="AR126" s="141" t="s">
        <v>129</v>
      </c>
      <c r="AT126" s="148" t="s">
        <v>72</v>
      </c>
      <c r="AU126" s="148" t="s">
        <v>81</v>
      </c>
      <c r="AY126" s="141" t="s">
        <v>445</v>
      </c>
      <c r="BK126" s="149">
        <f>SUM(BK127:BK134)</f>
        <v>0</v>
      </c>
    </row>
    <row r="127" spans="1:65" s="2" customFormat="1" ht="24.2" customHeight="1">
      <c r="A127" s="30"/>
      <c r="B127" s="152"/>
      <c r="C127" s="153" t="s">
        <v>81</v>
      </c>
      <c r="D127" s="153" t="s">
        <v>447</v>
      </c>
      <c r="E127" s="154" t="s">
        <v>4256</v>
      </c>
      <c r="F127" s="155" t="s">
        <v>4257</v>
      </c>
      <c r="G127" s="156" t="s">
        <v>542</v>
      </c>
      <c r="H127" s="157">
        <v>590</v>
      </c>
      <c r="I127" s="158"/>
      <c r="J127" s="158">
        <f t="shared" ref="J127:J134" si="0">ROUND(I127*H127,2)</f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 t="shared" ref="P127:P134" si="1">O127*H127</f>
        <v>0</v>
      </c>
      <c r="Q127" s="162">
        <v>2.0000000000000002E-5</v>
      </c>
      <c r="R127" s="162">
        <f t="shared" ref="R127:R134" si="2">Q127*H127</f>
        <v>1.1800000000000001E-2</v>
      </c>
      <c r="S127" s="162">
        <v>0</v>
      </c>
      <c r="T127" s="163">
        <f t="shared" ref="T127:T134" si="3"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558</v>
      </c>
      <c r="AT127" s="164" t="s">
        <v>447</v>
      </c>
      <c r="AU127" s="164" t="s">
        <v>129</v>
      </c>
      <c r="AY127" s="18" t="s">
        <v>445</v>
      </c>
      <c r="BE127" s="165">
        <f t="shared" ref="BE127:BE134" si="4">IF(N127="základná",J127,0)</f>
        <v>0</v>
      </c>
      <c r="BF127" s="165">
        <f t="shared" ref="BF127:BF134" si="5">IF(N127="znížená",J127,0)</f>
        <v>0</v>
      </c>
      <c r="BG127" s="165">
        <f t="shared" ref="BG127:BG134" si="6">IF(N127="zákl. prenesená",J127,0)</f>
        <v>0</v>
      </c>
      <c r="BH127" s="165">
        <f t="shared" ref="BH127:BH134" si="7">IF(N127="zníž. prenesená",J127,0)</f>
        <v>0</v>
      </c>
      <c r="BI127" s="165">
        <f t="shared" ref="BI127:BI134" si="8">IF(N127="nulová",J127,0)</f>
        <v>0</v>
      </c>
      <c r="BJ127" s="18" t="s">
        <v>129</v>
      </c>
      <c r="BK127" s="165">
        <f t="shared" ref="BK127:BK134" si="9">ROUND(I127*H127,2)</f>
        <v>0</v>
      </c>
      <c r="BL127" s="18" t="s">
        <v>558</v>
      </c>
      <c r="BM127" s="164" t="s">
        <v>129</v>
      </c>
    </row>
    <row r="128" spans="1:65" s="2" customFormat="1" ht="33" customHeight="1">
      <c r="A128" s="30"/>
      <c r="B128" s="152"/>
      <c r="C128" s="194" t="s">
        <v>129</v>
      </c>
      <c r="D128" s="194" t="s">
        <v>534</v>
      </c>
      <c r="E128" s="195" t="s">
        <v>4258</v>
      </c>
      <c r="F128" s="196" t="s">
        <v>4259</v>
      </c>
      <c r="G128" s="197" t="s">
        <v>542</v>
      </c>
      <c r="H128" s="198">
        <v>300</v>
      </c>
      <c r="I128" s="199"/>
      <c r="J128" s="199">
        <f t="shared" si="0"/>
        <v>0</v>
      </c>
      <c r="K128" s="200"/>
      <c r="L128" s="201"/>
      <c r="M128" s="202" t="s">
        <v>1</v>
      </c>
      <c r="N128" s="203" t="s">
        <v>39</v>
      </c>
      <c r="O128" s="162">
        <v>0</v>
      </c>
      <c r="P128" s="162">
        <f t="shared" si="1"/>
        <v>0</v>
      </c>
      <c r="Q128" s="162">
        <v>4.0000000000000003E-5</v>
      </c>
      <c r="R128" s="162">
        <f t="shared" si="2"/>
        <v>1.2E-2</v>
      </c>
      <c r="S128" s="162">
        <v>0</v>
      </c>
      <c r="T128" s="163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655</v>
      </c>
      <c r="AT128" s="164" t="s">
        <v>534</v>
      </c>
      <c r="AU128" s="164" t="s">
        <v>129</v>
      </c>
      <c r="AY128" s="18" t="s">
        <v>445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129</v>
      </c>
      <c r="BK128" s="165">
        <f t="shared" si="9"/>
        <v>0</v>
      </c>
      <c r="BL128" s="18" t="s">
        <v>558</v>
      </c>
      <c r="BM128" s="164" t="s">
        <v>451</v>
      </c>
    </row>
    <row r="129" spans="1:65" s="2" customFormat="1" ht="24.2" customHeight="1">
      <c r="A129" s="30"/>
      <c r="B129" s="152"/>
      <c r="C129" s="194" t="s">
        <v>469</v>
      </c>
      <c r="D129" s="194" t="s">
        <v>534</v>
      </c>
      <c r="E129" s="195" t="s">
        <v>4260</v>
      </c>
      <c r="F129" s="196" t="s">
        <v>4261</v>
      </c>
      <c r="G129" s="197" t="s">
        <v>542</v>
      </c>
      <c r="H129" s="198">
        <v>50</v>
      </c>
      <c r="I129" s="199"/>
      <c r="J129" s="199">
        <f t="shared" si="0"/>
        <v>0</v>
      </c>
      <c r="K129" s="200"/>
      <c r="L129" s="201"/>
      <c r="M129" s="202" t="s">
        <v>1</v>
      </c>
      <c r="N129" s="203" t="s">
        <v>39</v>
      </c>
      <c r="O129" s="162">
        <v>0</v>
      </c>
      <c r="P129" s="162">
        <f t="shared" si="1"/>
        <v>0</v>
      </c>
      <c r="Q129" s="162">
        <v>1.0000000000000001E-5</v>
      </c>
      <c r="R129" s="162">
        <f t="shared" si="2"/>
        <v>5.0000000000000001E-4</v>
      </c>
      <c r="S129" s="162">
        <v>0</v>
      </c>
      <c r="T129" s="163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655</v>
      </c>
      <c r="AT129" s="164" t="s">
        <v>534</v>
      </c>
      <c r="AU129" s="164" t="s">
        <v>129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558</v>
      </c>
      <c r="BM129" s="164" t="s">
        <v>494</v>
      </c>
    </row>
    <row r="130" spans="1:65" s="2" customFormat="1" ht="33" customHeight="1">
      <c r="A130" s="30"/>
      <c r="B130" s="152"/>
      <c r="C130" s="194" t="s">
        <v>451</v>
      </c>
      <c r="D130" s="194" t="s">
        <v>534</v>
      </c>
      <c r="E130" s="195" t="s">
        <v>4262</v>
      </c>
      <c r="F130" s="196" t="s">
        <v>4263</v>
      </c>
      <c r="G130" s="197" t="s">
        <v>542</v>
      </c>
      <c r="H130" s="198">
        <v>240</v>
      </c>
      <c r="I130" s="199"/>
      <c r="J130" s="199">
        <f t="shared" si="0"/>
        <v>0</v>
      </c>
      <c r="K130" s="200"/>
      <c r="L130" s="201"/>
      <c r="M130" s="202" t="s">
        <v>1</v>
      </c>
      <c r="N130" s="203" t="s">
        <v>39</v>
      </c>
      <c r="O130" s="162">
        <v>0</v>
      </c>
      <c r="P130" s="162">
        <f t="shared" si="1"/>
        <v>0</v>
      </c>
      <c r="Q130" s="162">
        <v>2.0000000000000002E-5</v>
      </c>
      <c r="R130" s="162">
        <f t="shared" si="2"/>
        <v>4.8000000000000004E-3</v>
      </c>
      <c r="S130" s="162">
        <v>0</v>
      </c>
      <c r="T130" s="163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655</v>
      </c>
      <c r="AT130" s="164" t="s">
        <v>534</v>
      </c>
      <c r="AU130" s="164" t="s">
        <v>129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558</v>
      </c>
      <c r="BM130" s="164" t="s">
        <v>504</v>
      </c>
    </row>
    <row r="131" spans="1:65" s="2" customFormat="1" ht="24.2" customHeight="1">
      <c r="A131" s="30"/>
      <c r="B131" s="152"/>
      <c r="C131" s="153" t="s">
        <v>490</v>
      </c>
      <c r="D131" s="153" t="s">
        <v>447</v>
      </c>
      <c r="E131" s="154" t="s">
        <v>4264</v>
      </c>
      <c r="F131" s="155" t="s">
        <v>4265</v>
      </c>
      <c r="G131" s="156" t="s">
        <v>542</v>
      </c>
      <c r="H131" s="157">
        <v>150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0</v>
      </c>
      <c r="P131" s="162">
        <f t="shared" si="1"/>
        <v>0</v>
      </c>
      <c r="Q131" s="162">
        <v>2.0000000000000002E-5</v>
      </c>
      <c r="R131" s="162">
        <f t="shared" si="2"/>
        <v>3.0000000000000001E-3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558</v>
      </c>
      <c r="AT131" s="164" t="s">
        <v>447</v>
      </c>
      <c r="AU131" s="164" t="s">
        <v>129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558</v>
      </c>
      <c r="BM131" s="164" t="s">
        <v>518</v>
      </c>
    </row>
    <row r="132" spans="1:65" s="2" customFormat="1" ht="33" customHeight="1">
      <c r="A132" s="30"/>
      <c r="B132" s="152"/>
      <c r="C132" s="194" t="s">
        <v>494</v>
      </c>
      <c r="D132" s="194" t="s">
        <v>534</v>
      </c>
      <c r="E132" s="195" t="s">
        <v>4266</v>
      </c>
      <c r="F132" s="196" t="s">
        <v>4267</v>
      </c>
      <c r="G132" s="197" t="s">
        <v>542</v>
      </c>
      <c r="H132" s="198">
        <v>100</v>
      </c>
      <c r="I132" s="199"/>
      <c r="J132" s="199">
        <f t="shared" si="0"/>
        <v>0</v>
      </c>
      <c r="K132" s="200"/>
      <c r="L132" s="201"/>
      <c r="M132" s="202" t="s">
        <v>1</v>
      </c>
      <c r="N132" s="203" t="s">
        <v>39</v>
      </c>
      <c r="O132" s="162">
        <v>0</v>
      </c>
      <c r="P132" s="162">
        <f t="shared" si="1"/>
        <v>0</v>
      </c>
      <c r="Q132" s="162">
        <v>9.0000000000000006E-5</v>
      </c>
      <c r="R132" s="162">
        <f t="shared" si="2"/>
        <v>9.0000000000000011E-3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655</v>
      </c>
      <c r="AT132" s="164" t="s">
        <v>534</v>
      </c>
      <c r="AU132" s="164" t="s">
        <v>129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558</v>
      </c>
      <c r="BM132" s="164" t="s">
        <v>533</v>
      </c>
    </row>
    <row r="133" spans="1:65" s="2" customFormat="1" ht="33" customHeight="1">
      <c r="A133" s="30"/>
      <c r="B133" s="152"/>
      <c r="C133" s="194" t="s">
        <v>499</v>
      </c>
      <c r="D133" s="194" t="s">
        <v>534</v>
      </c>
      <c r="E133" s="195" t="s">
        <v>4268</v>
      </c>
      <c r="F133" s="196" t="s">
        <v>4269</v>
      </c>
      <c r="G133" s="197" t="s">
        <v>542</v>
      </c>
      <c r="H133" s="198">
        <v>50</v>
      </c>
      <c r="I133" s="199"/>
      <c r="J133" s="199">
        <f t="shared" si="0"/>
        <v>0</v>
      </c>
      <c r="K133" s="200"/>
      <c r="L133" s="201"/>
      <c r="M133" s="202" t="s">
        <v>1</v>
      </c>
      <c r="N133" s="203" t="s">
        <v>39</v>
      </c>
      <c r="O133" s="162">
        <v>0</v>
      </c>
      <c r="P133" s="162">
        <f t="shared" si="1"/>
        <v>0</v>
      </c>
      <c r="Q133" s="162">
        <v>1.9000000000000001E-4</v>
      </c>
      <c r="R133" s="162">
        <f t="shared" si="2"/>
        <v>9.4999999999999998E-3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655</v>
      </c>
      <c r="AT133" s="164" t="s">
        <v>534</v>
      </c>
      <c r="AU133" s="164" t="s">
        <v>129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558</v>
      </c>
      <c r="BM133" s="164" t="s">
        <v>546</v>
      </c>
    </row>
    <row r="134" spans="1:65" s="2" customFormat="1" ht="24.2" customHeight="1">
      <c r="A134" s="30"/>
      <c r="B134" s="152"/>
      <c r="C134" s="153" t="s">
        <v>504</v>
      </c>
      <c r="D134" s="153" t="s">
        <v>447</v>
      </c>
      <c r="E134" s="154" t="s">
        <v>4270</v>
      </c>
      <c r="F134" s="155" t="s">
        <v>4271</v>
      </c>
      <c r="G134" s="156" t="s">
        <v>1774</v>
      </c>
      <c r="H134" s="157">
        <v>47.143000000000001</v>
      </c>
      <c r="I134" s="158"/>
      <c r="J134" s="158">
        <f t="shared" si="0"/>
        <v>0</v>
      </c>
      <c r="K134" s="159"/>
      <c r="L134" s="31"/>
      <c r="M134" s="160" t="s">
        <v>1</v>
      </c>
      <c r="N134" s="161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558</v>
      </c>
      <c r="AT134" s="164" t="s">
        <v>447</v>
      </c>
      <c r="AU134" s="164" t="s">
        <v>129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558</v>
      </c>
      <c r="BM134" s="164" t="s">
        <v>558</v>
      </c>
    </row>
    <row r="135" spans="1:65" s="12" customFormat="1" ht="22.9" customHeight="1">
      <c r="B135" s="140"/>
      <c r="D135" s="141" t="s">
        <v>72</v>
      </c>
      <c r="E135" s="150" t="s">
        <v>4272</v>
      </c>
      <c r="F135" s="150" t="s">
        <v>4273</v>
      </c>
      <c r="J135" s="151">
        <f>BK135</f>
        <v>0</v>
      </c>
      <c r="L135" s="140"/>
      <c r="M135" s="144"/>
      <c r="N135" s="145"/>
      <c r="O135" s="145"/>
      <c r="P135" s="146">
        <f>SUM(P136:P150)</f>
        <v>0</v>
      </c>
      <c r="Q135" s="145"/>
      <c r="R135" s="146">
        <f>SUM(R136:R150)</f>
        <v>0.93778000000000006</v>
      </c>
      <c r="S135" s="145"/>
      <c r="T135" s="147">
        <f>SUM(T136:T150)</f>
        <v>0</v>
      </c>
      <c r="AR135" s="141" t="s">
        <v>129</v>
      </c>
      <c r="AT135" s="148" t="s">
        <v>72</v>
      </c>
      <c r="AU135" s="148" t="s">
        <v>81</v>
      </c>
      <c r="AY135" s="141" t="s">
        <v>445</v>
      </c>
      <c r="BK135" s="149">
        <f>SUM(BK136:BK150)</f>
        <v>0</v>
      </c>
    </row>
    <row r="136" spans="1:65" s="2" customFormat="1" ht="21.75" customHeight="1">
      <c r="A136" s="30"/>
      <c r="B136" s="152"/>
      <c r="C136" s="153" t="s">
        <v>510</v>
      </c>
      <c r="D136" s="153" t="s">
        <v>447</v>
      </c>
      <c r="E136" s="154" t="s">
        <v>4274</v>
      </c>
      <c r="F136" s="155" t="s">
        <v>4275</v>
      </c>
      <c r="G136" s="156" t="s">
        <v>651</v>
      </c>
      <c r="H136" s="157">
        <v>10</v>
      </c>
      <c r="I136" s="158"/>
      <c r="J136" s="158">
        <f t="shared" ref="J136:J150" si="10">ROUND(I136*H136,2)</f>
        <v>0</v>
      </c>
      <c r="K136" s="159"/>
      <c r="L136" s="31"/>
      <c r="M136" s="160" t="s">
        <v>1</v>
      </c>
      <c r="N136" s="161" t="s">
        <v>39</v>
      </c>
      <c r="O136" s="162">
        <v>0</v>
      </c>
      <c r="P136" s="162">
        <f t="shared" ref="P136:P150" si="11">O136*H136</f>
        <v>0</v>
      </c>
      <c r="Q136" s="162">
        <v>6.2E-4</v>
      </c>
      <c r="R136" s="162">
        <f t="shared" ref="R136:R150" si="12">Q136*H136</f>
        <v>6.1999999999999998E-3</v>
      </c>
      <c r="S136" s="162">
        <v>0</v>
      </c>
      <c r="T136" s="163">
        <f t="shared" ref="T136:T150" si="13"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558</v>
      </c>
      <c r="AT136" s="164" t="s">
        <v>447</v>
      </c>
      <c r="AU136" s="164" t="s">
        <v>129</v>
      </c>
      <c r="AY136" s="18" t="s">
        <v>445</v>
      </c>
      <c r="BE136" s="165">
        <f t="shared" ref="BE136:BE150" si="14">IF(N136="základná",J136,0)</f>
        <v>0</v>
      </c>
      <c r="BF136" s="165">
        <f t="shared" ref="BF136:BF150" si="15">IF(N136="znížená",J136,0)</f>
        <v>0</v>
      </c>
      <c r="BG136" s="165">
        <f t="shared" ref="BG136:BG150" si="16">IF(N136="zákl. prenesená",J136,0)</f>
        <v>0</v>
      </c>
      <c r="BH136" s="165">
        <f t="shared" ref="BH136:BH150" si="17">IF(N136="zníž. prenesená",J136,0)</f>
        <v>0</v>
      </c>
      <c r="BI136" s="165">
        <f t="shared" ref="BI136:BI150" si="18">IF(N136="nulová",J136,0)</f>
        <v>0</v>
      </c>
      <c r="BJ136" s="18" t="s">
        <v>129</v>
      </c>
      <c r="BK136" s="165">
        <f t="shared" ref="BK136:BK150" si="19">ROUND(I136*H136,2)</f>
        <v>0</v>
      </c>
      <c r="BL136" s="18" t="s">
        <v>558</v>
      </c>
      <c r="BM136" s="164" t="s">
        <v>567</v>
      </c>
    </row>
    <row r="137" spans="1:65" s="2" customFormat="1" ht="24.2" customHeight="1">
      <c r="A137" s="30"/>
      <c r="B137" s="152"/>
      <c r="C137" s="153" t="s">
        <v>518</v>
      </c>
      <c r="D137" s="153" t="s">
        <v>447</v>
      </c>
      <c r="E137" s="154" t="s">
        <v>4276</v>
      </c>
      <c r="F137" s="155" t="s">
        <v>4277</v>
      </c>
      <c r="G137" s="156" t="s">
        <v>646</v>
      </c>
      <c r="H137" s="157">
        <v>2</v>
      </c>
      <c r="I137" s="158"/>
      <c r="J137" s="158">
        <f t="shared" si="10"/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 t="shared" si="11"/>
        <v>0</v>
      </c>
      <c r="Q137" s="162">
        <v>4.8999999999999998E-4</v>
      </c>
      <c r="R137" s="162">
        <f t="shared" si="12"/>
        <v>9.7999999999999997E-4</v>
      </c>
      <c r="S137" s="162">
        <v>0</v>
      </c>
      <c r="T137" s="163">
        <f t="shared" si="1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558</v>
      </c>
      <c r="AT137" s="164" t="s">
        <v>447</v>
      </c>
      <c r="AU137" s="164" t="s">
        <v>129</v>
      </c>
      <c r="AY137" s="18" t="s">
        <v>445</v>
      </c>
      <c r="BE137" s="165">
        <f t="shared" si="14"/>
        <v>0</v>
      </c>
      <c r="BF137" s="165">
        <f t="shared" si="15"/>
        <v>0</v>
      </c>
      <c r="BG137" s="165">
        <f t="shared" si="16"/>
        <v>0</v>
      </c>
      <c r="BH137" s="165">
        <f t="shared" si="17"/>
        <v>0</v>
      </c>
      <c r="BI137" s="165">
        <f t="shared" si="18"/>
        <v>0</v>
      </c>
      <c r="BJ137" s="18" t="s">
        <v>129</v>
      </c>
      <c r="BK137" s="165">
        <f t="shared" si="19"/>
        <v>0</v>
      </c>
      <c r="BL137" s="18" t="s">
        <v>558</v>
      </c>
      <c r="BM137" s="164" t="s">
        <v>7</v>
      </c>
    </row>
    <row r="138" spans="1:65" s="2" customFormat="1" ht="16.5" customHeight="1">
      <c r="A138" s="30"/>
      <c r="B138" s="152"/>
      <c r="C138" s="194" t="s">
        <v>526</v>
      </c>
      <c r="D138" s="194" t="s">
        <v>534</v>
      </c>
      <c r="E138" s="195" t="s">
        <v>4278</v>
      </c>
      <c r="F138" s="196" t="s">
        <v>4279</v>
      </c>
      <c r="G138" s="197" t="s">
        <v>651</v>
      </c>
      <c r="H138" s="198">
        <v>2</v>
      </c>
      <c r="I138" s="199"/>
      <c r="J138" s="199">
        <f t="shared" si="10"/>
        <v>0</v>
      </c>
      <c r="K138" s="200"/>
      <c r="L138" s="201"/>
      <c r="M138" s="202" t="s">
        <v>1</v>
      </c>
      <c r="N138" s="203" t="s">
        <v>39</v>
      </c>
      <c r="O138" s="162">
        <v>0</v>
      </c>
      <c r="P138" s="162">
        <f t="shared" si="11"/>
        <v>0</v>
      </c>
      <c r="Q138" s="162">
        <v>8.5000000000000006E-2</v>
      </c>
      <c r="R138" s="162">
        <f t="shared" si="12"/>
        <v>0.17</v>
      </c>
      <c r="S138" s="162">
        <v>0</v>
      </c>
      <c r="T138" s="163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655</v>
      </c>
      <c r="AT138" s="164" t="s">
        <v>534</v>
      </c>
      <c r="AU138" s="164" t="s">
        <v>129</v>
      </c>
      <c r="AY138" s="18" t="s">
        <v>445</v>
      </c>
      <c r="BE138" s="165">
        <f t="shared" si="14"/>
        <v>0</v>
      </c>
      <c r="BF138" s="165">
        <f t="shared" si="15"/>
        <v>0</v>
      </c>
      <c r="BG138" s="165">
        <f t="shared" si="16"/>
        <v>0</v>
      </c>
      <c r="BH138" s="165">
        <f t="shared" si="17"/>
        <v>0</v>
      </c>
      <c r="BI138" s="165">
        <f t="shared" si="18"/>
        <v>0</v>
      </c>
      <c r="BJ138" s="18" t="s">
        <v>129</v>
      </c>
      <c r="BK138" s="165">
        <f t="shared" si="19"/>
        <v>0</v>
      </c>
      <c r="BL138" s="18" t="s">
        <v>558</v>
      </c>
      <c r="BM138" s="164" t="s">
        <v>597</v>
      </c>
    </row>
    <row r="139" spans="1:65" s="2" customFormat="1" ht="24.2" customHeight="1">
      <c r="A139" s="30"/>
      <c r="B139" s="152"/>
      <c r="C139" s="194" t="s">
        <v>533</v>
      </c>
      <c r="D139" s="194" t="s">
        <v>534</v>
      </c>
      <c r="E139" s="195" t="s">
        <v>4280</v>
      </c>
      <c r="F139" s="196" t="s">
        <v>4281</v>
      </c>
      <c r="G139" s="197" t="s">
        <v>651</v>
      </c>
      <c r="H139" s="198">
        <v>1</v>
      </c>
      <c r="I139" s="199"/>
      <c r="J139" s="199">
        <f t="shared" si="10"/>
        <v>0</v>
      </c>
      <c r="K139" s="200"/>
      <c r="L139" s="201"/>
      <c r="M139" s="202" t="s">
        <v>1</v>
      </c>
      <c r="N139" s="203" t="s">
        <v>39</v>
      </c>
      <c r="O139" s="162">
        <v>0</v>
      </c>
      <c r="P139" s="162">
        <f t="shared" si="11"/>
        <v>0</v>
      </c>
      <c r="Q139" s="162">
        <v>0.438</v>
      </c>
      <c r="R139" s="162">
        <f t="shared" si="12"/>
        <v>0.438</v>
      </c>
      <c r="S139" s="162">
        <v>0</v>
      </c>
      <c r="T139" s="163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655</v>
      </c>
      <c r="AT139" s="164" t="s">
        <v>534</v>
      </c>
      <c r="AU139" s="164" t="s">
        <v>129</v>
      </c>
      <c r="AY139" s="18" t="s">
        <v>445</v>
      </c>
      <c r="BE139" s="165">
        <f t="shared" si="14"/>
        <v>0</v>
      </c>
      <c r="BF139" s="165">
        <f t="shared" si="15"/>
        <v>0</v>
      </c>
      <c r="BG139" s="165">
        <f t="shared" si="16"/>
        <v>0</v>
      </c>
      <c r="BH139" s="165">
        <f t="shared" si="17"/>
        <v>0</v>
      </c>
      <c r="BI139" s="165">
        <f t="shared" si="18"/>
        <v>0</v>
      </c>
      <c r="BJ139" s="18" t="s">
        <v>129</v>
      </c>
      <c r="BK139" s="165">
        <f t="shared" si="19"/>
        <v>0</v>
      </c>
      <c r="BL139" s="18" t="s">
        <v>558</v>
      </c>
      <c r="BM139" s="164" t="s">
        <v>606</v>
      </c>
    </row>
    <row r="140" spans="1:65" s="2" customFormat="1" ht="21.75" customHeight="1">
      <c r="A140" s="30"/>
      <c r="B140" s="152"/>
      <c r="C140" s="153" t="s">
        <v>539</v>
      </c>
      <c r="D140" s="153" t="s">
        <v>447</v>
      </c>
      <c r="E140" s="154" t="s">
        <v>4282</v>
      </c>
      <c r="F140" s="155" t="s">
        <v>4283</v>
      </c>
      <c r="G140" s="156" t="s">
        <v>651</v>
      </c>
      <c r="H140" s="157">
        <v>2</v>
      </c>
      <c r="I140" s="158"/>
      <c r="J140" s="158">
        <f t="shared" si="10"/>
        <v>0</v>
      </c>
      <c r="K140" s="159"/>
      <c r="L140" s="31"/>
      <c r="M140" s="160" t="s">
        <v>1</v>
      </c>
      <c r="N140" s="161" t="s">
        <v>39</v>
      </c>
      <c r="O140" s="162">
        <v>0</v>
      </c>
      <c r="P140" s="162">
        <f t="shared" si="11"/>
        <v>0</v>
      </c>
      <c r="Q140" s="162">
        <v>2.7699999999999999E-3</v>
      </c>
      <c r="R140" s="162">
        <f t="shared" si="12"/>
        <v>5.5399999999999998E-3</v>
      </c>
      <c r="S140" s="162">
        <v>0</v>
      </c>
      <c r="T140" s="163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558</v>
      </c>
      <c r="AT140" s="164" t="s">
        <v>447</v>
      </c>
      <c r="AU140" s="164" t="s">
        <v>129</v>
      </c>
      <c r="AY140" s="18" t="s">
        <v>445</v>
      </c>
      <c r="BE140" s="165">
        <f t="shared" si="14"/>
        <v>0</v>
      </c>
      <c r="BF140" s="165">
        <f t="shared" si="15"/>
        <v>0</v>
      </c>
      <c r="BG140" s="165">
        <f t="shared" si="16"/>
        <v>0</v>
      </c>
      <c r="BH140" s="165">
        <f t="shared" si="17"/>
        <v>0</v>
      </c>
      <c r="BI140" s="165">
        <f t="shared" si="18"/>
        <v>0</v>
      </c>
      <c r="BJ140" s="18" t="s">
        <v>129</v>
      </c>
      <c r="BK140" s="165">
        <f t="shared" si="19"/>
        <v>0</v>
      </c>
      <c r="BL140" s="18" t="s">
        <v>558</v>
      </c>
      <c r="BM140" s="164" t="s">
        <v>617</v>
      </c>
    </row>
    <row r="141" spans="1:65" s="2" customFormat="1" ht="44.25" customHeight="1">
      <c r="A141" s="30"/>
      <c r="B141" s="152"/>
      <c r="C141" s="194" t="s">
        <v>546</v>
      </c>
      <c r="D141" s="194" t="s">
        <v>534</v>
      </c>
      <c r="E141" s="195" t="s">
        <v>4284</v>
      </c>
      <c r="F141" s="196" t="s">
        <v>4285</v>
      </c>
      <c r="G141" s="197" t="s">
        <v>4286</v>
      </c>
      <c r="H141" s="198">
        <v>2</v>
      </c>
      <c r="I141" s="199"/>
      <c r="J141" s="199">
        <f t="shared" si="10"/>
        <v>0</v>
      </c>
      <c r="K141" s="200"/>
      <c r="L141" s="201"/>
      <c r="M141" s="202" t="s">
        <v>1</v>
      </c>
      <c r="N141" s="203" t="s">
        <v>39</v>
      </c>
      <c r="O141" s="162">
        <v>0</v>
      </c>
      <c r="P141" s="162">
        <f t="shared" si="11"/>
        <v>0</v>
      </c>
      <c r="Q141" s="162">
        <v>2.5000000000000001E-2</v>
      </c>
      <c r="R141" s="162">
        <f t="shared" si="12"/>
        <v>0.05</v>
      </c>
      <c r="S141" s="162">
        <v>0</v>
      </c>
      <c r="T141" s="163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655</v>
      </c>
      <c r="AT141" s="164" t="s">
        <v>534</v>
      </c>
      <c r="AU141" s="164" t="s">
        <v>129</v>
      </c>
      <c r="AY141" s="18" t="s">
        <v>445</v>
      </c>
      <c r="BE141" s="165">
        <f t="shared" si="14"/>
        <v>0</v>
      </c>
      <c r="BF141" s="165">
        <f t="shared" si="15"/>
        <v>0</v>
      </c>
      <c r="BG141" s="165">
        <f t="shared" si="16"/>
        <v>0</v>
      </c>
      <c r="BH141" s="165">
        <f t="shared" si="17"/>
        <v>0</v>
      </c>
      <c r="BI141" s="165">
        <f t="shared" si="18"/>
        <v>0</v>
      </c>
      <c r="BJ141" s="18" t="s">
        <v>129</v>
      </c>
      <c r="BK141" s="165">
        <f t="shared" si="19"/>
        <v>0</v>
      </c>
      <c r="BL141" s="18" t="s">
        <v>558</v>
      </c>
      <c r="BM141" s="164" t="s">
        <v>408</v>
      </c>
    </row>
    <row r="142" spans="1:65" s="2" customFormat="1" ht="24.2" customHeight="1">
      <c r="A142" s="30"/>
      <c r="B142" s="152"/>
      <c r="C142" s="153" t="s">
        <v>552</v>
      </c>
      <c r="D142" s="153" t="s">
        <v>447</v>
      </c>
      <c r="E142" s="154" t="s">
        <v>4287</v>
      </c>
      <c r="F142" s="155" t="s">
        <v>4288</v>
      </c>
      <c r="G142" s="156" t="s">
        <v>651</v>
      </c>
      <c r="H142" s="157">
        <v>4</v>
      </c>
      <c r="I142" s="158"/>
      <c r="J142" s="158">
        <f t="shared" si="10"/>
        <v>0</v>
      </c>
      <c r="K142" s="159"/>
      <c r="L142" s="31"/>
      <c r="M142" s="160" t="s">
        <v>1</v>
      </c>
      <c r="N142" s="161" t="s">
        <v>39</v>
      </c>
      <c r="O142" s="162">
        <v>0</v>
      </c>
      <c r="P142" s="162">
        <f t="shared" si="11"/>
        <v>0</v>
      </c>
      <c r="Q142" s="162">
        <v>2.7499999999999998E-3</v>
      </c>
      <c r="R142" s="162">
        <f t="shared" si="12"/>
        <v>1.0999999999999999E-2</v>
      </c>
      <c r="S142" s="162">
        <v>0</v>
      </c>
      <c r="T142" s="163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558</v>
      </c>
      <c r="AT142" s="164" t="s">
        <v>447</v>
      </c>
      <c r="AU142" s="164" t="s">
        <v>129</v>
      </c>
      <c r="AY142" s="18" t="s">
        <v>445</v>
      </c>
      <c r="BE142" s="165">
        <f t="shared" si="14"/>
        <v>0</v>
      </c>
      <c r="BF142" s="165">
        <f t="shared" si="15"/>
        <v>0</v>
      </c>
      <c r="BG142" s="165">
        <f t="shared" si="16"/>
        <v>0</v>
      </c>
      <c r="BH142" s="165">
        <f t="shared" si="17"/>
        <v>0</v>
      </c>
      <c r="BI142" s="165">
        <f t="shared" si="18"/>
        <v>0</v>
      </c>
      <c r="BJ142" s="18" t="s">
        <v>129</v>
      </c>
      <c r="BK142" s="165">
        <f t="shared" si="19"/>
        <v>0</v>
      </c>
      <c r="BL142" s="18" t="s">
        <v>558</v>
      </c>
      <c r="BM142" s="164" t="s">
        <v>643</v>
      </c>
    </row>
    <row r="143" spans="1:65" s="2" customFormat="1" ht="37.9" customHeight="1">
      <c r="A143" s="30"/>
      <c r="B143" s="152"/>
      <c r="C143" s="194" t="s">
        <v>558</v>
      </c>
      <c r="D143" s="194" t="s">
        <v>534</v>
      </c>
      <c r="E143" s="195" t="s">
        <v>4289</v>
      </c>
      <c r="F143" s="196" t="s">
        <v>4290</v>
      </c>
      <c r="G143" s="197" t="s">
        <v>4286</v>
      </c>
      <c r="H143" s="198">
        <v>4</v>
      </c>
      <c r="I143" s="199"/>
      <c r="J143" s="199">
        <f t="shared" si="10"/>
        <v>0</v>
      </c>
      <c r="K143" s="200"/>
      <c r="L143" s="201"/>
      <c r="M143" s="202" t="s">
        <v>1</v>
      </c>
      <c r="N143" s="203" t="s">
        <v>39</v>
      </c>
      <c r="O143" s="162">
        <v>0</v>
      </c>
      <c r="P143" s="162">
        <f t="shared" si="11"/>
        <v>0</v>
      </c>
      <c r="Q143" s="162">
        <v>8.8999999999999999E-3</v>
      </c>
      <c r="R143" s="162">
        <f t="shared" si="12"/>
        <v>3.56E-2</v>
      </c>
      <c r="S143" s="162">
        <v>0</v>
      </c>
      <c r="T143" s="163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655</v>
      </c>
      <c r="AT143" s="164" t="s">
        <v>534</v>
      </c>
      <c r="AU143" s="164" t="s">
        <v>129</v>
      </c>
      <c r="AY143" s="18" t="s">
        <v>445</v>
      </c>
      <c r="BE143" s="165">
        <f t="shared" si="14"/>
        <v>0</v>
      </c>
      <c r="BF143" s="165">
        <f t="shared" si="15"/>
        <v>0</v>
      </c>
      <c r="BG143" s="165">
        <f t="shared" si="16"/>
        <v>0</v>
      </c>
      <c r="BH143" s="165">
        <f t="shared" si="17"/>
        <v>0</v>
      </c>
      <c r="BI143" s="165">
        <f t="shared" si="18"/>
        <v>0</v>
      </c>
      <c r="BJ143" s="18" t="s">
        <v>129</v>
      </c>
      <c r="BK143" s="165">
        <f t="shared" si="19"/>
        <v>0</v>
      </c>
      <c r="BL143" s="18" t="s">
        <v>558</v>
      </c>
      <c r="BM143" s="164" t="s">
        <v>655</v>
      </c>
    </row>
    <row r="144" spans="1:65" s="2" customFormat="1" ht="21.75" customHeight="1">
      <c r="A144" s="30"/>
      <c r="B144" s="152"/>
      <c r="C144" s="153" t="s">
        <v>390</v>
      </c>
      <c r="D144" s="153" t="s">
        <v>447</v>
      </c>
      <c r="E144" s="154" t="s">
        <v>4291</v>
      </c>
      <c r="F144" s="155" t="s">
        <v>4292</v>
      </c>
      <c r="G144" s="156" t="s">
        <v>646</v>
      </c>
      <c r="H144" s="157">
        <v>1</v>
      </c>
      <c r="I144" s="158"/>
      <c r="J144" s="158">
        <f t="shared" si="10"/>
        <v>0</v>
      </c>
      <c r="K144" s="159"/>
      <c r="L144" s="31"/>
      <c r="M144" s="160" t="s">
        <v>1</v>
      </c>
      <c r="N144" s="161" t="s">
        <v>39</v>
      </c>
      <c r="O144" s="162">
        <v>0</v>
      </c>
      <c r="P144" s="162">
        <f t="shared" si="11"/>
        <v>0</v>
      </c>
      <c r="Q144" s="162">
        <v>0.14691000000000001</v>
      </c>
      <c r="R144" s="162">
        <f t="shared" si="12"/>
        <v>0.14691000000000001</v>
      </c>
      <c r="S144" s="162">
        <v>0</v>
      </c>
      <c r="T144" s="163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558</v>
      </c>
      <c r="AT144" s="164" t="s">
        <v>447</v>
      </c>
      <c r="AU144" s="164" t="s">
        <v>129</v>
      </c>
      <c r="AY144" s="18" t="s">
        <v>445</v>
      </c>
      <c r="BE144" s="165">
        <f t="shared" si="14"/>
        <v>0</v>
      </c>
      <c r="BF144" s="165">
        <f t="shared" si="15"/>
        <v>0</v>
      </c>
      <c r="BG144" s="165">
        <f t="shared" si="16"/>
        <v>0</v>
      </c>
      <c r="BH144" s="165">
        <f t="shared" si="17"/>
        <v>0</v>
      </c>
      <c r="BI144" s="165">
        <f t="shared" si="18"/>
        <v>0</v>
      </c>
      <c r="BJ144" s="18" t="s">
        <v>129</v>
      </c>
      <c r="BK144" s="165">
        <f t="shared" si="19"/>
        <v>0</v>
      </c>
      <c r="BL144" s="18" t="s">
        <v>558</v>
      </c>
      <c r="BM144" s="164" t="s">
        <v>675</v>
      </c>
    </row>
    <row r="145" spans="1:65" s="2" customFormat="1" ht="24.2" customHeight="1">
      <c r="A145" s="30"/>
      <c r="B145" s="152"/>
      <c r="C145" s="153" t="s">
        <v>567</v>
      </c>
      <c r="D145" s="153" t="s">
        <v>447</v>
      </c>
      <c r="E145" s="154" t="s">
        <v>4293</v>
      </c>
      <c r="F145" s="155" t="s">
        <v>4294</v>
      </c>
      <c r="G145" s="156" t="s">
        <v>646</v>
      </c>
      <c r="H145" s="157">
        <v>1</v>
      </c>
      <c r="I145" s="158"/>
      <c r="J145" s="158">
        <f t="shared" si="10"/>
        <v>0</v>
      </c>
      <c r="K145" s="159"/>
      <c r="L145" s="31"/>
      <c r="M145" s="160" t="s">
        <v>1</v>
      </c>
      <c r="N145" s="161" t="s">
        <v>39</v>
      </c>
      <c r="O145" s="162">
        <v>0</v>
      </c>
      <c r="P145" s="162">
        <f t="shared" si="11"/>
        <v>0</v>
      </c>
      <c r="Q145" s="162">
        <v>7.7799999999999996E-3</v>
      </c>
      <c r="R145" s="162">
        <f t="shared" si="12"/>
        <v>7.7799999999999996E-3</v>
      </c>
      <c r="S145" s="162">
        <v>0</v>
      </c>
      <c r="T145" s="163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558</v>
      </c>
      <c r="AT145" s="164" t="s">
        <v>447</v>
      </c>
      <c r="AU145" s="164" t="s">
        <v>129</v>
      </c>
      <c r="AY145" s="18" t="s">
        <v>445</v>
      </c>
      <c r="BE145" s="165">
        <f t="shared" si="14"/>
        <v>0</v>
      </c>
      <c r="BF145" s="165">
        <f t="shared" si="15"/>
        <v>0</v>
      </c>
      <c r="BG145" s="165">
        <f t="shared" si="16"/>
        <v>0</v>
      </c>
      <c r="BH145" s="165">
        <f t="shared" si="17"/>
        <v>0</v>
      </c>
      <c r="BI145" s="165">
        <f t="shared" si="18"/>
        <v>0</v>
      </c>
      <c r="BJ145" s="18" t="s">
        <v>129</v>
      </c>
      <c r="BK145" s="165">
        <f t="shared" si="19"/>
        <v>0</v>
      </c>
      <c r="BL145" s="18" t="s">
        <v>558</v>
      </c>
      <c r="BM145" s="164" t="s">
        <v>690</v>
      </c>
    </row>
    <row r="146" spans="1:65" s="2" customFormat="1" ht="33" customHeight="1">
      <c r="A146" s="30"/>
      <c r="B146" s="152"/>
      <c r="C146" s="153" t="s">
        <v>572</v>
      </c>
      <c r="D146" s="153" t="s">
        <v>447</v>
      </c>
      <c r="E146" s="154" t="s">
        <v>4295</v>
      </c>
      <c r="F146" s="155" t="s">
        <v>4296</v>
      </c>
      <c r="G146" s="156" t="s">
        <v>651</v>
      </c>
      <c r="H146" s="157">
        <v>1</v>
      </c>
      <c r="I146" s="158"/>
      <c r="J146" s="158">
        <f t="shared" si="10"/>
        <v>0</v>
      </c>
      <c r="K146" s="159"/>
      <c r="L146" s="31"/>
      <c r="M146" s="160" t="s">
        <v>1</v>
      </c>
      <c r="N146" s="161" t="s">
        <v>39</v>
      </c>
      <c r="O146" s="162">
        <v>0</v>
      </c>
      <c r="P146" s="162">
        <f t="shared" si="11"/>
        <v>0</v>
      </c>
      <c r="Q146" s="162">
        <v>3.0000000000000001E-5</v>
      </c>
      <c r="R146" s="162">
        <f t="shared" si="12"/>
        <v>3.0000000000000001E-5</v>
      </c>
      <c r="S146" s="162">
        <v>0</v>
      </c>
      <c r="T146" s="163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558</v>
      </c>
      <c r="AT146" s="164" t="s">
        <v>447</v>
      </c>
      <c r="AU146" s="164" t="s">
        <v>129</v>
      </c>
      <c r="AY146" s="18" t="s">
        <v>445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8" t="s">
        <v>129</v>
      </c>
      <c r="BK146" s="165">
        <f t="shared" si="19"/>
        <v>0</v>
      </c>
      <c r="BL146" s="18" t="s">
        <v>558</v>
      </c>
      <c r="BM146" s="164" t="s">
        <v>741</v>
      </c>
    </row>
    <row r="147" spans="1:65" s="2" customFormat="1" ht="24.2" customHeight="1">
      <c r="A147" s="30"/>
      <c r="B147" s="152"/>
      <c r="C147" s="194" t="s">
        <v>7</v>
      </c>
      <c r="D147" s="194" t="s">
        <v>534</v>
      </c>
      <c r="E147" s="195" t="s">
        <v>4297</v>
      </c>
      <c r="F147" s="196" t="s">
        <v>4298</v>
      </c>
      <c r="G147" s="197" t="s">
        <v>651</v>
      </c>
      <c r="H147" s="198">
        <v>1</v>
      </c>
      <c r="I147" s="199"/>
      <c r="J147" s="199">
        <f t="shared" si="10"/>
        <v>0</v>
      </c>
      <c r="K147" s="200"/>
      <c r="L147" s="201"/>
      <c r="M147" s="202" t="s">
        <v>1</v>
      </c>
      <c r="N147" s="203" t="s">
        <v>39</v>
      </c>
      <c r="O147" s="162">
        <v>0</v>
      </c>
      <c r="P147" s="162">
        <f t="shared" si="11"/>
        <v>0</v>
      </c>
      <c r="Q147" s="162">
        <v>3.8E-3</v>
      </c>
      <c r="R147" s="162">
        <f t="shared" si="12"/>
        <v>3.8E-3</v>
      </c>
      <c r="S147" s="162">
        <v>0</v>
      </c>
      <c r="T147" s="163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655</v>
      </c>
      <c r="AT147" s="164" t="s">
        <v>534</v>
      </c>
      <c r="AU147" s="164" t="s">
        <v>129</v>
      </c>
      <c r="AY147" s="18" t="s">
        <v>445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8" t="s">
        <v>129</v>
      </c>
      <c r="BK147" s="165">
        <f t="shared" si="19"/>
        <v>0</v>
      </c>
      <c r="BL147" s="18" t="s">
        <v>558</v>
      </c>
      <c r="BM147" s="164" t="s">
        <v>753</v>
      </c>
    </row>
    <row r="148" spans="1:65" s="2" customFormat="1" ht="33" customHeight="1">
      <c r="A148" s="30"/>
      <c r="B148" s="152"/>
      <c r="C148" s="153" t="s">
        <v>588</v>
      </c>
      <c r="D148" s="153" t="s">
        <v>447</v>
      </c>
      <c r="E148" s="154" t="s">
        <v>4299</v>
      </c>
      <c r="F148" s="155" t="s">
        <v>4300</v>
      </c>
      <c r="G148" s="156" t="s">
        <v>651</v>
      </c>
      <c r="H148" s="157">
        <v>1</v>
      </c>
      <c r="I148" s="158"/>
      <c r="J148" s="158">
        <f t="shared" si="10"/>
        <v>0</v>
      </c>
      <c r="K148" s="159"/>
      <c r="L148" s="31"/>
      <c r="M148" s="160" t="s">
        <v>1</v>
      </c>
      <c r="N148" s="161" t="s">
        <v>39</v>
      </c>
      <c r="O148" s="162">
        <v>0</v>
      </c>
      <c r="P148" s="162">
        <f t="shared" si="11"/>
        <v>0</v>
      </c>
      <c r="Q148" s="162">
        <v>1.1939999999999999E-2</v>
      </c>
      <c r="R148" s="162">
        <f t="shared" si="12"/>
        <v>1.1939999999999999E-2</v>
      </c>
      <c r="S148" s="162">
        <v>0</v>
      </c>
      <c r="T148" s="163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558</v>
      </c>
      <c r="AT148" s="164" t="s">
        <v>447</v>
      </c>
      <c r="AU148" s="164" t="s">
        <v>129</v>
      </c>
      <c r="AY148" s="18" t="s">
        <v>445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8" t="s">
        <v>129</v>
      </c>
      <c r="BK148" s="165">
        <f t="shared" si="19"/>
        <v>0</v>
      </c>
      <c r="BL148" s="18" t="s">
        <v>558</v>
      </c>
      <c r="BM148" s="164" t="s">
        <v>767</v>
      </c>
    </row>
    <row r="149" spans="1:65" s="2" customFormat="1" ht="24.2" customHeight="1">
      <c r="A149" s="30"/>
      <c r="B149" s="152"/>
      <c r="C149" s="194" t="s">
        <v>597</v>
      </c>
      <c r="D149" s="194" t="s">
        <v>534</v>
      </c>
      <c r="E149" s="195" t="s">
        <v>4301</v>
      </c>
      <c r="F149" s="196" t="s">
        <v>4302</v>
      </c>
      <c r="G149" s="197" t="s">
        <v>651</v>
      </c>
      <c r="H149" s="198">
        <v>1</v>
      </c>
      <c r="I149" s="199"/>
      <c r="J149" s="199">
        <f t="shared" si="10"/>
        <v>0</v>
      </c>
      <c r="K149" s="200"/>
      <c r="L149" s="201"/>
      <c r="M149" s="202" t="s">
        <v>1</v>
      </c>
      <c r="N149" s="203" t="s">
        <v>39</v>
      </c>
      <c r="O149" s="162">
        <v>0</v>
      </c>
      <c r="P149" s="162">
        <f t="shared" si="11"/>
        <v>0</v>
      </c>
      <c r="Q149" s="162">
        <v>0.05</v>
      </c>
      <c r="R149" s="162">
        <f t="shared" si="12"/>
        <v>0.05</v>
      </c>
      <c r="S149" s="162">
        <v>0</v>
      </c>
      <c r="T149" s="163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655</v>
      </c>
      <c r="AT149" s="164" t="s">
        <v>534</v>
      </c>
      <c r="AU149" s="164" t="s">
        <v>129</v>
      </c>
      <c r="AY149" s="18" t="s">
        <v>445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8" t="s">
        <v>129</v>
      </c>
      <c r="BK149" s="165">
        <f t="shared" si="19"/>
        <v>0</v>
      </c>
      <c r="BL149" s="18" t="s">
        <v>558</v>
      </c>
      <c r="BM149" s="164" t="s">
        <v>777</v>
      </c>
    </row>
    <row r="150" spans="1:65" s="2" customFormat="1" ht="24.2" customHeight="1">
      <c r="A150" s="30"/>
      <c r="B150" s="152"/>
      <c r="C150" s="153" t="s">
        <v>601</v>
      </c>
      <c r="D150" s="153" t="s">
        <v>447</v>
      </c>
      <c r="E150" s="154" t="s">
        <v>4303</v>
      </c>
      <c r="F150" s="155" t="s">
        <v>4304</v>
      </c>
      <c r="G150" s="156" t="s">
        <v>1774</v>
      </c>
      <c r="H150" s="157">
        <v>266.54399999999998</v>
      </c>
      <c r="I150" s="158"/>
      <c r="J150" s="158">
        <f t="shared" si="10"/>
        <v>0</v>
      </c>
      <c r="K150" s="159"/>
      <c r="L150" s="31"/>
      <c r="M150" s="160" t="s">
        <v>1</v>
      </c>
      <c r="N150" s="161" t="s">
        <v>39</v>
      </c>
      <c r="O150" s="162">
        <v>0</v>
      </c>
      <c r="P150" s="162">
        <f t="shared" si="11"/>
        <v>0</v>
      </c>
      <c r="Q150" s="162">
        <v>0</v>
      </c>
      <c r="R150" s="162">
        <f t="shared" si="12"/>
        <v>0</v>
      </c>
      <c r="S150" s="162">
        <v>0</v>
      </c>
      <c r="T150" s="163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558</v>
      </c>
      <c r="AT150" s="164" t="s">
        <v>447</v>
      </c>
      <c r="AU150" s="164" t="s">
        <v>129</v>
      </c>
      <c r="AY150" s="18" t="s">
        <v>445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129</v>
      </c>
      <c r="BK150" s="165">
        <f t="shared" si="19"/>
        <v>0</v>
      </c>
      <c r="BL150" s="18" t="s">
        <v>558</v>
      </c>
      <c r="BM150" s="164" t="s">
        <v>799</v>
      </c>
    </row>
    <row r="151" spans="1:65" s="12" customFormat="1" ht="22.9" customHeight="1">
      <c r="B151" s="140"/>
      <c r="D151" s="141" t="s">
        <v>72</v>
      </c>
      <c r="E151" s="150" t="s">
        <v>4305</v>
      </c>
      <c r="F151" s="150" t="s">
        <v>4306</v>
      </c>
      <c r="J151" s="151">
        <f>BK151</f>
        <v>0</v>
      </c>
      <c r="L151" s="140"/>
      <c r="M151" s="144"/>
      <c r="N151" s="145"/>
      <c r="O151" s="145"/>
      <c r="P151" s="146">
        <f>SUM(P152:P162)</f>
        <v>0</v>
      </c>
      <c r="Q151" s="145"/>
      <c r="R151" s="146">
        <f>SUM(R152:R162)</f>
        <v>7.7470000000000011E-2</v>
      </c>
      <c r="S151" s="145"/>
      <c r="T151" s="147">
        <f>SUM(T152:T162)</f>
        <v>0</v>
      </c>
      <c r="AR151" s="141" t="s">
        <v>129</v>
      </c>
      <c r="AT151" s="148" t="s">
        <v>72</v>
      </c>
      <c r="AU151" s="148" t="s">
        <v>81</v>
      </c>
      <c r="AY151" s="141" t="s">
        <v>445</v>
      </c>
      <c r="BK151" s="149">
        <f>SUM(BK152:BK162)</f>
        <v>0</v>
      </c>
    </row>
    <row r="152" spans="1:65" s="2" customFormat="1" ht="24.2" customHeight="1">
      <c r="A152" s="30"/>
      <c r="B152" s="152"/>
      <c r="C152" s="153" t="s">
        <v>606</v>
      </c>
      <c r="D152" s="153" t="s">
        <v>447</v>
      </c>
      <c r="E152" s="154" t="s">
        <v>4307</v>
      </c>
      <c r="F152" s="155" t="s">
        <v>4308</v>
      </c>
      <c r="G152" s="156" t="s">
        <v>651</v>
      </c>
      <c r="H152" s="157">
        <v>1</v>
      </c>
      <c r="I152" s="158"/>
      <c r="J152" s="158">
        <f t="shared" ref="J152:J162" si="20">ROUND(I152*H152,2)</f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ref="P152:P162" si="21">O152*H152</f>
        <v>0</v>
      </c>
      <c r="Q152" s="162">
        <v>1.2999999999999999E-4</v>
      </c>
      <c r="R152" s="162">
        <f t="shared" ref="R152:R162" si="22">Q152*H152</f>
        <v>1.2999999999999999E-4</v>
      </c>
      <c r="S152" s="162">
        <v>0</v>
      </c>
      <c r="T152" s="163">
        <f t="shared" ref="T152:T162" si="23"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558</v>
      </c>
      <c r="AT152" s="164" t="s">
        <v>447</v>
      </c>
      <c r="AU152" s="164" t="s">
        <v>129</v>
      </c>
      <c r="AY152" s="18" t="s">
        <v>445</v>
      </c>
      <c r="BE152" s="165">
        <f t="shared" ref="BE152:BE162" si="24">IF(N152="základná",J152,0)</f>
        <v>0</v>
      </c>
      <c r="BF152" s="165">
        <f t="shared" ref="BF152:BF162" si="25">IF(N152="znížená",J152,0)</f>
        <v>0</v>
      </c>
      <c r="BG152" s="165">
        <f t="shared" ref="BG152:BG162" si="26">IF(N152="zákl. prenesená",J152,0)</f>
        <v>0</v>
      </c>
      <c r="BH152" s="165">
        <f t="shared" ref="BH152:BH162" si="27">IF(N152="zníž. prenesená",J152,0)</f>
        <v>0</v>
      </c>
      <c r="BI152" s="165">
        <f t="shared" ref="BI152:BI162" si="28">IF(N152="nulová",J152,0)</f>
        <v>0</v>
      </c>
      <c r="BJ152" s="18" t="s">
        <v>129</v>
      </c>
      <c r="BK152" s="165">
        <f t="shared" ref="BK152:BK162" si="29">ROUND(I152*H152,2)</f>
        <v>0</v>
      </c>
      <c r="BL152" s="18" t="s">
        <v>558</v>
      </c>
      <c r="BM152" s="164" t="s">
        <v>823</v>
      </c>
    </row>
    <row r="153" spans="1:65" s="2" customFormat="1" ht="33" customHeight="1">
      <c r="A153" s="30"/>
      <c r="B153" s="152"/>
      <c r="C153" s="194" t="s">
        <v>612</v>
      </c>
      <c r="D153" s="194" t="s">
        <v>534</v>
      </c>
      <c r="E153" s="195" t="s">
        <v>4309</v>
      </c>
      <c r="F153" s="196" t="s">
        <v>4310</v>
      </c>
      <c r="G153" s="197" t="s">
        <v>542</v>
      </c>
      <c r="H153" s="198">
        <v>1</v>
      </c>
      <c r="I153" s="199"/>
      <c r="J153" s="199">
        <f t="shared" si="20"/>
        <v>0</v>
      </c>
      <c r="K153" s="200"/>
      <c r="L153" s="201"/>
      <c r="M153" s="202" t="s">
        <v>1</v>
      </c>
      <c r="N153" s="203" t="s">
        <v>39</v>
      </c>
      <c r="O153" s="162">
        <v>0</v>
      </c>
      <c r="P153" s="162">
        <f t="shared" si="21"/>
        <v>0</v>
      </c>
      <c r="Q153" s="162">
        <v>2.5000000000000001E-2</v>
      </c>
      <c r="R153" s="162">
        <f t="shared" si="22"/>
        <v>2.5000000000000001E-2</v>
      </c>
      <c r="S153" s="162">
        <v>0</v>
      </c>
      <c r="T153" s="163">
        <f t="shared" si="2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655</v>
      </c>
      <c r="AT153" s="164" t="s">
        <v>534</v>
      </c>
      <c r="AU153" s="164" t="s">
        <v>129</v>
      </c>
      <c r="AY153" s="18" t="s">
        <v>445</v>
      </c>
      <c r="BE153" s="165">
        <f t="shared" si="24"/>
        <v>0</v>
      </c>
      <c r="BF153" s="165">
        <f t="shared" si="25"/>
        <v>0</v>
      </c>
      <c r="BG153" s="165">
        <f t="shared" si="26"/>
        <v>0</v>
      </c>
      <c r="BH153" s="165">
        <f t="shared" si="27"/>
        <v>0</v>
      </c>
      <c r="BI153" s="165">
        <f t="shared" si="28"/>
        <v>0</v>
      </c>
      <c r="BJ153" s="18" t="s">
        <v>129</v>
      </c>
      <c r="BK153" s="165">
        <f t="shared" si="29"/>
        <v>0</v>
      </c>
      <c r="BL153" s="18" t="s">
        <v>558</v>
      </c>
      <c r="BM153" s="164" t="s">
        <v>838</v>
      </c>
    </row>
    <row r="154" spans="1:65" s="2" customFormat="1" ht="24.2" customHeight="1">
      <c r="A154" s="30"/>
      <c r="B154" s="152"/>
      <c r="C154" s="194" t="s">
        <v>617</v>
      </c>
      <c r="D154" s="194" t="s">
        <v>534</v>
      </c>
      <c r="E154" s="195" t="s">
        <v>4311</v>
      </c>
      <c r="F154" s="196" t="s">
        <v>4312</v>
      </c>
      <c r="G154" s="197" t="s">
        <v>651</v>
      </c>
      <c r="H154" s="198">
        <v>2</v>
      </c>
      <c r="I154" s="199"/>
      <c r="J154" s="199">
        <f t="shared" si="20"/>
        <v>0</v>
      </c>
      <c r="K154" s="200"/>
      <c r="L154" s="201"/>
      <c r="M154" s="202" t="s">
        <v>1</v>
      </c>
      <c r="N154" s="203" t="s">
        <v>39</v>
      </c>
      <c r="O154" s="162">
        <v>0</v>
      </c>
      <c r="P154" s="162">
        <f t="shared" si="21"/>
        <v>0</v>
      </c>
      <c r="Q154" s="162">
        <v>1.2E-4</v>
      </c>
      <c r="R154" s="162">
        <f t="shared" si="22"/>
        <v>2.4000000000000001E-4</v>
      </c>
      <c r="S154" s="162">
        <v>0</v>
      </c>
      <c r="T154" s="163">
        <f t="shared" si="2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655</v>
      </c>
      <c r="AT154" s="164" t="s">
        <v>534</v>
      </c>
      <c r="AU154" s="164" t="s">
        <v>129</v>
      </c>
      <c r="AY154" s="18" t="s">
        <v>445</v>
      </c>
      <c r="BE154" s="165">
        <f t="shared" si="24"/>
        <v>0</v>
      </c>
      <c r="BF154" s="165">
        <f t="shared" si="25"/>
        <v>0</v>
      </c>
      <c r="BG154" s="165">
        <f t="shared" si="26"/>
        <v>0</v>
      </c>
      <c r="BH154" s="165">
        <f t="shared" si="27"/>
        <v>0</v>
      </c>
      <c r="BI154" s="165">
        <f t="shared" si="28"/>
        <v>0</v>
      </c>
      <c r="BJ154" s="18" t="s">
        <v>129</v>
      </c>
      <c r="BK154" s="165">
        <f t="shared" si="29"/>
        <v>0</v>
      </c>
      <c r="BL154" s="18" t="s">
        <v>558</v>
      </c>
      <c r="BM154" s="164" t="s">
        <v>869</v>
      </c>
    </row>
    <row r="155" spans="1:65" s="2" customFormat="1" ht="16.5" customHeight="1">
      <c r="A155" s="30"/>
      <c r="B155" s="152"/>
      <c r="C155" s="153" t="s">
        <v>621</v>
      </c>
      <c r="D155" s="153" t="s">
        <v>447</v>
      </c>
      <c r="E155" s="154" t="s">
        <v>4313</v>
      </c>
      <c r="F155" s="155" t="s">
        <v>4314</v>
      </c>
      <c r="G155" s="156" t="s">
        <v>646</v>
      </c>
      <c r="H155" s="157">
        <v>20</v>
      </c>
      <c r="I155" s="158"/>
      <c r="J155" s="158">
        <f t="shared" si="20"/>
        <v>0</v>
      </c>
      <c r="K155" s="159"/>
      <c r="L155" s="31"/>
      <c r="M155" s="160" t="s">
        <v>1</v>
      </c>
      <c r="N155" s="161" t="s">
        <v>39</v>
      </c>
      <c r="O155" s="162">
        <v>0</v>
      </c>
      <c r="P155" s="162">
        <f t="shared" si="21"/>
        <v>0</v>
      </c>
      <c r="Q155" s="162">
        <v>1.14E-3</v>
      </c>
      <c r="R155" s="162">
        <f t="shared" si="22"/>
        <v>2.2800000000000001E-2</v>
      </c>
      <c r="S155" s="162">
        <v>0</v>
      </c>
      <c r="T155" s="163">
        <f t="shared" si="2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558</v>
      </c>
      <c r="AT155" s="164" t="s">
        <v>447</v>
      </c>
      <c r="AU155" s="164" t="s">
        <v>129</v>
      </c>
      <c r="AY155" s="18" t="s">
        <v>445</v>
      </c>
      <c r="BE155" s="165">
        <f t="shared" si="24"/>
        <v>0</v>
      </c>
      <c r="BF155" s="165">
        <f t="shared" si="25"/>
        <v>0</v>
      </c>
      <c r="BG155" s="165">
        <f t="shared" si="26"/>
        <v>0</v>
      </c>
      <c r="BH155" s="165">
        <f t="shared" si="27"/>
        <v>0</v>
      </c>
      <c r="BI155" s="165">
        <f t="shared" si="28"/>
        <v>0</v>
      </c>
      <c r="BJ155" s="18" t="s">
        <v>129</v>
      </c>
      <c r="BK155" s="165">
        <f t="shared" si="29"/>
        <v>0</v>
      </c>
      <c r="BL155" s="18" t="s">
        <v>558</v>
      </c>
      <c r="BM155" s="164" t="s">
        <v>881</v>
      </c>
    </row>
    <row r="156" spans="1:65" s="2" customFormat="1" ht="21.75" customHeight="1">
      <c r="A156" s="30"/>
      <c r="B156" s="152"/>
      <c r="C156" s="194" t="s">
        <v>408</v>
      </c>
      <c r="D156" s="194" t="s">
        <v>534</v>
      </c>
      <c r="E156" s="195" t="s">
        <v>4315</v>
      </c>
      <c r="F156" s="196" t="s">
        <v>4316</v>
      </c>
      <c r="G156" s="197" t="s">
        <v>651</v>
      </c>
      <c r="H156" s="198">
        <v>20</v>
      </c>
      <c r="I156" s="199"/>
      <c r="J156" s="199">
        <f t="shared" si="20"/>
        <v>0</v>
      </c>
      <c r="K156" s="200"/>
      <c r="L156" s="201"/>
      <c r="M156" s="202" t="s">
        <v>1</v>
      </c>
      <c r="N156" s="203" t="s">
        <v>39</v>
      </c>
      <c r="O156" s="162">
        <v>0</v>
      </c>
      <c r="P156" s="162">
        <f t="shared" si="21"/>
        <v>0</v>
      </c>
      <c r="Q156" s="162">
        <v>1.4999999999999999E-4</v>
      </c>
      <c r="R156" s="162">
        <f t="shared" si="22"/>
        <v>2.9999999999999996E-3</v>
      </c>
      <c r="S156" s="162">
        <v>0</v>
      </c>
      <c r="T156" s="163">
        <f t="shared" si="2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655</v>
      </c>
      <c r="AT156" s="164" t="s">
        <v>534</v>
      </c>
      <c r="AU156" s="164" t="s">
        <v>129</v>
      </c>
      <c r="AY156" s="18" t="s">
        <v>445</v>
      </c>
      <c r="BE156" s="165">
        <f t="shared" si="24"/>
        <v>0</v>
      </c>
      <c r="BF156" s="165">
        <f t="shared" si="25"/>
        <v>0</v>
      </c>
      <c r="BG156" s="165">
        <f t="shared" si="26"/>
        <v>0</v>
      </c>
      <c r="BH156" s="165">
        <f t="shared" si="27"/>
        <v>0</v>
      </c>
      <c r="BI156" s="165">
        <f t="shared" si="28"/>
        <v>0</v>
      </c>
      <c r="BJ156" s="18" t="s">
        <v>129</v>
      </c>
      <c r="BK156" s="165">
        <f t="shared" si="29"/>
        <v>0</v>
      </c>
      <c r="BL156" s="18" t="s">
        <v>558</v>
      </c>
      <c r="BM156" s="164" t="s">
        <v>892</v>
      </c>
    </row>
    <row r="157" spans="1:65" s="2" customFormat="1" ht="33" customHeight="1">
      <c r="A157" s="30"/>
      <c r="B157" s="152"/>
      <c r="C157" s="153" t="s">
        <v>634</v>
      </c>
      <c r="D157" s="153" t="s">
        <v>447</v>
      </c>
      <c r="E157" s="154" t="s">
        <v>4317</v>
      </c>
      <c r="F157" s="155" t="s">
        <v>4318</v>
      </c>
      <c r="G157" s="156" t="s">
        <v>651</v>
      </c>
      <c r="H157" s="157">
        <v>1</v>
      </c>
      <c r="I157" s="158"/>
      <c r="J157" s="158">
        <f t="shared" si="20"/>
        <v>0</v>
      </c>
      <c r="K157" s="159"/>
      <c r="L157" s="31"/>
      <c r="M157" s="160" t="s">
        <v>1</v>
      </c>
      <c r="N157" s="161" t="s">
        <v>39</v>
      </c>
      <c r="O157" s="162">
        <v>0</v>
      </c>
      <c r="P157" s="162">
        <f t="shared" si="21"/>
        <v>0</v>
      </c>
      <c r="Q157" s="162">
        <v>0</v>
      </c>
      <c r="R157" s="162">
        <f t="shared" si="22"/>
        <v>0</v>
      </c>
      <c r="S157" s="162">
        <v>0</v>
      </c>
      <c r="T157" s="163">
        <f t="shared" si="2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558</v>
      </c>
      <c r="AT157" s="164" t="s">
        <v>447</v>
      </c>
      <c r="AU157" s="164" t="s">
        <v>129</v>
      </c>
      <c r="AY157" s="18" t="s">
        <v>445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8" t="s">
        <v>129</v>
      </c>
      <c r="BK157" s="165">
        <f t="shared" si="29"/>
        <v>0</v>
      </c>
      <c r="BL157" s="18" t="s">
        <v>558</v>
      </c>
      <c r="BM157" s="164" t="s">
        <v>907</v>
      </c>
    </row>
    <row r="158" spans="1:65" s="2" customFormat="1" ht="49.15" customHeight="1">
      <c r="A158" s="30"/>
      <c r="B158" s="152"/>
      <c r="C158" s="194" t="s">
        <v>643</v>
      </c>
      <c r="D158" s="194" t="s">
        <v>534</v>
      </c>
      <c r="E158" s="195" t="s">
        <v>4319</v>
      </c>
      <c r="F158" s="196" t="s">
        <v>4320</v>
      </c>
      <c r="G158" s="197" t="s">
        <v>651</v>
      </c>
      <c r="H158" s="198">
        <v>1</v>
      </c>
      <c r="I158" s="199"/>
      <c r="J158" s="199">
        <f t="shared" si="20"/>
        <v>0</v>
      </c>
      <c r="K158" s="200"/>
      <c r="L158" s="201"/>
      <c r="M158" s="202" t="s">
        <v>1</v>
      </c>
      <c r="N158" s="203" t="s">
        <v>39</v>
      </c>
      <c r="O158" s="162">
        <v>0</v>
      </c>
      <c r="P158" s="162">
        <f t="shared" si="21"/>
        <v>0</v>
      </c>
      <c r="Q158" s="162">
        <v>0</v>
      </c>
      <c r="R158" s="162">
        <f t="shared" si="22"/>
        <v>0</v>
      </c>
      <c r="S158" s="162">
        <v>0</v>
      </c>
      <c r="T158" s="163">
        <f t="shared" si="2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4" t="s">
        <v>655</v>
      </c>
      <c r="AT158" s="164" t="s">
        <v>534</v>
      </c>
      <c r="AU158" s="164" t="s">
        <v>129</v>
      </c>
      <c r="AY158" s="18" t="s">
        <v>445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8" t="s">
        <v>129</v>
      </c>
      <c r="BK158" s="165">
        <f t="shared" si="29"/>
        <v>0</v>
      </c>
      <c r="BL158" s="18" t="s">
        <v>558</v>
      </c>
      <c r="BM158" s="164" t="s">
        <v>917</v>
      </c>
    </row>
    <row r="159" spans="1:65" s="2" customFormat="1" ht="24.2" customHeight="1">
      <c r="A159" s="30"/>
      <c r="B159" s="152"/>
      <c r="C159" s="153" t="s">
        <v>648</v>
      </c>
      <c r="D159" s="153" t="s">
        <v>447</v>
      </c>
      <c r="E159" s="154" t="s">
        <v>4321</v>
      </c>
      <c r="F159" s="155" t="s">
        <v>4322</v>
      </c>
      <c r="G159" s="156" t="s">
        <v>651</v>
      </c>
      <c r="H159" s="157">
        <v>1</v>
      </c>
      <c r="I159" s="158"/>
      <c r="J159" s="158">
        <f t="shared" si="20"/>
        <v>0</v>
      </c>
      <c r="K159" s="159"/>
      <c r="L159" s="31"/>
      <c r="M159" s="160" t="s">
        <v>1</v>
      </c>
      <c r="N159" s="161" t="s">
        <v>39</v>
      </c>
      <c r="O159" s="162">
        <v>0</v>
      </c>
      <c r="P159" s="162">
        <f t="shared" si="21"/>
        <v>0</v>
      </c>
      <c r="Q159" s="162">
        <v>0</v>
      </c>
      <c r="R159" s="162">
        <f t="shared" si="22"/>
        <v>0</v>
      </c>
      <c r="S159" s="162">
        <v>0</v>
      </c>
      <c r="T159" s="163">
        <f t="shared" si="2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558</v>
      </c>
      <c r="AT159" s="164" t="s">
        <v>447</v>
      </c>
      <c r="AU159" s="164" t="s">
        <v>129</v>
      </c>
      <c r="AY159" s="18" t="s">
        <v>445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8" t="s">
        <v>129</v>
      </c>
      <c r="BK159" s="165">
        <f t="shared" si="29"/>
        <v>0</v>
      </c>
      <c r="BL159" s="18" t="s">
        <v>558</v>
      </c>
      <c r="BM159" s="164" t="s">
        <v>935</v>
      </c>
    </row>
    <row r="160" spans="1:65" s="2" customFormat="1" ht="33" customHeight="1">
      <c r="A160" s="30"/>
      <c r="B160" s="152"/>
      <c r="C160" s="194" t="s">
        <v>655</v>
      </c>
      <c r="D160" s="194" t="s">
        <v>534</v>
      </c>
      <c r="E160" s="195" t="s">
        <v>4323</v>
      </c>
      <c r="F160" s="196" t="s">
        <v>4324</v>
      </c>
      <c r="G160" s="197" t="s">
        <v>651</v>
      </c>
      <c r="H160" s="198">
        <v>1</v>
      </c>
      <c r="I160" s="199"/>
      <c r="J160" s="199">
        <f t="shared" si="20"/>
        <v>0</v>
      </c>
      <c r="K160" s="200"/>
      <c r="L160" s="201"/>
      <c r="M160" s="202" t="s">
        <v>1</v>
      </c>
      <c r="N160" s="203" t="s">
        <v>39</v>
      </c>
      <c r="O160" s="162">
        <v>0</v>
      </c>
      <c r="P160" s="162">
        <f t="shared" si="21"/>
        <v>0</v>
      </c>
      <c r="Q160" s="162">
        <v>2.2030000000000001E-2</v>
      </c>
      <c r="R160" s="162">
        <f t="shared" si="22"/>
        <v>2.2030000000000001E-2</v>
      </c>
      <c r="S160" s="162">
        <v>0</v>
      </c>
      <c r="T160" s="163">
        <f t="shared" si="2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655</v>
      </c>
      <c r="AT160" s="164" t="s">
        <v>534</v>
      </c>
      <c r="AU160" s="164" t="s">
        <v>129</v>
      </c>
      <c r="AY160" s="18" t="s">
        <v>445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8" t="s">
        <v>129</v>
      </c>
      <c r="BK160" s="165">
        <f t="shared" si="29"/>
        <v>0</v>
      </c>
      <c r="BL160" s="18" t="s">
        <v>558</v>
      </c>
      <c r="BM160" s="164" t="s">
        <v>948</v>
      </c>
    </row>
    <row r="161" spans="1:65" s="2" customFormat="1" ht="24.2" customHeight="1">
      <c r="A161" s="30"/>
      <c r="B161" s="152"/>
      <c r="C161" s="153" t="s">
        <v>659</v>
      </c>
      <c r="D161" s="153" t="s">
        <v>447</v>
      </c>
      <c r="E161" s="154" t="s">
        <v>4325</v>
      </c>
      <c r="F161" s="155" t="s">
        <v>4326</v>
      </c>
      <c r="G161" s="156" t="s">
        <v>646</v>
      </c>
      <c r="H161" s="157">
        <v>1</v>
      </c>
      <c r="I161" s="158"/>
      <c r="J161" s="158">
        <f t="shared" si="20"/>
        <v>0</v>
      </c>
      <c r="K161" s="159"/>
      <c r="L161" s="31"/>
      <c r="M161" s="160" t="s">
        <v>1</v>
      </c>
      <c r="N161" s="161" t="s">
        <v>39</v>
      </c>
      <c r="O161" s="162">
        <v>0</v>
      </c>
      <c r="P161" s="162">
        <f t="shared" si="21"/>
        <v>0</v>
      </c>
      <c r="Q161" s="162">
        <v>4.2700000000000004E-3</v>
      </c>
      <c r="R161" s="162">
        <f t="shared" si="22"/>
        <v>4.2700000000000004E-3</v>
      </c>
      <c r="S161" s="162">
        <v>0</v>
      </c>
      <c r="T161" s="163">
        <f t="shared" si="2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4" t="s">
        <v>558</v>
      </c>
      <c r="AT161" s="164" t="s">
        <v>447</v>
      </c>
      <c r="AU161" s="164" t="s">
        <v>129</v>
      </c>
      <c r="AY161" s="18" t="s">
        <v>445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129</v>
      </c>
      <c r="BK161" s="165">
        <f t="shared" si="29"/>
        <v>0</v>
      </c>
      <c r="BL161" s="18" t="s">
        <v>558</v>
      </c>
      <c r="BM161" s="164" t="s">
        <v>958</v>
      </c>
    </row>
    <row r="162" spans="1:65" s="2" customFormat="1" ht="24.2" customHeight="1">
      <c r="A162" s="30"/>
      <c r="B162" s="152"/>
      <c r="C162" s="153" t="s">
        <v>675</v>
      </c>
      <c r="D162" s="153" t="s">
        <v>447</v>
      </c>
      <c r="E162" s="154" t="s">
        <v>4327</v>
      </c>
      <c r="F162" s="155" t="s">
        <v>4328</v>
      </c>
      <c r="G162" s="156" t="s">
        <v>1774</v>
      </c>
      <c r="H162" s="157">
        <v>45.73</v>
      </c>
      <c r="I162" s="158"/>
      <c r="J162" s="158">
        <f t="shared" si="20"/>
        <v>0</v>
      </c>
      <c r="K162" s="159"/>
      <c r="L162" s="31"/>
      <c r="M162" s="160" t="s">
        <v>1</v>
      </c>
      <c r="N162" s="161" t="s">
        <v>39</v>
      </c>
      <c r="O162" s="162">
        <v>0</v>
      </c>
      <c r="P162" s="162">
        <f t="shared" si="21"/>
        <v>0</v>
      </c>
      <c r="Q162" s="162">
        <v>0</v>
      </c>
      <c r="R162" s="162">
        <f t="shared" si="22"/>
        <v>0</v>
      </c>
      <c r="S162" s="162">
        <v>0</v>
      </c>
      <c r="T162" s="163">
        <f t="shared" si="2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4" t="s">
        <v>558</v>
      </c>
      <c r="AT162" s="164" t="s">
        <v>447</v>
      </c>
      <c r="AU162" s="164" t="s">
        <v>129</v>
      </c>
      <c r="AY162" s="18" t="s">
        <v>445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129</v>
      </c>
      <c r="BK162" s="165">
        <f t="shared" si="29"/>
        <v>0</v>
      </c>
      <c r="BL162" s="18" t="s">
        <v>558</v>
      </c>
      <c r="BM162" s="164" t="s">
        <v>969</v>
      </c>
    </row>
    <row r="163" spans="1:65" s="12" customFormat="1" ht="22.9" customHeight="1">
      <c r="B163" s="140"/>
      <c r="D163" s="141" t="s">
        <v>72</v>
      </c>
      <c r="E163" s="150" t="s">
        <v>4329</v>
      </c>
      <c r="F163" s="150" t="s">
        <v>4330</v>
      </c>
      <c r="J163" s="151">
        <f>BK163</f>
        <v>0</v>
      </c>
      <c r="L163" s="140"/>
      <c r="M163" s="144"/>
      <c r="N163" s="145"/>
      <c r="O163" s="145"/>
      <c r="P163" s="146">
        <f>SUM(P164:P179)</f>
        <v>0</v>
      </c>
      <c r="Q163" s="145"/>
      <c r="R163" s="146">
        <f>SUM(R164:R179)</f>
        <v>1.2897000000000001</v>
      </c>
      <c r="S163" s="145"/>
      <c r="T163" s="147">
        <f>SUM(T164:T179)</f>
        <v>0</v>
      </c>
      <c r="AR163" s="141" t="s">
        <v>129</v>
      </c>
      <c r="AT163" s="148" t="s">
        <v>72</v>
      </c>
      <c r="AU163" s="148" t="s">
        <v>81</v>
      </c>
      <c r="AY163" s="141" t="s">
        <v>445</v>
      </c>
      <c r="BK163" s="149">
        <f>SUM(BK164:BK179)</f>
        <v>0</v>
      </c>
    </row>
    <row r="164" spans="1:65" s="2" customFormat="1" ht="24.2" customHeight="1">
      <c r="A164" s="30"/>
      <c r="B164" s="152"/>
      <c r="C164" s="153" t="s">
        <v>684</v>
      </c>
      <c r="D164" s="153" t="s">
        <v>447</v>
      </c>
      <c r="E164" s="154" t="s">
        <v>4331</v>
      </c>
      <c r="F164" s="155" t="s">
        <v>4332</v>
      </c>
      <c r="G164" s="156" t="s">
        <v>542</v>
      </c>
      <c r="H164" s="157">
        <v>500</v>
      </c>
      <c r="I164" s="158"/>
      <c r="J164" s="158">
        <f t="shared" ref="J164:J179" si="30">ROUND(I164*H164,2)</f>
        <v>0</v>
      </c>
      <c r="K164" s="159"/>
      <c r="L164" s="31"/>
      <c r="M164" s="160" t="s">
        <v>1</v>
      </c>
      <c r="N164" s="161" t="s">
        <v>39</v>
      </c>
      <c r="O164" s="162">
        <v>0</v>
      </c>
      <c r="P164" s="162">
        <f t="shared" ref="P164:P179" si="31">O164*H164</f>
        <v>0</v>
      </c>
      <c r="Q164" s="162">
        <v>5.0000000000000002E-5</v>
      </c>
      <c r="R164" s="162">
        <f t="shared" ref="R164:R179" si="32">Q164*H164</f>
        <v>2.5000000000000001E-2</v>
      </c>
      <c r="S164" s="162">
        <v>0</v>
      </c>
      <c r="T164" s="163">
        <f t="shared" ref="T164:T179" si="33"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4" t="s">
        <v>558</v>
      </c>
      <c r="AT164" s="164" t="s">
        <v>447</v>
      </c>
      <c r="AU164" s="164" t="s">
        <v>129</v>
      </c>
      <c r="AY164" s="18" t="s">
        <v>445</v>
      </c>
      <c r="BE164" s="165">
        <f t="shared" ref="BE164:BE179" si="34">IF(N164="základná",J164,0)</f>
        <v>0</v>
      </c>
      <c r="BF164" s="165">
        <f t="shared" ref="BF164:BF179" si="35">IF(N164="znížená",J164,0)</f>
        <v>0</v>
      </c>
      <c r="BG164" s="165">
        <f t="shared" ref="BG164:BG179" si="36">IF(N164="zákl. prenesená",J164,0)</f>
        <v>0</v>
      </c>
      <c r="BH164" s="165">
        <f t="shared" ref="BH164:BH179" si="37">IF(N164="zníž. prenesená",J164,0)</f>
        <v>0</v>
      </c>
      <c r="BI164" s="165">
        <f t="shared" ref="BI164:BI179" si="38">IF(N164="nulová",J164,0)</f>
        <v>0</v>
      </c>
      <c r="BJ164" s="18" t="s">
        <v>129</v>
      </c>
      <c r="BK164" s="165">
        <f t="shared" ref="BK164:BK179" si="39">ROUND(I164*H164,2)</f>
        <v>0</v>
      </c>
      <c r="BL164" s="18" t="s">
        <v>558</v>
      </c>
      <c r="BM164" s="164" t="s">
        <v>980</v>
      </c>
    </row>
    <row r="165" spans="1:65" s="2" customFormat="1" ht="24.2" customHeight="1">
      <c r="A165" s="30"/>
      <c r="B165" s="152"/>
      <c r="C165" s="153" t="s">
        <v>690</v>
      </c>
      <c r="D165" s="153" t="s">
        <v>447</v>
      </c>
      <c r="E165" s="154" t="s">
        <v>4333</v>
      </c>
      <c r="F165" s="155" t="s">
        <v>4334</v>
      </c>
      <c r="G165" s="156" t="s">
        <v>542</v>
      </c>
      <c r="H165" s="157">
        <v>50</v>
      </c>
      <c r="I165" s="158"/>
      <c r="J165" s="158">
        <f t="shared" si="30"/>
        <v>0</v>
      </c>
      <c r="K165" s="159"/>
      <c r="L165" s="31"/>
      <c r="M165" s="160" t="s">
        <v>1</v>
      </c>
      <c r="N165" s="161" t="s">
        <v>39</v>
      </c>
      <c r="O165" s="162">
        <v>0</v>
      </c>
      <c r="P165" s="162">
        <f t="shared" si="31"/>
        <v>0</v>
      </c>
      <c r="Q165" s="162">
        <v>9.3999999999999997E-4</v>
      </c>
      <c r="R165" s="162">
        <f t="shared" si="32"/>
        <v>4.7E-2</v>
      </c>
      <c r="S165" s="162">
        <v>0</v>
      </c>
      <c r="T165" s="163">
        <f t="shared" si="3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4" t="s">
        <v>558</v>
      </c>
      <c r="AT165" s="164" t="s">
        <v>447</v>
      </c>
      <c r="AU165" s="164" t="s">
        <v>129</v>
      </c>
      <c r="AY165" s="18" t="s">
        <v>445</v>
      </c>
      <c r="BE165" s="165">
        <f t="shared" si="34"/>
        <v>0</v>
      </c>
      <c r="BF165" s="165">
        <f t="shared" si="35"/>
        <v>0</v>
      </c>
      <c r="BG165" s="165">
        <f t="shared" si="36"/>
        <v>0</v>
      </c>
      <c r="BH165" s="165">
        <f t="shared" si="37"/>
        <v>0</v>
      </c>
      <c r="BI165" s="165">
        <f t="shared" si="38"/>
        <v>0</v>
      </c>
      <c r="BJ165" s="18" t="s">
        <v>129</v>
      </c>
      <c r="BK165" s="165">
        <f t="shared" si="39"/>
        <v>0</v>
      </c>
      <c r="BL165" s="18" t="s">
        <v>558</v>
      </c>
      <c r="BM165" s="164" t="s">
        <v>989</v>
      </c>
    </row>
    <row r="166" spans="1:65" s="2" customFormat="1" ht="24.2" customHeight="1">
      <c r="A166" s="30"/>
      <c r="B166" s="152"/>
      <c r="C166" s="153" t="s">
        <v>736</v>
      </c>
      <c r="D166" s="153" t="s">
        <v>447</v>
      </c>
      <c r="E166" s="154" t="s">
        <v>4335</v>
      </c>
      <c r="F166" s="155" t="s">
        <v>4336</v>
      </c>
      <c r="G166" s="156" t="s">
        <v>542</v>
      </c>
      <c r="H166" s="157">
        <v>240</v>
      </c>
      <c r="I166" s="158"/>
      <c r="J166" s="158">
        <f t="shared" si="30"/>
        <v>0</v>
      </c>
      <c r="K166" s="159"/>
      <c r="L166" s="31"/>
      <c r="M166" s="160" t="s">
        <v>1</v>
      </c>
      <c r="N166" s="161" t="s">
        <v>39</v>
      </c>
      <c r="O166" s="162">
        <v>0</v>
      </c>
      <c r="P166" s="162">
        <f t="shared" si="31"/>
        <v>0</v>
      </c>
      <c r="Q166" s="162">
        <v>1.08E-3</v>
      </c>
      <c r="R166" s="162">
        <f t="shared" si="32"/>
        <v>0.25919999999999999</v>
      </c>
      <c r="S166" s="162">
        <v>0</v>
      </c>
      <c r="T166" s="163">
        <f t="shared" si="3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4" t="s">
        <v>558</v>
      </c>
      <c r="AT166" s="164" t="s">
        <v>447</v>
      </c>
      <c r="AU166" s="164" t="s">
        <v>129</v>
      </c>
      <c r="AY166" s="18" t="s">
        <v>445</v>
      </c>
      <c r="BE166" s="165">
        <f t="shared" si="34"/>
        <v>0</v>
      </c>
      <c r="BF166" s="165">
        <f t="shared" si="35"/>
        <v>0</v>
      </c>
      <c r="BG166" s="165">
        <f t="shared" si="36"/>
        <v>0</v>
      </c>
      <c r="BH166" s="165">
        <f t="shared" si="37"/>
        <v>0</v>
      </c>
      <c r="BI166" s="165">
        <f t="shared" si="38"/>
        <v>0</v>
      </c>
      <c r="BJ166" s="18" t="s">
        <v>129</v>
      </c>
      <c r="BK166" s="165">
        <f t="shared" si="39"/>
        <v>0</v>
      </c>
      <c r="BL166" s="18" t="s">
        <v>558</v>
      </c>
      <c r="BM166" s="164" t="s">
        <v>1004</v>
      </c>
    </row>
    <row r="167" spans="1:65" s="2" customFormat="1" ht="24.2" customHeight="1">
      <c r="A167" s="30"/>
      <c r="B167" s="152"/>
      <c r="C167" s="153" t="s">
        <v>741</v>
      </c>
      <c r="D167" s="153" t="s">
        <v>447</v>
      </c>
      <c r="E167" s="154" t="s">
        <v>4337</v>
      </c>
      <c r="F167" s="155" t="s">
        <v>4338</v>
      </c>
      <c r="G167" s="156" t="s">
        <v>542</v>
      </c>
      <c r="H167" s="157">
        <v>300</v>
      </c>
      <c r="I167" s="158"/>
      <c r="J167" s="158">
        <f t="shared" si="30"/>
        <v>0</v>
      </c>
      <c r="K167" s="159"/>
      <c r="L167" s="31"/>
      <c r="M167" s="160" t="s">
        <v>1</v>
      </c>
      <c r="N167" s="161" t="s">
        <v>39</v>
      </c>
      <c r="O167" s="162">
        <v>0</v>
      </c>
      <c r="P167" s="162">
        <f t="shared" si="31"/>
        <v>0</v>
      </c>
      <c r="Q167" s="162">
        <v>1.4599999999999999E-3</v>
      </c>
      <c r="R167" s="162">
        <f t="shared" si="32"/>
        <v>0.438</v>
      </c>
      <c r="S167" s="162">
        <v>0</v>
      </c>
      <c r="T167" s="163">
        <f t="shared" si="3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4" t="s">
        <v>558</v>
      </c>
      <c r="AT167" s="164" t="s">
        <v>447</v>
      </c>
      <c r="AU167" s="164" t="s">
        <v>129</v>
      </c>
      <c r="AY167" s="18" t="s">
        <v>445</v>
      </c>
      <c r="BE167" s="165">
        <f t="shared" si="34"/>
        <v>0</v>
      </c>
      <c r="BF167" s="165">
        <f t="shared" si="35"/>
        <v>0</v>
      </c>
      <c r="BG167" s="165">
        <f t="shared" si="36"/>
        <v>0</v>
      </c>
      <c r="BH167" s="165">
        <f t="shared" si="37"/>
        <v>0</v>
      </c>
      <c r="BI167" s="165">
        <f t="shared" si="38"/>
        <v>0</v>
      </c>
      <c r="BJ167" s="18" t="s">
        <v>129</v>
      </c>
      <c r="BK167" s="165">
        <f t="shared" si="39"/>
        <v>0</v>
      </c>
      <c r="BL167" s="18" t="s">
        <v>558</v>
      </c>
      <c r="BM167" s="164" t="s">
        <v>1012</v>
      </c>
    </row>
    <row r="168" spans="1:65" s="2" customFormat="1" ht="24.2" customHeight="1">
      <c r="A168" s="30"/>
      <c r="B168" s="152"/>
      <c r="C168" s="153" t="s">
        <v>747</v>
      </c>
      <c r="D168" s="153" t="s">
        <v>447</v>
      </c>
      <c r="E168" s="154" t="s">
        <v>4339</v>
      </c>
      <c r="F168" s="155" t="s">
        <v>4340</v>
      </c>
      <c r="G168" s="156" t="s">
        <v>542</v>
      </c>
      <c r="H168" s="157">
        <v>100</v>
      </c>
      <c r="I168" s="158"/>
      <c r="J168" s="158">
        <f t="shared" si="30"/>
        <v>0</v>
      </c>
      <c r="K168" s="159"/>
      <c r="L168" s="31"/>
      <c r="M168" s="160" t="s">
        <v>1</v>
      </c>
      <c r="N168" s="161" t="s">
        <v>39</v>
      </c>
      <c r="O168" s="162">
        <v>0</v>
      </c>
      <c r="P168" s="162">
        <f t="shared" si="31"/>
        <v>0</v>
      </c>
      <c r="Q168" s="162">
        <v>1.75E-3</v>
      </c>
      <c r="R168" s="162">
        <f t="shared" si="32"/>
        <v>0.17500000000000002</v>
      </c>
      <c r="S168" s="162">
        <v>0</v>
      </c>
      <c r="T168" s="163">
        <f t="shared" si="3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4" t="s">
        <v>558</v>
      </c>
      <c r="AT168" s="164" t="s">
        <v>447</v>
      </c>
      <c r="AU168" s="164" t="s">
        <v>129</v>
      </c>
      <c r="AY168" s="18" t="s">
        <v>445</v>
      </c>
      <c r="BE168" s="165">
        <f t="shared" si="34"/>
        <v>0</v>
      </c>
      <c r="BF168" s="165">
        <f t="shared" si="35"/>
        <v>0</v>
      </c>
      <c r="BG168" s="165">
        <f t="shared" si="36"/>
        <v>0</v>
      </c>
      <c r="BH168" s="165">
        <f t="shared" si="37"/>
        <v>0</v>
      </c>
      <c r="BI168" s="165">
        <f t="shared" si="38"/>
        <v>0</v>
      </c>
      <c r="BJ168" s="18" t="s">
        <v>129</v>
      </c>
      <c r="BK168" s="165">
        <f t="shared" si="39"/>
        <v>0</v>
      </c>
      <c r="BL168" s="18" t="s">
        <v>558</v>
      </c>
      <c r="BM168" s="164" t="s">
        <v>1024</v>
      </c>
    </row>
    <row r="169" spans="1:65" s="2" customFormat="1" ht="24.2" customHeight="1">
      <c r="A169" s="30"/>
      <c r="B169" s="152"/>
      <c r="C169" s="153" t="s">
        <v>753</v>
      </c>
      <c r="D169" s="153" t="s">
        <v>447</v>
      </c>
      <c r="E169" s="154" t="s">
        <v>4341</v>
      </c>
      <c r="F169" s="155" t="s">
        <v>4342</v>
      </c>
      <c r="G169" s="156" t="s">
        <v>542</v>
      </c>
      <c r="H169" s="157">
        <v>50</v>
      </c>
      <c r="I169" s="158"/>
      <c r="J169" s="158">
        <f t="shared" si="30"/>
        <v>0</v>
      </c>
      <c r="K169" s="159"/>
      <c r="L169" s="31"/>
      <c r="M169" s="160" t="s">
        <v>1</v>
      </c>
      <c r="N169" s="161" t="s">
        <v>39</v>
      </c>
      <c r="O169" s="162">
        <v>0</v>
      </c>
      <c r="P169" s="162">
        <f t="shared" si="31"/>
        <v>0</v>
      </c>
      <c r="Q169" s="162">
        <v>3.31E-3</v>
      </c>
      <c r="R169" s="162">
        <f t="shared" si="32"/>
        <v>0.16550000000000001</v>
      </c>
      <c r="S169" s="162">
        <v>0</v>
      </c>
      <c r="T169" s="163">
        <f t="shared" si="3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4" t="s">
        <v>558</v>
      </c>
      <c r="AT169" s="164" t="s">
        <v>447</v>
      </c>
      <c r="AU169" s="164" t="s">
        <v>129</v>
      </c>
      <c r="AY169" s="18" t="s">
        <v>445</v>
      </c>
      <c r="BE169" s="165">
        <f t="shared" si="34"/>
        <v>0</v>
      </c>
      <c r="BF169" s="165">
        <f t="shared" si="35"/>
        <v>0</v>
      </c>
      <c r="BG169" s="165">
        <f t="shared" si="36"/>
        <v>0</v>
      </c>
      <c r="BH169" s="165">
        <f t="shared" si="37"/>
        <v>0</v>
      </c>
      <c r="BI169" s="165">
        <f t="shared" si="38"/>
        <v>0</v>
      </c>
      <c r="BJ169" s="18" t="s">
        <v>129</v>
      </c>
      <c r="BK169" s="165">
        <f t="shared" si="39"/>
        <v>0</v>
      </c>
      <c r="BL169" s="18" t="s">
        <v>558</v>
      </c>
      <c r="BM169" s="164" t="s">
        <v>1035</v>
      </c>
    </row>
    <row r="170" spans="1:65" s="2" customFormat="1" ht="24.2" customHeight="1">
      <c r="A170" s="30"/>
      <c r="B170" s="152"/>
      <c r="C170" s="153" t="s">
        <v>760</v>
      </c>
      <c r="D170" s="153" t="s">
        <v>447</v>
      </c>
      <c r="E170" s="154" t="s">
        <v>4343</v>
      </c>
      <c r="F170" s="155" t="s">
        <v>4344</v>
      </c>
      <c r="G170" s="156" t="s">
        <v>646</v>
      </c>
      <c r="H170" s="157">
        <v>1</v>
      </c>
      <c r="I170" s="158"/>
      <c r="J170" s="158">
        <f t="shared" si="30"/>
        <v>0</v>
      </c>
      <c r="K170" s="159"/>
      <c r="L170" s="31"/>
      <c r="M170" s="160" t="s">
        <v>1</v>
      </c>
      <c r="N170" s="161" t="s">
        <v>39</v>
      </c>
      <c r="O170" s="162">
        <v>0</v>
      </c>
      <c r="P170" s="162">
        <f t="shared" si="31"/>
        <v>0</v>
      </c>
      <c r="Q170" s="162">
        <v>4.0000000000000001E-3</v>
      </c>
      <c r="R170" s="162">
        <f t="shared" si="32"/>
        <v>4.0000000000000001E-3</v>
      </c>
      <c r="S170" s="162">
        <v>0</v>
      </c>
      <c r="T170" s="163">
        <f t="shared" si="3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4" t="s">
        <v>558</v>
      </c>
      <c r="AT170" s="164" t="s">
        <v>447</v>
      </c>
      <c r="AU170" s="164" t="s">
        <v>129</v>
      </c>
      <c r="AY170" s="18" t="s">
        <v>445</v>
      </c>
      <c r="BE170" s="165">
        <f t="shared" si="34"/>
        <v>0</v>
      </c>
      <c r="BF170" s="165">
        <f t="shared" si="35"/>
        <v>0</v>
      </c>
      <c r="BG170" s="165">
        <f t="shared" si="36"/>
        <v>0</v>
      </c>
      <c r="BH170" s="165">
        <f t="shared" si="37"/>
        <v>0</v>
      </c>
      <c r="BI170" s="165">
        <f t="shared" si="38"/>
        <v>0</v>
      </c>
      <c r="BJ170" s="18" t="s">
        <v>129</v>
      </c>
      <c r="BK170" s="165">
        <f t="shared" si="39"/>
        <v>0</v>
      </c>
      <c r="BL170" s="18" t="s">
        <v>558</v>
      </c>
      <c r="BM170" s="164" t="s">
        <v>1044</v>
      </c>
    </row>
    <row r="171" spans="1:65" s="2" customFormat="1" ht="24.2" customHeight="1">
      <c r="A171" s="30"/>
      <c r="B171" s="152"/>
      <c r="C171" s="153" t="s">
        <v>767</v>
      </c>
      <c r="D171" s="153" t="s">
        <v>447</v>
      </c>
      <c r="E171" s="154" t="s">
        <v>4345</v>
      </c>
      <c r="F171" s="155" t="s">
        <v>4346</v>
      </c>
      <c r="G171" s="156" t="s">
        <v>646</v>
      </c>
      <c r="H171" s="157">
        <v>1</v>
      </c>
      <c r="I171" s="158"/>
      <c r="J171" s="158">
        <f t="shared" si="30"/>
        <v>0</v>
      </c>
      <c r="K171" s="159"/>
      <c r="L171" s="31"/>
      <c r="M171" s="160" t="s">
        <v>1</v>
      </c>
      <c r="N171" s="161" t="s">
        <v>39</v>
      </c>
      <c r="O171" s="162">
        <v>0</v>
      </c>
      <c r="P171" s="162">
        <f t="shared" si="31"/>
        <v>0</v>
      </c>
      <c r="Q171" s="162">
        <v>4.0000000000000001E-3</v>
      </c>
      <c r="R171" s="162">
        <f t="shared" si="32"/>
        <v>4.0000000000000001E-3</v>
      </c>
      <c r="S171" s="162">
        <v>0</v>
      </c>
      <c r="T171" s="163">
        <f t="shared" si="3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4" t="s">
        <v>558</v>
      </c>
      <c r="AT171" s="164" t="s">
        <v>447</v>
      </c>
      <c r="AU171" s="164" t="s">
        <v>129</v>
      </c>
      <c r="AY171" s="18" t="s">
        <v>445</v>
      </c>
      <c r="BE171" s="165">
        <f t="shared" si="34"/>
        <v>0</v>
      </c>
      <c r="BF171" s="165">
        <f t="shared" si="35"/>
        <v>0</v>
      </c>
      <c r="BG171" s="165">
        <f t="shared" si="36"/>
        <v>0</v>
      </c>
      <c r="BH171" s="165">
        <f t="shared" si="37"/>
        <v>0</v>
      </c>
      <c r="BI171" s="165">
        <f t="shared" si="38"/>
        <v>0</v>
      </c>
      <c r="BJ171" s="18" t="s">
        <v>129</v>
      </c>
      <c r="BK171" s="165">
        <f t="shared" si="39"/>
        <v>0</v>
      </c>
      <c r="BL171" s="18" t="s">
        <v>558</v>
      </c>
      <c r="BM171" s="164" t="s">
        <v>1052</v>
      </c>
    </row>
    <row r="172" spans="1:65" s="2" customFormat="1" ht="24.2" customHeight="1">
      <c r="A172" s="30"/>
      <c r="B172" s="152"/>
      <c r="C172" s="153" t="s">
        <v>771</v>
      </c>
      <c r="D172" s="153" t="s">
        <v>447</v>
      </c>
      <c r="E172" s="154" t="s">
        <v>4347</v>
      </c>
      <c r="F172" s="155" t="s">
        <v>4348</v>
      </c>
      <c r="G172" s="156" t="s">
        <v>646</v>
      </c>
      <c r="H172" s="157">
        <v>5</v>
      </c>
      <c r="I172" s="158"/>
      <c r="J172" s="158">
        <f t="shared" si="30"/>
        <v>0</v>
      </c>
      <c r="K172" s="159"/>
      <c r="L172" s="31"/>
      <c r="M172" s="160" t="s">
        <v>1</v>
      </c>
      <c r="N172" s="161" t="s">
        <v>39</v>
      </c>
      <c r="O172" s="162">
        <v>0</v>
      </c>
      <c r="P172" s="162">
        <f t="shared" si="31"/>
        <v>0</v>
      </c>
      <c r="Q172" s="162">
        <v>4.0000000000000001E-3</v>
      </c>
      <c r="R172" s="162">
        <f t="shared" si="32"/>
        <v>0.02</v>
      </c>
      <c r="S172" s="162">
        <v>0</v>
      </c>
      <c r="T172" s="163">
        <f t="shared" si="3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4" t="s">
        <v>558</v>
      </c>
      <c r="AT172" s="164" t="s">
        <v>447</v>
      </c>
      <c r="AU172" s="164" t="s">
        <v>129</v>
      </c>
      <c r="AY172" s="18" t="s">
        <v>445</v>
      </c>
      <c r="BE172" s="165">
        <f t="shared" si="34"/>
        <v>0</v>
      </c>
      <c r="BF172" s="165">
        <f t="shared" si="35"/>
        <v>0</v>
      </c>
      <c r="BG172" s="165">
        <f t="shared" si="36"/>
        <v>0</v>
      </c>
      <c r="BH172" s="165">
        <f t="shared" si="37"/>
        <v>0</v>
      </c>
      <c r="BI172" s="165">
        <f t="shared" si="38"/>
        <v>0</v>
      </c>
      <c r="BJ172" s="18" t="s">
        <v>129</v>
      </c>
      <c r="BK172" s="165">
        <f t="shared" si="39"/>
        <v>0</v>
      </c>
      <c r="BL172" s="18" t="s">
        <v>558</v>
      </c>
      <c r="BM172" s="164" t="s">
        <v>1061</v>
      </c>
    </row>
    <row r="173" spans="1:65" s="2" customFormat="1" ht="24.2" customHeight="1">
      <c r="A173" s="30"/>
      <c r="B173" s="152"/>
      <c r="C173" s="153" t="s">
        <v>777</v>
      </c>
      <c r="D173" s="153" t="s">
        <v>447</v>
      </c>
      <c r="E173" s="154" t="s">
        <v>4349</v>
      </c>
      <c r="F173" s="155" t="s">
        <v>4350</v>
      </c>
      <c r="G173" s="156" t="s">
        <v>646</v>
      </c>
      <c r="H173" s="157">
        <v>10</v>
      </c>
      <c r="I173" s="158"/>
      <c r="J173" s="158">
        <f t="shared" si="30"/>
        <v>0</v>
      </c>
      <c r="K173" s="159"/>
      <c r="L173" s="31"/>
      <c r="M173" s="160" t="s">
        <v>1</v>
      </c>
      <c r="N173" s="161" t="s">
        <v>39</v>
      </c>
      <c r="O173" s="162">
        <v>0</v>
      </c>
      <c r="P173" s="162">
        <f t="shared" si="31"/>
        <v>0</v>
      </c>
      <c r="Q173" s="162">
        <v>4.0000000000000001E-3</v>
      </c>
      <c r="R173" s="162">
        <f t="shared" si="32"/>
        <v>0.04</v>
      </c>
      <c r="S173" s="162">
        <v>0</v>
      </c>
      <c r="T173" s="163">
        <f t="shared" si="3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4" t="s">
        <v>558</v>
      </c>
      <c r="AT173" s="164" t="s">
        <v>447</v>
      </c>
      <c r="AU173" s="164" t="s">
        <v>129</v>
      </c>
      <c r="AY173" s="18" t="s">
        <v>445</v>
      </c>
      <c r="BE173" s="165">
        <f t="shared" si="34"/>
        <v>0</v>
      </c>
      <c r="BF173" s="165">
        <f t="shared" si="35"/>
        <v>0</v>
      </c>
      <c r="BG173" s="165">
        <f t="shared" si="36"/>
        <v>0</v>
      </c>
      <c r="BH173" s="165">
        <f t="shared" si="37"/>
        <v>0</v>
      </c>
      <c r="BI173" s="165">
        <f t="shared" si="38"/>
        <v>0</v>
      </c>
      <c r="BJ173" s="18" t="s">
        <v>129</v>
      </c>
      <c r="BK173" s="165">
        <f t="shared" si="39"/>
        <v>0</v>
      </c>
      <c r="BL173" s="18" t="s">
        <v>558</v>
      </c>
      <c r="BM173" s="164" t="s">
        <v>1120</v>
      </c>
    </row>
    <row r="174" spans="1:65" s="2" customFormat="1" ht="24.2" customHeight="1">
      <c r="A174" s="30"/>
      <c r="B174" s="152"/>
      <c r="C174" s="153" t="s">
        <v>784</v>
      </c>
      <c r="D174" s="153" t="s">
        <v>447</v>
      </c>
      <c r="E174" s="154" t="s">
        <v>4351</v>
      </c>
      <c r="F174" s="155" t="s">
        <v>4352</v>
      </c>
      <c r="G174" s="156" t="s">
        <v>542</v>
      </c>
      <c r="H174" s="157">
        <v>150</v>
      </c>
      <c r="I174" s="158"/>
      <c r="J174" s="158">
        <f t="shared" si="30"/>
        <v>0</v>
      </c>
      <c r="K174" s="159"/>
      <c r="L174" s="31"/>
      <c r="M174" s="160" t="s">
        <v>1</v>
      </c>
      <c r="N174" s="161" t="s">
        <v>39</v>
      </c>
      <c r="O174" s="162">
        <v>0</v>
      </c>
      <c r="P174" s="162">
        <f t="shared" si="31"/>
        <v>0</v>
      </c>
      <c r="Q174" s="162">
        <v>3.8000000000000002E-4</v>
      </c>
      <c r="R174" s="162">
        <f t="shared" si="32"/>
        <v>5.7000000000000002E-2</v>
      </c>
      <c r="S174" s="162">
        <v>0</v>
      </c>
      <c r="T174" s="163">
        <f t="shared" si="3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4" t="s">
        <v>558</v>
      </c>
      <c r="AT174" s="164" t="s">
        <v>447</v>
      </c>
      <c r="AU174" s="164" t="s">
        <v>129</v>
      </c>
      <c r="AY174" s="18" t="s">
        <v>445</v>
      </c>
      <c r="BE174" s="165">
        <f t="shared" si="34"/>
        <v>0</v>
      </c>
      <c r="BF174" s="165">
        <f t="shared" si="35"/>
        <v>0</v>
      </c>
      <c r="BG174" s="165">
        <f t="shared" si="36"/>
        <v>0</v>
      </c>
      <c r="BH174" s="165">
        <f t="shared" si="37"/>
        <v>0</v>
      </c>
      <c r="BI174" s="165">
        <f t="shared" si="38"/>
        <v>0</v>
      </c>
      <c r="BJ174" s="18" t="s">
        <v>129</v>
      </c>
      <c r="BK174" s="165">
        <f t="shared" si="39"/>
        <v>0</v>
      </c>
      <c r="BL174" s="18" t="s">
        <v>558</v>
      </c>
      <c r="BM174" s="164" t="s">
        <v>1130</v>
      </c>
    </row>
    <row r="175" spans="1:65" s="2" customFormat="1" ht="24.2" customHeight="1">
      <c r="A175" s="30"/>
      <c r="B175" s="152"/>
      <c r="C175" s="153" t="s">
        <v>799</v>
      </c>
      <c r="D175" s="153" t="s">
        <v>447</v>
      </c>
      <c r="E175" s="154" t="s">
        <v>4353</v>
      </c>
      <c r="F175" s="155" t="s">
        <v>4354</v>
      </c>
      <c r="G175" s="156" t="s">
        <v>542</v>
      </c>
      <c r="H175" s="157">
        <v>50</v>
      </c>
      <c r="I175" s="158"/>
      <c r="J175" s="158">
        <f t="shared" si="30"/>
        <v>0</v>
      </c>
      <c r="K175" s="159"/>
      <c r="L175" s="31"/>
      <c r="M175" s="160" t="s">
        <v>1</v>
      </c>
      <c r="N175" s="161" t="s">
        <v>39</v>
      </c>
      <c r="O175" s="162">
        <v>0</v>
      </c>
      <c r="P175" s="162">
        <f t="shared" si="31"/>
        <v>0</v>
      </c>
      <c r="Q175" s="162">
        <v>4.8999999999999998E-4</v>
      </c>
      <c r="R175" s="162">
        <f t="shared" si="32"/>
        <v>2.4500000000000001E-2</v>
      </c>
      <c r="S175" s="162">
        <v>0</v>
      </c>
      <c r="T175" s="163">
        <f t="shared" si="3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4" t="s">
        <v>558</v>
      </c>
      <c r="AT175" s="164" t="s">
        <v>447</v>
      </c>
      <c r="AU175" s="164" t="s">
        <v>129</v>
      </c>
      <c r="AY175" s="18" t="s">
        <v>445</v>
      </c>
      <c r="BE175" s="165">
        <f t="shared" si="34"/>
        <v>0</v>
      </c>
      <c r="BF175" s="165">
        <f t="shared" si="35"/>
        <v>0</v>
      </c>
      <c r="BG175" s="165">
        <f t="shared" si="36"/>
        <v>0</v>
      </c>
      <c r="BH175" s="165">
        <f t="shared" si="37"/>
        <v>0</v>
      </c>
      <c r="BI175" s="165">
        <f t="shared" si="38"/>
        <v>0</v>
      </c>
      <c r="BJ175" s="18" t="s">
        <v>129</v>
      </c>
      <c r="BK175" s="165">
        <f t="shared" si="39"/>
        <v>0</v>
      </c>
      <c r="BL175" s="18" t="s">
        <v>558</v>
      </c>
      <c r="BM175" s="164" t="s">
        <v>1138</v>
      </c>
    </row>
    <row r="176" spans="1:65" s="2" customFormat="1" ht="24.2" customHeight="1">
      <c r="A176" s="30"/>
      <c r="B176" s="152"/>
      <c r="C176" s="153" t="s">
        <v>810</v>
      </c>
      <c r="D176" s="153" t="s">
        <v>447</v>
      </c>
      <c r="E176" s="154" t="s">
        <v>4355</v>
      </c>
      <c r="F176" s="155" t="s">
        <v>4356</v>
      </c>
      <c r="G176" s="156" t="s">
        <v>542</v>
      </c>
      <c r="H176" s="157">
        <v>50</v>
      </c>
      <c r="I176" s="158"/>
      <c r="J176" s="158">
        <f t="shared" si="30"/>
        <v>0</v>
      </c>
      <c r="K176" s="159"/>
      <c r="L176" s="31"/>
      <c r="M176" s="160" t="s">
        <v>1</v>
      </c>
      <c r="N176" s="161" t="s">
        <v>39</v>
      </c>
      <c r="O176" s="162">
        <v>0</v>
      </c>
      <c r="P176" s="162">
        <f t="shared" si="31"/>
        <v>0</v>
      </c>
      <c r="Q176" s="162">
        <v>6.0999999999999997E-4</v>
      </c>
      <c r="R176" s="162">
        <f t="shared" si="32"/>
        <v>3.0499999999999999E-2</v>
      </c>
      <c r="S176" s="162">
        <v>0</v>
      </c>
      <c r="T176" s="163">
        <f t="shared" si="3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4" t="s">
        <v>558</v>
      </c>
      <c r="AT176" s="164" t="s">
        <v>447</v>
      </c>
      <c r="AU176" s="164" t="s">
        <v>129</v>
      </c>
      <c r="AY176" s="18" t="s">
        <v>445</v>
      </c>
      <c r="BE176" s="165">
        <f t="shared" si="34"/>
        <v>0</v>
      </c>
      <c r="BF176" s="165">
        <f t="shared" si="35"/>
        <v>0</v>
      </c>
      <c r="BG176" s="165">
        <f t="shared" si="36"/>
        <v>0</v>
      </c>
      <c r="BH176" s="165">
        <f t="shared" si="37"/>
        <v>0</v>
      </c>
      <c r="BI176" s="165">
        <f t="shared" si="38"/>
        <v>0</v>
      </c>
      <c r="BJ176" s="18" t="s">
        <v>129</v>
      </c>
      <c r="BK176" s="165">
        <f t="shared" si="39"/>
        <v>0</v>
      </c>
      <c r="BL176" s="18" t="s">
        <v>558</v>
      </c>
      <c r="BM176" s="164" t="s">
        <v>1147</v>
      </c>
    </row>
    <row r="177" spans="1:65" s="2" customFormat="1" ht="16.5" customHeight="1">
      <c r="A177" s="30"/>
      <c r="B177" s="152"/>
      <c r="C177" s="153" t="s">
        <v>823</v>
      </c>
      <c r="D177" s="153" t="s">
        <v>447</v>
      </c>
      <c r="E177" s="154" t="s">
        <v>4357</v>
      </c>
      <c r="F177" s="155" t="s">
        <v>4358</v>
      </c>
      <c r="G177" s="156" t="s">
        <v>542</v>
      </c>
      <c r="H177" s="157">
        <v>3330</v>
      </c>
      <c r="I177" s="158"/>
      <c r="J177" s="158">
        <f t="shared" si="30"/>
        <v>0</v>
      </c>
      <c r="K177" s="159"/>
      <c r="L177" s="31"/>
      <c r="M177" s="160" t="s">
        <v>1</v>
      </c>
      <c r="N177" s="161" t="s">
        <v>39</v>
      </c>
      <c r="O177" s="162">
        <v>0</v>
      </c>
      <c r="P177" s="162">
        <f t="shared" si="31"/>
        <v>0</v>
      </c>
      <c r="Q177" s="162">
        <v>0</v>
      </c>
      <c r="R177" s="162">
        <f t="shared" si="32"/>
        <v>0</v>
      </c>
      <c r="S177" s="162">
        <v>0</v>
      </c>
      <c r="T177" s="163">
        <f t="shared" si="3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4" t="s">
        <v>558</v>
      </c>
      <c r="AT177" s="164" t="s">
        <v>447</v>
      </c>
      <c r="AU177" s="164" t="s">
        <v>129</v>
      </c>
      <c r="AY177" s="18" t="s">
        <v>445</v>
      </c>
      <c r="BE177" s="165">
        <f t="shared" si="34"/>
        <v>0</v>
      </c>
      <c r="BF177" s="165">
        <f t="shared" si="35"/>
        <v>0</v>
      </c>
      <c r="BG177" s="165">
        <f t="shared" si="36"/>
        <v>0</v>
      </c>
      <c r="BH177" s="165">
        <f t="shared" si="37"/>
        <v>0</v>
      </c>
      <c r="BI177" s="165">
        <f t="shared" si="38"/>
        <v>0</v>
      </c>
      <c r="BJ177" s="18" t="s">
        <v>129</v>
      </c>
      <c r="BK177" s="165">
        <f t="shared" si="39"/>
        <v>0</v>
      </c>
      <c r="BL177" s="18" t="s">
        <v>558</v>
      </c>
      <c r="BM177" s="164" t="s">
        <v>1157</v>
      </c>
    </row>
    <row r="178" spans="1:65" s="2" customFormat="1" ht="21.75" customHeight="1">
      <c r="A178" s="30"/>
      <c r="B178" s="152"/>
      <c r="C178" s="153" t="s">
        <v>833</v>
      </c>
      <c r="D178" s="153" t="s">
        <v>447</v>
      </c>
      <c r="E178" s="154" t="s">
        <v>4359</v>
      </c>
      <c r="F178" s="155" t="s">
        <v>4360</v>
      </c>
      <c r="G178" s="156" t="s">
        <v>542</v>
      </c>
      <c r="H178" s="157">
        <v>365</v>
      </c>
      <c r="I178" s="158"/>
      <c r="J178" s="158">
        <f t="shared" si="30"/>
        <v>0</v>
      </c>
      <c r="K178" s="159"/>
      <c r="L178" s="31"/>
      <c r="M178" s="160" t="s">
        <v>1</v>
      </c>
      <c r="N178" s="161" t="s">
        <v>39</v>
      </c>
      <c r="O178" s="162">
        <v>0</v>
      </c>
      <c r="P178" s="162">
        <f t="shared" si="31"/>
        <v>0</v>
      </c>
      <c r="Q178" s="162">
        <v>0</v>
      </c>
      <c r="R178" s="162">
        <f t="shared" si="32"/>
        <v>0</v>
      </c>
      <c r="S178" s="162">
        <v>0</v>
      </c>
      <c r="T178" s="163">
        <f t="shared" si="3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4" t="s">
        <v>558</v>
      </c>
      <c r="AT178" s="164" t="s">
        <v>447</v>
      </c>
      <c r="AU178" s="164" t="s">
        <v>129</v>
      </c>
      <c r="AY178" s="18" t="s">
        <v>445</v>
      </c>
      <c r="BE178" s="165">
        <f t="shared" si="34"/>
        <v>0</v>
      </c>
      <c r="BF178" s="165">
        <f t="shared" si="35"/>
        <v>0</v>
      </c>
      <c r="BG178" s="165">
        <f t="shared" si="36"/>
        <v>0</v>
      </c>
      <c r="BH178" s="165">
        <f t="shared" si="37"/>
        <v>0</v>
      </c>
      <c r="BI178" s="165">
        <f t="shared" si="38"/>
        <v>0</v>
      </c>
      <c r="BJ178" s="18" t="s">
        <v>129</v>
      </c>
      <c r="BK178" s="165">
        <f t="shared" si="39"/>
        <v>0</v>
      </c>
      <c r="BL178" s="18" t="s">
        <v>558</v>
      </c>
      <c r="BM178" s="164" t="s">
        <v>1167</v>
      </c>
    </row>
    <row r="179" spans="1:65" s="2" customFormat="1" ht="24.2" customHeight="1">
      <c r="A179" s="30"/>
      <c r="B179" s="152"/>
      <c r="C179" s="153" t="s">
        <v>838</v>
      </c>
      <c r="D179" s="153" t="s">
        <v>447</v>
      </c>
      <c r="E179" s="154" t="s">
        <v>4361</v>
      </c>
      <c r="F179" s="155" t="s">
        <v>4362</v>
      </c>
      <c r="G179" s="156" t="s">
        <v>1774</v>
      </c>
      <c r="H179" s="157">
        <v>622.88400000000001</v>
      </c>
      <c r="I179" s="158"/>
      <c r="J179" s="158">
        <f t="shared" si="30"/>
        <v>0</v>
      </c>
      <c r="K179" s="159"/>
      <c r="L179" s="31"/>
      <c r="M179" s="160" t="s">
        <v>1</v>
      </c>
      <c r="N179" s="161" t="s">
        <v>39</v>
      </c>
      <c r="O179" s="162">
        <v>0</v>
      </c>
      <c r="P179" s="162">
        <f t="shared" si="31"/>
        <v>0</v>
      </c>
      <c r="Q179" s="162">
        <v>0</v>
      </c>
      <c r="R179" s="162">
        <f t="shared" si="32"/>
        <v>0</v>
      </c>
      <c r="S179" s="162">
        <v>0</v>
      </c>
      <c r="T179" s="163">
        <f t="shared" si="3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4" t="s">
        <v>558</v>
      </c>
      <c r="AT179" s="164" t="s">
        <v>447</v>
      </c>
      <c r="AU179" s="164" t="s">
        <v>129</v>
      </c>
      <c r="AY179" s="18" t="s">
        <v>445</v>
      </c>
      <c r="BE179" s="165">
        <f t="shared" si="34"/>
        <v>0</v>
      </c>
      <c r="BF179" s="165">
        <f t="shared" si="35"/>
        <v>0</v>
      </c>
      <c r="BG179" s="165">
        <f t="shared" si="36"/>
        <v>0</v>
      </c>
      <c r="BH179" s="165">
        <f t="shared" si="37"/>
        <v>0</v>
      </c>
      <c r="BI179" s="165">
        <f t="shared" si="38"/>
        <v>0</v>
      </c>
      <c r="BJ179" s="18" t="s">
        <v>129</v>
      </c>
      <c r="BK179" s="165">
        <f t="shared" si="39"/>
        <v>0</v>
      </c>
      <c r="BL179" s="18" t="s">
        <v>558</v>
      </c>
      <c r="BM179" s="164" t="s">
        <v>1176</v>
      </c>
    </row>
    <row r="180" spans="1:65" s="12" customFormat="1" ht="22.9" customHeight="1">
      <c r="B180" s="140"/>
      <c r="D180" s="141" t="s">
        <v>72</v>
      </c>
      <c r="E180" s="150" t="s">
        <v>4363</v>
      </c>
      <c r="F180" s="150" t="s">
        <v>4364</v>
      </c>
      <c r="J180" s="151">
        <f>BK180</f>
        <v>0</v>
      </c>
      <c r="L180" s="140"/>
      <c r="M180" s="144"/>
      <c r="N180" s="145"/>
      <c r="O180" s="145"/>
      <c r="P180" s="146">
        <f>SUM(P181:P201)</f>
        <v>0</v>
      </c>
      <c r="Q180" s="145"/>
      <c r="R180" s="146">
        <f>SUM(R181:R201)</f>
        <v>9.2499999999999999E-2</v>
      </c>
      <c r="S180" s="145"/>
      <c r="T180" s="147">
        <f>SUM(T181:T201)</f>
        <v>0</v>
      </c>
      <c r="AR180" s="141" t="s">
        <v>129</v>
      </c>
      <c r="AT180" s="148" t="s">
        <v>72</v>
      </c>
      <c r="AU180" s="148" t="s">
        <v>81</v>
      </c>
      <c r="AY180" s="141" t="s">
        <v>445</v>
      </c>
      <c r="BK180" s="149">
        <f>SUM(BK181:BK201)</f>
        <v>0</v>
      </c>
    </row>
    <row r="181" spans="1:65" s="2" customFormat="1" ht="16.5" customHeight="1">
      <c r="A181" s="30"/>
      <c r="B181" s="152"/>
      <c r="C181" s="153" t="s">
        <v>842</v>
      </c>
      <c r="D181" s="153" t="s">
        <v>447</v>
      </c>
      <c r="E181" s="154" t="s">
        <v>4365</v>
      </c>
      <c r="F181" s="155" t="s">
        <v>4366</v>
      </c>
      <c r="G181" s="156" t="s">
        <v>651</v>
      </c>
      <c r="H181" s="157">
        <v>1</v>
      </c>
      <c r="I181" s="158"/>
      <c r="J181" s="158">
        <f t="shared" ref="J181:J201" si="40">ROUND(I181*H181,2)</f>
        <v>0</v>
      </c>
      <c r="K181" s="159"/>
      <c r="L181" s="31"/>
      <c r="M181" s="160" t="s">
        <v>1</v>
      </c>
      <c r="N181" s="161" t="s">
        <v>39</v>
      </c>
      <c r="O181" s="162">
        <v>0</v>
      </c>
      <c r="P181" s="162">
        <f t="shared" ref="P181:P201" si="41">O181*H181</f>
        <v>0</v>
      </c>
      <c r="Q181" s="162">
        <v>2.0000000000000002E-5</v>
      </c>
      <c r="R181" s="162">
        <f t="shared" ref="R181:R201" si="42">Q181*H181</f>
        <v>2.0000000000000002E-5</v>
      </c>
      <c r="S181" s="162">
        <v>0</v>
      </c>
      <c r="T181" s="163">
        <f t="shared" ref="T181:T201" si="43"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4" t="s">
        <v>558</v>
      </c>
      <c r="AT181" s="164" t="s">
        <v>447</v>
      </c>
      <c r="AU181" s="164" t="s">
        <v>129</v>
      </c>
      <c r="AY181" s="18" t="s">
        <v>445</v>
      </c>
      <c r="BE181" s="165">
        <f t="shared" ref="BE181:BE201" si="44">IF(N181="základná",J181,0)</f>
        <v>0</v>
      </c>
      <c r="BF181" s="165">
        <f t="shared" ref="BF181:BF201" si="45">IF(N181="znížená",J181,0)</f>
        <v>0</v>
      </c>
      <c r="BG181" s="165">
        <f t="shared" ref="BG181:BG201" si="46">IF(N181="zákl. prenesená",J181,0)</f>
        <v>0</v>
      </c>
      <c r="BH181" s="165">
        <f t="shared" ref="BH181:BH201" si="47">IF(N181="zníž. prenesená",J181,0)</f>
        <v>0</v>
      </c>
      <c r="BI181" s="165">
        <f t="shared" ref="BI181:BI201" si="48">IF(N181="nulová",J181,0)</f>
        <v>0</v>
      </c>
      <c r="BJ181" s="18" t="s">
        <v>129</v>
      </c>
      <c r="BK181" s="165">
        <f t="shared" ref="BK181:BK201" si="49">ROUND(I181*H181,2)</f>
        <v>0</v>
      </c>
      <c r="BL181" s="18" t="s">
        <v>558</v>
      </c>
      <c r="BM181" s="164" t="s">
        <v>1184</v>
      </c>
    </row>
    <row r="182" spans="1:65" s="2" customFormat="1" ht="16.5" customHeight="1">
      <c r="A182" s="30"/>
      <c r="B182" s="152"/>
      <c r="C182" s="194" t="s">
        <v>869</v>
      </c>
      <c r="D182" s="194" t="s">
        <v>534</v>
      </c>
      <c r="E182" s="195" t="s">
        <v>4367</v>
      </c>
      <c r="F182" s="196" t="s">
        <v>4368</v>
      </c>
      <c r="G182" s="197" t="s">
        <v>651</v>
      </c>
      <c r="H182" s="198">
        <v>1</v>
      </c>
      <c r="I182" s="199"/>
      <c r="J182" s="199">
        <f t="shared" si="40"/>
        <v>0</v>
      </c>
      <c r="K182" s="200"/>
      <c r="L182" s="201"/>
      <c r="M182" s="202" t="s">
        <v>1</v>
      </c>
      <c r="N182" s="203" t="s">
        <v>39</v>
      </c>
      <c r="O182" s="162">
        <v>0</v>
      </c>
      <c r="P182" s="162">
        <f t="shared" si="41"/>
        <v>0</v>
      </c>
      <c r="Q182" s="162">
        <v>6.4999999999999997E-4</v>
      </c>
      <c r="R182" s="162">
        <f t="shared" si="42"/>
        <v>6.4999999999999997E-4</v>
      </c>
      <c r="S182" s="162">
        <v>0</v>
      </c>
      <c r="T182" s="163">
        <f t="shared" si="4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64" t="s">
        <v>655</v>
      </c>
      <c r="AT182" s="164" t="s">
        <v>534</v>
      </c>
      <c r="AU182" s="164" t="s">
        <v>129</v>
      </c>
      <c r="AY182" s="18" t="s">
        <v>445</v>
      </c>
      <c r="BE182" s="165">
        <f t="shared" si="44"/>
        <v>0</v>
      </c>
      <c r="BF182" s="165">
        <f t="shared" si="45"/>
        <v>0</v>
      </c>
      <c r="BG182" s="165">
        <f t="shared" si="46"/>
        <v>0</v>
      </c>
      <c r="BH182" s="165">
        <f t="shared" si="47"/>
        <v>0</v>
      </c>
      <c r="BI182" s="165">
        <f t="shared" si="48"/>
        <v>0</v>
      </c>
      <c r="BJ182" s="18" t="s">
        <v>129</v>
      </c>
      <c r="BK182" s="165">
        <f t="shared" si="49"/>
        <v>0</v>
      </c>
      <c r="BL182" s="18" t="s">
        <v>558</v>
      </c>
      <c r="BM182" s="164" t="s">
        <v>1192</v>
      </c>
    </row>
    <row r="183" spans="1:65" s="2" customFormat="1" ht="16.5" customHeight="1">
      <c r="A183" s="30"/>
      <c r="B183" s="152"/>
      <c r="C183" s="153" t="s">
        <v>875</v>
      </c>
      <c r="D183" s="153" t="s">
        <v>447</v>
      </c>
      <c r="E183" s="154" t="s">
        <v>4369</v>
      </c>
      <c r="F183" s="155" t="s">
        <v>4370</v>
      </c>
      <c r="G183" s="156" t="s">
        <v>651</v>
      </c>
      <c r="H183" s="157">
        <v>8</v>
      </c>
      <c r="I183" s="158"/>
      <c r="J183" s="158">
        <f t="shared" si="40"/>
        <v>0</v>
      </c>
      <c r="K183" s="159"/>
      <c r="L183" s="31"/>
      <c r="M183" s="160" t="s">
        <v>1</v>
      </c>
      <c r="N183" s="161" t="s">
        <v>39</v>
      </c>
      <c r="O183" s="162">
        <v>0</v>
      </c>
      <c r="P183" s="162">
        <f t="shared" si="41"/>
        <v>0</v>
      </c>
      <c r="Q183" s="162">
        <v>3.0000000000000001E-5</v>
      </c>
      <c r="R183" s="162">
        <f t="shared" si="42"/>
        <v>2.4000000000000001E-4</v>
      </c>
      <c r="S183" s="162">
        <v>0</v>
      </c>
      <c r="T183" s="163">
        <f t="shared" si="43"/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64" t="s">
        <v>558</v>
      </c>
      <c r="AT183" s="164" t="s">
        <v>447</v>
      </c>
      <c r="AU183" s="164" t="s">
        <v>129</v>
      </c>
      <c r="AY183" s="18" t="s">
        <v>445</v>
      </c>
      <c r="BE183" s="165">
        <f t="shared" si="44"/>
        <v>0</v>
      </c>
      <c r="BF183" s="165">
        <f t="shared" si="45"/>
        <v>0</v>
      </c>
      <c r="BG183" s="165">
        <f t="shared" si="46"/>
        <v>0</v>
      </c>
      <c r="BH183" s="165">
        <f t="shared" si="47"/>
        <v>0</v>
      </c>
      <c r="BI183" s="165">
        <f t="shared" si="48"/>
        <v>0</v>
      </c>
      <c r="BJ183" s="18" t="s">
        <v>129</v>
      </c>
      <c r="BK183" s="165">
        <f t="shared" si="49"/>
        <v>0</v>
      </c>
      <c r="BL183" s="18" t="s">
        <v>558</v>
      </c>
      <c r="BM183" s="164" t="s">
        <v>1202</v>
      </c>
    </row>
    <row r="184" spans="1:65" s="2" customFormat="1" ht="24.2" customHeight="1">
      <c r="A184" s="30"/>
      <c r="B184" s="152"/>
      <c r="C184" s="194" t="s">
        <v>881</v>
      </c>
      <c r="D184" s="194" t="s">
        <v>534</v>
      </c>
      <c r="E184" s="195" t="s">
        <v>4371</v>
      </c>
      <c r="F184" s="196" t="s">
        <v>4372</v>
      </c>
      <c r="G184" s="197" t="s">
        <v>651</v>
      </c>
      <c r="H184" s="198">
        <v>8</v>
      </c>
      <c r="I184" s="199"/>
      <c r="J184" s="199">
        <f t="shared" si="40"/>
        <v>0</v>
      </c>
      <c r="K184" s="200"/>
      <c r="L184" s="201"/>
      <c r="M184" s="202" t="s">
        <v>1</v>
      </c>
      <c r="N184" s="203" t="s">
        <v>39</v>
      </c>
      <c r="O184" s="162">
        <v>0</v>
      </c>
      <c r="P184" s="162">
        <f t="shared" si="41"/>
        <v>0</v>
      </c>
      <c r="Q184" s="162">
        <v>2.0000000000000001E-4</v>
      </c>
      <c r="R184" s="162">
        <f t="shared" si="42"/>
        <v>1.6000000000000001E-3</v>
      </c>
      <c r="S184" s="162">
        <v>0</v>
      </c>
      <c r="T184" s="163">
        <f t="shared" si="43"/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4" t="s">
        <v>655</v>
      </c>
      <c r="AT184" s="164" t="s">
        <v>534</v>
      </c>
      <c r="AU184" s="164" t="s">
        <v>129</v>
      </c>
      <c r="AY184" s="18" t="s">
        <v>445</v>
      </c>
      <c r="BE184" s="165">
        <f t="shared" si="44"/>
        <v>0</v>
      </c>
      <c r="BF184" s="165">
        <f t="shared" si="45"/>
        <v>0</v>
      </c>
      <c r="BG184" s="165">
        <f t="shared" si="46"/>
        <v>0</v>
      </c>
      <c r="BH184" s="165">
        <f t="shared" si="47"/>
        <v>0</v>
      </c>
      <c r="BI184" s="165">
        <f t="shared" si="48"/>
        <v>0</v>
      </c>
      <c r="BJ184" s="18" t="s">
        <v>129</v>
      </c>
      <c r="BK184" s="165">
        <f t="shared" si="49"/>
        <v>0</v>
      </c>
      <c r="BL184" s="18" t="s">
        <v>558</v>
      </c>
      <c r="BM184" s="164" t="s">
        <v>1213</v>
      </c>
    </row>
    <row r="185" spans="1:65" s="2" customFormat="1" ht="24.2" customHeight="1">
      <c r="A185" s="30"/>
      <c r="B185" s="152"/>
      <c r="C185" s="153" t="s">
        <v>362</v>
      </c>
      <c r="D185" s="153" t="s">
        <v>447</v>
      </c>
      <c r="E185" s="154" t="s">
        <v>4373</v>
      </c>
      <c r="F185" s="155" t="s">
        <v>4374</v>
      </c>
      <c r="G185" s="156" t="s">
        <v>651</v>
      </c>
      <c r="H185" s="157">
        <v>15</v>
      </c>
      <c r="I185" s="158"/>
      <c r="J185" s="158">
        <f t="shared" si="40"/>
        <v>0</v>
      </c>
      <c r="K185" s="159"/>
      <c r="L185" s="31"/>
      <c r="M185" s="160" t="s">
        <v>1</v>
      </c>
      <c r="N185" s="161" t="s">
        <v>39</v>
      </c>
      <c r="O185" s="162">
        <v>0</v>
      </c>
      <c r="P185" s="162">
        <f t="shared" si="41"/>
        <v>0</v>
      </c>
      <c r="Q185" s="162">
        <v>1.0000000000000001E-5</v>
      </c>
      <c r="R185" s="162">
        <f t="shared" si="42"/>
        <v>1.5000000000000001E-4</v>
      </c>
      <c r="S185" s="162">
        <v>0</v>
      </c>
      <c r="T185" s="163">
        <f t="shared" si="43"/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4" t="s">
        <v>558</v>
      </c>
      <c r="AT185" s="164" t="s">
        <v>447</v>
      </c>
      <c r="AU185" s="164" t="s">
        <v>129</v>
      </c>
      <c r="AY185" s="18" t="s">
        <v>445</v>
      </c>
      <c r="BE185" s="165">
        <f t="shared" si="44"/>
        <v>0</v>
      </c>
      <c r="BF185" s="165">
        <f t="shared" si="45"/>
        <v>0</v>
      </c>
      <c r="BG185" s="165">
        <f t="shared" si="46"/>
        <v>0</v>
      </c>
      <c r="BH185" s="165">
        <f t="shared" si="47"/>
        <v>0</v>
      </c>
      <c r="BI185" s="165">
        <f t="shared" si="48"/>
        <v>0</v>
      </c>
      <c r="BJ185" s="18" t="s">
        <v>129</v>
      </c>
      <c r="BK185" s="165">
        <f t="shared" si="49"/>
        <v>0</v>
      </c>
      <c r="BL185" s="18" t="s">
        <v>558</v>
      </c>
      <c r="BM185" s="164" t="s">
        <v>1221</v>
      </c>
    </row>
    <row r="186" spans="1:65" s="2" customFormat="1" ht="16.5" customHeight="1">
      <c r="A186" s="30"/>
      <c r="B186" s="152"/>
      <c r="C186" s="194" t="s">
        <v>892</v>
      </c>
      <c r="D186" s="194" t="s">
        <v>534</v>
      </c>
      <c r="E186" s="195" t="s">
        <v>4375</v>
      </c>
      <c r="F186" s="196" t="s">
        <v>4376</v>
      </c>
      <c r="G186" s="197" t="s">
        <v>651</v>
      </c>
      <c r="H186" s="198">
        <v>15</v>
      </c>
      <c r="I186" s="199"/>
      <c r="J186" s="199">
        <f t="shared" si="40"/>
        <v>0</v>
      </c>
      <c r="K186" s="200"/>
      <c r="L186" s="201"/>
      <c r="M186" s="202" t="s">
        <v>1</v>
      </c>
      <c r="N186" s="203" t="s">
        <v>39</v>
      </c>
      <c r="O186" s="162">
        <v>0</v>
      </c>
      <c r="P186" s="162">
        <f t="shared" si="41"/>
        <v>0</v>
      </c>
      <c r="Q186" s="162">
        <v>5.0000000000000002E-5</v>
      </c>
      <c r="R186" s="162">
        <f t="shared" si="42"/>
        <v>7.5000000000000002E-4</v>
      </c>
      <c r="S186" s="162">
        <v>0</v>
      </c>
      <c r="T186" s="163">
        <f t="shared" si="43"/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64" t="s">
        <v>655</v>
      </c>
      <c r="AT186" s="164" t="s">
        <v>534</v>
      </c>
      <c r="AU186" s="164" t="s">
        <v>129</v>
      </c>
      <c r="AY186" s="18" t="s">
        <v>445</v>
      </c>
      <c r="BE186" s="165">
        <f t="shared" si="44"/>
        <v>0</v>
      </c>
      <c r="BF186" s="165">
        <f t="shared" si="45"/>
        <v>0</v>
      </c>
      <c r="BG186" s="165">
        <f t="shared" si="46"/>
        <v>0</v>
      </c>
      <c r="BH186" s="165">
        <f t="shared" si="47"/>
        <v>0</v>
      </c>
      <c r="BI186" s="165">
        <f t="shared" si="48"/>
        <v>0</v>
      </c>
      <c r="BJ186" s="18" t="s">
        <v>129</v>
      </c>
      <c r="BK186" s="165">
        <f t="shared" si="49"/>
        <v>0</v>
      </c>
      <c r="BL186" s="18" t="s">
        <v>558</v>
      </c>
      <c r="BM186" s="164" t="s">
        <v>1229</v>
      </c>
    </row>
    <row r="187" spans="1:65" s="2" customFormat="1" ht="24.2" customHeight="1">
      <c r="A187" s="30"/>
      <c r="B187" s="152"/>
      <c r="C187" s="153" t="s">
        <v>897</v>
      </c>
      <c r="D187" s="153" t="s">
        <v>447</v>
      </c>
      <c r="E187" s="154" t="s">
        <v>4377</v>
      </c>
      <c r="F187" s="155" t="s">
        <v>4378</v>
      </c>
      <c r="G187" s="156" t="s">
        <v>651</v>
      </c>
      <c r="H187" s="157">
        <v>9</v>
      </c>
      <c r="I187" s="158"/>
      <c r="J187" s="158">
        <f t="shared" si="40"/>
        <v>0</v>
      </c>
      <c r="K187" s="159"/>
      <c r="L187" s="31"/>
      <c r="M187" s="160" t="s">
        <v>1</v>
      </c>
      <c r="N187" s="161" t="s">
        <v>39</v>
      </c>
      <c r="O187" s="162">
        <v>0</v>
      </c>
      <c r="P187" s="162">
        <f t="shared" si="41"/>
        <v>0</v>
      </c>
      <c r="Q187" s="162">
        <v>1.0000000000000001E-5</v>
      </c>
      <c r="R187" s="162">
        <f t="shared" si="42"/>
        <v>9.0000000000000006E-5</v>
      </c>
      <c r="S187" s="162">
        <v>0</v>
      </c>
      <c r="T187" s="163">
        <f t="shared" si="43"/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4" t="s">
        <v>558</v>
      </c>
      <c r="AT187" s="164" t="s">
        <v>447</v>
      </c>
      <c r="AU187" s="164" t="s">
        <v>129</v>
      </c>
      <c r="AY187" s="18" t="s">
        <v>445</v>
      </c>
      <c r="BE187" s="165">
        <f t="shared" si="44"/>
        <v>0</v>
      </c>
      <c r="BF187" s="165">
        <f t="shared" si="45"/>
        <v>0</v>
      </c>
      <c r="BG187" s="165">
        <f t="shared" si="46"/>
        <v>0</v>
      </c>
      <c r="BH187" s="165">
        <f t="shared" si="47"/>
        <v>0</v>
      </c>
      <c r="BI187" s="165">
        <f t="shared" si="48"/>
        <v>0</v>
      </c>
      <c r="BJ187" s="18" t="s">
        <v>129</v>
      </c>
      <c r="BK187" s="165">
        <f t="shared" si="49"/>
        <v>0</v>
      </c>
      <c r="BL187" s="18" t="s">
        <v>558</v>
      </c>
      <c r="BM187" s="164" t="s">
        <v>1241</v>
      </c>
    </row>
    <row r="188" spans="1:65" s="2" customFormat="1" ht="37.9" customHeight="1">
      <c r="A188" s="30"/>
      <c r="B188" s="152"/>
      <c r="C188" s="194" t="s">
        <v>907</v>
      </c>
      <c r="D188" s="194" t="s">
        <v>534</v>
      </c>
      <c r="E188" s="195" t="s">
        <v>4379</v>
      </c>
      <c r="F188" s="196" t="s">
        <v>4380</v>
      </c>
      <c r="G188" s="197" t="s">
        <v>4286</v>
      </c>
      <c r="H188" s="198">
        <v>9</v>
      </c>
      <c r="I188" s="199"/>
      <c r="J188" s="199">
        <f t="shared" si="40"/>
        <v>0</v>
      </c>
      <c r="K188" s="200"/>
      <c r="L188" s="201"/>
      <c r="M188" s="202" t="s">
        <v>1</v>
      </c>
      <c r="N188" s="203" t="s">
        <v>39</v>
      </c>
      <c r="O188" s="162">
        <v>0</v>
      </c>
      <c r="P188" s="162">
        <f t="shared" si="41"/>
        <v>0</v>
      </c>
      <c r="Q188" s="162">
        <v>2.2499999999999998E-3</v>
      </c>
      <c r="R188" s="162">
        <f t="shared" si="42"/>
        <v>2.0249999999999997E-2</v>
      </c>
      <c r="S188" s="162">
        <v>0</v>
      </c>
      <c r="T188" s="163">
        <f t="shared" si="43"/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4" t="s">
        <v>655</v>
      </c>
      <c r="AT188" s="164" t="s">
        <v>534</v>
      </c>
      <c r="AU188" s="164" t="s">
        <v>129</v>
      </c>
      <c r="AY188" s="18" t="s">
        <v>445</v>
      </c>
      <c r="BE188" s="165">
        <f t="shared" si="44"/>
        <v>0</v>
      </c>
      <c r="BF188" s="165">
        <f t="shared" si="45"/>
        <v>0</v>
      </c>
      <c r="BG188" s="165">
        <f t="shared" si="46"/>
        <v>0</v>
      </c>
      <c r="BH188" s="165">
        <f t="shared" si="47"/>
        <v>0</v>
      </c>
      <c r="BI188" s="165">
        <f t="shared" si="48"/>
        <v>0</v>
      </c>
      <c r="BJ188" s="18" t="s">
        <v>129</v>
      </c>
      <c r="BK188" s="165">
        <f t="shared" si="49"/>
        <v>0</v>
      </c>
      <c r="BL188" s="18" t="s">
        <v>558</v>
      </c>
      <c r="BM188" s="164" t="s">
        <v>1262</v>
      </c>
    </row>
    <row r="189" spans="1:65" s="2" customFormat="1" ht="24.2" customHeight="1">
      <c r="A189" s="30"/>
      <c r="B189" s="152"/>
      <c r="C189" s="153" t="s">
        <v>912</v>
      </c>
      <c r="D189" s="153" t="s">
        <v>447</v>
      </c>
      <c r="E189" s="154" t="s">
        <v>4381</v>
      </c>
      <c r="F189" s="155" t="s">
        <v>4382</v>
      </c>
      <c r="G189" s="156" t="s">
        <v>651</v>
      </c>
      <c r="H189" s="157">
        <v>10</v>
      </c>
      <c r="I189" s="158"/>
      <c r="J189" s="158">
        <f t="shared" si="40"/>
        <v>0</v>
      </c>
      <c r="K189" s="159"/>
      <c r="L189" s="31"/>
      <c r="M189" s="160" t="s">
        <v>1</v>
      </c>
      <c r="N189" s="161" t="s">
        <v>39</v>
      </c>
      <c r="O189" s="162">
        <v>0</v>
      </c>
      <c r="P189" s="162">
        <f t="shared" si="41"/>
        <v>0</v>
      </c>
      <c r="Q189" s="162">
        <v>1.0000000000000001E-5</v>
      </c>
      <c r="R189" s="162">
        <f t="shared" si="42"/>
        <v>1E-4</v>
      </c>
      <c r="S189" s="162">
        <v>0</v>
      </c>
      <c r="T189" s="163">
        <f t="shared" si="43"/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4" t="s">
        <v>558</v>
      </c>
      <c r="AT189" s="164" t="s">
        <v>447</v>
      </c>
      <c r="AU189" s="164" t="s">
        <v>129</v>
      </c>
      <c r="AY189" s="18" t="s">
        <v>445</v>
      </c>
      <c r="BE189" s="165">
        <f t="shared" si="44"/>
        <v>0</v>
      </c>
      <c r="BF189" s="165">
        <f t="shared" si="45"/>
        <v>0</v>
      </c>
      <c r="BG189" s="165">
        <f t="shared" si="46"/>
        <v>0</v>
      </c>
      <c r="BH189" s="165">
        <f t="shared" si="47"/>
        <v>0</v>
      </c>
      <c r="BI189" s="165">
        <f t="shared" si="48"/>
        <v>0</v>
      </c>
      <c r="BJ189" s="18" t="s">
        <v>129</v>
      </c>
      <c r="BK189" s="165">
        <f t="shared" si="49"/>
        <v>0</v>
      </c>
      <c r="BL189" s="18" t="s">
        <v>558</v>
      </c>
      <c r="BM189" s="164" t="s">
        <v>1282</v>
      </c>
    </row>
    <row r="190" spans="1:65" s="2" customFormat="1" ht="24.2" customHeight="1">
      <c r="A190" s="30"/>
      <c r="B190" s="152"/>
      <c r="C190" s="194" t="s">
        <v>917</v>
      </c>
      <c r="D190" s="194" t="s">
        <v>534</v>
      </c>
      <c r="E190" s="195" t="s">
        <v>4383</v>
      </c>
      <c r="F190" s="196" t="s">
        <v>4384</v>
      </c>
      <c r="G190" s="197" t="s">
        <v>651</v>
      </c>
      <c r="H190" s="198">
        <v>10</v>
      </c>
      <c r="I190" s="199"/>
      <c r="J190" s="199">
        <f t="shared" si="40"/>
        <v>0</v>
      </c>
      <c r="K190" s="200"/>
      <c r="L190" s="201"/>
      <c r="M190" s="202" t="s">
        <v>1</v>
      </c>
      <c r="N190" s="203" t="s">
        <v>39</v>
      </c>
      <c r="O190" s="162">
        <v>0</v>
      </c>
      <c r="P190" s="162">
        <f t="shared" si="41"/>
        <v>0</v>
      </c>
      <c r="Q190" s="162">
        <v>1.2600000000000001E-3</v>
      </c>
      <c r="R190" s="162">
        <f t="shared" si="42"/>
        <v>1.26E-2</v>
      </c>
      <c r="S190" s="162">
        <v>0</v>
      </c>
      <c r="T190" s="163">
        <f t="shared" si="43"/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4" t="s">
        <v>655</v>
      </c>
      <c r="AT190" s="164" t="s">
        <v>534</v>
      </c>
      <c r="AU190" s="164" t="s">
        <v>129</v>
      </c>
      <c r="AY190" s="18" t="s">
        <v>445</v>
      </c>
      <c r="BE190" s="165">
        <f t="shared" si="44"/>
        <v>0</v>
      </c>
      <c r="BF190" s="165">
        <f t="shared" si="45"/>
        <v>0</v>
      </c>
      <c r="BG190" s="165">
        <f t="shared" si="46"/>
        <v>0</v>
      </c>
      <c r="BH190" s="165">
        <f t="shared" si="47"/>
        <v>0</v>
      </c>
      <c r="BI190" s="165">
        <f t="shared" si="48"/>
        <v>0</v>
      </c>
      <c r="BJ190" s="18" t="s">
        <v>129</v>
      </c>
      <c r="BK190" s="165">
        <f t="shared" si="49"/>
        <v>0</v>
      </c>
      <c r="BL190" s="18" t="s">
        <v>558</v>
      </c>
      <c r="BM190" s="164" t="s">
        <v>1367</v>
      </c>
    </row>
    <row r="191" spans="1:65" s="2" customFormat="1" ht="21.75" customHeight="1">
      <c r="A191" s="30"/>
      <c r="B191" s="152"/>
      <c r="C191" s="153" t="s">
        <v>922</v>
      </c>
      <c r="D191" s="153" t="s">
        <v>447</v>
      </c>
      <c r="E191" s="154" t="s">
        <v>4385</v>
      </c>
      <c r="F191" s="155" t="s">
        <v>4386</v>
      </c>
      <c r="G191" s="156" t="s">
        <v>646</v>
      </c>
      <c r="H191" s="157">
        <v>9</v>
      </c>
      <c r="I191" s="158"/>
      <c r="J191" s="158">
        <f t="shared" si="40"/>
        <v>0</v>
      </c>
      <c r="K191" s="159"/>
      <c r="L191" s="31"/>
      <c r="M191" s="160" t="s">
        <v>1</v>
      </c>
      <c r="N191" s="161" t="s">
        <v>39</v>
      </c>
      <c r="O191" s="162">
        <v>0</v>
      </c>
      <c r="P191" s="162">
        <f t="shared" si="41"/>
        <v>0</v>
      </c>
      <c r="Q191" s="162">
        <v>0</v>
      </c>
      <c r="R191" s="162">
        <f t="shared" si="42"/>
        <v>0</v>
      </c>
      <c r="S191" s="162">
        <v>0</v>
      </c>
      <c r="T191" s="163">
        <f t="shared" si="43"/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64" t="s">
        <v>558</v>
      </c>
      <c r="AT191" s="164" t="s">
        <v>447</v>
      </c>
      <c r="AU191" s="164" t="s">
        <v>129</v>
      </c>
      <c r="AY191" s="18" t="s">
        <v>445</v>
      </c>
      <c r="BE191" s="165">
        <f t="shared" si="44"/>
        <v>0</v>
      </c>
      <c r="BF191" s="165">
        <f t="shared" si="45"/>
        <v>0</v>
      </c>
      <c r="BG191" s="165">
        <f t="shared" si="46"/>
        <v>0</v>
      </c>
      <c r="BH191" s="165">
        <f t="shared" si="47"/>
        <v>0</v>
      </c>
      <c r="BI191" s="165">
        <f t="shared" si="48"/>
        <v>0</v>
      </c>
      <c r="BJ191" s="18" t="s">
        <v>129</v>
      </c>
      <c r="BK191" s="165">
        <f t="shared" si="49"/>
        <v>0</v>
      </c>
      <c r="BL191" s="18" t="s">
        <v>558</v>
      </c>
      <c r="BM191" s="164" t="s">
        <v>1381</v>
      </c>
    </row>
    <row r="192" spans="1:65" s="2" customFormat="1" ht="33" customHeight="1">
      <c r="A192" s="30"/>
      <c r="B192" s="152"/>
      <c r="C192" s="194" t="s">
        <v>935</v>
      </c>
      <c r="D192" s="194" t="s">
        <v>534</v>
      </c>
      <c r="E192" s="195" t="s">
        <v>4387</v>
      </c>
      <c r="F192" s="196" t="s">
        <v>4388</v>
      </c>
      <c r="G192" s="197" t="s">
        <v>651</v>
      </c>
      <c r="H192" s="198">
        <v>9</v>
      </c>
      <c r="I192" s="199"/>
      <c r="J192" s="199">
        <f t="shared" si="40"/>
        <v>0</v>
      </c>
      <c r="K192" s="200"/>
      <c r="L192" s="201"/>
      <c r="M192" s="202" t="s">
        <v>1</v>
      </c>
      <c r="N192" s="203" t="s">
        <v>39</v>
      </c>
      <c r="O192" s="162">
        <v>0</v>
      </c>
      <c r="P192" s="162">
        <f t="shared" si="41"/>
        <v>0</v>
      </c>
      <c r="Q192" s="162">
        <v>2.0000000000000001E-4</v>
      </c>
      <c r="R192" s="162">
        <f t="shared" si="42"/>
        <v>1.8000000000000002E-3</v>
      </c>
      <c r="S192" s="162">
        <v>0</v>
      </c>
      <c r="T192" s="163">
        <f t="shared" si="43"/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64" t="s">
        <v>655</v>
      </c>
      <c r="AT192" s="164" t="s">
        <v>534</v>
      </c>
      <c r="AU192" s="164" t="s">
        <v>129</v>
      </c>
      <c r="AY192" s="18" t="s">
        <v>445</v>
      </c>
      <c r="BE192" s="165">
        <f t="shared" si="44"/>
        <v>0</v>
      </c>
      <c r="BF192" s="165">
        <f t="shared" si="45"/>
        <v>0</v>
      </c>
      <c r="BG192" s="165">
        <f t="shared" si="46"/>
        <v>0</v>
      </c>
      <c r="BH192" s="165">
        <f t="shared" si="47"/>
        <v>0</v>
      </c>
      <c r="BI192" s="165">
        <f t="shared" si="48"/>
        <v>0</v>
      </c>
      <c r="BJ192" s="18" t="s">
        <v>129</v>
      </c>
      <c r="BK192" s="165">
        <f t="shared" si="49"/>
        <v>0</v>
      </c>
      <c r="BL192" s="18" t="s">
        <v>558</v>
      </c>
      <c r="BM192" s="164" t="s">
        <v>1395</v>
      </c>
    </row>
    <row r="193" spans="1:65" s="2" customFormat="1" ht="16.5" customHeight="1">
      <c r="A193" s="30"/>
      <c r="B193" s="152"/>
      <c r="C193" s="153" t="s">
        <v>941</v>
      </c>
      <c r="D193" s="153" t="s">
        <v>447</v>
      </c>
      <c r="E193" s="154" t="s">
        <v>4389</v>
      </c>
      <c r="F193" s="155" t="s">
        <v>4390</v>
      </c>
      <c r="G193" s="156" t="s">
        <v>651</v>
      </c>
      <c r="H193" s="157">
        <v>2</v>
      </c>
      <c r="I193" s="158"/>
      <c r="J193" s="158">
        <f t="shared" si="40"/>
        <v>0</v>
      </c>
      <c r="K193" s="159"/>
      <c r="L193" s="31"/>
      <c r="M193" s="160" t="s">
        <v>1</v>
      </c>
      <c r="N193" s="161" t="s">
        <v>39</v>
      </c>
      <c r="O193" s="162">
        <v>0</v>
      </c>
      <c r="P193" s="162">
        <f t="shared" si="41"/>
        <v>0</v>
      </c>
      <c r="Q193" s="162">
        <v>6.0000000000000002E-5</v>
      </c>
      <c r="R193" s="162">
        <f t="shared" si="42"/>
        <v>1.2E-4</v>
      </c>
      <c r="S193" s="162">
        <v>0</v>
      </c>
      <c r="T193" s="163">
        <f t="shared" si="43"/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4" t="s">
        <v>558</v>
      </c>
      <c r="AT193" s="164" t="s">
        <v>447</v>
      </c>
      <c r="AU193" s="164" t="s">
        <v>129</v>
      </c>
      <c r="AY193" s="18" t="s">
        <v>445</v>
      </c>
      <c r="BE193" s="165">
        <f t="shared" si="44"/>
        <v>0</v>
      </c>
      <c r="BF193" s="165">
        <f t="shared" si="45"/>
        <v>0</v>
      </c>
      <c r="BG193" s="165">
        <f t="shared" si="46"/>
        <v>0</v>
      </c>
      <c r="BH193" s="165">
        <f t="shared" si="47"/>
        <v>0</v>
      </c>
      <c r="BI193" s="165">
        <f t="shared" si="48"/>
        <v>0</v>
      </c>
      <c r="BJ193" s="18" t="s">
        <v>129</v>
      </c>
      <c r="BK193" s="165">
        <f t="shared" si="49"/>
        <v>0</v>
      </c>
      <c r="BL193" s="18" t="s">
        <v>558</v>
      </c>
      <c r="BM193" s="164" t="s">
        <v>1412</v>
      </c>
    </row>
    <row r="194" spans="1:65" s="2" customFormat="1" ht="24.2" customHeight="1">
      <c r="A194" s="30"/>
      <c r="B194" s="152"/>
      <c r="C194" s="194" t="s">
        <v>948</v>
      </c>
      <c r="D194" s="194" t="s">
        <v>534</v>
      </c>
      <c r="E194" s="195" t="s">
        <v>4391</v>
      </c>
      <c r="F194" s="196" t="s">
        <v>4392</v>
      </c>
      <c r="G194" s="197" t="s">
        <v>651</v>
      </c>
      <c r="H194" s="198">
        <v>2</v>
      </c>
      <c r="I194" s="199"/>
      <c r="J194" s="199">
        <f t="shared" si="40"/>
        <v>0</v>
      </c>
      <c r="K194" s="200"/>
      <c r="L194" s="201"/>
      <c r="M194" s="202" t="s">
        <v>1</v>
      </c>
      <c r="N194" s="203" t="s">
        <v>39</v>
      </c>
      <c r="O194" s="162">
        <v>0</v>
      </c>
      <c r="P194" s="162">
        <f t="shared" si="41"/>
        <v>0</v>
      </c>
      <c r="Q194" s="162">
        <v>1.57E-3</v>
      </c>
      <c r="R194" s="162">
        <f t="shared" si="42"/>
        <v>3.14E-3</v>
      </c>
      <c r="S194" s="162">
        <v>0</v>
      </c>
      <c r="T194" s="163">
        <f t="shared" si="43"/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4" t="s">
        <v>655</v>
      </c>
      <c r="AT194" s="164" t="s">
        <v>534</v>
      </c>
      <c r="AU194" s="164" t="s">
        <v>129</v>
      </c>
      <c r="AY194" s="18" t="s">
        <v>445</v>
      </c>
      <c r="BE194" s="165">
        <f t="shared" si="44"/>
        <v>0</v>
      </c>
      <c r="BF194" s="165">
        <f t="shared" si="45"/>
        <v>0</v>
      </c>
      <c r="BG194" s="165">
        <f t="shared" si="46"/>
        <v>0</v>
      </c>
      <c r="BH194" s="165">
        <f t="shared" si="47"/>
        <v>0</v>
      </c>
      <c r="BI194" s="165">
        <f t="shared" si="48"/>
        <v>0</v>
      </c>
      <c r="BJ194" s="18" t="s">
        <v>129</v>
      </c>
      <c r="BK194" s="165">
        <f t="shared" si="49"/>
        <v>0</v>
      </c>
      <c r="BL194" s="18" t="s">
        <v>558</v>
      </c>
      <c r="BM194" s="164" t="s">
        <v>1424</v>
      </c>
    </row>
    <row r="195" spans="1:65" s="2" customFormat="1" ht="16.5" customHeight="1">
      <c r="A195" s="30"/>
      <c r="B195" s="152"/>
      <c r="C195" s="153" t="s">
        <v>952</v>
      </c>
      <c r="D195" s="153" t="s">
        <v>447</v>
      </c>
      <c r="E195" s="154" t="s">
        <v>4393</v>
      </c>
      <c r="F195" s="155" t="s">
        <v>4394</v>
      </c>
      <c r="G195" s="156" t="s">
        <v>651</v>
      </c>
      <c r="H195" s="157">
        <v>1</v>
      </c>
      <c r="I195" s="158"/>
      <c r="J195" s="158">
        <f t="shared" si="40"/>
        <v>0</v>
      </c>
      <c r="K195" s="159"/>
      <c r="L195" s="31"/>
      <c r="M195" s="160" t="s">
        <v>1</v>
      </c>
      <c r="N195" s="161" t="s">
        <v>39</v>
      </c>
      <c r="O195" s="162">
        <v>0</v>
      </c>
      <c r="P195" s="162">
        <f t="shared" si="41"/>
        <v>0</v>
      </c>
      <c r="Q195" s="162">
        <v>2.0000000000000002E-5</v>
      </c>
      <c r="R195" s="162">
        <f t="shared" si="42"/>
        <v>2.0000000000000002E-5</v>
      </c>
      <c r="S195" s="162">
        <v>0</v>
      </c>
      <c r="T195" s="163">
        <f t="shared" si="43"/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4" t="s">
        <v>558</v>
      </c>
      <c r="AT195" s="164" t="s">
        <v>447</v>
      </c>
      <c r="AU195" s="164" t="s">
        <v>129</v>
      </c>
      <c r="AY195" s="18" t="s">
        <v>445</v>
      </c>
      <c r="BE195" s="165">
        <f t="shared" si="44"/>
        <v>0</v>
      </c>
      <c r="BF195" s="165">
        <f t="shared" si="45"/>
        <v>0</v>
      </c>
      <c r="BG195" s="165">
        <f t="shared" si="46"/>
        <v>0</v>
      </c>
      <c r="BH195" s="165">
        <f t="shared" si="47"/>
        <v>0</v>
      </c>
      <c r="BI195" s="165">
        <f t="shared" si="48"/>
        <v>0</v>
      </c>
      <c r="BJ195" s="18" t="s">
        <v>129</v>
      </c>
      <c r="BK195" s="165">
        <f t="shared" si="49"/>
        <v>0</v>
      </c>
      <c r="BL195" s="18" t="s">
        <v>558</v>
      </c>
      <c r="BM195" s="164" t="s">
        <v>1453</v>
      </c>
    </row>
    <row r="196" spans="1:65" s="2" customFormat="1" ht="21.75" customHeight="1">
      <c r="A196" s="30"/>
      <c r="B196" s="152"/>
      <c r="C196" s="194" t="s">
        <v>958</v>
      </c>
      <c r="D196" s="194" t="s">
        <v>534</v>
      </c>
      <c r="E196" s="195" t="s">
        <v>4395</v>
      </c>
      <c r="F196" s="196" t="s">
        <v>4396</v>
      </c>
      <c r="G196" s="197" t="s">
        <v>651</v>
      </c>
      <c r="H196" s="198">
        <v>1</v>
      </c>
      <c r="I196" s="199"/>
      <c r="J196" s="199">
        <f t="shared" si="40"/>
        <v>0</v>
      </c>
      <c r="K196" s="200"/>
      <c r="L196" s="201"/>
      <c r="M196" s="202" t="s">
        <v>1</v>
      </c>
      <c r="N196" s="203" t="s">
        <v>39</v>
      </c>
      <c r="O196" s="162">
        <v>0</v>
      </c>
      <c r="P196" s="162">
        <f t="shared" si="41"/>
        <v>0</v>
      </c>
      <c r="Q196" s="162">
        <v>2.5000000000000001E-3</v>
      </c>
      <c r="R196" s="162">
        <f t="shared" si="42"/>
        <v>2.5000000000000001E-3</v>
      </c>
      <c r="S196" s="162">
        <v>0</v>
      </c>
      <c r="T196" s="163">
        <f t="shared" si="43"/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64" t="s">
        <v>655</v>
      </c>
      <c r="AT196" s="164" t="s">
        <v>534</v>
      </c>
      <c r="AU196" s="164" t="s">
        <v>129</v>
      </c>
      <c r="AY196" s="18" t="s">
        <v>445</v>
      </c>
      <c r="BE196" s="165">
        <f t="shared" si="44"/>
        <v>0</v>
      </c>
      <c r="BF196" s="165">
        <f t="shared" si="45"/>
        <v>0</v>
      </c>
      <c r="BG196" s="165">
        <f t="shared" si="46"/>
        <v>0</v>
      </c>
      <c r="BH196" s="165">
        <f t="shared" si="47"/>
        <v>0</v>
      </c>
      <c r="BI196" s="165">
        <f t="shared" si="48"/>
        <v>0</v>
      </c>
      <c r="BJ196" s="18" t="s">
        <v>129</v>
      </c>
      <c r="BK196" s="165">
        <f t="shared" si="49"/>
        <v>0</v>
      </c>
      <c r="BL196" s="18" t="s">
        <v>558</v>
      </c>
      <c r="BM196" s="164" t="s">
        <v>1466</v>
      </c>
    </row>
    <row r="197" spans="1:65" s="2" customFormat="1" ht="24.2" customHeight="1">
      <c r="A197" s="30"/>
      <c r="B197" s="152"/>
      <c r="C197" s="153" t="s">
        <v>962</v>
      </c>
      <c r="D197" s="153" t="s">
        <v>447</v>
      </c>
      <c r="E197" s="154" t="s">
        <v>4397</v>
      </c>
      <c r="F197" s="155" t="s">
        <v>4398</v>
      </c>
      <c r="G197" s="156" t="s">
        <v>651</v>
      </c>
      <c r="H197" s="157">
        <v>10</v>
      </c>
      <c r="I197" s="158"/>
      <c r="J197" s="158">
        <f t="shared" si="40"/>
        <v>0</v>
      </c>
      <c r="K197" s="159"/>
      <c r="L197" s="31"/>
      <c r="M197" s="160" t="s">
        <v>1</v>
      </c>
      <c r="N197" s="161" t="s">
        <v>39</v>
      </c>
      <c r="O197" s="162">
        <v>0</v>
      </c>
      <c r="P197" s="162">
        <f t="shared" si="41"/>
        <v>0</v>
      </c>
      <c r="Q197" s="162">
        <v>4.8999999999999998E-4</v>
      </c>
      <c r="R197" s="162">
        <f t="shared" si="42"/>
        <v>4.8999999999999998E-3</v>
      </c>
      <c r="S197" s="162">
        <v>0</v>
      </c>
      <c r="T197" s="163">
        <f t="shared" si="43"/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64" t="s">
        <v>558</v>
      </c>
      <c r="AT197" s="164" t="s">
        <v>447</v>
      </c>
      <c r="AU197" s="164" t="s">
        <v>129</v>
      </c>
      <c r="AY197" s="18" t="s">
        <v>445</v>
      </c>
      <c r="BE197" s="165">
        <f t="shared" si="44"/>
        <v>0</v>
      </c>
      <c r="BF197" s="165">
        <f t="shared" si="45"/>
        <v>0</v>
      </c>
      <c r="BG197" s="165">
        <f t="shared" si="46"/>
        <v>0</v>
      </c>
      <c r="BH197" s="165">
        <f t="shared" si="47"/>
        <v>0</v>
      </c>
      <c r="BI197" s="165">
        <f t="shared" si="48"/>
        <v>0</v>
      </c>
      <c r="BJ197" s="18" t="s">
        <v>129</v>
      </c>
      <c r="BK197" s="165">
        <f t="shared" si="49"/>
        <v>0</v>
      </c>
      <c r="BL197" s="18" t="s">
        <v>558</v>
      </c>
      <c r="BM197" s="164" t="s">
        <v>1479</v>
      </c>
    </row>
    <row r="198" spans="1:65" s="2" customFormat="1" ht="16.5" customHeight="1">
      <c r="A198" s="30"/>
      <c r="B198" s="152"/>
      <c r="C198" s="153" t="s">
        <v>969</v>
      </c>
      <c r="D198" s="153" t="s">
        <v>447</v>
      </c>
      <c r="E198" s="154" t="s">
        <v>4399</v>
      </c>
      <c r="F198" s="155" t="s">
        <v>4400</v>
      </c>
      <c r="G198" s="156" t="s">
        <v>651</v>
      </c>
      <c r="H198" s="157">
        <v>3</v>
      </c>
      <c r="I198" s="158"/>
      <c r="J198" s="158">
        <f t="shared" si="40"/>
        <v>0</v>
      </c>
      <c r="K198" s="159"/>
      <c r="L198" s="31"/>
      <c r="M198" s="160" t="s">
        <v>1</v>
      </c>
      <c r="N198" s="161" t="s">
        <v>39</v>
      </c>
      <c r="O198" s="162">
        <v>0</v>
      </c>
      <c r="P198" s="162">
        <f t="shared" si="41"/>
        <v>0</v>
      </c>
      <c r="Q198" s="162">
        <v>6.0000000000000002E-5</v>
      </c>
      <c r="R198" s="162">
        <f t="shared" si="42"/>
        <v>1.8000000000000001E-4</v>
      </c>
      <c r="S198" s="162">
        <v>0</v>
      </c>
      <c r="T198" s="163">
        <f t="shared" si="4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64" t="s">
        <v>558</v>
      </c>
      <c r="AT198" s="164" t="s">
        <v>447</v>
      </c>
      <c r="AU198" s="164" t="s">
        <v>129</v>
      </c>
      <c r="AY198" s="18" t="s">
        <v>445</v>
      </c>
      <c r="BE198" s="165">
        <f t="shared" si="44"/>
        <v>0</v>
      </c>
      <c r="BF198" s="165">
        <f t="shared" si="45"/>
        <v>0</v>
      </c>
      <c r="BG198" s="165">
        <f t="shared" si="46"/>
        <v>0</v>
      </c>
      <c r="BH198" s="165">
        <f t="shared" si="47"/>
        <v>0</v>
      </c>
      <c r="BI198" s="165">
        <f t="shared" si="48"/>
        <v>0</v>
      </c>
      <c r="BJ198" s="18" t="s">
        <v>129</v>
      </c>
      <c r="BK198" s="165">
        <f t="shared" si="49"/>
        <v>0</v>
      </c>
      <c r="BL198" s="18" t="s">
        <v>558</v>
      </c>
      <c r="BM198" s="164" t="s">
        <v>1487</v>
      </c>
    </row>
    <row r="199" spans="1:65" s="2" customFormat="1" ht="33" customHeight="1">
      <c r="A199" s="30"/>
      <c r="B199" s="152"/>
      <c r="C199" s="194" t="s">
        <v>973</v>
      </c>
      <c r="D199" s="194" t="s">
        <v>534</v>
      </c>
      <c r="E199" s="195" t="s">
        <v>4401</v>
      </c>
      <c r="F199" s="196" t="s">
        <v>4402</v>
      </c>
      <c r="G199" s="197" t="s">
        <v>651</v>
      </c>
      <c r="H199" s="198">
        <v>3</v>
      </c>
      <c r="I199" s="199"/>
      <c r="J199" s="199">
        <f t="shared" si="40"/>
        <v>0</v>
      </c>
      <c r="K199" s="200"/>
      <c r="L199" s="201"/>
      <c r="M199" s="202" t="s">
        <v>1</v>
      </c>
      <c r="N199" s="203" t="s">
        <v>39</v>
      </c>
      <c r="O199" s="162">
        <v>0</v>
      </c>
      <c r="P199" s="162">
        <f t="shared" si="41"/>
        <v>0</v>
      </c>
      <c r="Q199" s="162">
        <v>1.4030000000000001E-2</v>
      </c>
      <c r="R199" s="162">
        <f t="shared" si="42"/>
        <v>4.2090000000000002E-2</v>
      </c>
      <c r="S199" s="162">
        <v>0</v>
      </c>
      <c r="T199" s="163">
        <f t="shared" si="4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64" t="s">
        <v>655</v>
      </c>
      <c r="AT199" s="164" t="s">
        <v>534</v>
      </c>
      <c r="AU199" s="164" t="s">
        <v>129</v>
      </c>
      <c r="AY199" s="18" t="s">
        <v>445</v>
      </c>
      <c r="BE199" s="165">
        <f t="shared" si="44"/>
        <v>0</v>
      </c>
      <c r="BF199" s="165">
        <f t="shared" si="45"/>
        <v>0</v>
      </c>
      <c r="BG199" s="165">
        <f t="shared" si="46"/>
        <v>0</v>
      </c>
      <c r="BH199" s="165">
        <f t="shared" si="47"/>
        <v>0</v>
      </c>
      <c r="BI199" s="165">
        <f t="shared" si="48"/>
        <v>0</v>
      </c>
      <c r="BJ199" s="18" t="s">
        <v>129</v>
      </c>
      <c r="BK199" s="165">
        <f t="shared" si="49"/>
        <v>0</v>
      </c>
      <c r="BL199" s="18" t="s">
        <v>558</v>
      </c>
      <c r="BM199" s="164" t="s">
        <v>1506</v>
      </c>
    </row>
    <row r="200" spans="1:65" s="2" customFormat="1" ht="24.2" customHeight="1">
      <c r="A200" s="30"/>
      <c r="B200" s="152"/>
      <c r="C200" s="153" t="s">
        <v>980</v>
      </c>
      <c r="D200" s="153" t="s">
        <v>447</v>
      </c>
      <c r="E200" s="154" t="s">
        <v>4403</v>
      </c>
      <c r="F200" s="155" t="s">
        <v>4404</v>
      </c>
      <c r="G200" s="156" t="s">
        <v>651</v>
      </c>
      <c r="H200" s="157">
        <v>1</v>
      </c>
      <c r="I200" s="158"/>
      <c r="J200" s="158">
        <f t="shared" si="40"/>
        <v>0</v>
      </c>
      <c r="K200" s="159"/>
      <c r="L200" s="31"/>
      <c r="M200" s="160" t="s">
        <v>1</v>
      </c>
      <c r="N200" s="161" t="s">
        <v>39</v>
      </c>
      <c r="O200" s="162">
        <v>0</v>
      </c>
      <c r="P200" s="162">
        <f t="shared" si="41"/>
        <v>0</v>
      </c>
      <c r="Q200" s="162">
        <v>1.2999999999999999E-3</v>
      </c>
      <c r="R200" s="162">
        <f t="shared" si="42"/>
        <v>1.2999999999999999E-3</v>
      </c>
      <c r="S200" s="162">
        <v>0</v>
      </c>
      <c r="T200" s="163">
        <f t="shared" si="4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4" t="s">
        <v>558</v>
      </c>
      <c r="AT200" s="164" t="s">
        <v>447</v>
      </c>
      <c r="AU200" s="164" t="s">
        <v>129</v>
      </c>
      <c r="AY200" s="18" t="s">
        <v>445</v>
      </c>
      <c r="BE200" s="165">
        <f t="shared" si="44"/>
        <v>0</v>
      </c>
      <c r="BF200" s="165">
        <f t="shared" si="45"/>
        <v>0</v>
      </c>
      <c r="BG200" s="165">
        <f t="shared" si="46"/>
        <v>0</v>
      </c>
      <c r="BH200" s="165">
        <f t="shared" si="47"/>
        <v>0</v>
      </c>
      <c r="BI200" s="165">
        <f t="shared" si="48"/>
        <v>0</v>
      </c>
      <c r="BJ200" s="18" t="s">
        <v>129</v>
      </c>
      <c r="BK200" s="165">
        <f t="shared" si="49"/>
        <v>0</v>
      </c>
      <c r="BL200" s="18" t="s">
        <v>558</v>
      </c>
      <c r="BM200" s="164" t="s">
        <v>1525</v>
      </c>
    </row>
    <row r="201" spans="1:65" s="2" customFormat="1" ht="24.2" customHeight="1">
      <c r="A201" s="30"/>
      <c r="B201" s="152"/>
      <c r="C201" s="153" t="s">
        <v>985</v>
      </c>
      <c r="D201" s="153" t="s">
        <v>447</v>
      </c>
      <c r="E201" s="154" t="s">
        <v>4405</v>
      </c>
      <c r="F201" s="155" t="s">
        <v>4406</v>
      </c>
      <c r="G201" s="156" t="s">
        <v>1774</v>
      </c>
      <c r="H201" s="157">
        <v>28.446999999999999</v>
      </c>
      <c r="I201" s="158"/>
      <c r="J201" s="158">
        <f t="shared" si="40"/>
        <v>0</v>
      </c>
      <c r="K201" s="159"/>
      <c r="L201" s="31"/>
      <c r="M201" s="160" t="s">
        <v>1</v>
      </c>
      <c r="N201" s="161" t="s">
        <v>39</v>
      </c>
      <c r="O201" s="162">
        <v>0</v>
      </c>
      <c r="P201" s="162">
        <f t="shared" si="41"/>
        <v>0</v>
      </c>
      <c r="Q201" s="162">
        <v>0</v>
      </c>
      <c r="R201" s="162">
        <f t="shared" si="42"/>
        <v>0</v>
      </c>
      <c r="S201" s="162">
        <v>0</v>
      </c>
      <c r="T201" s="163">
        <f t="shared" si="43"/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64" t="s">
        <v>558</v>
      </c>
      <c r="AT201" s="164" t="s">
        <v>447</v>
      </c>
      <c r="AU201" s="164" t="s">
        <v>129</v>
      </c>
      <c r="AY201" s="18" t="s">
        <v>445</v>
      </c>
      <c r="BE201" s="165">
        <f t="shared" si="44"/>
        <v>0</v>
      </c>
      <c r="BF201" s="165">
        <f t="shared" si="45"/>
        <v>0</v>
      </c>
      <c r="BG201" s="165">
        <f t="shared" si="46"/>
        <v>0</v>
      </c>
      <c r="BH201" s="165">
        <f t="shared" si="47"/>
        <v>0</v>
      </c>
      <c r="BI201" s="165">
        <f t="shared" si="48"/>
        <v>0</v>
      </c>
      <c r="BJ201" s="18" t="s">
        <v>129</v>
      </c>
      <c r="BK201" s="165">
        <f t="shared" si="49"/>
        <v>0</v>
      </c>
      <c r="BL201" s="18" t="s">
        <v>558</v>
      </c>
      <c r="BM201" s="164" t="s">
        <v>1541</v>
      </c>
    </row>
    <row r="202" spans="1:65" s="12" customFormat="1" ht="22.9" customHeight="1">
      <c r="B202" s="140"/>
      <c r="D202" s="141" t="s">
        <v>72</v>
      </c>
      <c r="E202" s="150" t="s">
        <v>4407</v>
      </c>
      <c r="F202" s="150" t="s">
        <v>4408</v>
      </c>
      <c r="J202" s="151">
        <f>BK202</f>
        <v>0</v>
      </c>
      <c r="L202" s="140"/>
      <c r="M202" s="144"/>
      <c r="N202" s="145"/>
      <c r="O202" s="145"/>
      <c r="P202" s="146">
        <f>SUM(P203:P213)</f>
        <v>0</v>
      </c>
      <c r="Q202" s="145"/>
      <c r="R202" s="146">
        <f>SUM(R203:R213)</f>
        <v>4.7869599999999997</v>
      </c>
      <c r="S202" s="145"/>
      <c r="T202" s="147">
        <f>SUM(T203:T213)</f>
        <v>0</v>
      </c>
      <c r="AR202" s="141" t="s">
        <v>129</v>
      </c>
      <c r="AT202" s="148" t="s">
        <v>72</v>
      </c>
      <c r="AU202" s="148" t="s">
        <v>81</v>
      </c>
      <c r="AY202" s="141" t="s">
        <v>445</v>
      </c>
      <c r="BK202" s="149">
        <f>SUM(BK203:BK213)</f>
        <v>0</v>
      </c>
    </row>
    <row r="203" spans="1:65" s="2" customFormat="1" ht="37.9" customHeight="1">
      <c r="A203" s="30"/>
      <c r="B203" s="152"/>
      <c r="C203" s="153" t="s">
        <v>989</v>
      </c>
      <c r="D203" s="153" t="s">
        <v>447</v>
      </c>
      <c r="E203" s="154" t="s">
        <v>4409</v>
      </c>
      <c r="F203" s="155" t="s">
        <v>4410</v>
      </c>
      <c r="G203" s="156" t="s">
        <v>651</v>
      </c>
      <c r="H203" s="157">
        <v>500</v>
      </c>
      <c r="I203" s="158"/>
      <c r="J203" s="158">
        <f t="shared" ref="J203:J213" si="50">ROUND(I203*H203,2)</f>
        <v>0</v>
      </c>
      <c r="K203" s="159"/>
      <c r="L203" s="31"/>
      <c r="M203" s="160" t="s">
        <v>1</v>
      </c>
      <c r="N203" s="161" t="s">
        <v>39</v>
      </c>
      <c r="O203" s="162">
        <v>0</v>
      </c>
      <c r="P203" s="162">
        <f t="shared" ref="P203:P213" si="51">O203*H203</f>
        <v>0</v>
      </c>
      <c r="Q203" s="162">
        <v>5.0000000000000002E-5</v>
      </c>
      <c r="R203" s="162">
        <f t="shared" ref="R203:R213" si="52">Q203*H203</f>
        <v>2.5000000000000001E-2</v>
      </c>
      <c r="S203" s="162">
        <v>0</v>
      </c>
      <c r="T203" s="163">
        <f t="shared" ref="T203:T213" si="53"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4" t="s">
        <v>558</v>
      </c>
      <c r="AT203" s="164" t="s">
        <v>447</v>
      </c>
      <c r="AU203" s="164" t="s">
        <v>129</v>
      </c>
      <c r="AY203" s="18" t="s">
        <v>445</v>
      </c>
      <c r="BE203" s="165">
        <f t="shared" ref="BE203:BE213" si="54">IF(N203="základná",J203,0)</f>
        <v>0</v>
      </c>
      <c r="BF203" s="165">
        <f t="shared" ref="BF203:BF213" si="55">IF(N203="znížená",J203,0)</f>
        <v>0</v>
      </c>
      <c r="BG203" s="165">
        <f t="shared" ref="BG203:BG213" si="56">IF(N203="zákl. prenesená",J203,0)</f>
        <v>0</v>
      </c>
      <c r="BH203" s="165">
        <f t="shared" ref="BH203:BH213" si="57">IF(N203="zníž. prenesená",J203,0)</f>
        <v>0</v>
      </c>
      <c r="BI203" s="165">
        <f t="shared" ref="BI203:BI213" si="58">IF(N203="nulová",J203,0)</f>
        <v>0</v>
      </c>
      <c r="BJ203" s="18" t="s">
        <v>129</v>
      </c>
      <c r="BK203" s="165">
        <f t="shared" ref="BK203:BK213" si="59">ROUND(I203*H203,2)</f>
        <v>0</v>
      </c>
      <c r="BL203" s="18" t="s">
        <v>558</v>
      </c>
      <c r="BM203" s="164" t="s">
        <v>1553</v>
      </c>
    </row>
    <row r="204" spans="1:65" s="2" customFormat="1" ht="24.2" customHeight="1">
      <c r="A204" s="30"/>
      <c r="B204" s="152"/>
      <c r="C204" s="153" t="s">
        <v>1000</v>
      </c>
      <c r="D204" s="153" t="s">
        <v>447</v>
      </c>
      <c r="E204" s="154" t="s">
        <v>4411</v>
      </c>
      <c r="F204" s="155" t="s">
        <v>4412</v>
      </c>
      <c r="G204" s="156" t="s">
        <v>651</v>
      </c>
      <c r="H204" s="157">
        <v>6</v>
      </c>
      <c r="I204" s="158"/>
      <c r="J204" s="158">
        <f t="shared" si="50"/>
        <v>0</v>
      </c>
      <c r="K204" s="159"/>
      <c r="L204" s="31"/>
      <c r="M204" s="160" t="s">
        <v>1</v>
      </c>
      <c r="N204" s="161" t="s">
        <v>39</v>
      </c>
      <c r="O204" s="162">
        <v>0</v>
      </c>
      <c r="P204" s="162">
        <f t="shared" si="51"/>
        <v>0</v>
      </c>
      <c r="Q204" s="162">
        <v>2.0000000000000002E-5</v>
      </c>
      <c r="R204" s="162">
        <f t="shared" si="52"/>
        <v>1.2000000000000002E-4</v>
      </c>
      <c r="S204" s="162">
        <v>0</v>
      </c>
      <c r="T204" s="163">
        <f t="shared" si="53"/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64" t="s">
        <v>558</v>
      </c>
      <c r="AT204" s="164" t="s">
        <v>447</v>
      </c>
      <c r="AU204" s="164" t="s">
        <v>129</v>
      </c>
      <c r="AY204" s="18" t="s">
        <v>445</v>
      </c>
      <c r="BE204" s="165">
        <f t="shared" si="54"/>
        <v>0</v>
      </c>
      <c r="BF204" s="165">
        <f t="shared" si="55"/>
        <v>0</v>
      </c>
      <c r="BG204" s="165">
        <f t="shared" si="56"/>
        <v>0</v>
      </c>
      <c r="BH204" s="165">
        <f t="shared" si="57"/>
        <v>0</v>
      </c>
      <c r="BI204" s="165">
        <f t="shared" si="58"/>
        <v>0</v>
      </c>
      <c r="BJ204" s="18" t="s">
        <v>129</v>
      </c>
      <c r="BK204" s="165">
        <f t="shared" si="59"/>
        <v>0</v>
      </c>
      <c r="BL204" s="18" t="s">
        <v>558</v>
      </c>
      <c r="BM204" s="164" t="s">
        <v>1575</v>
      </c>
    </row>
    <row r="205" spans="1:65" s="2" customFormat="1" ht="44.25" customHeight="1">
      <c r="A205" s="30"/>
      <c r="B205" s="152"/>
      <c r="C205" s="194" t="s">
        <v>1004</v>
      </c>
      <c r="D205" s="194" t="s">
        <v>534</v>
      </c>
      <c r="E205" s="195" t="s">
        <v>4413</v>
      </c>
      <c r="F205" s="196" t="s">
        <v>4414</v>
      </c>
      <c r="G205" s="197" t="s">
        <v>651</v>
      </c>
      <c r="H205" s="198">
        <v>5</v>
      </c>
      <c r="I205" s="199"/>
      <c r="J205" s="199">
        <f t="shared" si="50"/>
        <v>0</v>
      </c>
      <c r="K205" s="200"/>
      <c r="L205" s="201"/>
      <c r="M205" s="202" t="s">
        <v>1</v>
      </c>
      <c r="N205" s="203" t="s">
        <v>39</v>
      </c>
      <c r="O205" s="162">
        <v>0</v>
      </c>
      <c r="P205" s="162">
        <f t="shared" si="51"/>
        <v>0</v>
      </c>
      <c r="Q205" s="162">
        <v>1.3140000000000001E-2</v>
      </c>
      <c r="R205" s="162">
        <f t="shared" si="52"/>
        <v>6.5700000000000008E-2</v>
      </c>
      <c r="S205" s="162">
        <v>0</v>
      </c>
      <c r="T205" s="163">
        <f t="shared" si="53"/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64" t="s">
        <v>655</v>
      </c>
      <c r="AT205" s="164" t="s">
        <v>534</v>
      </c>
      <c r="AU205" s="164" t="s">
        <v>129</v>
      </c>
      <c r="AY205" s="18" t="s">
        <v>445</v>
      </c>
      <c r="BE205" s="165">
        <f t="shared" si="54"/>
        <v>0</v>
      </c>
      <c r="BF205" s="165">
        <f t="shared" si="55"/>
        <v>0</v>
      </c>
      <c r="BG205" s="165">
        <f t="shared" si="56"/>
        <v>0</v>
      </c>
      <c r="BH205" s="165">
        <f t="shared" si="57"/>
        <v>0</v>
      </c>
      <c r="BI205" s="165">
        <f t="shared" si="58"/>
        <v>0</v>
      </c>
      <c r="BJ205" s="18" t="s">
        <v>129</v>
      </c>
      <c r="BK205" s="165">
        <f t="shared" si="59"/>
        <v>0</v>
      </c>
      <c r="BL205" s="18" t="s">
        <v>558</v>
      </c>
      <c r="BM205" s="164" t="s">
        <v>1586</v>
      </c>
    </row>
    <row r="206" spans="1:65" s="2" customFormat="1" ht="44.25" customHeight="1">
      <c r="A206" s="30"/>
      <c r="B206" s="152"/>
      <c r="C206" s="194" t="s">
        <v>1008</v>
      </c>
      <c r="D206" s="194" t="s">
        <v>534</v>
      </c>
      <c r="E206" s="195" t="s">
        <v>4415</v>
      </c>
      <c r="F206" s="196" t="s">
        <v>4416</v>
      </c>
      <c r="G206" s="197" t="s">
        <v>651</v>
      </c>
      <c r="H206" s="198">
        <v>1</v>
      </c>
      <c r="I206" s="199"/>
      <c r="J206" s="199">
        <f t="shared" si="50"/>
        <v>0</v>
      </c>
      <c r="K206" s="200"/>
      <c r="L206" s="201"/>
      <c r="M206" s="202" t="s">
        <v>1</v>
      </c>
      <c r="N206" s="203" t="s">
        <v>39</v>
      </c>
      <c r="O206" s="162">
        <v>0</v>
      </c>
      <c r="P206" s="162">
        <f t="shared" si="51"/>
        <v>0</v>
      </c>
      <c r="Q206" s="162">
        <v>1.575E-2</v>
      </c>
      <c r="R206" s="162">
        <f t="shared" si="52"/>
        <v>1.575E-2</v>
      </c>
      <c r="S206" s="162">
        <v>0</v>
      </c>
      <c r="T206" s="163">
        <f t="shared" si="53"/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64" t="s">
        <v>655</v>
      </c>
      <c r="AT206" s="164" t="s">
        <v>534</v>
      </c>
      <c r="AU206" s="164" t="s">
        <v>129</v>
      </c>
      <c r="AY206" s="18" t="s">
        <v>445</v>
      </c>
      <c r="BE206" s="165">
        <f t="shared" si="54"/>
        <v>0</v>
      </c>
      <c r="BF206" s="165">
        <f t="shared" si="55"/>
        <v>0</v>
      </c>
      <c r="BG206" s="165">
        <f t="shared" si="56"/>
        <v>0</v>
      </c>
      <c r="BH206" s="165">
        <f t="shared" si="57"/>
        <v>0</v>
      </c>
      <c r="BI206" s="165">
        <f t="shared" si="58"/>
        <v>0</v>
      </c>
      <c r="BJ206" s="18" t="s">
        <v>129</v>
      </c>
      <c r="BK206" s="165">
        <f t="shared" si="59"/>
        <v>0</v>
      </c>
      <c r="BL206" s="18" t="s">
        <v>558</v>
      </c>
      <c r="BM206" s="164" t="s">
        <v>1602</v>
      </c>
    </row>
    <row r="207" spans="1:65" s="2" customFormat="1" ht="24.2" customHeight="1">
      <c r="A207" s="30"/>
      <c r="B207" s="152"/>
      <c r="C207" s="153" t="s">
        <v>1012</v>
      </c>
      <c r="D207" s="153" t="s">
        <v>447</v>
      </c>
      <c r="E207" s="154" t="s">
        <v>4417</v>
      </c>
      <c r="F207" s="155" t="s">
        <v>4418</v>
      </c>
      <c r="G207" s="156" t="s">
        <v>651</v>
      </c>
      <c r="H207" s="157">
        <v>2</v>
      </c>
      <c r="I207" s="158"/>
      <c r="J207" s="158">
        <f t="shared" si="50"/>
        <v>0</v>
      </c>
      <c r="K207" s="159"/>
      <c r="L207" s="31"/>
      <c r="M207" s="160" t="s">
        <v>1</v>
      </c>
      <c r="N207" s="161" t="s">
        <v>39</v>
      </c>
      <c r="O207" s="162">
        <v>0</v>
      </c>
      <c r="P207" s="162">
        <f t="shared" si="51"/>
        <v>0</v>
      </c>
      <c r="Q207" s="162">
        <v>2.0000000000000002E-5</v>
      </c>
      <c r="R207" s="162">
        <f t="shared" si="52"/>
        <v>4.0000000000000003E-5</v>
      </c>
      <c r="S207" s="162">
        <v>0</v>
      </c>
      <c r="T207" s="163">
        <f t="shared" si="53"/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64" t="s">
        <v>558</v>
      </c>
      <c r="AT207" s="164" t="s">
        <v>447</v>
      </c>
      <c r="AU207" s="164" t="s">
        <v>129</v>
      </c>
      <c r="AY207" s="18" t="s">
        <v>445</v>
      </c>
      <c r="BE207" s="165">
        <f t="shared" si="54"/>
        <v>0</v>
      </c>
      <c r="BF207" s="165">
        <f t="shared" si="55"/>
        <v>0</v>
      </c>
      <c r="BG207" s="165">
        <f t="shared" si="56"/>
        <v>0</v>
      </c>
      <c r="BH207" s="165">
        <f t="shared" si="57"/>
        <v>0</v>
      </c>
      <c r="BI207" s="165">
        <f t="shared" si="58"/>
        <v>0</v>
      </c>
      <c r="BJ207" s="18" t="s">
        <v>129</v>
      </c>
      <c r="BK207" s="165">
        <f t="shared" si="59"/>
        <v>0</v>
      </c>
      <c r="BL207" s="18" t="s">
        <v>558</v>
      </c>
      <c r="BM207" s="164" t="s">
        <v>1639</v>
      </c>
    </row>
    <row r="208" spans="1:65" s="2" customFormat="1" ht="44.25" customHeight="1">
      <c r="A208" s="30"/>
      <c r="B208" s="152"/>
      <c r="C208" s="194" t="s">
        <v>1016</v>
      </c>
      <c r="D208" s="194" t="s">
        <v>534</v>
      </c>
      <c r="E208" s="195" t="s">
        <v>4419</v>
      </c>
      <c r="F208" s="196" t="s">
        <v>4420</v>
      </c>
      <c r="G208" s="197" t="s">
        <v>651</v>
      </c>
      <c r="H208" s="198">
        <v>1</v>
      </c>
      <c r="I208" s="199"/>
      <c r="J208" s="199">
        <f t="shared" si="50"/>
        <v>0</v>
      </c>
      <c r="K208" s="200"/>
      <c r="L208" s="201"/>
      <c r="M208" s="202" t="s">
        <v>1</v>
      </c>
      <c r="N208" s="203" t="s">
        <v>39</v>
      </c>
      <c r="O208" s="162">
        <v>0</v>
      </c>
      <c r="P208" s="162">
        <f t="shared" si="51"/>
        <v>0</v>
      </c>
      <c r="Q208" s="162">
        <v>2.4219999999999998E-2</v>
      </c>
      <c r="R208" s="162">
        <f t="shared" si="52"/>
        <v>2.4219999999999998E-2</v>
      </c>
      <c r="S208" s="162">
        <v>0</v>
      </c>
      <c r="T208" s="163">
        <f t="shared" si="53"/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64" t="s">
        <v>655</v>
      </c>
      <c r="AT208" s="164" t="s">
        <v>534</v>
      </c>
      <c r="AU208" s="164" t="s">
        <v>129</v>
      </c>
      <c r="AY208" s="18" t="s">
        <v>445</v>
      </c>
      <c r="BE208" s="165">
        <f t="shared" si="54"/>
        <v>0</v>
      </c>
      <c r="BF208" s="165">
        <f t="shared" si="55"/>
        <v>0</v>
      </c>
      <c r="BG208" s="165">
        <f t="shared" si="56"/>
        <v>0</v>
      </c>
      <c r="BH208" s="165">
        <f t="shared" si="57"/>
        <v>0</v>
      </c>
      <c r="BI208" s="165">
        <f t="shared" si="58"/>
        <v>0</v>
      </c>
      <c r="BJ208" s="18" t="s">
        <v>129</v>
      </c>
      <c r="BK208" s="165">
        <f t="shared" si="59"/>
        <v>0</v>
      </c>
      <c r="BL208" s="18" t="s">
        <v>558</v>
      </c>
      <c r="BM208" s="164" t="s">
        <v>1657</v>
      </c>
    </row>
    <row r="209" spans="1:65" s="2" customFormat="1" ht="44.25" customHeight="1">
      <c r="A209" s="30"/>
      <c r="B209" s="152"/>
      <c r="C209" s="194" t="s">
        <v>1024</v>
      </c>
      <c r="D209" s="194" t="s">
        <v>534</v>
      </c>
      <c r="E209" s="195" t="s">
        <v>4421</v>
      </c>
      <c r="F209" s="196" t="s">
        <v>4422</v>
      </c>
      <c r="G209" s="197" t="s">
        <v>651</v>
      </c>
      <c r="H209" s="198">
        <v>1</v>
      </c>
      <c r="I209" s="199"/>
      <c r="J209" s="199">
        <f t="shared" si="50"/>
        <v>0</v>
      </c>
      <c r="K209" s="200"/>
      <c r="L209" s="201"/>
      <c r="M209" s="202" t="s">
        <v>1</v>
      </c>
      <c r="N209" s="203" t="s">
        <v>39</v>
      </c>
      <c r="O209" s="162">
        <v>0</v>
      </c>
      <c r="P209" s="162">
        <f t="shared" si="51"/>
        <v>0</v>
      </c>
      <c r="Q209" s="162">
        <v>2.6980000000000001E-2</v>
      </c>
      <c r="R209" s="162">
        <f t="shared" si="52"/>
        <v>2.6980000000000001E-2</v>
      </c>
      <c r="S209" s="162">
        <v>0</v>
      </c>
      <c r="T209" s="163">
        <f t="shared" si="53"/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64" t="s">
        <v>655</v>
      </c>
      <c r="AT209" s="164" t="s">
        <v>534</v>
      </c>
      <c r="AU209" s="164" t="s">
        <v>129</v>
      </c>
      <c r="AY209" s="18" t="s">
        <v>445</v>
      </c>
      <c r="BE209" s="165">
        <f t="shared" si="54"/>
        <v>0</v>
      </c>
      <c r="BF209" s="165">
        <f t="shared" si="55"/>
        <v>0</v>
      </c>
      <c r="BG209" s="165">
        <f t="shared" si="56"/>
        <v>0</v>
      </c>
      <c r="BH209" s="165">
        <f t="shared" si="57"/>
        <v>0</v>
      </c>
      <c r="BI209" s="165">
        <f t="shared" si="58"/>
        <v>0</v>
      </c>
      <c r="BJ209" s="18" t="s">
        <v>129</v>
      </c>
      <c r="BK209" s="165">
        <f t="shared" si="59"/>
        <v>0</v>
      </c>
      <c r="BL209" s="18" t="s">
        <v>558</v>
      </c>
      <c r="BM209" s="164" t="s">
        <v>1665</v>
      </c>
    </row>
    <row r="210" spans="1:65" s="2" customFormat="1" ht="24.2" customHeight="1">
      <c r="A210" s="30"/>
      <c r="B210" s="152"/>
      <c r="C210" s="153" t="s">
        <v>1029</v>
      </c>
      <c r="D210" s="153" t="s">
        <v>447</v>
      </c>
      <c r="E210" s="154" t="s">
        <v>4423</v>
      </c>
      <c r="F210" s="155" t="s">
        <v>4424</v>
      </c>
      <c r="G210" s="156" t="s">
        <v>651</v>
      </c>
      <c r="H210" s="157">
        <v>1</v>
      </c>
      <c r="I210" s="158"/>
      <c r="J210" s="158">
        <f t="shared" si="50"/>
        <v>0</v>
      </c>
      <c r="K210" s="159"/>
      <c r="L210" s="31"/>
      <c r="M210" s="160" t="s">
        <v>1</v>
      </c>
      <c r="N210" s="161" t="s">
        <v>39</v>
      </c>
      <c r="O210" s="162">
        <v>0</v>
      </c>
      <c r="P210" s="162">
        <f t="shared" si="51"/>
        <v>0</v>
      </c>
      <c r="Q210" s="162">
        <v>2.0000000000000002E-5</v>
      </c>
      <c r="R210" s="162">
        <f t="shared" si="52"/>
        <v>2.0000000000000002E-5</v>
      </c>
      <c r="S210" s="162">
        <v>0</v>
      </c>
      <c r="T210" s="163">
        <f t="shared" si="53"/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64" t="s">
        <v>558</v>
      </c>
      <c r="AT210" s="164" t="s">
        <v>447</v>
      </c>
      <c r="AU210" s="164" t="s">
        <v>129</v>
      </c>
      <c r="AY210" s="18" t="s">
        <v>445</v>
      </c>
      <c r="BE210" s="165">
        <f t="shared" si="54"/>
        <v>0</v>
      </c>
      <c r="BF210" s="165">
        <f t="shared" si="55"/>
        <v>0</v>
      </c>
      <c r="BG210" s="165">
        <f t="shared" si="56"/>
        <v>0</v>
      </c>
      <c r="BH210" s="165">
        <f t="shared" si="57"/>
        <v>0</v>
      </c>
      <c r="BI210" s="165">
        <f t="shared" si="58"/>
        <v>0</v>
      </c>
      <c r="BJ210" s="18" t="s">
        <v>129</v>
      </c>
      <c r="BK210" s="165">
        <f t="shared" si="59"/>
        <v>0</v>
      </c>
      <c r="BL210" s="18" t="s">
        <v>558</v>
      </c>
      <c r="BM210" s="164" t="s">
        <v>1674</v>
      </c>
    </row>
    <row r="211" spans="1:65" s="2" customFormat="1" ht="33" customHeight="1">
      <c r="A211" s="30"/>
      <c r="B211" s="152"/>
      <c r="C211" s="194" t="s">
        <v>1035</v>
      </c>
      <c r="D211" s="194" t="s">
        <v>534</v>
      </c>
      <c r="E211" s="195" t="s">
        <v>4425</v>
      </c>
      <c r="F211" s="196" t="s">
        <v>4426</v>
      </c>
      <c r="G211" s="197" t="s">
        <v>651</v>
      </c>
      <c r="H211" s="198">
        <v>1</v>
      </c>
      <c r="I211" s="199"/>
      <c r="J211" s="199">
        <f t="shared" si="50"/>
        <v>0</v>
      </c>
      <c r="K211" s="200"/>
      <c r="L211" s="201"/>
      <c r="M211" s="202" t="s">
        <v>1</v>
      </c>
      <c r="N211" s="203" t="s">
        <v>39</v>
      </c>
      <c r="O211" s="162">
        <v>0</v>
      </c>
      <c r="P211" s="162">
        <f t="shared" si="51"/>
        <v>0</v>
      </c>
      <c r="Q211" s="162">
        <v>4.7129999999999998E-2</v>
      </c>
      <c r="R211" s="162">
        <f t="shared" si="52"/>
        <v>4.7129999999999998E-2</v>
      </c>
      <c r="S211" s="162">
        <v>0</v>
      </c>
      <c r="T211" s="163">
        <f t="shared" si="53"/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64" t="s">
        <v>655</v>
      </c>
      <c r="AT211" s="164" t="s">
        <v>534</v>
      </c>
      <c r="AU211" s="164" t="s">
        <v>129</v>
      </c>
      <c r="AY211" s="18" t="s">
        <v>445</v>
      </c>
      <c r="BE211" s="165">
        <f t="shared" si="54"/>
        <v>0</v>
      </c>
      <c r="BF211" s="165">
        <f t="shared" si="55"/>
        <v>0</v>
      </c>
      <c r="BG211" s="165">
        <f t="shared" si="56"/>
        <v>0</v>
      </c>
      <c r="BH211" s="165">
        <f t="shared" si="57"/>
        <v>0</v>
      </c>
      <c r="BI211" s="165">
        <f t="shared" si="58"/>
        <v>0</v>
      </c>
      <c r="BJ211" s="18" t="s">
        <v>129</v>
      </c>
      <c r="BK211" s="165">
        <f t="shared" si="59"/>
        <v>0</v>
      </c>
      <c r="BL211" s="18" t="s">
        <v>558</v>
      </c>
      <c r="BM211" s="164" t="s">
        <v>1683</v>
      </c>
    </row>
    <row r="212" spans="1:65" s="2" customFormat="1" ht="37.9" customHeight="1">
      <c r="A212" s="30"/>
      <c r="B212" s="152"/>
      <c r="C212" s="153" t="s">
        <v>1039</v>
      </c>
      <c r="D212" s="153" t="s">
        <v>447</v>
      </c>
      <c r="E212" s="154" t="s">
        <v>4427</v>
      </c>
      <c r="F212" s="155" t="s">
        <v>4428</v>
      </c>
      <c r="G212" s="156" t="s">
        <v>529</v>
      </c>
      <c r="H212" s="157">
        <v>2900</v>
      </c>
      <c r="I212" s="158"/>
      <c r="J212" s="158">
        <f t="shared" si="50"/>
        <v>0</v>
      </c>
      <c r="K212" s="159"/>
      <c r="L212" s="31"/>
      <c r="M212" s="160" t="s">
        <v>1</v>
      </c>
      <c r="N212" s="161" t="s">
        <v>39</v>
      </c>
      <c r="O212" s="162">
        <v>0</v>
      </c>
      <c r="P212" s="162">
        <f t="shared" si="51"/>
        <v>0</v>
      </c>
      <c r="Q212" s="162">
        <v>1.58E-3</v>
      </c>
      <c r="R212" s="162">
        <f t="shared" si="52"/>
        <v>4.5819999999999999</v>
      </c>
      <c r="S212" s="162">
        <v>0</v>
      </c>
      <c r="T212" s="163">
        <f t="shared" si="53"/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64" t="s">
        <v>558</v>
      </c>
      <c r="AT212" s="164" t="s">
        <v>447</v>
      </c>
      <c r="AU212" s="164" t="s">
        <v>129</v>
      </c>
      <c r="AY212" s="18" t="s">
        <v>445</v>
      </c>
      <c r="BE212" s="165">
        <f t="shared" si="54"/>
        <v>0</v>
      </c>
      <c r="BF212" s="165">
        <f t="shared" si="55"/>
        <v>0</v>
      </c>
      <c r="BG212" s="165">
        <f t="shared" si="56"/>
        <v>0</v>
      </c>
      <c r="BH212" s="165">
        <f t="shared" si="57"/>
        <v>0</v>
      </c>
      <c r="BI212" s="165">
        <f t="shared" si="58"/>
        <v>0</v>
      </c>
      <c r="BJ212" s="18" t="s">
        <v>129</v>
      </c>
      <c r="BK212" s="165">
        <f t="shared" si="59"/>
        <v>0</v>
      </c>
      <c r="BL212" s="18" t="s">
        <v>558</v>
      </c>
      <c r="BM212" s="164" t="s">
        <v>1693</v>
      </c>
    </row>
    <row r="213" spans="1:65" s="2" customFormat="1" ht="24.2" customHeight="1">
      <c r="A213" s="30"/>
      <c r="B213" s="152"/>
      <c r="C213" s="153" t="s">
        <v>1044</v>
      </c>
      <c r="D213" s="153" t="s">
        <v>447</v>
      </c>
      <c r="E213" s="154" t="s">
        <v>4429</v>
      </c>
      <c r="F213" s="155" t="s">
        <v>4430</v>
      </c>
      <c r="G213" s="156" t="s">
        <v>1774</v>
      </c>
      <c r="H213" s="157">
        <v>915.64200000000005</v>
      </c>
      <c r="I213" s="158"/>
      <c r="J213" s="158">
        <f t="shared" si="50"/>
        <v>0</v>
      </c>
      <c r="K213" s="159"/>
      <c r="L213" s="31"/>
      <c r="M213" s="160" t="s">
        <v>1</v>
      </c>
      <c r="N213" s="161" t="s">
        <v>39</v>
      </c>
      <c r="O213" s="162">
        <v>0</v>
      </c>
      <c r="P213" s="162">
        <f t="shared" si="51"/>
        <v>0</v>
      </c>
      <c r="Q213" s="162">
        <v>0</v>
      </c>
      <c r="R213" s="162">
        <f t="shared" si="52"/>
        <v>0</v>
      </c>
      <c r="S213" s="162">
        <v>0</v>
      </c>
      <c r="T213" s="163">
        <f t="shared" si="53"/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64" t="s">
        <v>558</v>
      </c>
      <c r="AT213" s="164" t="s">
        <v>447</v>
      </c>
      <c r="AU213" s="164" t="s">
        <v>129</v>
      </c>
      <c r="AY213" s="18" t="s">
        <v>445</v>
      </c>
      <c r="BE213" s="165">
        <f t="shared" si="54"/>
        <v>0</v>
      </c>
      <c r="BF213" s="165">
        <f t="shared" si="55"/>
        <v>0</v>
      </c>
      <c r="BG213" s="165">
        <f t="shared" si="56"/>
        <v>0</v>
      </c>
      <c r="BH213" s="165">
        <f t="shared" si="57"/>
        <v>0</v>
      </c>
      <c r="BI213" s="165">
        <f t="shared" si="58"/>
        <v>0</v>
      </c>
      <c r="BJ213" s="18" t="s">
        <v>129</v>
      </c>
      <c r="BK213" s="165">
        <f t="shared" si="59"/>
        <v>0</v>
      </c>
      <c r="BL213" s="18" t="s">
        <v>558</v>
      </c>
      <c r="BM213" s="164" t="s">
        <v>1703</v>
      </c>
    </row>
    <row r="214" spans="1:65" s="12" customFormat="1" ht="25.9" customHeight="1">
      <c r="B214" s="140"/>
      <c r="D214" s="141" t="s">
        <v>72</v>
      </c>
      <c r="E214" s="142" t="s">
        <v>4431</v>
      </c>
      <c r="F214" s="142" t="s">
        <v>4432</v>
      </c>
      <c r="J214" s="143">
        <f>BK214</f>
        <v>0</v>
      </c>
      <c r="L214" s="140"/>
      <c r="M214" s="144"/>
      <c r="N214" s="145"/>
      <c r="O214" s="145"/>
      <c r="P214" s="146">
        <f>SUM(P215:P217)</f>
        <v>0</v>
      </c>
      <c r="Q214" s="145"/>
      <c r="R214" s="146">
        <f>SUM(R215:R217)</f>
        <v>0</v>
      </c>
      <c r="S214" s="145"/>
      <c r="T214" s="147">
        <f>SUM(T215:T217)</f>
        <v>0</v>
      </c>
      <c r="AR214" s="141" t="s">
        <v>451</v>
      </c>
      <c r="AT214" s="148" t="s">
        <v>72</v>
      </c>
      <c r="AU214" s="148" t="s">
        <v>73</v>
      </c>
      <c r="AY214" s="141" t="s">
        <v>445</v>
      </c>
      <c r="BK214" s="149">
        <f>SUM(BK215:BK217)</f>
        <v>0</v>
      </c>
    </row>
    <row r="215" spans="1:65" s="2" customFormat="1" ht="37.9" customHeight="1">
      <c r="A215" s="30"/>
      <c r="B215" s="152"/>
      <c r="C215" s="153" t="s">
        <v>1048</v>
      </c>
      <c r="D215" s="153" t="s">
        <v>447</v>
      </c>
      <c r="E215" s="154" t="s">
        <v>4433</v>
      </c>
      <c r="F215" s="155" t="s">
        <v>4434</v>
      </c>
      <c r="G215" s="156" t="s">
        <v>4435</v>
      </c>
      <c r="H215" s="157">
        <v>100</v>
      </c>
      <c r="I215" s="158"/>
      <c r="J215" s="158">
        <f>ROUND(I215*H215,2)</f>
        <v>0</v>
      </c>
      <c r="K215" s="159"/>
      <c r="L215" s="31"/>
      <c r="M215" s="160" t="s">
        <v>1</v>
      </c>
      <c r="N215" s="161" t="s">
        <v>39</v>
      </c>
      <c r="O215" s="162">
        <v>0</v>
      </c>
      <c r="P215" s="162">
        <f>O215*H215</f>
        <v>0</v>
      </c>
      <c r="Q215" s="162">
        <v>0</v>
      </c>
      <c r="R215" s="162">
        <f>Q215*H215</f>
        <v>0</v>
      </c>
      <c r="S215" s="162">
        <v>0</v>
      </c>
      <c r="T215" s="163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64" t="s">
        <v>4436</v>
      </c>
      <c r="AT215" s="164" t="s">
        <v>447</v>
      </c>
      <c r="AU215" s="164" t="s">
        <v>81</v>
      </c>
      <c r="AY215" s="18" t="s">
        <v>445</v>
      </c>
      <c r="BE215" s="165">
        <f>IF(N215="základná",J215,0)</f>
        <v>0</v>
      </c>
      <c r="BF215" s="165">
        <f>IF(N215="znížená",J215,0)</f>
        <v>0</v>
      </c>
      <c r="BG215" s="165">
        <f>IF(N215="zákl. prenesená",J215,0)</f>
        <v>0</v>
      </c>
      <c r="BH215" s="165">
        <f>IF(N215="zníž. prenesená",J215,0)</f>
        <v>0</v>
      </c>
      <c r="BI215" s="165">
        <f>IF(N215="nulová",J215,0)</f>
        <v>0</v>
      </c>
      <c r="BJ215" s="18" t="s">
        <v>129</v>
      </c>
      <c r="BK215" s="165">
        <f>ROUND(I215*H215,2)</f>
        <v>0</v>
      </c>
      <c r="BL215" s="18" t="s">
        <v>4436</v>
      </c>
      <c r="BM215" s="164" t="s">
        <v>1717</v>
      </c>
    </row>
    <row r="216" spans="1:65" s="2" customFormat="1" ht="33" customHeight="1">
      <c r="A216" s="30"/>
      <c r="B216" s="152"/>
      <c r="C216" s="153" t="s">
        <v>1052</v>
      </c>
      <c r="D216" s="153" t="s">
        <v>447</v>
      </c>
      <c r="E216" s="154" t="s">
        <v>4437</v>
      </c>
      <c r="F216" s="155" t="s">
        <v>4438</v>
      </c>
      <c r="G216" s="156" t="s">
        <v>4435</v>
      </c>
      <c r="H216" s="157">
        <v>50</v>
      </c>
      <c r="I216" s="158"/>
      <c r="J216" s="158">
        <f>ROUND(I216*H216,2)</f>
        <v>0</v>
      </c>
      <c r="K216" s="159"/>
      <c r="L216" s="31"/>
      <c r="M216" s="160" t="s">
        <v>1</v>
      </c>
      <c r="N216" s="161" t="s">
        <v>39</v>
      </c>
      <c r="O216" s="162">
        <v>0</v>
      </c>
      <c r="P216" s="162">
        <f>O216*H216</f>
        <v>0</v>
      </c>
      <c r="Q216" s="162">
        <v>0</v>
      </c>
      <c r="R216" s="162">
        <f>Q216*H216</f>
        <v>0</v>
      </c>
      <c r="S216" s="162">
        <v>0</v>
      </c>
      <c r="T216" s="163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64" t="s">
        <v>4436</v>
      </c>
      <c r="AT216" s="164" t="s">
        <v>447</v>
      </c>
      <c r="AU216" s="164" t="s">
        <v>81</v>
      </c>
      <c r="AY216" s="18" t="s">
        <v>445</v>
      </c>
      <c r="BE216" s="165">
        <f>IF(N216="základná",J216,0)</f>
        <v>0</v>
      </c>
      <c r="BF216" s="165">
        <f>IF(N216="znížená",J216,0)</f>
        <v>0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8" t="s">
        <v>129</v>
      </c>
      <c r="BK216" s="165">
        <f>ROUND(I216*H216,2)</f>
        <v>0</v>
      </c>
      <c r="BL216" s="18" t="s">
        <v>4436</v>
      </c>
      <c r="BM216" s="164" t="s">
        <v>1727</v>
      </c>
    </row>
    <row r="217" spans="1:65" s="2" customFormat="1" ht="37.9" customHeight="1">
      <c r="A217" s="30"/>
      <c r="B217" s="152"/>
      <c r="C217" s="153" t="s">
        <v>1057</v>
      </c>
      <c r="D217" s="153" t="s">
        <v>447</v>
      </c>
      <c r="E217" s="154" t="s">
        <v>4439</v>
      </c>
      <c r="F217" s="155" t="s">
        <v>4440</v>
      </c>
      <c r="G217" s="156" t="s">
        <v>4435</v>
      </c>
      <c r="H217" s="157">
        <v>25</v>
      </c>
      <c r="I217" s="158"/>
      <c r="J217" s="158">
        <f>ROUND(I217*H217,2)</f>
        <v>0</v>
      </c>
      <c r="K217" s="159"/>
      <c r="L217" s="31"/>
      <c r="M217" s="204" t="s">
        <v>1</v>
      </c>
      <c r="N217" s="205" t="s">
        <v>39</v>
      </c>
      <c r="O217" s="206">
        <v>0</v>
      </c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R217" s="164" t="s">
        <v>4436</v>
      </c>
      <c r="AT217" s="164" t="s">
        <v>447</v>
      </c>
      <c r="AU217" s="164" t="s">
        <v>81</v>
      </c>
      <c r="AY217" s="18" t="s">
        <v>445</v>
      </c>
      <c r="BE217" s="165">
        <f>IF(N217="základná",J217,0)</f>
        <v>0</v>
      </c>
      <c r="BF217" s="165">
        <f>IF(N217="znížená",J217,0)</f>
        <v>0</v>
      </c>
      <c r="BG217" s="165">
        <f>IF(N217="zákl. prenesená",J217,0)</f>
        <v>0</v>
      </c>
      <c r="BH217" s="165">
        <f>IF(N217="zníž. prenesená",J217,0)</f>
        <v>0</v>
      </c>
      <c r="BI217" s="165">
        <f>IF(N217="nulová",J217,0)</f>
        <v>0</v>
      </c>
      <c r="BJ217" s="18" t="s">
        <v>129</v>
      </c>
      <c r="BK217" s="165">
        <f>ROUND(I217*H217,2)</f>
        <v>0</v>
      </c>
      <c r="BL217" s="18" t="s">
        <v>4436</v>
      </c>
      <c r="BM217" s="164" t="s">
        <v>1737</v>
      </c>
    </row>
    <row r="218" spans="1:65" s="2" customFormat="1" ht="6.95" customHeight="1">
      <c r="A218" s="30"/>
      <c r="B218" s="48"/>
      <c r="C218" s="49"/>
      <c r="D218" s="49"/>
      <c r="E218" s="49"/>
      <c r="F218" s="49"/>
      <c r="G218" s="49"/>
      <c r="H218" s="49"/>
      <c r="I218" s="49"/>
      <c r="J218" s="49"/>
      <c r="K218" s="49"/>
      <c r="L218" s="31"/>
      <c r="M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</row>
  </sheetData>
  <autoFilter ref="C123:K217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3"/>
  <sheetViews>
    <sheetView showGridLines="0" topLeftCell="B58" workbookViewId="0">
      <selection activeCell="V58" sqref="V5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91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4441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ROUND(J122,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ROUND((SUM(BE122:BE162)),  2)</f>
        <v>0</v>
      </c>
      <c r="G33" s="104"/>
      <c r="H33" s="104"/>
      <c r="I33" s="105">
        <v>0.2</v>
      </c>
      <c r="J33" s="103">
        <f>ROUND(((SUM(BE122:BE162))*I33),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ROUND((SUM(BF122:BF162)),  2)</f>
        <v>0</v>
      </c>
      <c r="G34" s="30"/>
      <c r="H34" s="30"/>
      <c r="I34" s="107">
        <v>0.2</v>
      </c>
      <c r="J34" s="106">
        <f>ROUND(((SUM(BF122:BF162))*I34),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ROUND((SUM(BG122:BG162)),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ROUND((SUM(BH122:BH162)),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ROUND((SUM(BI122:BI162)),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SO01c - Rekonštrukcia objektu II. Psychiatrickej kliniky - HSP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J122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403</v>
      </c>
      <c r="E97" s="121"/>
      <c r="F97" s="121"/>
      <c r="G97" s="121"/>
      <c r="H97" s="121"/>
      <c r="I97" s="121"/>
      <c r="J97" s="122">
        <f>J123</f>
        <v>0</v>
      </c>
      <c r="L97" s="119"/>
    </row>
    <row r="98" spans="1:31" s="10" customFormat="1" ht="19.899999999999999" customHeight="1">
      <c r="B98" s="124"/>
      <c r="D98" s="125" t="s">
        <v>4442</v>
      </c>
      <c r="E98" s="126"/>
      <c r="F98" s="126"/>
      <c r="G98" s="126"/>
      <c r="H98" s="126"/>
      <c r="I98" s="126"/>
      <c r="J98" s="127">
        <f>J124</f>
        <v>0</v>
      </c>
      <c r="L98" s="124"/>
    </row>
    <row r="99" spans="1:31" s="10" customFormat="1" ht="14.85" customHeight="1">
      <c r="B99" s="124"/>
      <c r="D99" s="125" t="s">
        <v>4443</v>
      </c>
      <c r="E99" s="126"/>
      <c r="F99" s="126"/>
      <c r="G99" s="126"/>
      <c r="H99" s="126"/>
      <c r="I99" s="126"/>
      <c r="J99" s="127">
        <f>J125</f>
        <v>0</v>
      </c>
      <c r="L99" s="124"/>
    </row>
    <row r="100" spans="1:31" s="10" customFormat="1" ht="14.85" customHeight="1">
      <c r="B100" s="124"/>
      <c r="D100" s="125" t="s">
        <v>4444</v>
      </c>
      <c r="E100" s="126"/>
      <c r="F100" s="126"/>
      <c r="G100" s="126"/>
      <c r="H100" s="126"/>
      <c r="I100" s="126"/>
      <c r="J100" s="127">
        <f>J135</f>
        <v>0</v>
      </c>
      <c r="L100" s="124"/>
    </row>
    <row r="101" spans="1:31" s="10" customFormat="1" ht="14.85" customHeight="1">
      <c r="B101" s="124"/>
      <c r="D101" s="125" t="s">
        <v>4445</v>
      </c>
      <c r="E101" s="126"/>
      <c r="F101" s="126"/>
      <c r="G101" s="126"/>
      <c r="H101" s="126"/>
      <c r="I101" s="126"/>
      <c r="J101" s="127">
        <f>J140</f>
        <v>0</v>
      </c>
      <c r="L101" s="124"/>
    </row>
    <row r="102" spans="1:31" s="10" customFormat="1" ht="14.85" customHeight="1">
      <c r="B102" s="124"/>
      <c r="D102" s="125" t="s">
        <v>4446</v>
      </c>
      <c r="E102" s="126"/>
      <c r="F102" s="126"/>
      <c r="G102" s="126"/>
      <c r="H102" s="126"/>
      <c r="I102" s="126"/>
      <c r="J102" s="127">
        <f>J150</f>
        <v>0</v>
      </c>
      <c r="L102" s="124"/>
    </row>
    <row r="103" spans="1:31" s="2" customFormat="1" ht="21.75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5" customHeight="1">
      <c r="A104" s="30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8" spans="1:31" s="2" customFormat="1" ht="6.95" customHeight="1">
      <c r="A108" s="30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5" customHeight="1">
      <c r="A109" s="30"/>
      <c r="B109" s="31"/>
      <c r="C109" s="22" t="s">
        <v>427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7" t="s">
        <v>13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6.25" customHeight="1">
      <c r="A112" s="30"/>
      <c r="B112" s="31"/>
      <c r="C112" s="30"/>
      <c r="D112" s="30"/>
      <c r="E112" s="278" t="str">
        <f>E7</f>
        <v>Rekonštrukcia objektu - II. Psychiatrická klinika SZU Cesta k nemocnici</v>
      </c>
      <c r="F112" s="279"/>
      <c r="G112" s="279"/>
      <c r="H112" s="279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141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30" customHeight="1">
      <c r="A114" s="30"/>
      <c r="B114" s="31"/>
      <c r="C114" s="30"/>
      <c r="D114" s="30"/>
      <c r="E114" s="274" t="str">
        <f>E9</f>
        <v>SO01c - Rekonštrukcia objektu II. Psychiatrickej kliniky - HSP</v>
      </c>
      <c r="F114" s="280"/>
      <c r="G114" s="280"/>
      <c r="H114" s="28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7" t="s">
        <v>17</v>
      </c>
      <c r="D116" s="30"/>
      <c r="E116" s="30"/>
      <c r="F116" s="25" t="str">
        <f>F12</f>
        <v>Banská Bystrica</v>
      </c>
      <c r="G116" s="30"/>
      <c r="H116" s="30"/>
      <c r="I116" s="27" t="s">
        <v>19</v>
      </c>
      <c r="J116" s="56" t="str">
        <f>IF(J12="","",J12)</f>
        <v>17. 6. 2023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25.7" customHeight="1">
      <c r="A118" s="30"/>
      <c r="B118" s="31"/>
      <c r="C118" s="27" t="s">
        <v>21</v>
      </c>
      <c r="D118" s="30"/>
      <c r="E118" s="30"/>
      <c r="F118" s="25" t="str">
        <f>E15</f>
        <v>Fakultná nemocnica s poliklinikou F.D.Roosevelta</v>
      </c>
      <c r="G118" s="30"/>
      <c r="H118" s="30"/>
      <c r="I118" s="27" t="s">
        <v>27</v>
      </c>
      <c r="J118" s="28" t="str">
        <f>E21</f>
        <v>Ing.Arch. Peter Žalman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>
      <c r="A119" s="30"/>
      <c r="B119" s="31"/>
      <c r="C119" s="27" t="s">
        <v>25</v>
      </c>
      <c r="D119" s="30"/>
      <c r="E119" s="30"/>
      <c r="F119" s="25" t="str">
        <f>IF(E18="","",E18)</f>
        <v>určený výberom</v>
      </c>
      <c r="G119" s="30"/>
      <c r="H119" s="30"/>
      <c r="I119" s="27" t="s">
        <v>30</v>
      </c>
      <c r="J119" s="28" t="str">
        <f>E24</f>
        <v xml:space="preserve"> 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29"/>
      <c r="B121" s="130"/>
      <c r="C121" s="131" t="s">
        <v>432</v>
      </c>
      <c r="D121" s="132" t="s">
        <v>58</v>
      </c>
      <c r="E121" s="132" t="s">
        <v>54</v>
      </c>
      <c r="F121" s="132" t="s">
        <v>55</v>
      </c>
      <c r="G121" s="132" t="s">
        <v>433</v>
      </c>
      <c r="H121" s="132" t="s">
        <v>434</v>
      </c>
      <c r="I121" s="132" t="s">
        <v>435</v>
      </c>
      <c r="J121" s="133" t="s">
        <v>318</v>
      </c>
      <c r="K121" s="134" t="s">
        <v>436</v>
      </c>
      <c r="L121" s="135"/>
      <c r="M121" s="63" t="s">
        <v>1</v>
      </c>
      <c r="N121" s="64" t="s">
        <v>37</v>
      </c>
      <c r="O121" s="64" t="s">
        <v>437</v>
      </c>
      <c r="P121" s="64" t="s">
        <v>438</v>
      </c>
      <c r="Q121" s="64" t="s">
        <v>439</v>
      </c>
      <c r="R121" s="64" t="s">
        <v>440</v>
      </c>
      <c r="S121" s="64" t="s">
        <v>441</v>
      </c>
      <c r="T121" s="65" t="s">
        <v>442</v>
      </c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</row>
    <row r="122" spans="1:65" s="2" customFormat="1" ht="22.9" customHeight="1">
      <c r="A122" s="30"/>
      <c r="B122" s="31"/>
      <c r="C122" s="70" t="s">
        <v>323</v>
      </c>
      <c r="D122" s="30"/>
      <c r="E122" s="30"/>
      <c r="F122" s="30"/>
      <c r="G122" s="30"/>
      <c r="H122" s="30"/>
      <c r="I122" s="30"/>
      <c r="J122" s="136">
        <f>BK122</f>
        <v>0</v>
      </c>
      <c r="K122" s="30"/>
      <c r="L122" s="31"/>
      <c r="M122" s="66"/>
      <c r="N122" s="57"/>
      <c r="O122" s="67"/>
      <c r="P122" s="137">
        <f>P123</f>
        <v>0</v>
      </c>
      <c r="Q122" s="67"/>
      <c r="R122" s="137">
        <f>R123</f>
        <v>0</v>
      </c>
      <c r="S122" s="67"/>
      <c r="T122" s="138">
        <f>T123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8" t="s">
        <v>72</v>
      </c>
      <c r="AU122" s="18" t="s">
        <v>324</v>
      </c>
      <c r="BK122" s="139">
        <f>BK123</f>
        <v>0</v>
      </c>
    </row>
    <row r="123" spans="1:65" s="12" customFormat="1" ht="25.9" customHeight="1">
      <c r="B123" s="140"/>
      <c r="D123" s="141" t="s">
        <v>72</v>
      </c>
      <c r="E123" s="142" t="s">
        <v>534</v>
      </c>
      <c r="F123" s="142" t="s">
        <v>3779</v>
      </c>
      <c r="J123" s="143">
        <f>BK123</f>
        <v>0</v>
      </c>
      <c r="L123" s="140"/>
      <c r="M123" s="144"/>
      <c r="N123" s="145"/>
      <c r="O123" s="145"/>
      <c r="P123" s="146">
        <f>P124</f>
        <v>0</v>
      </c>
      <c r="Q123" s="145"/>
      <c r="R123" s="146">
        <f>R124</f>
        <v>0</v>
      </c>
      <c r="S123" s="145"/>
      <c r="T123" s="147">
        <f>T124</f>
        <v>0</v>
      </c>
      <c r="AR123" s="141" t="s">
        <v>469</v>
      </c>
      <c r="AT123" s="148" t="s">
        <v>72</v>
      </c>
      <c r="AU123" s="148" t="s">
        <v>73</v>
      </c>
      <c r="AY123" s="141" t="s">
        <v>445</v>
      </c>
      <c r="BK123" s="149">
        <f>BK124</f>
        <v>0</v>
      </c>
    </row>
    <row r="124" spans="1:65" s="12" customFormat="1" ht="22.9" customHeight="1">
      <c r="B124" s="140"/>
      <c r="D124" s="141" t="s">
        <v>72</v>
      </c>
      <c r="E124" s="150" t="s">
        <v>4447</v>
      </c>
      <c r="F124" s="150" t="s">
        <v>4448</v>
      </c>
      <c r="J124" s="151">
        <f>BK124</f>
        <v>0</v>
      </c>
      <c r="L124" s="140"/>
      <c r="M124" s="144"/>
      <c r="N124" s="145"/>
      <c r="O124" s="145"/>
      <c r="P124" s="146">
        <f>P125+P135+P140+P150</f>
        <v>0</v>
      </c>
      <c r="Q124" s="145"/>
      <c r="R124" s="146">
        <f>R125+R135+R140+R150</f>
        <v>0</v>
      </c>
      <c r="S124" s="145"/>
      <c r="T124" s="147">
        <f>T125+T135+T140+T150</f>
        <v>0</v>
      </c>
      <c r="AR124" s="141" t="s">
        <v>469</v>
      </c>
      <c r="AT124" s="148" t="s">
        <v>72</v>
      </c>
      <c r="AU124" s="148" t="s">
        <v>81</v>
      </c>
      <c r="AY124" s="141" t="s">
        <v>445</v>
      </c>
      <c r="BK124" s="149">
        <f>BK125+BK135+BK140+BK150</f>
        <v>0</v>
      </c>
    </row>
    <row r="125" spans="1:65" s="12" customFormat="1" ht="20.85" customHeight="1">
      <c r="B125" s="140"/>
      <c r="D125" s="141" t="s">
        <v>72</v>
      </c>
      <c r="E125" s="150" t="s">
        <v>4449</v>
      </c>
      <c r="F125" s="150" t="s">
        <v>4450</v>
      </c>
      <c r="J125" s="151">
        <f>BK125</f>
        <v>0</v>
      </c>
      <c r="L125" s="140"/>
      <c r="M125" s="144"/>
      <c r="N125" s="145"/>
      <c r="O125" s="145"/>
      <c r="P125" s="146">
        <f>SUM(P126:P134)</f>
        <v>0</v>
      </c>
      <c r="Q125" s="145"/>
      <c r="R125" s="146">
        <f>SUM(R126:R134)</f>
        <v>0</v>
      </c>
      <c r="S125" s="145"/>
      <c r="T125" s="147">
        <f>SUM(T126:T134)</f>
        <v>0</v>
      </c>
      <c r="AR125" s="141" t="s">
        <v>469</v>
      </c>
      <c r="AT125" s="148" t="s">
        <v>72</v>
      </c>
      <c r="AU125" s="148" t="s">
        <v>129</v>
      </c>
      <c r="AY125" s="141" t="s">
        <v>445</v>
      </c>
      <c r="BK125" s="149">
        <f>SUM(BK126:BK134)</f>
        <v>0</v>
      </c>
    </row>
    <row r="126" spans="1:65" s="2" customFormat="1" ht="16.5" customHeight="1">
      <c r="A126" s="30"/>
      <c r="B126" s="152"/>
      <c r="C126" s="153" t="s">
        <v>81</v>
      </c>
      <c r="D126" s="153" t="s">
        <v>447</v>
      </c>
      <c r="E126" s="154" t="s">
        <v>4451</v>
      </c>
      <c r="F126" s="155" t="s">
        <v>4452</v>
      </c>
      <c r="G126" s="156" t="s">
        <v>651</v>
      </c>
      <c r="H126" s="157">
        <v>1</v>
      </c>
      <c r="I126" s="158"/>
      <c r="J126" s="158">
        <f t="shared" ref="J126:J134" si="0">ROUND(I126*H126,2)</f>
        <v>0</v>
      </c>
      <c r="K126" s="159"/>
      <c r="L126" s="31"/>
      <c r="M126" s="160" t="s">
        <v>1</v>
      </c>
      <c r="N126" s="161" t="s">
        <v>39</v>
      </c>
      <c r="O126" s="162">
        <v>0</v>
      </c>
      <c r="P126" s="162">
        <f t="shared" ref="P126:P134" si="1">O126*H126</f>
        <v>0</v>
      </c>
      <c r="Q126" s="162">
        <v>0</v>
      </c>
      <c r="R126" s="162">
        <f t="shared" ref="R126:R134" si="2">Q126*H126</f>
        <v>0</v>
      </c>
      <c r="S126" s="162">
        <v>0</v>
      </c>
      <c r="T126" s="163">
        <f t="shared" ref="T126:T134" si="3"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948</v>
      </c>
      <c r="AT126" s="164" t="s">
        <v>447</v>
      </c>
      <c r="AU126" s="164" t="s">
        <v>469</v>
      </c>
      <c r="AY126" s="18" t="s">
        <v>445</v>
      </c>
      <c r="BE126" s="165">
        <f t="shared" ref="BE126:BE134" si="4">IF(N126="základná",J126,0)</f>
        <v>0</v>
      </c>
      <c r="BF126" s="165">
        <f t="shared" ref="BF126:BF134" si="5">IF(N126="znížená",J126,0)</f>
        <v>0</v>
      </c>
      <c r="BG126" s="165">
        <f t="shared" ref="BG126:BG134" si="6">IF(N126="zákl. prenesená",J126,0)</f>
        <v>0</v>
      </c>
      <c r="BH126" s="165">
        <f t="shared" ref="BH126:BH134" si="7">IF(N126="zníž. prenesená",J126,0)</f>
        <v>0</v>
      </c>
      <c r="BI126" s="165">
        <f t="shared" ref="BI126:BI134" si="8">IF(N126="nulová",J126,0)</f>
        <v>0</v>
      </c>
      <c r="BJ126" s="18" t="s">
        <v>129</v>
      </c>
      <c r="BK126" s="165">
        <f t="shared" ref="BK126:BK134" si="9">ROUND(I126*H126,2)</f>
        <v>0</v>
      </c>
      <c r="BL126" s="18" t="s">
        <v>948</v>
      </c>
      <c r="BM126" s="164" t="s">
        <v>4453</v>
      </c>
    </row>
    <row r="127" spans="1:65" s="2" customFormat="1" ht="16.5" customHeight="1">
      <c r="A127" s="30"/>
      <c r="B127" s="152"/>
      <c r="C127" s="153" t="s">
        <v>129</v>
      </c>
      <c r="D127" s="153" t="s">
        <v>447</v>
      </c>
      <c r="E127" s="154" t="s">
        <v>4454</v>
      </c>
      <c r="F127" s="155" t="s">
        <v>4455</v>
      </c>
      <c r="G127" s="156" t="s">
        <v>651</v>
      </c>
      <c r="H127" s="157">
        <v>1</v>
      </c>
      <c r="I127" s="158"/>
      <c r="J127" s="158">
        <f t="shared" si="0"/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948</v>
      </c>
      <c r="AT127" s="164" t="s">
        <v>447</v>
      </c>
      <c r="AU127" s="164" t="s">
        <v>469</v>
      </c>
      <c r="AY127" s="18" t="s">
        <v>445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129</v>
      </c>
      <c r="BK127" s="165">
        <f t="shared" si="9"/>
        <v>0</v>
      </c>
      <c r="BL127" s="18" t="s">
        <v>948</v>
      </c>
      <c r="BM127" s="164" t="s">
        <v>4456</v>
      </c>
    </row>
    <row r="128" spans="1:65" s="2" customFormat="1" ht="16.5" customHeight="1">
      <c r="A128" s="30"/>
      <c r="B128" s="152"/>
      <c r="C128" s="153" t="s">
        <v>469</v>
      </c>
      <c r="D128" s="153" t="s">
        <v>447</v>
      </c>
      <c r="E128" s="154" t="s">
        <v>4457</v>
      </c>
      <c r="F128" s="155" t="s">
        <v>4458</v>
      </c>
      <c r="G128" s="156" t="s">
        <v>651</v>
      </c>
      <c r="H128" s="157">
        <v>3</v>
      </c>
      <c r="I128" s="158"/>
      <c r="J128" s="158">
        <f t="shared" si="0"/>
        <v>0</v>
      </c>
      <c r="K128" s="159"/>
      <c r="L128" s="31"/>
      <c r="M128" s="160" t="s">
        <v>1</v>
      </c>
      <c r="N128" s="161" t="s">
        <v>39</v>
      </c>
      <c r="O128" s="162">
        <v>0</v>
      </c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948</v>
      </c>
      <c r="AT128" s="164" t="s">
        <v>447</v>
      </c>
      <c r="AU128" s="164" t="s">
        <v>469</v>
      </c>
      <c r="AY128" s="18" t="s">
        <v>445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129</v>
      </c>
      <c r="BK128" s="165">
        <f t="shared" si="9"/>
        <v>0</v>
      </c>
      <c r="BL128" s="18" t="s">
        <v>948</v>
      </c>
      <c r="BM128" s="164" t="s">
        <v>4459</v>
      </c>
    </row>
    <row r="129" spans="1:65" s="2" customFormat="1" ht="16.5" customHeight="1">
      <c r="A129" s="30"/>
      <c r="B129" s="152"/>
      <c r="C129" s="153" t="s">
        <v>451</v>
      </c>
      <c r="D129" s="153" t="s">
        <v>447</v>
      </c>
      <c r="E129" s="154" t="s">
        <v>4460</v>
      </c>
      <c r="F129" s="155" t="s">
        <v>4461</v>
      </c>
      <c r="G129" s="156" t="s">
        <v>651</v>
      </c>
      <c r="H129" s="157">
        <v>1</v>
      </c>
      <c r="I129" s="158"/>
      <c r="J129" s="158">
        <f t="shared" si="0"/>
        <v>0</v>
      </c>
      <c r="K129" s="159"/>
      <c r="L129" s="31"/>
      <c r="M129" s="160" t="s">
        <v>1</v>
      </c>
      <c r="N129" s="161" t="s">
        <v>39</v>
      </c>
      <c r="O129" s="162">
        <v>0</v>
      </c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948</v>
      </c>
      <c r="AT129" s="164" t="s">
        <v>447</v>
      </c>
      <c r="AU129" s="164" t="s">
        <v>469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948</v>
      </c>
      <c r="BM129" s="164" t="s">
        <v>4462</v>
      </c>
    </row>
    <row r="130" spans="1:65" s="2" customFormat="1" ht="16.5" customHeight="1">
      <c r="A130" s="30"/>
      <c r="B130" s="152"/>
      <c r="C130" s="153" t="s">
        <v>490</v>
      </c>
      <c r="D130" s="153" t="s">
        <v>447</v>
      </c>
      <c r="E130" s="154" t="s">
        <v>4463</v>
      </c>
      <c r="F130" s="155" t="s">
        <v>4464</v>
      </c>
      <c r="G130" s="156" t="s">
        <v>651</v>
      </c>
      <c r="H130" s="157">
        <v>2</v>
      </c>
      <c r="I130" s="158"/>
      <c r="J130" s="158">
        <f t="shared" si="0"/>
        <v>0</v>
      </c>
      <c r="K130" s="159"/>
      <c r="L130" s="31"/>
      <c r="M130" s="160" t="s">
        <v>1</v>
      </c>
      <c r="N130" s="161" t="s">
        <v>39</v>
      </c>
      <c r="O130" s="162">
        <v>0</v>
      </c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948</v>
      </c>
      <c r="AT130" s="164" t="s">
        <v>447</v>
      </c>
      <c r="AU130" s="164" t="s">
        <v>469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948</v>
      </c>
      <c r="BM130" s="164" t="s">
        <v>4465</v>
      </c>
    </row>
    <row r="131" spans="1:65" s="2" customFormat="1" ht="16.5" customHeight="1">
      <c r="A131" s="30"/>
      <c r="B131" s="152"/>
      <c r="C131" s="153" t="s">
        <v>494</v>
      </c>
      <c r="D131" s="153" t="s">
        <v>447</v>
      </c>
      <c r="E131" s="154" t="s">
        <v>4466</v>
      </c>
      <c r="F131" s="155" t="s">
        <v>4467</v>
      </c>
      <c r="G131" s="156" t="s">
        <v>651</v>
      </c>
      <c r="H131" s="157">
        <v>1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0</v>
      </c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948</v>
      </c>
      <c r="AT131" s="164" t="s">
        <v>447</v>
      </c>
      <c r="AU131" s="164" t="s">
        <v>469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948</v>
      </c>
      <c r="BM131" s="164" t="s">
        <v>4468</v>
      </c>
    </row>
    <row r="132" spans="1:65" s="2" customFormat="1" ht="16.5" customHeight="1">
      <c r="A132" s="30"/>
      <c r="B132" s="152"/>
      <c r="C132" s="153" t="s">
        <v>499</v>
      </c>
      <c r="D132" s="153" t="s">
        <v>447</v>
      </c>
      <c r="E132" s="154" t="s">
        <v>4469</v>
      </c>
      <c r="F132" s="155" t="s">
        <v>4470</v>
      </c>
      <c r="G132" s="156" t="s">
        <v>651</v>
      </c>
      <c r="H132" s="157">
        <v>1</v>
      </c>
      <c r="I132" s="158"/>
      <c r="J132" s="158">
        <f t="shared" si="0"/>
        <v>0</v>
      </c>
      <c r="K132" s="159"/>
      <c r="L132" s="31"/>
      <c r="M132" s="160" t="s">
        <v>1</v>
      </c>
      <c r="N132" s="161" t="s">
        <v>39</v>
      </c>
      <c r="O132" s="162">
        <v>0</v>
      </c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948</v>
      </c>
      <c r="AT132" s="164" t="s">
        <v>447</v>
      </c>
      <c r="AU132" s="164" t="s">
        <v>469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948</v>
      </c>
      <c r="BM132" s="164" t="s">
        <v>4471</v>
      </c>
    </row>
    <row r="133" spans="1:65" s="2" customFormat="1" ht="24.2" customHeight="1">
      <c r="A133" s="30"/>
      <c r="B133" s="152"/>
      <c r="C133" s="153" t="s">
        <v>504</v>
      </c>
      <c r="D133" s="153" t="s">
        <v>447</v>
      </c>
      <c r="E133" s="154" t="s">
        <v>4472</v>
      </c>
      <c r="F133" s="155" t="s">
        <v>4473</v>
      </c>
      <c r="G133" s="156" t="s">
        <v>651</v>
      </c>
      <c r="H133" s="157">
        <v>132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948</v>
      </c>
      <c r="AT133" s="164" t="s">
        <v>447</v>
      </c>
      <c r="AU133" s="164" t="s">
        <v>469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948</v>
      </c>
      <c r="BM133" s="164" t="s">
        <v>4474</v>
      </c>
    </row>
    <row r="134" spans="1:65" s="2" customFormat="1" ht="24.2" customHeight="1">
      <c r="A134" s="30"/>
      <c r="B134" s="152"/>
      <c r="C134" s="153" t="s">
        <v>510</v>
      </c>
      <c r="D134" s="153" t="s">
        <v>447</v>
      </c>
      <c r="E134" s="154" t="s">
        <v>4475</v>
      </c>
      <c r="F134" s="155" t="s">
        <v>4476</v>
      </c>
      <c r="G134" s="156" t="s">
        <v>651</v>
      </c>
      <c r="H134" s="157">
        <v>33</v>
      </c>
      <c r="I134" s="158"/>
      <c r="J134" s="158">
        <f t="shared" si="0"/>
        <v>0</v>
      </c>
      <c r="K134" s="159"/>
      <c r="L134" s="31"/>
      <c r="M134" s="160" t="s">
        <v>1</v>
      </c>
      <c r="N134" s="161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948</v>
      </c>
      <c r="AT134" s="164" t="s">
        <v>447</v>
      </c>
      <c r="AU134" s="164" t="s">
        <v>469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948</v>
      </c>
      <c r="BM134" s="164" t="s">
        <v>4477</v>
      </c>
    </row>
    <row r="135" spans="1:65" s="12" customFormat="1" ht="20.85" customHeight="1">
      <c r="B135" s="140"/>
      <c r="D135" s="141" t="s">
        <v>72</v>
      </c>
      <c r="E135" s="150" t="s">
        <v>4478</v>
      </c>
      <c r="F135" s="150" t="s">
        <v>4479</v>
      </c>
      <c r="J135" s="151">
        <f>BK135</f>
        <v>0</v>
      </c>
      <c r="L135" s="140"/>
      <c r="M135" s="144"/>
      <c r="N135" s="145"/>
      <c r="O135" s="145"/>
      <c r="P135" s="146">
        <f>SUM(P136:P139)</f>
        <v>0</v>
      </c>
      <c r="Q135" s="145"/>
      <c r="R135" s="146">
        <f>SUM(R136:R139)</f>
        <v>0</v>
      </c>
      <c r="S135" s="145"/>
      <c r="T135" s="147">
        <f>SUM(T136:T139)</f>
        <v>0</v>
      </c>
      <c r="AR135" s="141" t="s">
        <v>469</v>
      </c>
      <c r="AT135" s="148" t="s">
        <v>72</v>
      </c>
      <c r="AU135" s="148" t="s">
        <v>129</v>
      </c>
      <c r="AY135" s="141" t="s">
        <v>445</v>
      </c>
      <c r="BK135" s="149">
        <f>SUM(BK136:BK139)</f>
        <v>0</v>
      </c>
    </row>
    <row r="136" spans="1:65" s="2" customFormat="1" ht="24.2" customHeight="1">
      <c r="A136" s="30"/>
      <c r="B136" s="152"/>
      <c r="C136" s="153" t="s">
        <v>518</v>
      </c>
      <c r="D136" s="153" t="s">
        <v>447</v>
      </c>
      <c r="E136" s="154" t="s">
        <v>4480</v>
      </c>
      <c r="F136" s="155" t="s">
        <v>4481</v>
      </c>
      <c r="G136" s="156" t="s">
        <v>651</v>
      </c>
      <c r="H136" s="157">
        <v>1</v>
      </c>
      <c r="I136" s="158"/>
      <c r="J136" s="158">
        <f>ROUND(I136*H136,2)</f>
        <v>0</v>
      </c>
      <c r="K136" s="159"/>
      <c r="L136" s="31"/>
      <c r="M136" s="160" t="s">
        <v>1</v>
      </c>
      <c r="N136" s="161" t="s">
        <v>39</v>
      </c>
      <c r="O136" s="162">
        <v>0</v>
      </c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948</v>
      </c>
      <c r="AT136" s="164" t="s">
        <v>447</v>
      </c>
      <c r="AU136" s="164" t="s">
        <v>469</v>
      </c>
      <c r="AY136" s="18" t="s">
        <v>445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129</v>
      </c>
      <c r="BK136" s="165">
        <f>ROUND(I136*H136,2)</f>
        <v>0</v>
      </c>
      <c r="BL136" s="18" t="s">
        <v>948</v>
      </c>
      <c r="BM136" s="164" t="s">
        <v>4482</v>
      </c>
    </row>
    <row r="137" spans="1:65" s="2" customFormat="1" ht="24.2" customHeight="1">
      <c r="A137" s="30"/>
      <c r="B137" s="152"/>
      <c r="C137" s="153" t="s">
        <v>526</v>
      </c>
      <c r="D137" s="153" t="s">
        <v>447</v>
      </c>
      <c r="E137" s="154" t="s">
        <v>4483</v>
      </c>
      <c r="F137" s="155" t="s">
        <v>4484</v>
      </c>
      <c r="G137" s="156" t="s">
        <v>651</v>
      </c>
      <c r="H137" s="157">
        <v>2</v>
      </c>
      <c r="I137" s="158"/>
      <c r="J137" s="158">
        <f>ROUND(I137*H137,2)</f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>O137*H137</f>
        <v>0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948</v>
      </c>
      <c r="AT137" s="164" t="s">
        <v>447</v>
      </c>
      <c r="AU137" s="164" t="s">
        <v>469</v>
      </c>
      <c r="AY137" s="18" t="s">
        <v>445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129</v>
      </c>
      <c r="BK137" s="165">
        <f>ROUND(I137*H137,2)</f>
        <v>0</v>
      </c>
      <c r="BL137" s="18" t="s">
        <v>948</v>
      </c>
      <c r="BM137" s="164" t="s">
        <v>4485</v>
      </c>
    </row>
    <row r="138" spans="1:65" s="2" customFormat="1" ht="24.2" customHeight="1">
      <c r="A138" s="30"/>
      <c r="B138" s="152"/>
      <c r="C138" s="153" t="s">
        <v>533</v>
      </c>
      <c r="D138" s="153" t="s">
        <v>447</v>
      </c>
      <c r="E138" s="154" t="s">
        <v>4486</v>
      </c>
      <c r="F138" s="155" t="s">
        <v>4487</v>
      </c>
      <c r="G138" s="156" t="s">
        <v>651</v>
      </c>
      <c r="H138" s="157">
        <v>4</v>
      </c>
      <c r="I138" s="158"/>
      <c r="J138" s="158">
        <f>ROUND(I138*H138,2)</f>
        <v>0</v>
      </c>
      <c r="K138" s="159"/>
      <c r="L138" s="31"/>
      <c r="M138" s="160" t="s">
        <v>1</v>
      </c>
      <c r="N138" s="161" t="s">
        <v>39</v>
      </c>
      <c r="O138" s="162">
        <v>0</v>
      </c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948</v>
      </c>
      <c r="AT138" s="164" t="s">
        <v>447</v>
      </c>
      <c r="AU138" s="164" t="s">
        <v>469</v>
      </c>
      <c r="AY138" s="18" t="s">
        <v>445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8" t="s">
        <v>129</v>
      </c>
      <c r="BK138" s="165">
        <f>ROUND(I138*H138,2)</f>
        <v>0</v>
      </c>
      <c r="BL138" s="18" t="s">
        <v>948</v>
      </c>
      <c r="BM138" s="164" t="s">
        <v>4488</v>
      </c>
    </row>
    <row r="139" spans="1:65" s="2" customFormat="1" ht="16.5" customHeight="1">
      <c r="A139" s="30"/>
      <c r="B139" s="152"/>
      <c r="C139" s="153" t="s">
        <v>539</v>
      </c>
      <c r="D139" s="153" t="s">
        <v>447</v>
      </c>
      <c r="E139" s="154" t="s">
        <v>4489</v>
      </c>
      <c r="F139" s="155" t="s">
        <v>4490</v>
      </c>
      <c r="G139" s="156" t="s">
        <v>651</v>
      </c>
      <c r="H139" s="157">
        <v>1</v>
      </c>
      <c r="I139" s="158"/>
      <c r="J139" s="158">
        <f>ROUND(I139*H139,2)</f>
        <v>0</v>
      </c>
      <c r="K139" s="159"/>
      <c r="L139" s="31"/>
      <c r="M139" s="160" t="s">
        <v>1</v>
      </c>
      <c r="N139" s="161" t="s">
        <v>39</v>
      </c>
      <c r="O139" s="162">
        <v>0</v>
      </c>
      <c r="P139" s="162">
        <f>O139*H139</f>
        <v>0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948</v>
      </c>
      <c r="AT139" s="164" t="s">
        <v>447</v>
      </c>
      <c r="AU139" s="164" t="s">
        <v>469</v>
      </c>
      <c r="AY139" s="18" t="s">
        <v>445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129</v>
      </c>
      <c r="BK139" s="165">
        <f>ROUND(I139*H139,2)</f>
        <v>0</v>
      </c>
      <c r="BL139" s="18" t="s">
        <v>948</v>
      </c>
      <c r="BM139" s="164" t="s">
        <v>4491</v>
      </c>
    </row>
    <row r="140" spans="1:65" s="12" customFormat="1" ht="20.85" customHeight="1">
      <c r="B140" s="140"/>
      <c r="D140" s="141" t="s">
        <v>72</v>
      </c>
      <c r="E140" s="150" t="s">
        <v>4492</v>
      </c>
      <c r="F140" s="150" t="s">
        <v>4493</v>
      </c>
      <c r="J140" s="151">
        <f>BK140</f>
        <v>0</v>
      </c>
      <c r="L140" s="140"/>
      <c r="M140" s="144"/>
      <c r="N140" s="145"/>
      <c r="O140" s="145"/>
      <c r="P140" s="146">
        <f>SUM(P141:P149)</f>
        <v>0</v>
      </c>
      <c r="Q140" s="145"/>
      <c r="R140" s="146">
        <f>SUM(R141:R149)</f>
        <v>0</v>
      </c>
      <c r="S140" s="145"/>
      <c r="T140" s="147">
        <f>SUM(T141:T149)</f>
        <v>0</v>
      </c>
      <c r="AR140" s="141" t="s">
        <v>469</v>
      </c>
      <c r="AT140" s="148" t="s">
        <v>72</v>
      </c>
      <c r="AU140" s="148" t="s">
        <v>129</v>
      </c>
      <c r="AY140" s="141" t="s">
        <v>445</v>
      </c>
      <c r="BK140" s="149">
        <f>SUM(BK141:BK149)</f>
        <v>0</v>
      </c>
    </row>
    <row r="141" spans="1:65" s="2" customFormat="1" ht="49.15" customHeight="1">
      <c r="A141" s="30"/>
      <c r="B141" s="152"/>
      <c r="C141" s="153" t="s">
        <v>546</v>
      </c>
      <c r="D141" s="153" t="s">
        <v>447</v>
      </c>
      <c r="E141" s="154" t="s">
        <v>4494</v>
      </c>
      <c r="F141" s="155" t="s">
        <v>4495</v>
      </c>
      <c r="G141" s="156" t="s">
        <v>542</v>
      </c>
      <c r="H141" s="157">
        <v>1294</v>
      </c>
      <c r="I141" s="158"/>
      <c r="J141" s="158">
        <f t="shared" ref="J141:J149" si="10">ROUND(I141*H141,2)</f>
        <v>0</v>
      </c>
      <c r="K141" s="159"/>
      <c r="L141" s="31"/>
      <c r="M141" s="160" t="s">
        <v>1</v>
      </c>
      <c r="N141" s="161" t="s">
        <v>39</v>
      </c>
      <c r="O141" s="162">
        <v>0</v>
      </c>
      <c r="P141" s="162">
        <f t="shared" ref="P141:P149" si="11">O141*H141</f>
        <v>0</v>
      </c>
      <c r="Q141" s="162">
        <v>0</v>
      </c>
      <c r="R141" s="162">
        <f t="shared" ref="R141:R149" si="12">Q141*H141</f>
        <v>0</v>
      </c>
      <c r="S141" s="162">
        <v>0</v>
      </c>
      <c r="T141" s="163">
        <f t="shared" ref="T141:T149" si="13"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948</v>
      </c>
      <c r="AT141" s="164" t="s">
        <v>447</v>
      </c>
      <c r="AU141" s="164" t="s">
        <v>469</v>
      </c>
      <c r="AY141" s="18" t="s">
        <v>445</v>
      </c>
      <c r="BE141" s="165">
        <f t="shared" ref="BE141:BE149" si="14">IF(N141="základná",J141,0)</f>
        <v>0</v>
      </c>
      <c r="BF141" s="165">
        <f t="shared" ref="BF141:BF149" si="15">IF(N141="znížená",J141,0)</f>
        <v>0</v>
      </c>
      <c r="BG141" s="165">
        <f t="shared" ref="BG141:BG149" si="16">IF(N141="zákl. prenesená",J141,0)</f>
        <v>0</v>
      </c>
      <c r="BH141" s="165">
        <f t="shared" ref="BH141:BH149" si="17">IF(N141="zníž. prenesená",J141,0)</f>
        <v>0</v>
      </c>
      <c r="BI141" s="165">
        <f t="shared" ref="BI141:BI149" si="18">IF(N141="nulová",J141,0)</f>
        <v>0</v>
      </c>
      <c r="BJ141" s="18" t="s">
        <v>129</v>
      </c>
      <c r="BK141" s="165">
        <f t="shared" ref="BK141:BK149" si="19">ROUND(I141*H141,2)</f>
        <v>0</v>
      </c>
      <c r="BL141" s="18" t="s">
        <v>948</v>
      </c>
      <c r="BM141" s="164" t="s">
        <v>4496</v>
      </c>
    </row>
    <row r="142" spans="1:65" s="2" customFormat="1" ht="24.2" customHeight="1">
      <c r="A142" s="30"/>
      <c r="B142" s="152"/>
      <c r="C142" s="153" t="s">
        <v>552</v>
      </c>
      <c r="D142" s="153" t="s">
        <v>447</v>
      </c>
      <c r="E142" s="154" t="s">
        <v>4497</v>
      </c>
      <c r="F142" s="155" t="s">
        <v>4498</v>
      </c>
      <c r="G142" s="156" t="s">
        <v>542</v>
      </c>
      <c r="H142" s="157">
        <v>25</v>
      </c>
      <c r="I142" s="158"/>
      <c r="J142" s="158">
        <f t="shared" si="10"/>
        <v>0</v>
      </c>
      <c r="K142" s="159"/>
      <c r="L142" s="31"/>
      <c r="M142" s="160" t="s">
        <v>1</v>
      </c>
      <c r="N142" s="161" t="s">
        <v>39</v>
      </c>
      <c r="O142" s="162">
        <v>0</v>
      </c>
      <c r="P142" s="162">
        <f t="shared" si="11"/>
        <v>0</v>
      </c>
      <c r="Q142" s="162">
        <v>0</v>
      </c>
      <c r="R142" s="162">
        <f t="shared" si="12"/>
        <v>0</v>
      </c>
      <c r="S142" s="162">
        <v>0</v>
      </c>
      <c r="T142" s="163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948</v>
      </c>
      <c r="AT142" s="164" t="s">
        <v>447</v>
      </c>
      <c r="AU142" s="164" t="s">
        <v>469</v>
      </c>
      <c r="AY142" s="18" t="s">
        <v>445</v>
      </c>
      <c r="BE142" s="165">
        <f t="shared" si="14"/>
        <v>0</v>
      </c>
      <c r="BF142" s="165">
        <f t="shared" si="15"/>
        <v>0</v>
      </c>
      <c r="BG142" s="165">
        <f t="shared" si="16"/>
        <v>0</v>
      </c>
      <c r="BH142" s="165">
        <f t="shared" si="17"/>
        <v>0</v>
      </c>
      <c r="BI142" s="165">
        <f t="shared" si="18"/>
        <v>0</v>
      </c>
      <c r="BJ142" s="18" t="s">
        <v>129</v>
      </c>
      <c r="BK142" s="165">
        <f t="shared" si="19"/>
        <v>0</v>
      </c>
      <c r="BL142" s="18" t="s">
        <v>948</v>
      </c>
      <c r="BM142" s="164" t="s">
        <v>4499</v>
      </c>
    </row>
    <row r="143" spans="1:65" s="2" customFormat="1" ht="37.9" customHeight="1">
      <c r="A143" s="30"/>
      <c r="B143" s="152"/>
      <c r="C143" s="153" t="s">
        <v>558</v>
      </c>
      <c r="D143" s="153" t="s">
        <v>447</v>
      </c>
      <c r="E143" s="154" t="s">
        <v>4500</v>
      </c>
      <c r="F143" s="155" t="s">
        <v>4501</v>
      </c>
      <c r="G143" s="156" t="s">
        <v>542</v>
      </c>
      <c r="H143" s="157">
        <v>58</v>
      </c>
      <c r="I143" s="158"/>
      <c r="J143" s="158">
        <f t="shared" si="10"/>
        <v>0</v>
      </c>
      <c r="K143" s="159"/>
      <c r="L143" s="31"/>
      <c r="M143" s="160" t="s">
        <v>1</v>
      </c>
      <c r="N143" s="161" t="s">
        <v>39</v>
      </c>
      <c r="O143" s="162">
        <v>0</v>
      </c>
      <c r="P143" s="162">
        <f t="shared" si="11"/>
        <v>0</v>
      </c>
      <c r="Q143" s="162">
        <v>0</v>
      </c>
      <c r="R143" s="162">
        <f t="shared" si="12"/>
        <v>0</v>
      </c>
      <c r="S143" s="162">
        <v>0</v>
      </c>
      <c r="T143" s="163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948</v>
      </c>
      <c r="AT143" s="164" t="s">
        <v>447</v>
      </c>
      <c r="AU143" s="164" t="s">
        <v>469</v>
      </c>
      <c r="AY143" s="18" t="s">
        <v>445</v>
      </c>
      <c r="BE143" s="165">
        <f t="shared" si="14"/>
        <v>0</v>
      </c>
      <c r="BF143" s="165">
        <f t="shared" si="15"/>
        <v>0</v>
      </c>
      <c r="BG143" s="165">
        <f t="shared" si="16"/>
        <v>0</v>
      </c>
      <c r="BH143" s="165">
        <f t="shared" si="17"/>
        <v>0</v>
      </c>
      <c r="BI143" s="165">
        <f t="shared" si="18"/>
        <v>0</v>
      </c>
      <c r="BJ143" s="18" t="s">
        <v>129</v>
      </c>
      <c r="BK143" s="165">
        <f t="shared" si="19"/>
        <v>0</v>
      </c>
      <c r="BL143" s="18" t="s">
        <v>948</v>
      </c>
      <c r="BM143" s="164" t="s">
        <v>4502</v>
      </c>
    </row>
    <row r="144" spans="1:65" s="2" customFormat="1" ht="16.5" customHeight="1">
      <c r="A144" s="30"/>
      <c r="B144" s="152"/>
      <c r="C144" s="153" t="s">
        <v>390</v>
      </c>
      <c r="D144" s="153" t="s">
        <v>447</v>
      </c>
      <c r="E144" s="154" t="s">
        <v>4503</v>
      </c>
      <c r="F144" s="155" t="s">
        <v>4504</v>
      </c>
      <c r="G144" s="156" t="s">
        <v>651</v>
      </c>
      <c r="H144" s="157">
        <v>5</v>
      </c>
      <c r="I144" s="158"/>
      <c r="J144" s="158">
        <f t="shared" si="10"/>
        <v>0</v>
      </c>
      <c r="K144" s="159"/>
      <c r="L144" s="31"/>
      <c r="M144" s="160" t="s">
        <v>1</v>
      </c>
      <c r="N144" s="161" t="s">
        <v>39</v>
      </c>
      <c r="O144" s="162">
        <v>0</v>
      </c>
      <c r="P144" s="162">
        <f t="shared" si="11"/>
        <v>0</v>
      </c>
      <c r="Q144" s="162">
        <v>0</v>
      </c>
      <c r="R144" s="162">
        <f t="shared" si="12"/>
        <v>0</v>
      </c>
      <c r="S144" s="162">
        <v>0</v>
      </c>
      <c r="T144" s="163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948</v>
      </c>
      <c r="AT144" s="164" t="s">
        <v>447</v>
      </c>
      <c r="AU144" s="164" t="s">
        <v>469</v>
      </c>
      <c r="AY144" s="18" t="s">
        <v>445</v>
      </c>
      <c r="BE144" s="165">
        <f t="shared" si="14"/>
        <v>0</v>
      </c>
      <c r="BF144" s="165">
        <f t="shared" si="15"/>
        <v>0</v>
      </c>
      <c r="BG144" s="165">
        <f t="shared" si="16"/>
        <v>0</v>
      </c>
      <c r="BH144" s="165">
        <f t="shared" si="17"/>
        <v>0</v>
      </c>
      <c r="BI144" s="165">
        <f t="shared" si="18"/>
        <v>0</v>
      </c>
      <c r="BJ144" s="18" t="s">
        <v>129</v>
      </c>
      <c r="BK144" s="165">
        <f t="shared" si="19"/>
        <v>0</v>
      </c>
      <c r="BL144" s="18" t="s">
        <v>948</v>
      </c>
      <c r="BM144" s="164" t="s">
        <v>4505</v>
      </c>
    </row>
    <row r="145" spans="1:65" s="2" customFormat="1" ht="37.9" customHeight="1">
      <c r="A145" s="30"/>
      <c r="B145" s="152"/>
      <c r="C145" s="153" t="s">
        <v>567</v>
      </c>
      <c r="D145" s="153" t="s">
        <v>447</v>
      </c>
      <c r="E145" s="154" t="s">
        <v>4506</v>
      </c>
      <c r="F145" s="155" t="s">
        <v>4507</v>
      </c>
      <c r="G145" s="156" t="s">
        <v>542</v>
      </c>
      <c r="H145" s="157">
        <v>58</v>
      </c>
      <c r="I145" s="158"/>
      <c r="J145" s="158">
        <f t="shared" si="10"/>
        <v>0</v>
      </c>
      <c r="K145" s="159"/>
      <c r="L145" s="31"/>
      <c r="M145" s="160" t="s">
        <v>1</v>
      </c>
      <c r="N145" s="161" t="s">
        <v>39</v>
      </c>
      <c r="O145" s="162">
        <v>0</v>
      </c>
      <c r="P145" s="162">
        <f t="shared" si="11"/>
        <v>0</v>
      </c>
      <c r="Q145" s="162">
        <v>0</v>
      </c>
      <c r="R145" s="162">
        <f t="shared" si="12"/>
        <v>0</v>
      </c>
      <c r="S145" s="162">
        <v>0</v>
      </c>
      <c r="T145" s="163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948</v>
      </c>
      <c r="AT145" s="164" t="s">
        <v>447</v>
      </c>
      <c r="AU145" s="164" t="s">
        <v>469</v>
      </c>
      <c r="AY145" s="18" t="s">
        <v>445</v>
      </c>
      <c r="BE145" s="165">
        <f t="shared" si="14"/>
        <v>0</v>
      </c>
      <c r="BF145" s="165">
        <f t="shared" si="15"/>
        <v>0</v>
      </c>
      <c r="BG145" s="165">
        <f t="shared" si="16"/>
        <v>0</v>
      </c>
      <c r="BH145" s="165">
        <f t="shared" si="17"/>
        <v>0</v>
      </c>
      <c r="BI145" s="165">
        <f t="shared" si="18"/>
        <v>0</v>
      </c>
      <c r="BJ145" s="18" t="s">
        <v>129</v>
      </c>
      <c r="BK145" s="165">
        <f t="shared" si="19"/>
        <v>0</v>
      </c>
      <c r="BL145" s="18" t="s">
        <v>948</v>
      </c>
      <c r="BM145" s="164" t="s">
        <v>4508</v>
      </c>
    </row>
    <row r="146" spans="1:65" s="2" customFormat="1" ht="37.9" customHeight="1">
      <c r="A146" s="30"/>
      <c r="B146" s="152"/>
      <c r="C146" s="153" t="s">
        <v>572</v>
      </c>
      <c r="D146" s="153" t="s">
        <v>447</v>
      </c>
      <c r="E146" s="154" t="s">
        <v>4509</v>
      </c>
      <c r="F146" s="155" t="s">
        <v>4510</v>
      </c>
      <c r="G146" s="156" t="s">
        <v>542</v>
      </c>
      <c r="H146" s="157">
        <v>685</v>
      </c>
      <c r="I146" s="158"/>
      <c r="J146" s="158">
        <f t="shared" si="10"/>
        <v>0</v>
      </c>
      <c r="K146" s="159"/>
      <c r="L146" s="31"/>
      <c r="M146" s="160" t="s">
        <v>1</v>
      </c>
      <c r="N146" s="161" t="s">
        <v>39</v>
      </c>
      <c r="O146" s="162">
        <v>0</v>
      </c>
      <c r="P146" s="162">
        <f t="shared" si="11"/>
        <v>0</v>
      </c>
      <c r="Q146" s="162">
        <v>0</v>
      </c>
      <c r="R146" s="162">
        <f t="shared" si="12"/>
        <v>0</v>
      </c>
      <c r="S146" s="162">
        <v>0</v>
      </c>
      <c r="T146" s="163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948</v>
      </c>
      <c r="AT146" s="164" t="s">
        <v>447</v>
      </c>
      <c r="AU146" s="164" t="s">
        <v>469</v>
      </c>
      <c r="AY146" s="18" t="s">
        <v>445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8" t="s">
        <v>129</v>
      </c>
      <c r="BK146" s="165">
        <f t="shared" si="19"/>
        <v>0</v>
      </c>
      <c r="BL146" s="18" t="s">
        <v>948</v>
      </c>
      <c r="BM146" s="164" t="s">
        <v>4511</v>
      </c>
    </row>
    <row r="147" spans="1:65" s="2" customFormat="1" ht="16.5" customHeight="1">
      <c r="A147" s="30"/>
      <c r="B147" s="152"/>
      <c r="C147" s="153" t="s">
        <v>7</v>
      </c>
      <c r="D147" s="153" t="s">
        <v>447</v>
      </c>
      <c r="E147" s="154" t="s">
        <v>4512</v>
      </c>
      <c r="F147" s="155" t="s">
        <v>4513</v>
      </c>
      <c r="G147" s="156" t="s">
        <v>4514</v>
      </c>
      <c r="H147" s="157">
        <v>1</v>
      </c>
      <c r="I147" s="158"/>
      <c r="J147" s="158">
        <f t="shared" si="10"/>
        <v>0</v>
      </c>
      <c r="K147" s="159"/>
      <c r="L147" s="31"/>
      <c r="M147" s="160" t="s">
        <v>1</v>
      </c>
      <c r="N147" s="161" t="s">
        <v>39</v>
      </c>
      <c r="O147" s="162">
        <v>0</v>
      </c>
      <c r="P147" s="162">
        <f t="shared" si="11"/>
        <v>0</v>
      </c>
      <c r="Q147" s="162">
        <v>0</v>
      </c>
      <c r="R147" s="162">
        <f t="shared" si="12"/>
        <v>0</v>
      </c>
      <c r="S147" s="162">
        <v>0</v>
      </c>
      <c r="T147" s="163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948</v>
      </c>
      <c r="AT147" s="164" t="s">
        <v>447</v>
      </c>
      <c r="AU147" s="164" t="s">
        <v>469</v>
      </c>
      <c r="AY147" s="18" t="s">
        <v>445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8" t="s">
        <v>129</v>
      </c>
      <c r="BK147" s="165">
        <f t="shared" si="19"/>
        <v>0</v>
      </c>
      <c r="BL147" s="18" t="s">
        <v>948</v>
      </c>
      <c r="BM147" s="164" t="s">
        <v>4515</v>
      </c>
    </row>
    <row r="148" spans="1:65" s="2" customFormat="1" ht="33" customHeight="1">
      <c r="A148" s="30"/>
      <c r="B148" s="152"/>
      <c r="C148" s="153" t="s">
        <v>588</v>
      </c>
      <c r="D148" s="153" t="s">
        <v>447</v>
      </c>
      <c r="E148" s="154" t="s">
        <v>4516</v>
      </c>
      <c r="F148" s="155" t="s">
        <v>4517</v>
      </c>
      <c r="G148" s="156" t="s">
        <v>651</v>
      </c>
      <c r="H148" s="157">
        <v>10</v>
      </c>
      <c r="I148" s="158"/>
      <c r="J148" s="158">
        <f t="shared" si="10"/>
        <v>0</v>
      </c>
      <c r="K148" s="159"/>
      <c r="L148" s="31"/>
      <c r="M148" s="160" t="s">
        <v>1</v>
      </c>
      <c r="N148" s="161" t="s">
        <v>39</v>
      </c>
      <c r="O148" s="162">
        <v>0</v>
      </c>
      <c r="P148" s="162">
        <f t="shared" si="11"/>
        <v>0</v>
      </c>
      <c r="Q148" s="162">
        <v>0</v>
      </c>
      <c r="R148" s="162">
        <f t="shared" si="12"/>
        <v>0</v>
      </c>
      <c r="S148" s="162">
        <v>0</v>
      </c>
      <c r="T148" s="163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948</v>
      </c>
      <c r="AT148" s="164" t="s">
        <v>447</v>
      </c>
      <c r="AU148" s="164" t="s">
        <v>469</v>
      </c>
      <c r="AY148" s="18" t="s">
        <v>445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8" t="s">
        <v>129</v>
      </c>
      <c r="BK148" s="165">
        <f t="shared" si="19"/>
        <v>0</v>
      </c>
      <c r="BL148" s="18" t="s">
        <v>948</v>
      </c>
      <c r="BM148" s="164" t="s">
        <v>4518</v>
      </c>
    </row>
    <row r="149" spans="1:65" s="2" customFormat="1" ht="37.9" customHeight="1">
      <c r="A149" s="30"/>
      <c r="B149" s="152"/>
      <c r="C149" s="153" t="s">
        <v>597</v>
      </c>
      <c r="D149" s="153" t="s">
        <v>447</v>
      </c>
      <c r="E149" s="154" t="s">
        <v>4519</v>
      </c>
      <c r="F149" s="155" t="s">
        <v>4520</v>
      </c>
      <c r="G149" s="156" t="s">
        <v>4514</v>
      </c>
      <c r="H149" s="157">
        <v>1</v>
      </c>
      <c r="I149" s="158"/>
      <c r="J149" s="158">
        <f t="shared" si="10"/>
        <v>0</v>
      </c>
      <c r="K149" s="159"/>
      <c r="L149" s="31"/>
      <c r="M149" s="160" t="s">
        <v>1</v>
      </c>
      <c r="N149" s="161" t="s">
        <v>39</v>
      </c>
      <c r="O149" s="162">
        <v>0</v>
      </c>
      <c r="P149" s="162">
        <f t="shared" si="11"/>
        <v>0</v>
      </c>
      <c r="Q149" s="162">
        <v>0</v>
      </c>
      <c r="R149" s="162">
        <f t="shared" si="12"/>
        <v>0</v>
      </c>
      <c r="S149" s="162">
        <v>0</v>
      </c>
      <c r="T149" s="163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948</v>
      </c>
      <c r="AT149" s="164" t="s">
        <v>447</v>
      </c>
      <c r="AU149" s="164" t="s">
        <v>469</v>
      </c>
      <c r="AY149" s="18" t="s">
        <v>445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8" t="s">
        <v>129</v>
      </c>
      <c r="BK149" s="165">
        <f t="shared" si="19"/>
        <v>0</v>
      </c>
      <c r="BL149" s="18" t="s">
        <v>948</v>
      </c>
      <c r="BM149" s="164" t="s">
        <v>4521</v>
      </c>
    </row>
    <row r="150" spans="1:65" s="12" customFormat="1" ht="20.85" customHeight="1">
      <c r="B150" s="140"/>
      <c r="D150" s="141" t="s">
        <v>72</v>
      </c>
      <c r="E150" s="150" t="s">
        <v>4522</v>
      </c>
      <c r="F150" s="150" t="s">
        <v>4523</v>
      </c>
      <c r="J150" s="151">
        <f>BK150</f>
        <v>0</v>
      </c>
      <c r="L150" s="140"/>
      <c r="M150" s="144"/>
      <c r="N150" s="145"/>
      <c r="O150" s="145"/>
      <c r="P150" s="146">
        <f>SUM(P151:P162)</f>
        <v>0</v>
      </c>
      <c r="Q150" s="145"/>
      <c r="R150" s="146">
        <f>SUM(R151:R162)</f>
        <v>0</v>
      </c>
      <c r="S150" s="145"/>
      <c r="T150" s="147">
        <f>SUM(T151:T162)</f>
        <v>0</v>
      </c>
      <c r="AR150" s="141" t="s">
        <v>469</v>
      </c>
      <c r="AT150" s="148" t="s">
        <v>72</v>
      </c>
      <c r="AU150" s="148" t="s">
        <v>129</v>
      </c>
      <c r="AY150" s="141" t="s">
        <v>445</v>
      </c>
      <c r="BK150" s="149">
        <f>SUM(BK151:BK162)</f>
        <v>0</v>
      </c>
    </row>
    <row r="151" spans="1:65" s="2" customFormat="1" ht="24.2" customHeight="1">
      <c r="A151" s="30"/>
      <c r="B151" s="152"/>
      <c r="C151" s="153" t="s">
        <v>601</v>
      </c>
      <c r="D151" s="153" t="s">
        <v>447</v>
      </c>
      <c r="E151" s="154" t="s">
        <v>4524</v>
      </c>
      <c r="F151" s="155" t="s">
        <v>4525</v>
      </c>
      <c r="G151" s="156" t="s">
        <v>542</v>
      </c>
      <c r="H151" s="157">
        <v>1294</v>
      </c>
      <c r="I151" s="158"/>
      <c r="J151" s="158">
        <f t="shared" ref="J151:J162" si="20">ROUND(I151*H151,2)</f>
        <v>0</v>
      </c>
      <c r="K151" s="159"/>
      <c r="L151" s="31"/>
      <c r="M151" s="160" t="s">
        <v>1</v>
      </c>
      <c r="N151" s="161" t="s">
        <v>39</v>
      </c>
      <c r="O151" s="162">
        <v>0</v>
      </c>
      <c r="P151" s="162">
        <f t="shared" ref="P151:P162" si="21">O151*H151</f>
        <v>0</v>
      </c>
      <c r="Q151" s="162">
        <v>0</v>
      </c>
      <c r="R151" s="162">
        <f t="shared" ref="R151:R162" si="22">Q151*H151</f>
        <v>0</v>
      </c>
      <c r="S151" s="162">
        <v>0</v>
      </c>
      <c r="T151" s="163">
        <f t="shared" ref="T151:T162" si="23"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948</v>
      </c>
      <c r="AT151" s="164" t="s">
        <v>447</v>
      </c>
      <c r="AU151" s="164" t="s">
        <v>469</v>
      </c>
      <c r="AY151" s="18" t="s">
        <v>445</v>
      </c>
      <c r="BE151" s="165">
        <f t="shared" ref="BE151:BE162" si="24">IF(N151="základná",J151,0)</f>
        <v>0</v>
      </c>
      <c r="BF151" s="165">
        <f t="shared" ref="BF151:BF162" si="25">IF(N151="znížená",J151,0)</f>
        <v>0</v>
      </c>
      <c r="BG151" s="165">
        <f t="shared" ref="BG151:BG162" si="26">IF(N151="zákl. prenesená",J151,0)</f>
        <v>0</v>
      </c>
      <c r="BH151" s="165">
        <f t="shared" ref="BH151:BH162" si="27">IF(N151="zníž. prenesená",J151,0)</f>
        <v>0</v>
      </c>
      <c r="BI151" s="165">
        <f t="shared" ref="BI151:BI162" si="28">IF(N151="nulová",J151,0)</f>
        <v>0</v>
      </c>
      <c r="BJ151" s="18" t="s">
        <v>129</v>
      </c>
      <c r="BK151" s="165">
        <f t="shared" ref="BK151:BK162" si="29">ROUND(I151*H151,2)</f>
        <v>0</v>
      </c>
      <c r="BL151" s="18" t="s">
        <v>948</v>
      </c>
      <c r="BM151" s="164" t="s">
        <v>4526</v>
      </c>
    </row>
    <row r="152" spans="1:65" s="2" customFormat="1" ht="33" customHeight="1">
      <c r="A152" s="30"/>
      <c r="B152" s="152"/>
      <c r="C152" s="153" t="s">
        <v>606</v>
      </c>
      <c r="D152" s="153" t="s">
        <v>447</v>
      </c>
      <c r="E152" s="154" t="s">
        <v>4527</v>
      </c>
      <c r="F152" s="155" t="s">
        <v>4528</v>
      </c>
      <c r="G152" s="156" t="s">
        <v>542</v>
      </c>
      <c r="H152" s="157">
        <v>1294</v>
      </c>
      <c r="I152" s="158"/>
      <c r="J152" s="158">
        <f t="shared" si="20"/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si="21"/>
        <v>0</v>
      </c>
      <c r="Q152" s="162">
        <v>0</v>
      </c>
      <c r="R152" s="162">
        <f t="shared" si="22"/>
        <v>0</v>
      </c>
      <c r="S152" s="162">
        <v>0</v>
      </c>
      <c r="T152" s="163">
        <f t="shared" si="2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948</v>
      </c>
      <c r="AT152" s="164" t="s">
        <v>447</v>
      </c>
      <c r="AU152" s="164" t="s">
        <v>469</v>
      </c>
      <c r="AY152" s="18" t="s">
        <v>445</v>
      </c>
      <c r="BE152" s="165">
        <f t="shared" si="24"/>
        <v>0</v>
      </c>
      <c r="BF152" s="165">
        <f t="shared" si="25"/>
        <v>0</v>
      </c>
      <c r="BG152" s="165">
        <f t="shared" si="26"/>
        <v>0</v>
      </c>
      <c r="BH152" s="165">
        <f t="shared" si="27"/>
        <v>0</v>
      </c>
      <c r="BI152" s="165">
        <f t="shared" si="28"/>
        <v>0</v>
      </c>
      <c r="BJ152" s="18" t="s">
        <v>129</v>
      </c>
      <c r="BK152" s="165">
        <f t="shared" si="29"/>
        <v>0</v>
      </c>
      <c r="BL152" s="18" t="s">
        <v>948</v>
      </c>
      <c r="BM152" s="164" t="s">
        <v>4529</v>
      </c>
    </row>
    <row r="153" spans="1:65" s="2" customFormat="1" ht="24.2" customHeight="1">
      <c r="A153" s="30"/>
      <c r="B153" s="152"/>
      <c r="C153" s="153" t="s">
        <v>612</v>
      </c>
      <c r="D153" s="153" t="s">
        <v>447</v>
      </c>
      <c r="E153" s="154" t="s">
        <v>4530</v>
      </c>
      <c r="F153" s="155" t="s">
        <v>4531</v>
      </c>
      <c r="G153" s="156" t="s">
        <v>4514</v>
      </c>
      <c r="H153" s="157">
        <v>1</v>
      </c>
      <c r="I153" s="158"/>
      <c r="J153" s="158">
        <f t="shared" si="20"/>
        <v>0</v>
      </c>
      <c r="K153" s="159"/>
      <c r="L153" s="31"/>
      <c r="M153" s="160" t="s">
        <v>1</v>
      </c>
      <c r="N153" s="161" t="s">
        <v>39</v>
      </c>
      <c r="O153" s="162">
        <v>0</v>
      </c>
      <c r="P153" s="162">
        <f t="shared" si="21"/>
        <v>0</v>
      </c>
      <c r="Q153" s="162">
        <v>0</v>
      </c>
      <c r="R153" s="162">
        <f t="shared" si="22"/>
        <v>0</v>
      </c>
      <c r="S153" s="162">
        <v>0</v>
      </c>
      <c r="T153" s="163">
        <f t="shared" si="2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948</v>
      </c>
      <c r="AT153" s="164" t="s">
        <v>447</v>
      </c>
      <c r="AU153" s="164" t="s">
        <v>469</v>
      </c>
      <c r="AY153" s="18" t="s">
        <v>445</v>
      </c>
      <c r="BE153" s="165">
        <f t="shared" si="24"/>
        <v>0</v>
      </c>
      <c r="BF153" s="165">
        <f t="shared" si="25"/>
        <v>0</v>
      </c>
      <c r="BG153" s="165">
        <f t="shared" si="26"/>
        <v>0</v>
      </c>
      <c r="BH153" s="165">
        <f t="shared" si="27"/>
        <v>0</v>
      </c>
      <c r="BI153" s="165">
        <f t="shared" si="28"/>
        <v>0</v>
      </c>
      <c r="BJ153" s="18" t="s">
        <v>129</v>
      </c>
      <c r="BK153" s="165">
        <f t="shared" si="29"/>
        <v>0</v>
      </c>
      <c r="BL153" s="18" t="s">
        <v>948</v>
      </c>
      <c r="BM153" s="164" t="s">
        <v>4532</v>
      </c>
    </row>
    <row r="154" spans="1:65" s="2" customFormat="1" ht="24.2" customHeight="1">
      <c r="A154" s="30"/>
      <c r="B154" s="152"/>
      <c r="C154" s="153" t="s">
        <v>617</v>
      </c>
      <c r="D154" s="153" t="s">
        <v>447</v>
      </c>
      <c r="E154" s="154" t="s">
        <v>4533</v>
      </c>
      <c r="F154" s="155" t="s">
        <v>4534</v>
      </c>
      <c r="G154" s="156" t="s">
        <v>651</v>
      </c>
      <c r="H154" s="157">
        <v>10</v>
      </c>
      <c r="I154" s="158"/>
      <c r="J154" s="158">
        <f t="shared" si="20"/>
        <v>0</v>
      </c>
      <c r="K154" s="159"/>
      <c r="L154" s="31"/>
      <c r="M154" s="160" t="s">
        <v>1</v>
      </c>
      <c r="N154" s="161" t="s">
        <v>39</v>
      </c>
      <c r="O154" s="162">
        <v>0</v>
      </c>
      <c r="P154" s="162">
        <f t="shared" si="21"/>
        <v>0</v>
      </c>
      <c r="Q154" s="162">
        <v>0</v>
      </c>
      <c r="R154" s="162">
        <f t="shared" si="22"/>
        <v>0</v>
      </c>
      <c r="S154" s="162">
        <v>0</v>
      </c>
      <c r="T154" s="163">
        <f t="shared" si="2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948</v>
      </c>
      <c r="AT154" s="164" t="s">
        <v>447</v>
      </c>
      <c r="AU154" s="164" t="s">
        <v>469</v>
      </c>
      <c r="AY154" s="18" t="s">
        <v>445</v>
      </c>
      <c r="BE154" s="165">
        <f t="shared" si="24"/>
        <v>0</v>
      </c>
      <c r="BF154" s="165">
        <f t="shared" si="25"/>
        <v>0</v>
      </c>
      <c r="BG154" s="165">
        <f t="shared" si="26"/>
        <v>0</v>
      </c>
      <c r="BH154" s="165">
        <f t="shared" si="27"/>
        <v>0</v>
      </c>
      <c r="BI154" s="165">
        <f t="shared" si="28"/>
        <v>0</v>
      </c>
      <c r="BJ154" s="18" t="s">
        <v>129</v>
      </c>
      <c r="BK154" s="165">
        <f t="shared" si="29"/>
        <v>0</v>
      </c>
      <c r="BL154" s="18" t="s">
        <v>948</v>
      </c>
      <c r="BM154" s="164" t="s">
        <v>4535</v>
      </c>
    </row>
    <row r="155" spans="1:65" s="2" customFormat="1" ht="24.2" customHeight="1">
      <c r="A155" s="30"/>
      <c r="B155" s="152"/>
      <c r="C155" s="153" t="s">
        <v>621</v>
      </c>
      <c r="D155" s="153" t="s">
        <v>447</v>
      </c>
      <c r="E155" s="154" t="s">
        <v>4536</v>
      </c>
      <c r="F155" s="155" t="s">
        <v>4537</v>
      </c>
      <c r="G155" s="156" t="s">
        <v>651</v>
      </c>
      <c r="H155" s="157">
        <v>165</v>
      </c>
      <c r="I155" s="158"/>
      <c r="J155" s="158">
        <f t="shared" si="20"/>
        <v>0</v>
      </c>
      <c r="K155" s="159"/>
      <c r="L155" s="31"/>
      <c r="M155" s="160" t="s">
        <v>1</v>
      </c>
      <c r="N155" s="161" t="s">
        <v>39</v>
      </c>
      <c r="O155" s="162">
        <v>0</v>
      </c>
      <c r="P155" s="162">
        <f t="shared" si="21"/>
        <v>0</v>
      </c>
      <c r="Q155" s="162">
        <v>0</v>
      </c>
      <c r="R155" s="162">
        <f t="shared" si="22"/>
        <v>0</v>
      </c>
      <c r="S155" s="162">
        <v>0</v>
      </c>
      <c r="T155" s="163">
        <f t="shared" si="2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948</v>
      </c>
      <c r="AT155" s="164" t="s">
        <v>447</v>
      </c>
      <c r="AU155" s="164" t="s">
        <v>469</v>
      </c>
      <c r="AY155" s="18" t="s">
        <v>445</v>
      </c>
      <c r="BE155" s="165">
        <f t="shared" si="24"/>
        <v>0</v>
      </c>
      <c r="BF155" s="165">
        <f t="shared" si="25"/>
        <v>0</v>
      </c>
      <c r="BG155" s="165">
        <f t="shared" si="26"/>
        <v>0</v>
      </c>
      <c r="BH155" s="165">
        <f t="shared" si="27"/>
        <v>0</v>
      </c>
      <c r="BI155" s="165">
        <f t="shared" si="28"/>
        <v>0</v>
      </c>
      <c r="BJ155" s="18" t="s">
        <v>129</v>
      </c>
      <c r="BK155" s="165">
        <f t="shared" si="29"/>
        <v>0</v>
      </c>
      <c r="BL155" s="18" t="s">
        <v>948</v>
      </c>
      <c r="BM155" s="164" t="s">
        <v>4538</v>
      </c>
    </row>
    <row r="156" spans="1:65" s="2" customFormat="1" ht="24.2" customHeight="1">
      <c r="A156" s="30"/>
      <c r="B156" s="152"/>
      <c r="C156" s="153" t="s">
        <v>408</v>
      </c>
      <c r="D156" s="153" t="s">
        <v>447</v>
      </c>
      <c r="E156" s="154" t="s">
        <v>4539</v>
      </c>
      <c r="F156" s="155" t="s">
        <v>4540</v>
      </c>
      <c r="G156" s="156" t="s">
        <v>542</v>
      </c>
      <c r="H156" s="157">
        <v>389</v>
      </c>
      <c r="I156" s="158"/>
      <c r="J156" s="158">
        <f t="shared" si="20"/>
        <v>0</v>
      </c>
      <c r="K156" s="159"/>
      <c r="L156" s="31"/>
      <c r="M156" s="160" t="s">
        <v>1</v>
      </c>
      <c r="N156" s="161" t="s">
        <v>39</v>
      </c>
      <c r="O156" s="162">
        <v>0</v>
      </c>
      <c r="P156" s="162">
        <f t="shared" si="21"/>
        <v>0</v>
      </c>
      <c r="Q156" s="162">
        <v>0</v>
      </c>
      <c r="R156" s="162">
        <f t="shared" si="22"/>
        <v>0</v>
      </c>
      <c r="S156" s="162">
        <v>0</v>
      </c>
      <c r="T156" s="163">
        <f t="shared" si="2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948</v>
      </c>
      <c r="AT156" s="164" t="s">
        <v>447</v>
      </c>
      <c r="AU156" s="164" t="s">
        <v>469</v>
      </c>
      <c r="AY156" s="18" t="s">
        <v>445</v>
      </c>
      <c r="BE156" s="165">
        <f t="shared" si="24"/>
        <v>0</v>
      </c>
      <c r="BF156" s="165">
        <f t="shared" si="25"/>
        <v>0</v>
      </c>
      <c r="BG156" s="165">
        <f t="shared" si="26"/>
        <v>0</v>
      </c>
      <c r="BH156" s="165">
        <f t="shared" si="27"/>
        <v>0</v>
      </c>
      <c r="BI156" s="165">
        <f t="shared" si="28"/>
        <v>0</v>
      </c>
      <c r="BJ156" s="18" t="s">
        <v>129</v>
      </c>
      <c r="BK156" s="165">
        <f t="shared" si="29"/>
        <v>0</v>
      </c>
      <c r="BL156" s="18" t="s">
        <v>948</v>
      </c>
      <c r="BM156" s="164" t="s">
        <v>4541</v>
      </c>
    </row>
    <row r="157" spans="1:65" s="2" customFormat="1" ht="21.75" customHeight="1">
      <c r="A157" s="30"/>
      <c r="B157" s="152"/>
      <c r="C157" s="153" t="s">
        <v>634</v>
      </c>
      <c r="D157" s="153" t="s">
        <v>447</v>
      </c>
      <c r="E157" s="154" t="s">
        <v>4542</v>
      </c>
      <c r="F157" s="155" t="s">
        <v>4543</v>
      </c>
      <c r="G157" s="156" t="s">
        <v>651</v>
      </c>
      <c r="H157" s="157">
        <v>12</v>
      </c>
      <c r="I157" s="158"/>
      <c r="J157" s="158">
        <f t="shared" si="20"/>
        <v>0</v>
      </c>
      <c r="K157" s="159"/>
      <c r="L157" s="31"/>
      <c r="M157" s="160" t="s">
        <v>1</v>
      </c>
      <c r="N157" s="161" t="s">
        <v>39</v>
      </c>
      <c r="O157" s="162">
        <v>0</v>
      </c>
      <c r="P157" s="162">
        <f t="shared" si="21"/>
        <v>0</v>
      </c>
      <c r="Q157" s="162">
        <v>0</v>
      </c>
      <c r="R157" s="162">
        <f t="shared" si="22"/>
        <v>0</v>
      </c>
      <c r="S157" s="162">
        <v>0</v>
      </c>
      <c r="T157" s="163">
        <f t="shared" si="2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948</v>
      </c>
      <c r="AT157" s="164" t="s">
        <v>447</v>
      </c>
      <c r="AU157" s="164" t="s">
        <v>469</v>
      </c>
      <c r="AY157" s="18" t="s">
        <v>445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8" t="s">
        <v>129</v>
      </c>
      <c r="BK157" s="165">
        <f t="shared" si="29"/>
        <v>0</v>
      </c>
      <c r="BL157" s="18" t="s">
        <v>948</v>
      </c>
      <c r="BM157" s="164" t="s">
        <v>4544</v>
      </c>
    </row>
    <row r="158" spans="1:65" s="2" customFormat="1" ht="16.5" customHeight="1">
      <c r="A158" s="30"/>
      <c r="B158" s="152"/>
      <c r="C158" s="153" t="s">
        <v>643</v>
      </c>
      <c r="D158" s="153" t="s">
        <v>447</v>
      </c>
      <c r="E158" s="154" t="s">
        <v>4545</v>
      </c>
      <c r="F158" s="155" t="s">
        <v>4546</v>
      </c>
      <c r="G158" s="156" t="s">
        <v>4514</v>
      </c>
      <c r="H158" s="157">
        <v>1</v>
      </c>
      <c r="I158" s="158"/>
      <c r="J158" s="158">
        <f t="shared" si="20"/>
        <v>0</v>
      </c>
      <c r="K158" s="159"/>
      <c r="L158" s="31"/>
      <c r="M158" s="160" t="s">
        <v>1</v>
      </c>
      <c r="N158" s="161" t="s">
        <v>39</v>
      </c>
      <c r="O158" s="162">
        <v>0</v>
      </c>
      <c r="P158" s="162">
        <f t="shared" si="21"/>
        <v>0</v>
      </c>
      <c r="Q158" s="162">
        <v>0</v>
      </c>
      <c r="R158" s="162">
        <f t="shared" si="22"/>
        <v>0</v>
      </c>
      <c r="S158" s="162">
        <v>0</v>
      </c>
      <c r="T158" s="163">
        <f t="shared" si="2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4" t="s">
        <v>948</v>
      </c>
      <c r="AT158" s="164" t="s">
        <v>447</v>
      </c>
      <c r="AU158" s="164" t="s">
        <v>469</v>
      </c>
      <c r="AY158" s="18" t="s">
        <v>445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8" t="s">
        <v>129</v>
      </c>
      <c r="BK158" s="165">
        <f t="shared" si="29"/>
        <v>0</v>
      </c>
      <c r="BL158" s="18" t="s">
        <v>948</v>
      </c>
      <c r="BM158" s="164" t="s">
        <v>4547</v>
      </c>
    </row>
    <row r="159" spans="1:65" s="2" customFormat="1" ht="21.75" customHeight="1">
      <c r="A159" s="30"/>
      <c r="B159" s="152"/>
      <c r="C159" s="153" t="s">
        <v>648</v>
      </c>
      <c r="D159" s="153" t="s">
        <v>447</v>
      </c>
      <c r="E159" s="154" t="s">
        <v>4548</v>
      </c>
      <c r="F159" s="155" t="s">
        <v>4549</v>
      </c>
      <c r="G159" s="156" t="s">
        <v>4514</v>
      </c>
      <c r="H159" s="157">
        <v>1</v>
      </c>
      <c r="I159" s="158"/>
      <c r="J159" s="158">
        <f t="shared" si="20"/>
        <v>0</v>
      </c>
      <c r="K159" s="159"/>
      <c r="L159" s="31"/>
      <c r="M159" s="160" t="s">
        <v>1</v>
      </c>
      <c r="N159" s="161" t="s">
        <v>39</v>
      </c>
      <c r="O159" s="162">
        <v>0</v>
      </c>
      <c r="P159" s="162">
        <f t="shared" si="21"/>
        <v>0</v>
      </c>
      <c r="Q159" s="162">
        <v>0</v>
      </c>
      <c r="R159" s="162">
        <f t="shared" si="22"/>
        <v>0</v>
      </c>
      <c r="S159" s="162">
        <v>0</v>
      </c>
      <c r="T159" s="163">
        <f t="shared" si="2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948</v>
      </c>
      <c r="AT159" s="164" t="s">
        <v>447</v>
      </c>
      <c r="AU159" s="164" t="s">
        <v>469</v>
      </c>
      <c r="AY159" s="18" t="s">
        <v>445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8" t="s">
        <v>129</v>
      </c>
      <c r="BK159" s="165">
        <f t="shared" si="29"/>
        <v>0</v>
      </c>
      <c r="BL159" s="18" t="s">
        <v>948</v>
      </c>
      <c r="BM159" s="164" t="s">
        <v>4550</v>
      </c>
    </row>
    <row r="160" spans="1:65" s="2" customFormat="1" ht="16.5" customHeight="1">
      <c r="A160" s="30"/>
      <c r="B160" s="152"/>
      <c r="C160" s="153" t="s">
        <v>655</v>
      </c>
      <c r="D160" s="153" t="s">
        <v>447</v>
      </c>
      <c r="E160" s="154" t="s">
        <v>4551</v>
      </c>
      <c r="F160" s="155" t="s">
        <v>4552</v>
      </c>
      <c r="G160" s="156" t="s">
        <v>651</v>
      </c>
      <c r="H160" s="157">
        <v>1</v>
      </c>
      <c r="I160" s="158"/>
      <c r="J160" s="158">
        <f t="shared" si="20"/>
        <v>0</v>
      </c>
      <c r="K160" s="159"/>
      <c r="L160" s="31"/>
      <c r="M160" s="160" t="s">
        <v>1</v>
      </c>
      <c r="N160" s="161" t="s">
        <v>39</v>
      </c>
      <c r="O160" s="162">
        <v>0</v>
      </c>
      <c r="P160" s="162">
        <f t="shared" si="21"/>
        <v>0</v>
      </c>
      <c r="Q160" s="162">
        <v>0</v>
      </c>
      <c r="R160" s="162">
        <f t="shared" si="22"/>
        <v>0</v>
      </c>
      <c r="S160" s="162">
        <v>0</v>
      </c>
      <c r="T160" s="163">
        <f t="shared" si="2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4" t="s">
        <v>948</v>
      </c>
      <c r="AT160" s="164" t="s">
        <v>447</v>
      </c>
      <c r="AU160" s="164" t="s">
        <v>469</v>
      </c>
      <c r="AY160" s="18" t="s">
        <v>445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8" t="s">
        <v>129</v>
      </c>
      <c r="BK160" s="165">
        <f t="shared" si="29"/>
        <v>0</v>
      </c>
      <c r="BL160" s="18" t="s">
        <v>948</v>
      </c>
      <c r="BM160" s="164" t="s">
        <v>4553</v>
      </c>
    </row>
    <row r="161" spans="1:65" s="2" customFormat="1" ht="24.2" customHeight="1">
      <c r="A161" s="30"/>
      <c r="B161" s="152"/>
      <c r="C161" s="153" t="s">
        <v>659</v>
      </c>
      <c r="D161" s="153" t="s">
        <v>447</v>
      </c>
      <c r="E161" s="154" t="s">
        <v>4554</v>
      </c>
      <c r="F161" s="155" t="s">
        <v>4555</v>
      </c>
      <c r="G161" s="156" t="s">
        <v>651</v>
      </c>
      <c r="H161" s="157">
        <v>1</v>
      </c>
      <c r="I161" s="158"/>
      <c r="J161" s="158">
        <f t="shared" si="20"/>
        <v>0</v>
      </c>
      <c r="K161" s="159"/>
      <c r="L161" s="31"/>
      <c r="M161" s="160" t="s">
        <v>1</v>
      </c>
      <c r="N161" s="161" t="s">
        <v>39</v>
      </c>
      <c r="O161" s="162">
        <v>0</v>
      </c>
      <c r="P161" s="162">
        <f t="shared" si="21"/>
        <v>0</v>
      </c>
      <c r="Q161" s="162">
        <v>0</v>
      </c>
      <c r="R161" s="162">
        <f t="shared" si="22"/>
        <v>0</v>
      </c>
      <c r="S161" s="162">
        <v>0</v>
      </c>
      <c r="T161" s="163">
        <f t="shared" si="2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4" t="s">
        <v>948</v>
      </c>
      <c r="AT161" s="164" t="s">
        <v>447</v>
      </c>
      <c r="AU161" s="164" t="s">
        <v>469</v>
      </c>
      <c r="AY161" s="18" t="s">
        <v>445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129</v>
      </c>
      <c r="BK161" s="165">
        <f t="shared" si="29"/>
        <v>0</v>
      </c>
      <c r="BL161" s="18" t="s">
        <v>948</v>
      </c>
      <c r="BM161" s="164" t="s">
        <v>4556</v>
      </c>
    </row>
    <row r="162" spans="1:65" s="2" customFormat="1" ht="16.5" customHeight="1">
      <c r="A162" s="30"/>
      <c r="B162" s="152"/>
      <c r="C162" s="153" t="s">
        <v>675</v>
      </c>
      <c r="D162" s="153" t="s">
        <v>447</v>
      </c>
      <c r="E162" s="154" t="s">
        <v>4557</v>
      </c>
      <c r="F162" s="155" t="s">
        <v>4558</v>
      </c>
      <c r="G162" s="156" t="s">
        <v>4514</v>
      </c>
      <c r="H162" s="157">
        <v>1</v>
      </c>
      <c r="I162" s="158"/>
      <c r="J162" s="158">
        <f t="shared" si="20"/>
        <v>0</v>
      </c>
      <c r="K162" s="159"/>
      <c r="L162" s="31"/>
      <c r="M162" s="204" t="s">
        <v>1</v>
      </c>
      <c r="N162" s="205" t="s">
        <v>39</v>
      </c>
      <c r="O162" s="206">
        <v>0</v>
      </c>
      <c r="P162" s="206">
        <f t="shared" si="21"/>
        <v>0</v>
      </c>
      <c r="Q162" s="206">
        <v>0</v>
      </c>
      <c r="R162" s="206">
        <f t="shared" si="22"/>
        <v>0</v>
      </c>
      <c r="S162" s="206">
        <v>0</v>
      </c>
      <c r="T162" s="207">
        <f t="shared" si="2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4" t="s">
        <v>948</v>
      </c>
      <c r="AT162" s="164" t="s">
        <v>447</v>
      </c>
      <c r="AU162" s="164" t="s">
        <v>469</v>
      </c>
      <c r="AY162" s="18" t="s">
        <v>445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129</v>
      </c>
      <c r="BK162" s="165">
        <f t="shared" si="29"/>
        <v>0</v>
      </c>
      <c r="BL162" s="18" t="s">
        <v>948</v>
      </c>
      <c r="BM162" s="164" t="s">
        <v>4559</v>
      </c>
    </row>
    <row r="163" spans="1:65" s="2" customFormat="1" ht="6.95" customHeight="1">
      <c r="A163" s="30"/>
      <c r="B163" s="48"/>
      <c r="C163" s="49"/>
      <c r="D163" s="49"/>
      <c r="E163" s="49"/>
      <c r="F163" s="49"/>
      <c r="G163" s="49"/>
      <c r="H163" s="49"/>
      <c r="I163" s="49"/>
      <c r="J163" s="49"/>
      <c r="K163" s="49"/>
      <c r="L163" s="31"/>
      <c r="M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</row>
  </sheetData>
  <autoFilter ref="C121:K162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0"/>
  <sheetViews>
    <sheetView showGridLines="0" topLeftCell="B128" workbookViewId="0">
      <selection activeCell="F118" sqref="F1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94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4560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ROUND(J122,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ROUND((SUM(BE122:BE159)),  2)</f>
        <v>0</v>
      </c>
      <c r="G33" s="104"/>
      <c r="H33" s="104"/>
      <c r="I33" s="105">
        <v>0.2</v>
      </c>
      <c r="J33" s="103">
        <f>ROUND(((SUM(BE122:BE159))*I33),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ROUND((SUM(BF122:BF159)),  2)</f>
        <v>0</v>
      </c>
      <c r="G34" s="30"/>
      <c r="H34" s="30"/>
      <c r="I34" s="107">
        <v>0.2</v>
      </c>
      <c r="J34" s="106">
        <f>ROUND(((SUM(BF122:BF159))*I34),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ROUND((SUM(BG122:BG159)),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ROUND((SUM(BH122:BH159)),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ROUND((SUM(BI122:BI159)),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SO01d - Rekonštrukcia objektu II. Psychiatrickej kliniky - štrukturovaná kabeláž a SKV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J122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403</v>
      </c>
      <c r="E97" s="121"/>
      <c r="F97" s="121"/>
      <c r="G97" s="121"/>
      <c r="H97" s="121"/>
      <c r="I97" s="121"/>
      <c r="J97" s="122">
        <f>J123</f>
        <v>0</v>
      </c>
      <c r="L97" s="119"/>
    </row>
    <row r="98" spans="1:31" s="10" customFormat="1" ht="19.899999999999999" customHeight="1">
      <c r="B98" s="124"/>
      <c r="D98" s="125" t="s">
        <v>4442</v>
      </c>
      <c r="E98" s="126"/>
      <c r="F98" s="126"/>
      <c r="G98" s="126"/>
      <c r="H98" s="126"/>
      <c r="I98" s="126"/>
      <c r="J98" s="127">
        <f>J124</f>
        <v>0</v>
      </c>
      <c r="L98" s="124"/>
    </row>
    <row r="99" spans="1:31" s="10" customFormat="1" ht="14.85" customHeight="1">
      <c r="B99" s="124"/>
      <c r="D99" s="125" t="s">
        <v>4561</v>
      </c>
      <c r="E99" s="126"/>
      <c r="F99" s="126"/>
      <c r="G99" s="126"/>
      <c r="H99" s="126"/>
      <c r="I99" s="126"/>
      <c r="J99" s="127">
        <f>J125</f>
        <v>0</v>
      </c>
      <c r="L99" s="124"/>
    </row>
    <row r="100" spans="1:31" s="10" customFormat="1" ht="14.85" customHeight="1">
      <c r="B100" s="124"/>
      <c r="D100" s="125" t="s">
        <v>4562</v>
      </c>
      <c r="E100" s="126"/>
      <c r="F100" s="126"/>
      <c r="G100" s="126"/>
      <c r="H100" s="126"/>
      <c r="I100" s="126"/>
      <c r="J100" s="127">
        <f>J131</f>
        <v>0</v>
      </c>
      <c r="L100" s="124"/>
    </row>
    <row r="101" spans="1:31" s="10" customFormat="1" ht="14.85" customHeight="1">
      <c r="B101" s="124"/>
      <c r="D101" s="125" t="s">
        <v>4563</v>
      </c>
      <c r="E101" s="126"/>
      <c r="F101" s="126"/>
      <c r="G101" s="126"/>
      <c r="H101" s="126"/>
      <c r="I101" s="126"/>
      <c r="J101" s="127">
        <f>J138</f>
        <v>0</v>
      </c>
      <c r="L101" s="124"/>
    </row>
    <row r="102" spans="1:31" s="10" customFormat="1" ht="14.85" customHeight="1">
      <c r="B102" s="124"/>
      <c r="D102" s="125" t="s">
        <v>4564</v>
      </c>
      <c r="E102" s="126"/>
      <c r="F102" s="126"/>
      <c r="G102" s="126"/>
      <c r="H102" s="126"/>
      <c r="I102" s="126"/>
      <c r="J102" s="127">
        <f>J147</f>
        <v>0</v>
      </c>
      <c r="L102" s="124"/>
    </row>
    <row r="103" spans="1:31" s="2" customFormat="1" ht="21.75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5" customHeight="1">
      <c r="A104" s="30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8" spans="1:31" s="2" customFormat="1" ht="6.95" customHeight="1">
      <c r="A108" s="30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5" customHeight="1">
      <c r="A109" s="30"/>
      <c r="B109" s="31"/>
      <c r="C109" s="22" t="s">
        <v>427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5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7" t="s">
        <v>13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6.25" customHeight="1">
      <c r="A112" s="30"/>
      <c r="B112" s="31"/>
      <c r="C112" s="30"/>
      <c r="D112" s="30"/>
      <c r="E112" s="278" t="str">
        <f>E7</f>
        <v>Rekonštrukcia objektu - II. Psychiatrická klinika SZU Cesta k nemocnici</v>
      </c>
      <c r="F112" s="279"/>
      <c r="G112" s="279"/>
      <c r="H112" s="279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141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30" customHeight="1">
      <c r="A114" s="30"/>
      <c r="B114" s="31"/>
      <c r="C114" s="30"/>
      <c r="D114" s="30"/>
      <c r="E114" s="274" t="str">
        <f>E9</f>
        <v>SO01d - Rekonštrukcia objektu II. Psychiatrickej kliniky - štrukturovaná kabeláž a SKV</v>
      </c>
      <c r="F114" s="274"/>
      <c r="G114" s="274"/>
      <c r="H114" s="274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5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7" t="s">
        <v>17</v>
      </c>
      <c r="D116" s="30"/>
      <c r="E116" s="30"/>
      <c r="F116" s="25" t="str">
        <f>F12</f>
        <v>Banská Bystrica</v>
      </c>
      <c r="G116" s="30"/>
      <c r="H116" s="30"/>
      <c r="I116" s="27" t="s">
        <v>19</v>
      </c>
      <c r="J116" s="56" t="str">
        <f>IF(J12="","",J12)</f>
        <v>17. 6. 2023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25.7" customHeight="1">
      <c r="A118" s="30"/>
      <c r="B118" s="31"/>
      <c r="C118" s="27" t="s">
        <v>21</v>
      </c>
      <c r="D118" s="30"/>
      <c r="E118" s="30"/>
      <c r="F118" s="25" t="str">
        <f>E15</f>
        <v>Fakultná nemocnica s poliklinikou F.D.Roosevelta</v>
      </c>
      <c r="G118" s="30"/>
      <c r="H118" s="30"/>
      <c r="I118" s="27" t="s">
        <v>27</v>
      </c>
      <c r="J118" s="28" t="str">
        <f>E21</f>
        <v>Ing.Arch. Peter Žalman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2" customHeight="1">
      <c r="A119" s="30"/>
      <c r="B119" s="31"/>
      <c r="C119" s="27" t="s">
        <v>25</v>
      </c>
      <c r="D119" s="30"/>
      <c r="E119" s="30"/>
      <c r="F119" s="25" t="str">
        <f>IF(E18="","",E18)</f>
        <v>určený výberom</v>
      </c>
      <c r="G119" s="30"/>
      <c r="H119" s="30"/>
      <c r="I119" s="27" t="s">
        <v>30</v>
      </c>
      <c r="J119" s="28" t="str">
        <f>E24</f>
        <v xml:space="preserve"> 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29"/>
      <c r="B121" s="130"/>
      <c r="C121" s="131" t="s">
        <v>432</v>
      </c>
      <c r="D121" s="132" t="s">
        <v>58</v>
      </c>
      <c r="E121" s="132" t="s">
        <v>54</v>
      </c>
      <c r="F121" s="132" t="s">
        <v>55</v>
      </c>
      <c r="G121" s="132" t="s">
        <v>433</v>
      </c>
      <c r="H121" s="132" t="s">
        <v>434</v>
      </c>
      <c r="I121" s="132" t="s">
        <v>435</v>
      </c>
      <c r="J121" s="133" t="s">
        <v>318</v>
      </c>
      <c r="K121" s="134" t="s">
        <v>436</v>
      </c>
      <c r="L121" s="135"/>
      <c r="M121" s="63" t="s">
        <v>1</v>
      </c>
      <c r="N121" s="64" t="s">
        <v>37</v>
      </c>
      <c r="O121" s="64" t="s">
        <v>437</v>
      </c>
      <c r="P121" s="64" t="s">
        <v>438</v>
      </c>
      <c r="Q121" s="64" t="s">
        <v>439</v>
      </c>
      <c r="R121" s="64" t="s">
        <v>440</v>
      </c>
      <c r="S121" s="64" t="s">
        <v>441</v>
      </c>
      <c r="T121" s="65" t="s">
        <v>442</v>
      </c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</row>
    <row r="122" spans="1:65" s="2" customFormat="1" ht="22.9" customHeight="1">
      <c r="A122" s="30"/>
      <c r="B122" s="31"/>
      <c r="C122" s="70" t="s">
        <v>323</v>
      </c>
      <c r="D122" s="30"/>
      <c r="E122" s="30"/>
      <c r="F122" s="30"/>
      <c r="G122" s="30"/>
      <c r="H122" s="30"/>
      <c r="I122" s="30"/>
      <c r="J122" s="136">
        <f>BK122</f>
        <v>0</v>
      </c>
      <c r="K122" s="30"/>
      <c r="L122" s="31"/>
      <c r="M122" s="66"/>
      <c r="N122" s="57"/>
      <c r="O122" s="67"/>
      <c r="P122" s="137">
        <f>P123</f>
        <v>0</v>
      </c>
      <c r="Q122" s="67"/>
      <c r="R122" s="137">
        <f>R123</f>
        <v>0</v>
      </c>
      <c r="S122" s="67"/>
      <c r="T122" s="138">
        <f>T123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8" t="s">
        <v>72</v>
      </c>
      <c r="AU122" s="18" t="s">
        <v>324</v>
      </c>
      <c r="BK122" s="139">
        <f>BK123</f>
        <v>0</v>
      </c>
    </row>
    <row r="123" spans="1:65" s="12" customFormat="1" ht="25.9" customHeight="1">
      <c r="B123" s="140"/>
      <c r="D123" s="141" t="s">
        <v>72</v>
      </c>
      <c r="E123" s="142" t="s">
        <v>534</v>
      </c>
      <c r="F123" s="142" t="s">
        <v>3779</v>
      </c>
      <c r="J123" s="143">
        <f>BK123</f>
        <v>0</v>
      </c>
      <c r="L123" s="140"/>
      <c r="M123" s="144"/>
      <c r="N123" s="145"/>
      <c r="O123" s="145"/>
      <c r="P123" s="146">
        <f>P124</f>
        <v>0</v>
      </c>
      <c r="Q123" s="145"/>
      <c r="R123" s="146">
        <f>R124</f>
        <v>0</v>
      </c>
      <c r="S123" s="145"/>
      <c r="T123" s="147">
        <f>T124</f>
        <v>0</v>
      </c>
      <c r="AR123" s="141" t="s">
        <v>469</v>
      </c>
      <c r="AT123" s="148" t="s">
        <v>72</v>
      </c>
      <c r="AU123" s="148" t="s">
        <v>73</v>
      </c>
      <c r="AY123" s="141" t="s">
        <v>445</v>
      </c>
      <c r="BK123" s="149">
        <f>BK124</f>
        <v>0</v>
      </c>
    </row>
    <row r="124" spans="1:65" s="12" customFormat="1" ht="22.9" customHeight="1">
      <c r="B124" s="140"/>
      <c r="D124" s="141" t="s">
        <v>72</v>
      </c>
      <c r="E124" s="150" t="s">
        <v>4447</v>
      </c>
      <c r="F124" s="150" t="s">
        <v>4448</v>
      </c>
      <c r="J124" s="151">
        <f>BK124</f>
        <v>0</v>
      </c>
      <c r="L124" s="140"/>
      <c r="M124" s="144"/>
      <c r="N124" s="145"/>
      <c r="O124" s="145"/>
      <c r="P124" s="146">
        <f>P125+P131+P138+P147</f>
        <v>0</v>
      </c>
      <c r="Q124" s="145"/>
      <c r="R124" s="146">
        <f>R125+R131+R138+R147</f>
        <v>0</v>
      </c>
      <c r="S124" s="145"/>
      <c r="T124" s="147">
        <f>T125+T131+T138+T147</f>
        <v>0</v>
      </c>
      <c r="AR124" s="141" t="s">
        <v>469</v>
      </c>
      <c r="AT124" s="148" t="s">
        <v>72</v>
      </c>
      <c r="AU124" s="148" t="s">
        <v>81</v>
      </c>
      <c r="AY124" s="141" t="s">
        <v>445</v>
      </c>
      <c r="BK124" s="149">
        <f>BK125+BK131+BK138+BK147</f>
        <v>0</v>
      </c>
    </row>
    <row r="125" spans="1:65" s="12" customFormat="1" ht="20.85" customHeight="1">
      <c r="B125" s="140"/>
      <c r="D125" s="141" t="s">
        <v>72</v>
      </c>
      <c r="E125" s="150" t="s">
        <v>4565</v>
      </c>
      <c r="F125" s="150" t="s">
        <v>4566</v>
      </c>
      <c r="J125" s="151">
        <f>BK125</f>
        <v>0</v>
      </c>
      <c r="L125" s="140"/>
      <c r="M125" s="144"/>
      <c r="N125" s="145"/>
      <c r="O125" s="145"/>
      <c r="P125" s="146">
        <f>SUM(P126:P130)</f>
        <v>0</v>
      </c>
      <c r="Q125" s="145"/>
      <c r="R125" s="146">
        <f>SUM(R126:R130)</f>
        <v>0</v>
      </c>
      <c r="S125" s="145"/>
      <c r="T125" s="147">
        <f>SUM(T126:T130)</f>
        <v>0</v>
      </c>
      <c r="AR125" s="141" t="s">
        <v>469</v>
      </c>
      <c r="AT125" s="148" t="s">
        <v>72</v>
      </c>
      <c r="AU125" s="148" t="s">
        <v>129</v>
      </c>
      <c r="AY125" s="141" t="s">
        <v>445</v>
      </c>
      <c r="BK125" s="149">
        <f>SUM(BK126:BK130)</f>
        <v>0</v>
      </c>
    </row>
    <row r="126" spans="1:65" s="2" customFormat="1" ht="24.2" customHeight="1">
      <c r="A126" s="30"/>
      <c r="B126" s="152"/>
      <c r="C126" s="153" t="s">
        <v>81</v>
      </c>
      <c r="D126" s="153" t="s">
        <v>447</v>
      </c>
      <c r="E126" s="154" t="s">
        <v>4567</v>
      </c>
      <c r="F126" s="155" t="s">
        <v>4568</v>
      </c>
      <c r="G126" s="156" t="s">
        <v>651</v>
      </c>
      <c r="H126" s="157">
        <v>1</v>
      </c>
      <c r="I126" s="158"/>
      <c r="J126" s="158">
        <f>ROUND(I126*H126,2)</f>
        <v>0</v>
      </c>
      <c r="K126" s="159"/>
      <c r="L126" s="31"/>
      <c r="M126" s="160" t="s">
        <v>1</v>
      </c>
      <c r="N126" s="161" t="s">
        <v>39</v>
      </c>
      <c r="O126" s="162">
        <v>0</v>
      </c>
      <c r="P126" s="162">
        <f>O126*H126</f>
        <v>0</v>
      </c>
      <c r="Q126" s="162">
        <v>0</v>
      </c>
      <c r="R126" s="162">
        <f>Q126*H126</f>
        <v>0</v>
      </c>
      <c r="S126" s="162">
        <v>0</v>
      </c>
      <c r="T126" s="163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948</v>
      </c>
      <c r="AT126" s="164" t="s">
        <v>447</v>
      </c>
      <c r="AU126" s="164" t="s">
        <v>469</v>
      </c>
      <c r="AY126" s="18" t="s">
        <v>445</v>
      </c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8" t="s">
        <v>129</v>
      </c>
      <c r="BK126" s="165">
        <f>ROUND(I126*H126,2)</f>
        <v>0</v>
      </c>
      <c r="BL126" s="18" t="s">
        <v>948</v>
      </c>
      <c r="BM126" s="164" t="s">
        <v>4569</v>
      </c>
    </row>
    <row r="127" spans="1:65" s="2" customFormat="1" ht="24.2" customHeight="1">
      <c r="A127" s="30"/>
      <c r="B127" s="152"/>
      <c r="C127" s="153" t="s">
        <v>129</v>
      </c>
      <c r="D127" s="153" t="s">
        <v>447</v>
      </c>
      <c r="E127" s="154" t="s">
        <v>4570</v>
      </c>
      <c r="F127" s="155" t="s">
        <v>4571</v>
      </c>
      <c r="G127" s="156" t="s">
        <v>651</v>
      </c>
      <c r="H127" s="157">
        <v>1</v>
      </c>
      <c r="I127" s="158"/>
      <c r="J127" s="158">
        <f>ROUND(I127*H127,2)</f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948</v>
      </c>
      <c r="AT127" s="164" t="s">
        <v>447</v>
      </c>
      <c r="AU127" s="164" t="s">
        <v>469</v>
      </c>
      <c r="AY127" s="18" t="s">
        <v>445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129</v>
      </c>
      <c r="BK127" s="165">
        <f>ROUND(I127*H127,2)</f>
        <v>0</v>
      </c>
      <c r="BL127" s="18" t="s">
        <v>948</v>
      </c>
      <c r="BM127" s="164" t="s">
        <v>4572</v>
      </c>
    </row>
    <row r="128" spans="1:65" s="2" customFormat="1" ht="24.2" customHeight="1">
      <c r="A128" s="30"/>
      <c r="B128" s="152"/>
      <c r="C128" s="153" t="s">
        <v>469</v>
      </c>
      <c r="D128" s="153" t="s">
        <v>447</v>
      </c>
      <c r="E128" s="154" t="s">
        <v>4483</v>
      </c>
      <c r="F128" s="155" t="s">
        <v>4484</v>
      </c>
      <c r="G128" s="156" t="s">
        <v>651</v>
      </c>
      <c r="H128" s="157">
        <v>2</v>
      </c>
      <c r="I128" s="158"/>
      <c r="J128" s="158">
        <f>ROUND(I128*H128,2)</f>
        <v>0</v>
      </c>
      <c r="K128" s="159"/>
      <c r="L128" s="31"/>
      <c r="M128" s="160" t="s">
        <v>1</v>
      </c>
      <c r="N128" s="161" t="s">
        <v>39</v>
      </c>
      <c r="O128" s="162">
        <v>0</v>
      </c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948</v>
      </c>
      <c r="AT128" s="164" t="s">
        <v>447</v>
      </c>
      <c r="AU128" s="164" t="s">
        <v>469</v>
      </c>
      <c r="AY128" s="18" t="s">
        <v>445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129</v>
      </c>
      <c r="BK128" s="165">
        <f>ROUND(I128*H128,2)</f>
        <v>0</v>
      </c>
      <c r="BL128" s="18" t="s">
        <v>948</v>
      </c>
      <c r="BM128" s="164" t="s">
        <v>4573</v>
      </c>
    </row>
    <row r="129" spans="1:65" s="2" customFormat="1" ht="24.2" customHeight="1">
      <c r="A129" s="30"/>
      <c r="B129" s="152"/>
      <c r="C129" s="153" t="s">
        <v>451</v>
      </c>
      <c r="D129" s="153" t="s">
        <v>447</v>
      </c>
      <c r="E129" s="154" t="s">
        <v>4486</v>
      </c>
      <c r="F129" s="155" t="s">
        <v>4487</v>
      </c>
      <c r="G129" s="156" t="s">
        <v>651</v>
      </c>
      <c r="H129" s="157">
        <v>4</v>
      </c>
      <c r="I129" s="158"/>
      <c r="J129" s="158">
        <f>ROUND(I129*H129,2)</f>
        <v>0</v>
      </c>
      <c r="K129" s="159"/>
      <c r="L129" s="31"/>
      <c r="M129" s="160" t="s">
        <v>1</v>
      </c>
      <c r="N129" s="161" t="s">
        <v>39</v>
      </c>
      <c r="O129" s="162">
        <v>0</v>
      </c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948</v>
      </c>
      <c r="AT129" s="164" t="s">
        <v>447</v>
      </c>
      <c r="AU129" s="164" t="s">
        <v>469</v>
      </c>
      <c r="AY129" s="18" t="s">
        <v>445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129</v>
      </c>
      <c r="BK129" s="165">
        <f>ROUND(I129*H129,2)</f>
        <v>0</v>
      </c>
      <c r="BL129" s="18" t="s">
        <v>948</v>
      </c>
      <c r="BM129" s="164" t="s">
        <v>4574</v>
      </c>
    </row>
    <row r="130" spans="1:65" s="2" customFormat="1" ht="16.5" customHeight="1">
      <c r="A130" s="30"/>
      <c r="B130" s="152"/>
      <c r="C130" s="153" t="s">
        <v>490</v>
      </c>
      <c r="D130" s="153" t="s">
        <v>447</v>
      </c>
      <c r="E130" s="154" t="s">
        <v>4575</v>
      </c>
      <c r="F130" s="155" t="s">
        <v>4490</v>
      </c>
      <c r="G130" s="156" t="s">
        <v>651</v>
      </c>
      <c r="H130" s="157">
        <v>2</v>
      </c>
      <c r="I130" s="158"/>
      <c r="J130" s="158">
        <f>ROUND(I130*H130,2)</f>
        <v>0</v>
      </c>
      <c r="K130" s="159"/>
      <c r="L130" s="31"/>
      <c r="M130" s="160" t="s">
        <v>1</v>
      </c>
      <c r="N130" s="161" t="s">
        <v>39</v>
      </c>
      <c r="O130" s="162">
        <v>0</v>
      </c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948</v>
      </c>
      <c r="AT130" s="164" t="s">
        <v>447</v>
      </c>
      <c r="AU130" s="164" t="s">
        <v>469</v>
      </c>
      <c r="AY130" s="18" t="s">
        <v>445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129</v>
      </c>
      <c r="BK130" s="165">
        <f>ROUND(I130*H130,2)</f>
        <v>0</v>
      </c>
      <c r="BL130" s="18" t="s">
        <v>948</v>
      </c>
      <c r="BM130" s="164" t="s">
        <v>4576</v>
      </c>
    </row>
    <row r="131" spans="1:65" s="12" customFormat="1" ht="20.85" customHeight="1">
      <c r="B131" s="140"/>
      <c r="D131" s="141" t="s">
        <v>72</v>
      </c>
      <c r="E131" s="150" t="s">
        <v>4577</v>
      </c>
      <c r="F131" s="150" t="s">
        <v>4493</v>
      </c>
      <c r="J131" s="151">
        <f>BK131</f>
        <v>0</v>
      </c>
      <c r="L131" s="140"/>
      <c r="M131" s="144"/>
      <c r="N131" s="145"/>
      <c r="O131" s="145"/>
      <c r="P131" s="146">
        <f>SUM(P132:P137)</f>
        <v>0</v>
      </c>
      <c r="Q131" s="145"/>
      <c r="R131" s="146">
        <f>SUM(R132:R137)</f>
        <v>0</v>
      </c>
      <c r="S131" s="145"/>
      <c r="T131" s="147">
        <f>SUM(T132:T137)</f>
        <v>0</v>
      </c>
      <c r="AR131" s="141" t="s">
        <v>469</v>
      </c>
      <c r="AT131" s="148" t="s">
        <v>72</v>
      </c>
      <c r="AU131" s="148" t="s">
        <v>129</v>
      </c>
      <c r="AY131" s="141" t="s">
        <v>445</v>
      </c>
      <c r="BK131" s="149">
        <f>SUM(BK132:BK137)</f>
        <v>0</v>
      </c>
    </row>
    <row r="132" spans="1:65" s="2" customFormat="1" ht="24.2" customHeight="1">
      <c r="A132" s="30"/>
      <c r="B132" s="152"/>
      <c r="C132" s="153" t="s">
        <v>494</v>
      </c>
      <c r="D132" s="153" t="s">
        <v>447</v>
      </c>
      <c r="E132" s="154" t="s">
        <v>4578</v>
      </c>
      <c r="F132" s="155" t="s">
        <v>4579</v>
      </c>
      <c r="G132" s="156" t="s">
        <v>542</v>
      </c>
      <c r="H132" s="157">
        <v>7240</v>
      </c>
      <c r="I132" s="158"/>
      <c r="J132" s="158">
        <f t="shared" ref="J132:J137" si="0">ROUND(I132*H132,2)</f>
        <v>0</v>
      </c>
      <c r="K132" s="159"/>
      <c r="L132" s="31"/>
      <c r="M132" s="160" t="s">
        <v>1</v>
      </c>
      <c r="N132" s="161" t="s">
        <v>39</v>
      </c>
      <c r="O132" s="162">
        <v>0</v>
      </c>
      <c r="P132" s="162">
        <f t="shared" ref="P132:P137" si="1">O132*H132</f>
        <v>0</v>
      </c>
      <c r="Q132" s="162">
        <v>0</v>
      </c>
      <c r="R132" s="162">
        <f t="shared" ref="R132:R137" si="2">Q132*H132</f>
        <v>0</v>
      </c>
      <c r="S132" s="162">
        <v>0</v>
      </c>
      <c r="T132" s="163">
        <f t="shared" ref="T132:T137" si="3"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948</v>
      </c>
      <c r="AT132" s="164" t="s">
        <v>447</v>
      </c>
      <c r="AU132" s="164" t="s">
        <v>469</v>
      </c>
      <c r="AY132" s="18" t="s">
        <v>445</v>
      </c>
      <c r="BE132" s="165">
        <f t="shared" ref="BE132:BE137" si="4">IF(N132="základná",J132,0)</f>
        <v>0</v>
      </c>
      <c r="BF132" s="165">
        <f t="shared" ref="BF132:BF137" si="5">IF(N132="znížená",J132,0)</f>
        <v>0</v>
      </c>
      <c r="BG132" s="165">
        <f t="shared" ref="BG132:BG137" si="6">IF(N132="zákl. prenesená",J132,0)</f>
        <v>0</v>
      </c>
      <c r="BH132" s="165">
        <f t="shared" ref="BH132:BH137" si="7">IF(N132="zníž. prenesená",J132,0)</f>
        <v>0</v>
      </c>
      <c r="BI132" s="165">
        <f t="shared" ref="BI132:BI137" si="8">IF(N132="nulová",J132,0)</f>
        <v>0</v>
      </c>
      <c r="BJ132" s="18" t="s">
        <v>129</v>
      </c>
      <c r="BK132" s="165">
        <f t="shared" ref="BK132:BK137" si="9">ROUND(I132*H132,2)</f>
        <v>0</v>
      </c>
      <c r="BL132" s="18" t="s">
        <v>948</v>
      </c>
      <c r="BM132" s="164" t="s">
        <v>4580</v>
      </c>
    </row>
    <row r="133" spans="1:65" s="2" customFormat="1" ht="37.9" customHeight="1">
      <c r="A133" s="30"/>
      <c r="B133" s="152"/>
      <c r="C133" s="153" t="s">
        <v>499</v>
      </c>
      <c r="D133" s="153" t="s">
        <v>447</v>
      </c>
      <c r="E133" s="154" t="s">
        <v>4581</v>
      </c>
      <c r="F133" s="155" t="s">
        <v>4582</v>
      </c>
      <c r="G133" s="156" t="s">
        <v>651</v>
      </c>
      <c r="H133" s="157">
        <v>77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948</v>
      </c>
      <c r="AT133" s="164" t="s">
        <v>447</v>
      </c>
      <c r="AU133" s="164" t="s">
        <v>469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948</v>
      </c>
      <c r="BM133" s="164" t="s">
        <v>4583</v>
      </c>
    </row>
    <row r="134" spans="1:65" s="2" customFormat="1" ht="24.2" customHeight="1">
      <c r="A134" s="30"/>
      <c r="B134" s="152"/>
      <c r="C134" s="153" t="s">
        <v>504</v>
      </c>
      <c r="D134" s="153" t="s">
        <v>447</v>
      </c>
      <c r="E134" s="154" t="s">
        <v>4584</v>
      </c>
      <c r="F134" s="155" t="s">
        <v>4585</v>
      </c>
      <c r="G134" s="156" t="s">
        <v>651</v>
      </c>
      <c r="H134" s="157">
        <v>15</v>
      </c>
      <c r="I134" s="158"/>
      <c r="J134" s="158">
        <f t="shared" si="0"/>
        <v>0</v>
      </c>
      <c r="K134" s="159"/>
      <c r="L134" s="31"/>
      <c r="M134" s="160" t="s">
        <v>1</v>
      </c>
      <c r="N134" s="161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948</v>
      </c>
      <c r="AT134" s="164" t="s">
        <v>447</v>
      </c>
      <c r="AU134" s="164" t="s">
        <v>469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948</v>
      </c>
      <c r="BM134" s="164" t="s">
        <v>4586</v>
      </c>
    </row>
    <row r="135" spans="1:65" s="2" customFormat="1" ht="16.5" customHeight="1">
      <c r="A135" s="30"/>
      <c r="B135" s="152"/>
      <c r="C135" s="153" t="s">
        <v>510</v>
      </c>
      <c r="D135" s="153" t="s">
        <v>447</v>
      </c>
      <c r="E135" s="154" t="s">
        <v>4503</v>
      </c>
      <c r="F135" s="155" t="s">
        <v>4504</v>
      </c>
      <c r="G135" s="156" t="s">
        <v>651</v>
      </c>
      <c r="H135" s="157">
        <v>92</v>
      </c>
      <c r="I135" s="158"/>
      <c r="J135" s="158">
        <f t="shared" si="0"/>
        <v>0</v>
      </c>
      <c r="K135" s="159"/>
      <c r="L135" s="31"/>
      <c r="M135" s="160" t="s">
        <v>1</v>
      </c>
      <c r="N135" s="161" t="s">
        <v>39</v>
      </c>
      <c r="O135" s="162">
        <v>0</v>
      </c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4" t="s">
        <v>948</v>
      </c>
      <c r="AT135" s="164" t="s">
        <v>447</v>
      </c>
      <c r="AU135" s="164" t="s">
        <v>469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948</v>
      </c>
      <c r="BM135" s="164" t="s">
        <v>4587</v>
      </c>
    </row>
    <row r="136" spans="1:65" s="2" customFormat="1" ht="37.9" customHeight="1">
      <c r="A136" s="30"/>
      <c r="B136" s="152"/>
      <c r="C136" s="153" t="s">
        <v>518</v>
      </c>
      <c r="D136" s="153" t="s">
        <v>447</v>
      </c>
      <c r="E136" s="154" t="s">
        <v>4509</v>
      </c>
      <c r="F136" s="155" t="s">
        <v>4510</v>
      </c>
      <c r="G136" s="156" t="s">
        <v>542</v>
      </c>
      <c r="H136" s="157">
        <v>3620</v>
      </c>
      <c r="I136" s="158"/>
      <c r="J136" s="158">
        <f t="shared" si="0"/>
        <v>0</v>
      </c>
      <c r="K136" s="159"/>
      <c r="L136" s="31"/>
      <c r="M136" s="160" t="s">
        <v>1</v>
      </c>
      <c r="N136" s="161" t="s">
        <v>39</v>
      </c>
      <c r="O136" s="162">
        <v>0</v>
      </c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948</v>
      </c>
      <c r="AT136" s="164" t="s">
        <v>447</v>
      </c>
      <c r="AU136" s="164" t="s">
        <v>469</v>
      </c>
      <c r="AY136" s="18" t="s">
        <v>445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129</v>
      </c>
      <c r="BK136" s="165">
        <f t="shared" si="9"/>
        <v>0</v>
      </c>
      <c r="BL136" s="18" t="s">
        <v>948</v>
      </c>
      <c r="BM136" s="164" t="s">
        <v>4588</v>
      </c>
    </row>
    <row r="137" spans="1:65" s="2" customFormat="1" ht="37.9" customHeight="1">
      <c r="A137" s="30"/>
      <c r="B137" s="152"/>
      <c r="C137" s="153" t="s">
        <v>526</v>
      </c>
      <c r="D137" s="153" t="s">
        <v>447</v>
      </c>
      <c r="E137" s="154" t="s">
        <v>4589</v>
      </c>
      <c r="F137" s="232" t="s">
        <v>4520</v>
      </c>
      <c r="G137" s="156" t="s">
        <v>4514</v>
      </c>
      <c r="H137" s="157">
        <v>1</v>
      </c>
      <c r="I137" s="158"/>
      <c r="J137" s="158">
        <f t="shared" si="0"/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0"/>
      <c r="V137" s="2" t="s">
        <v>7248</v>
      </c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948</v>
      </c>
      <c r="AT137" s="164" t="s">
        <v>447</v>
      </c>
      <c r="AU137" s="164" t="s">
        <v>469</v>
      </c>
      <c r="AY137" s="18" t="s">
        <v>445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129</v>
      </c>
      <c r="BK137" s="165">
        <f t="shared" si="9"/>
        <v>0</v>
      </c>
      <c r="BL137" s="18" t="s">
        <v>948</v>
      </c>
      <c r="BM137" s="164" t="s">
        <v>4590</v>
      </c>
    </row>
    <row r="138" spans="1:65" s="12" customFormat="1" ht="20.85" customHeight="1">
      <c r="B138" s="140"/>
      <c r="D138" s="141" t="s">
        <v>72</v>
      </c>
      <c r="E138" s="150" t="s">
        <v>4591</v>
      </c>
      <c r="F138" s="150" t="s">
        <v>4592</v>
      </c>
      <c r="J138" s="151">
        <f>BK138</f>
        <v>0</v>
      </c>
      <c r="L138" s="140"/>
      <c r="M138" s="144"/>
      <c r="N138" s="145"/>
      <c r="O138" s="145"/>
      <c r="P138" s="146">
        <f>SUM(P139:P146)</f>
        <v>0</v>
      </c>
      <c r="Q138" s="145"/>
      <c r="R138" s="146">
        <f>SUM(R139:R146)</f>
        <v>0</v>
      </c>
      <c r="S138" s="145"/>
      <c r="T138" s="147">
        <f>SUM(T139:T146)</f>
        <v>0</v>
      </c>
      <c r="AR138" s="141" t="s">
        <v>469</v>
      </c>
      <c r="AT138" s="148" t="s">
        <v>72</v>
      </c>
      <c r="AU138" s="148" t="s">
        <v>129</v>
      </c>
      <c r="AY138" s="141" t="s">
        <v>445</v>
      </c>
      <c r="BK138" s="149">
        <f>SUM(BK139:BK146)</f>
        <v>0</v>
      </c>
    </row>
    <row r="139" spans="1:65" s="2" customFormat="1" ht="37.9" customHeight="1">
      <c r="A139" s="30"/>
      <c r="B139" s="152"/>
      <c r="C139" s="153" t="s">
        <v>533</v>
      </c>
      <c r="D139" s="153" t="s">
        <v>447</v>
      </c>
      <c r="E139" s="154" t="s">
        <v>4593</v>
      </c>
      <c r="F139" s="155" t="s">
        <v>4594</v>
      </c>
      <c r="G139" s="156" t="s">
        <v>4514</v>
      </c>
      <c r="H139" s="157">
        <v>1</v>
      </c>
      <c r="I139" s="158"/>
      <c r="J139" s="158">
        <f t="shared" ref="J139:J146" si="10">ROUND(I139*H139,2)</f>
        <v>0</v>
      </c>
      <c r="K139" s="159"/>
      <c r="L139" s="31"/>
      <c r="M139" s="160" t="s">
        <v>1</v>
      </c>
      <c r="N139" s="161" t="s">
        <v>39</v>
      </c>
      <c r="O139" s="162">
        <v>0</v>
      </c>
      <c r="P139" s="162">
        <f t="shared" ref="P139:P146" si="11">O139*H139</f>
        <v>0</v>
      </c>
      <c r="Q139" s="162">
        <v>0</v>
      </c>
      <c r="R139" s="162">
        <f t="shared" ref="R139:R146" si="12">Q139*H139</f>
        <v>0</v>
      </c>
      <c r="S139" s="162">
        <v>0</v>
      </c>
      <c r="T139" s="163">
        <f t="shared" ref="T139:T146" si="13"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948</v>
      </c>
      <c r="AT139" s="164" t="s">
        <v>447</v>
      </c>
      <c r="AU139" s="164" t="s">
        <v>469</v>
      </c>
      <c r="AY139" s="18" t="s">
        <v>445</v>
      </c>
      <c r="BE139" s="165">
        <f t="shared" ref="BE139:BE146" si="14">IF(N139="základná",J139,0)</f>
        <v>0</v>
      </c>
      <c r="BF139" s="165">
        <f t="shared" ref="BF139:BF146" si="15">IF(N139="znížená",J139,0)</f>
        <v>0</v>
      </c>
      <c r="BG139" s="165">
        <f t="shared" ref="BG139:BG146" si="16">IF(N139="zákl. prenesená",J139,0)</f>
        <v>0</v>
      </c>
      <c r="BH139" s="165">
        <f t="shared" ref="BH139:BH146" si="17">IF(N139="zníž. prenesená",J139,0)</f>
        <v>0</v>
      </c>
      <c r="BI139" s="165">
        <f t="shared" ref="BI139:BI146" si="18">IF(N139="nulová",J139,0)</f>
        <v>0</v>
      </c>
      <c r="BJ139" s="18" t="s">
        <v>129</v>
      </c>
      <c r="BK139" s="165">
        <f t="shared" ref="BK139:BK146" si="19">ROUND(I139*H139,2)</f>
        <v>0</v>
      </c>
      <c r="BL139" s="18" t="s">
        <v>948</v>
      </c>
      <c r="BM139" s="164" t="s">
        <v>4595</v>
      </c>
    </row>
    <row r="140" spans="1:65" s="2" customFormat="1" ht="16.5" customHeight="1">
      <c r="A140" s="30"/>
      <c r="B140" s="152"/>
      <c r="C140" s="153" t="s">
        <v>539</v>
      </c>
      <c r="D140" s="153" t="s">
        <v>447</v>
      </c>
      <c r="E140" s="154" t="s">
        <v>4596</v>
      </c>
      <c r="F140" s="155" t="s">
        <v>4597</v>
      </c>
      <c r="G140" s="156" t="s">
        <v>651</v>
      </c>
      <c r="H140" s="157">
        <v>29</v>
      </c>
      <c r="I140" s="158"/>
      <c r="J140" s="158">
        <f t="shared" si="10"/>
        <v>0</v>
      </c>
      <c r="K140" s="159"/>
      <c r="L140" s="31"/>
      <c r="M140" s="160" t="s">
        <v>1</v>
      </c>
      <c r="N140" s="161" t="s">
        <v>39</v>
      </c>
      <c r="O140" s="162">
        <v>0</v>
      </c>
      <c r="P140" s="162">
        <f t="shared" si="11"/>
        <v>0</v>
      </c>
      <c r="Q140" s="162">
        <v>0</v>
      </c>
      <c r="R140" s="162">
        <f t="shared" si="12"/>
        <v>0</v>
      </c>
      <c r="S140" s="162">
        <v>0</v>
      </c>
      <c r="T140" s="163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948</v>
      </c>
      <c r="AT140" s="164" t="s">
        <v>447</v>
      </c>
      <c r="AU140" s="164" t="s">
        <v>469</v>
      </c>
      <c r="AY140" s="18" t="s">
        <v>445</v>
      </c>
      <c r="BE140" s="165">
        <f t="shared" si="14"/>
        <v>0</v>
      </c>
      <c r="BF140" s="165">
        <f t="shared" si="15"/>
        <v>0</v>
      </c>
      <c r="BG140" s="165">
        <f t="shared" si="16"/>
        <v>0</v>
      </c>
      <c r="BH140" s="165">
        <f t="shared" si="17"/>
        <v>0</v>
      </c>
      <c r="BI140" s="165">
        <f t="shared" si="18"/>
        <v>0</v>
      </c>
      <c r="BJ140" s="18" t="s">
        <v>129</v>
      </c>
      <c r="BK140" s="165">
        <f t="shared" si="19"/>
        <v>0</v>
      </c>
      <c r="BL140" s="18" t="s">
        <v>948</v>
      </c>
      <c r="BM140" s="164" t="s">
        <v>4598</v>
      </c>
    </row>
    <row r="141" spans="1:65" s="2" customFormat="1" ht="21.75" customHeight="1">
      <c r="A141" s="30"/>
      <c r="B141" s="152"/>
      <c r="C141" s="153" t="s">
        <v>546</v>
      </c>
      <c r="D141" s="153" t="s">
        <v>447</v>
      </c>
      <c r="E141" s="154" t="s">
        <v>4599</v>
      </c>
      <c r="F141" s="155" t="s">
        <v>4600</v>
      </c>
      <c r="G141" s="156" t="s">
        <v>651</v>
      </c>
      <c r="H141" s="157">
        <v>10</v>
      </c>
      <c r="I141" s="158"/>
      <c r="J141" s="158">
        <f t="shared" si="10"/>
        <v>0</v>
      </c>
      <c r="K141" s="159"/>
      <c r="L141" s="31"/>
      <c r="M141" s="160" t="s">
        <v>1</v>
      </c>
      <c r="N141" s="161" t="s">
        <v>39</v>
      </c>
      <c r="O141" s="162">
        <v>0</v>
      </c>
      <c r="P141" s="162">
        <f t="shared" si="11"/>
        <v>0</v>
      </c>
      <c r="Q141" s="162">
        <v>0</v>
      </c>
      <c r="R141" s="162">
        <f t="shared" si="12"/>
        <v>0</v>
      </c>
      <c r="S141" s="162">
        <v>0</v>
      </c>
      <c r="T141" s="163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948</v>
      </c>
      <c r="AT141" s="164" t="s">
        <v>447</v>
      </c>
      <c r="AU141" s="164" t="s">
        <v>469</v>
      </c>
      <c r="AY141" s="18" t="s">
        <v>445</v>
      </c>
      <c r="BE141" s="165">
        <f t="shared" si="14"/>
        <v>0</v>
      </c>
      <c r="BF141" s="165">
        <f t="shared" si="15"/>
        <v>0</v>
      </c>
      <c r="BG141" s="165">
        <f t="shared" si="16"/>
        <v>0</v>
      </c>
      <c r="BH141" s="165">
        <f t="shared" si="17"/>
        <v>0</v>
      </c>
      <c r="BI141" s="165">
        <f t="shared" si="18"/>
        <v>0</v>
      </c>
      <c r="BJ141" s="18" t="s">
        <v>129</v>
      </c>
      <c r="BK141" s="165">
        <f t="shared" si="19"/>
        <v>0</v>
      </c>
      <c r="BL141" s="18" t="s">
        <v>948</v>
      </c>
      <c r="BM141" s="164" t="s">
        <v>4601</v>
      </c>
    </row>
    <row r="142" spans="1:65" s="2" customFormat="1" ht="16.5" customHeight="1">
      <c r="A142" s="30"/>
      <c r="B142" s="152"/>
      <c r="C142" s="153" t="s">
        <v>552</v>
      </c>
      <c r="D142" s="153" t="s">
        <v>447</v>
      </c>
      <c r="E142" s="154" t="s">
        <v>4602</v>
      </c>
      <c r="F142" s="155" t="s">
        <v>4603</v>
      </c>
      <c r="G142" s="156" t="s">
        <v>651</v>
      </c>
      <c r="H142" s="157">
        <v>2</v>
      </c>
      <c r="I142" s="158"/>
      <c r="J142" s="158">
        <f t="shared" si="10"/>
        <v>0</v>
      </c>
      <c r="K142" s="159"/>
      <c r="L142" s="31"/>
      <c r="M142" s="160" t="s">
        <v>1</v>
      </c>
      <c r="N142" s="161" t="s">
        <v>39</v>
      </c>
      <c r="O142" s="162">
        <v>0</v>
      </c>
      <c r="P142" s="162">
        <f t="shared" si="11"/>
        <v>0</v>
      </c>
      <c r="Q142" s="162">
        <v>0</v>
      </c>
      <c r="R142" s="162">
        <f t="shared" si="12"/>
        <v>0</v>
      </c>
      <c r="S142" s="162">
        <v>0</v>
      </c>
      <c r="T142" s="163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948</v>
      </c>
      <c r="AT142" s="164" t="s">
        <v>447</v>
      </c>
      <c r="AU142" s="164" t="s">
        <v>469</v>
      </c>
      <c r="AY142" s="18" t="s">
        <v>445</v>
      </c>
      <c r="BE142" s="165">
        <f t="shared" si="14"/>
        <v>0</v>
      </c>
      <c r="BF142" s="165">
        <f t="shared" si="15"/>
        <v>0</v>
      </c>
      <c r="BG142" s="165">
        <f t="shared" si="16"/>
        <v>0</v>
      </c>
      <c r="BH142" s="165">
        <f t="shared" si="17"/>
        <v>0</v>
      </c>
      <c r="BI142" s="165">
        <f t="shared" si="18"/>
        <v>0</v>
      </c>
      <c r="BJ142" s="18" t="s">
        <v>129</v>
      </c>
      <c r="BK142" s="165">
        <f t="shared" si="19"/>
        <v>0</v>
      </c>
      <c r="BL142" s="18" t="s">
        <v>948</v>
      </c>
      <c r="BM142" s="164" t="s">
        <v>4604</v>
      </c>
    </row>
    <row r="143" spans="1:65" s="2" customFormat="1" ht="21.75" customHeight="1">
      <c r="A143" s="30"/>
      <c r="B143" s="152"/>
      <c r="C143" s="153" t="s">
        <v>558</v>
      </c>
      <c r="D143" s="153" t="s">
        <v>447</v>
      </c>
      <c r="E143" s="154" t="s">
        <v>4605</v>
      </c>
      <c r="F143" s="155" t="s">
        <v>4606</v>
      </c>
      <c r="G143" s="156" t="s">
        <v>651</v>
      </c>
      <c r="H143" s="157">
        <v>26</v>
      </c>
      <c r="I143" s="158"/>
      <c r="J143" s="158">
        <f t="shared" si="10"/>
        <v>0</v>
      </c>
      <c r="K143" s="159"/>
      <c r="L143" s="31"/>
      <c r="M143" s="160" t="s">
        <v>1</v>
      </c>
      <c r="N143" s="161" t="s">
        <v>39</v>
      </c>
      <c r="O143" s="162">
        <v>0</v>
      </c>
      <c r="P143" s="162">
        <f t="shared" si="11"/>
        <v>0</v>
      </c>
      <c r="Q143" s="162">
        <v>0</v>
      </c>
      <c r="R143" s="162">
        <f t="shared" si="12"/>
        <v>0</v>
      </c>
      <c r="S143" s="162">
        <v>0</v>
      </c>
      <c r="T143" s="163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948</v>
      </c>
      <c r="AT143" s="164" t="s">
        <v>447</v>
      </c>
      <c r="AU143" s="164" t="s">
        <v>469</v>
      </c>
      <c r="AY143" s="18" t="s">
        <v>445</v>
      </c>
      <c r="BE143" s="165">
        <f t="shared" si="14"/>
        <v>0</v>
      </c>
      <c r="BF143" s="165">
        <f t="shared" si="15"/>
        <v>0</v>
      </c>
      <c r="BG143" s="165">
        <f t="shared" si="16"/>
        <v>0</v>
      </c>
      <c r="BH143" s="165">
        <f t="shared" si="17"/>
        <v>0</v>
      </c>
      <c r="BI143" s="165">
        <f t="shared" si="18"/>
        <v>0</v>
      </c>
      <c r="BJ143" s="18" t="s">
        <v>129</v>
      </c>
      <c r="BK143" s="165">
        <f t="shared" si="19"/>
        <v>0</v>
      </c>
      <c r="BL143" s="18" t="s">
        <v>948</v>
      </c>
      <c r="BM143" s="164" t="s">
        <v>4607</v>
      </c>
    </row>
    <row r="144" spans="1:65" s="2" customFormat="1" ht="16.5" customHeight="1">
      <c r="A144" s="30"/>
      <c r="B144" s="152"/>
      <c r="C144" s="153" t="s">
        <v>390</v>
      </c>
      <c r="D144" s="153" t="s">
        <v>447</v>
      </c>
      <c r="E144" s="154" t="s">
        <v>4608</v>
      </c>
      <c r="F144" s="155" t="s">
        <v>4609</v>
      </c>
      <c r="G144" s="156" t="s">
        <v>651</v>
      </c>
      <c r="H144" s="157">
        <v>6</v>
      </c>
      <c r="I144" s="158"/>
      <c r="J144" s="158">
        <f t="shared" si="10"/>
        <v>0</v>
      </c>
      <c r="K144" s="159"/>
      <c r="L144" s="31"/>
      <c r="M144" s="160" t="s">
        <v>1</v>
      </c>
      <c r="N144" s="161" t="s">
        <v>39</v>
      </c>
      <c r="O144" s="162">
        <v>0</v>
      </c>
      <c r="P144" s="162">
        <f t="shared" si="11"/>
        <v>0</v>
      </c>
      <c r="Q144" s="162">
        <v>0</v>
      </c>
      <c r="R144" s="162">
        <f t="shared" si="12"/>
        <v>0</v>
      </c>
      <c r="S144" s="162">
        <v>0</v>
      </c>
      <c r="T144" s="163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948</v>
      </c>
      <c r="AT144" s="164" t="s">
        <v>447</v>
      </c>
      <c r="AU144" s="164" t="s">
        <v>469</v>
      </c>
      <c r="AY144" s="18" t="s">
        <v>445</v>
      </c>
      <c r="BE144" s="165">
        <f t="shared" si="14"/>
        <v>0</v>
      </c>
      <c r="BF144" s="165">
        <f t="shared" si="15"/>
        <v>0</v>
      </c>
      <c r="BG144" s="165">
        <f t="shared" si="16"/>
        <v>0</v>
      </c>
      <c r="BH144" s="165">
        <f t="shared" si="17"/>
        <v>0</v>
      </c>
      <c r="BI144" s="165">
        <f t="shared" si="18"/>
        <v>0</v>
      </c>
      <c r="BJ144" s="18" t="s">
        <v>129</v>
      </c>
      <c r="BK144" s="165">
        <f t="shared" si="19"/>
        <v>0</v>
      </c>
      <c r="BL144" s="18" t="s">
        <v>948</v>
      </c>
      <c r="BM144" s="164" t="s">
        <v>4610</v>
      </c>
    </row>
    <row r="145" spans="1:65" s="2" customFormat="1" ht="24.2" customHeight="1">
      <c r="A145" s="30"/>
      <c r="B145" s="152"/>
      <c r="C145" s="153" t="s">
        <v>567</v>
      </c>
      <c r="D145" s="153" t="s">
        <v>447</v>
      </c>
      <c r="E145" s="154" t="s">
        <v>4611</v>
      </c>
      <c r="F145" s="155" t="s">
        <v>4612</v>
      </c>
      <c r="G145" s="156" t="s">
        <v>651</v>
      </c>
      <c r="H145" s="157">
        <v>1</v>
      </c>
      <c r="I145" s="158"/>
      <c r="J145" s="158">
        <f t="shared" si="10"/>
        <v>0</v>
      </c>
      <c r="K145" s="159"/>
      <c r="L145" s="31"/>
      <c r="M145" s="160" t="s">
        <v>1</v>
      </c>
      <c r="N145" s="161" t="s">
        <v>39</v>
      </c>
      <c r="O145" s="162">
        <v>0</v>
      </c>
      <c r="P145" s="162">
        <f t="shared" si="11"/>
        <v>0</v>
      </c>
      <c r="Q145" s="162">
        <v>0</v>
      </c>
      <c r="R145" s="162">
        <f t="shared" si="12"/>
        <v>0</v>
      </c>
      <c r="S145" s="162">
        <v>0</v>
      </c>
      <c r="T145" s="163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948</v>
      </c>
      <c r="AT145" s="164" t="s">
        <v>447</v>
      </c>
      <c r="AU145" s="164" t="s">
        <v>469</v>
      </c>
      <c r="AY145" s="18" t="s">
        <v>445</v>
      </c>
      <c r="BE145" s="165">
        <f t="shared" si="14"/>
        <v>0</v>
      </c>
      <c r="BF145" s="165">
        <f t="shared" si="15"/>
        <v>0</v>
      </c>
      <c r="BG145" s="165">
        <f t="shared" si="16"/>
        <v>0</v>
      </c>
      <c r="BH145" s="165">
        <f t="shared" si="17"/>
        <v>0</v>
      </c>
      <c r="BI145" s="165">
        <f t="shared" si="18"/>
        <v>0</v>
      </c>
      <c r="BJ145" s="18" t="s">
        <v>129</v>
      </c>
      <c r="BK145" s="165">
        <f t="shared" si="19"/>
        <v>0</v>
      </c>
      <c r="BL145" s="18" t="s">
        <v>948</v>
      </c>
      <c r="BM145" s="164" t="s">
        <v>4613</v>
      </c>
    </row>
    <row r="146" spans="1:65" s="2" customFormat="1" ht="24.2" customHeight="1">
      <c r="A146" s="30"/>
      <c r="B146" s="152"/>
      <c r="C146" s="153" t="s">
        <v>572</v>
      </c>
      <c r="D146" s="153" t="s">
        <v>447</v>
      </c>
      <c r="E146" s="154" t="s">
        <v>4614</v>
      </c>
      <c r="F146" s="155" t="s">
        <v>4615</v>
      </c>
      <c r="G146" s="156" t="s">
        <v>651</v>
      </c>
      <c r="H146" s="157">
        <v>21</v>
      </c>
      <c r="I146" s="158"/>
      <c r="J146" s="158">
        <f t="shared" si="10"/>
        <v>0</v>
      </c>
      <c r="K146" s="159"/>
      <c r="L146" s="31"/>
      <c r="M146" s="160" t="s">
        <v>1</v>
      </c>
      <c r="N146" s="161" t="s">
        <v>39</v>
      </c>
      <c r="O146" s="162">
        <v>0</v>
      </c>
      <c r="P146" s="162">
        <f t="shared" si="11"/>
        <v>0</v>
      </c>
      <c r="Q146" s="162">
        <v>0</v>
      </c>
      <c r="R146" s="162">
        <f t="shared" si="12"/>
        <v>0</v>
      </c>
      <c r="S146" s="162">
        <v>0</v>
      </c>
      <c r="T146" s="163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948</v>
      </c>
      <c r="AT146" s="164" t="s">
        <v>447</v>
      </c>
      <c r="AU146" s="164" t="s">
        <v>469</v>
      </c>
      <c r="AY146" s="18" t="s">
        <v>445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8" t="s">
        <v>129</v>
      </c>
      <c r="BK146" s="165">
        <f t="shared" si="19"/>
        <v>0</v>
      </c>
      <c r="BL146" s="18" t="s">
        <v>948</v>
      </c>
      <c r="BM146" s="164" t="s">
        <v>4616</v>
      </c>
    </row>
    <row r="147" spans="1:65" s="12" customFormat="1" ht="20.85" customHeight="1">
      <c r="B147" s="140"/>
      <c r="D147" s="141" t="s">
        <v>72</v>
      </c>
      <c r="E147" s="150" t="s">
        <v>4617</v>
      </c>
      <c r="F147" s="150" t="s">
        <v>4523</v>
      </c>
      <c r="J147" s="151">
        <f>BK147</f>
        <v>0</v>
      </c>
      <c r="L147" s="140"/>
      <c r="M147" s="144"/>
      <c r="N147" s="145"/>
      <c r="O147" s="145"/>
      <c r="P147" s="146">
        <f>SUM(P148:P159)</f>
        <v>0</v>
      </c>
      <c r="Q147" s="145"/>
      <c r="R147" s="146">
        <f>SUM(R148:R159)</f>
        <v>0</v>
      </c>
      <c r="S147" s="145"/>
      <c r="T147" s="147">
        <f>SUM(T148:T159)</f>
        <v>0</v>
      </c>
      <c r="AR147" s="141" t="s">
        <v>469</v>
      </c>
      <c r="AT147" s="148" t="s">
        <v>72</v>
      </c>
      <c r="AU147" s="148" t="s">
        <v>129</v>
      </c>
      <c r="AY147" s="141" t="s">
        <v>445</v>
      </c>
      <c r="BK147" s="149">
        <f>SUM(BK148:BK159)</f>
        <v>0</v>
      </c>
    </row>
    <row r="148" spans="1:65" s="2" customFormat="1" ht="24.2" customHeight="1">
      <c r="A148" s="30"/>
      <c r="B148" s="152"/>
      <c r="C148" s="153" t="s">
        <v>7</v>
      </c>
      <c r="D148" s="153" t="s">
        <v>447</v>
      </c>
      <c r="E148" s="154" t="s">
        <v>4524</v>
      </c>
      <c r="F148" s="155" t="s">
        <v>4525</v>
      </c>
      <c r="G148" s="156" t="s">
        <v>542</v>
      </c>
      <c r="H148" s="157">
        <v>1810</v>
      </c>
      <c r="I148" s="158"/>
      <c r="J148" s="158">
        <f t="shared" ref="J148:J159" si="20">ROUND(I148*H148,2)</f>
        <v>0</v>
      </c>
      <c r="K148" s="159"/>
      <c r="L148" s="31"/>
      <c r="M148" s="160" t="s">
        <v>1</v>
      </c>
      <c r="N148" s="161" t="s">
        <v>39</v>
      </c>
      <c r="O148" s="162">
        <v>0</v>
      </c>
      <c r="P148" s="162">
        <f t="shared" ref="P148:P159" si="21">O148*H148</f>
        <v>0</v>
      </c>
      <c r="Q148" s="162">
        <v>0</v>
      </c>
      <c r="R148" s="162">
        <f t="shared" ref="R148:R159" si="22">Q148*H148</f>
        <v>0</v>
      </c>
      <c r="S148" s="162">
        <v>0</v>
      </c>
      <c r="T148" s="163">
        <f t="shared" ref="T148:T159" si="23"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948</v>
      </c>
      <c r="AT148" s="164" t="s">
        <v>447</v>
      </c>
      <c r="AU148" s="164" t="s">
        <v>469</v>
      </c>
      <c r="AY148" s="18" t="s">
        <v>445</v>
      </c>
      <c r="BE148" s="165">
        <f t="shared" ref="BE148:BE159" si="24">IF(N148="základná",J148,0)</f>
        <v>0</v>
      </c>
      <c r="BF148" s="165">
        <f t="shared" ref="BF148:BF159" si="25">IF(N148="znížená",J148,0)</f>
        <v>0</v>
      </c>
      <c r="BG148" s="165">
        <f t="shared" ref="BG148:BG159" si="26">IF(N148="zákl. prenesená",J148,0)</f>
        <v>0</v>
      </c>
      <c r="BH148" s="165">
        <f t="shared" ref="BH148:BH159" si="27">IF(N148="zníž. prenesená",J148,0)</f>
        <v>0</v>
      </c>
      <c r="BI148" s="165">
        <f t="shared" ref="BI148:BI159" si="28">IF(N148="nulová",J148,0)</f>
        <v>0</v>
      </c>
      <c r="BJ148" s="18" t="s">
        <v>129</v>
      </c>
      <c r="BK148" s="165">
        <f t="shared" ref="BK148:BK159" si="29">ROUND(I148*H148,2)</f>
        <v>0</v>
      </c>
      <c r="BL148" s="18" t="s">
        <v>948</v>
      </c>
      <c r="BM148" s="164" t="s">
        <v>4618</v>
      </c>
    </row>
    <row r="149" spans="1:65" s="2" customFormat="1" ht="33" customHeight="1">
      <c r="A149" s="30"/>
      <c r="B149" s="152"/>
      <c r="C149" s="153" t="s">
        <v>588</v>
      </c>
      <c r="D149" s="153" t="s">
        <v>447</v>
      </c>
      <c r="E149" s="154" t="s">
        <v>4619</v>
      </c>
      <c r="F149" s="155" t="s">
        <v>4528</v>
      </c>
      <c r="G149" s="156" t="s">
        <v>542</v>
      </c>
      <c r="H149" s="157">
        <v>7240</v>
      </c>
      <c r="I149" s="158"/>
      <c r="J149" s="158">
        <f t="shared" si="20"/>
        <v>0</v>
      </c>
      <c r="K149" s="159"/>
      <c r="L149" s="31"/>
      <c r="M149" s="160" t="s">
        <v>1</v>
      </c>
      <c r="N149" s="161" t="s">
        <v>39</v>
      </c>
      <c r="O149" s="162">
        <v>0</v>
      </c>
      <c r="P149" s="162">
        <f t="shared" si="21"/>
        <v>0</v>
      </c>
      <c r="Q149" s="162">
        <v>0</v>
      </c>
      <c r="R149" s="162">
        <f t="shared" si="22"/>
        <v>0</v>
      </c>
      <c r="S149" s="162">
        <v>0</v>
      </c>
      <c r="T149" s="163">
        <f t="shared" si="2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948</v>
      </c>
      <c r="AT149" s="164" t="s">
        <v>447</v>
      </c>
      <c r="AU149" s="164" t="s">
        <v>469</v>
      </c>
      <c r="AY149" s="18" t="s">
        <v>445</v>
      </c>
      <c r="BE149" s="165">
        <f t="shared" si="24"/>
        <v>0</v>
      </c>
      <c r="BF149" s="165">
        <f t="shared" si="25"/>
        <v>0</v>
      </c>
      <c r="BG149" s="165">
        <f t="shared" si="26"/>
        <v>0</v>
      </c>
      <c r="BH149" s="165">
        <f t="shared" si="27"/>
        <v>0</v>
      </c>
      <c r="BI149" s="165">
        <f t="shared" si="28"/>
        <v>0</v>
      </c>
      <c r="BJ149" s="18" t="s">
        <v>129</v>
      </c>
      <c r="BK149" s="165">
        <f t="shared" si="29"/>
        <v>0</v>
      </c>
      <c r="BL149" s="18" t="s">
        <v>948</v>
      </c>
      <c r="BM149" s="164" t="s">
        <v>4620</v>
      </c>
    </row>
    <row r="150" spans="1:65" s="2" customFormat="1" ht="24.2" customHeight="1">
      <c r="A150" s="30"/>
      <c r="B150" s="152"/>
      <c r="C150" s="153" t="s">
        <v>597</v>
      </c>
      <c r="D150" s="153" t="s">
        <v>447</v>
      </c>
      <c r="E150" s="154" t="s">
        <v>4621</v>
      </c>
      <c r="F150" s="155" t="s">
        <v>4531</v>
      </c>
      <c r="G150" s="156" t="s">
        <v>651</v>
      </c>
      <c r="H150" s="157">
        <v>154</v>
      </c>
      <c r="I150" s="158"/>
      <c r="J150" s="158">
        <f t="shared" si="20"/>
        <v>0</v>
      </c>
      <c r="K150" s="159"/>
      <c r="L150" s="31"/>
      <c r="M150" s="160" t="s">
        <v>1</v>
      </c>
      <c r="N150" s="161" t="s">
        <v>39</v>
      </c>
      <c r="O150" s="162">
        <v>0</v>
      </c>
      <c r="P150" s="162">
        <f t="shared" si="21"/>
        <v>0</v>
      </c>
      <c r="Q150" s="162">
        <v>0</v>
      </c>
      <c r="R150" s="162">
        <f t="shared" si="22"/>
        <v>0</v>
      </c>
      <c r="S150" s="162">
        <v>0</v>
      </c>
      <c r="T150" s="163">
        <f t="shared" si="2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948</v>
      </c>
      <c r="AT150" s="164" t="s">
        <v>447</v>
      </c>
      <c r="AU150" s="164" t="s">
        <v>469</v>
      </c>
      <c r="AY150" s="18" t="s">
        <v>445</v>
      </c>
      <c r="BE150" s="165">
        <f t="shared" si="24"/>
        <v>0</v>
      </c>
      <c r="BF150" s="165">
        <f t="shared" si="25"/>
        <v>0</v>
      </c>
      <c r="BG150" s="165">
        <f t="shared" si="26"/>
        <v>0</v>
      </c>
      <c r="BH150" s="165">
        <f t="shared" si="27"/>
        <v>0</v>
      </c>
      <c r="BI150" s="165">
        <f t="shared" si="28"/>
        <v>0</v>
      </c>
      <c r="BJ150" s="18" t="s">
        <v>129</v>
      </c>
      <c r="BK150" s="165">
        <f t="shared" si="29"/>
        <v>0</v>
      </c>
      <c r="BL150" s="18" t="s">
        <v>948</v>
      </c>
      <c r="BM150" s="164" t="s">
        <v>4622</v>
      </c>
    </row>
    <row r="151" spans="1:65" s="2" customFormat="1" ht="24.2" customHeight="1">
      <c r="A151" s="30"/>
      <c r="B151" s="152"/>
      <c r="C151" s="153" t="s">
        <v>601</v>
      </c>
      <c r="D151" s="153" t="s">
        <v>447</v>
      </c>
      <c r="E151" s="154" t="s">
        <v>4621</v>
      </c>
      <c r="F151" s="155" t="s">
        <v>4531</v>
      </c>
      <c r="G151" s="156" t="s">
        <v>651</v>
      </c>
      <c r="H151" s="157">
        <v>30</v>
      </c>
      <c r="I151" s="158"/>
      <c r="J151" s="158">
        <f t="shared" si="20"/>
        <v>0</v>
      </c>
      <c r="K151" s="159"/>
      <c r="L151" s="31"/>
      <c r="M151" s="160" t="s">
        <v>1</v>
      </c>
      <c r="N151" s="161" t="s">
        <v>39</v>
      </c>
      <c r="O151" s="162">
        <v>0</v>
      </c>
      <c r="P151" s="162">
        <f t="shared" si="21"/>
        <v>0</v>
      </c>
      <c r="Q151" s="162">
        <v>0</v>
      </c>
      <c r="R151" s="162">
        <f t="shared" si="22"/>
        <v>0</v>
      </c>
      <c r="S151" s="162">
        <v>0</v>
      </c>
      <c r="T151" s="163">
        <f t="shared" si="2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948</v>
      </c>
      <c r="AT151" s="164" t="s">
        <v>447</v>
      </c>
      <c r="AU151" s="164" t="s">
        <v>469</v>
      </c>
      <c r="AY151" s="18" t="s">
        <v>445</v>
      </c>
      <c r="BE151" s="165">
        <f t="shared" si="24"/>
        <v>0</v>
      </c>
      <c r="BF151" s="165">
        <f t="shared" si="25"/>
        <v>0</v>
      </c>
      <c r="BG151" s="165">
        <f t="shared" si="26"/>
        <v>0</v>
      </c>
      <c r="BH151" s="165">
        <f t="shared" si="27"/>
        <v>0</v>
      </c>
      <c r="BI151" s="165">
        <f t="shared" si="28"/>
        <v>0</v>
      </c>
      <c r="BJ151" s="18" t="s">
        <v>129</v>
      </c>
      <c r="BK151" s="165">
        <f t="shared" si="29"/>
        <v>0</v>
      </c>
      <c r="BL151" s="18" t="s">
        <v>948</v>
      </c>
      <c r="BM151" s="164" t="s">
        <v>4623</v>
      </c>
    </row>
    <row r="152" spans="1:65" s="2" customFormat="1" ht="49.15" customHeight="1">
      <c r="A152" s="30"/>
      <c r="B152" s="152"/>
      <c r="C152" s="153" t="s">
        <v>606</v>
      </c>
      <c r="D152" s="153" t="s">
        <v>447</v>
      </c>
      <c r="E152" s="154" t="s">
        <v>4624</v>
      </c>
      <c r="F152" s="155" t="s">
        <v>4625</v>
      </c>
      <c r="G152" s="156" t="s">
        <v>651</v>
      </c>
      <c r="H152" s="157">
        <v>169</v>
      </c>
      <c r="I152" s="158"/>
      <c r="J152" s="158">
        <f t="shared" si="20"/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si="21"/>
        <v>0</v>
      </c>
      <c r="Q152" s="162">
        <v>0</v>
      </c>
      <c r="R152" s="162">
        <f t="shared" si="22"/>
        <v>0</v>
      </c>
      <c r="S152" s="162">
        <v>0</v>
      </c>
      <c r="T152" s="163">
        <f t="shared" si="2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948</v>
      </c>
      <c r="AT152" s="164" t="s">
        <v>447</v>
      </c>
      <c r="AU152" s="164" t="s">
        <v>469</v>
      </c>
      <c r="AY152" s="18" t="s">
        <v>445</v>
      </c>
      <c r="BE152" s="165">
        <f t="shared" si="24"/>
        <v>0</v>
      </c>
      <c r="BF152" s="165">
        <f t="shared" si="25"/>
        <v>0</v>
      </c>
      <c r="BG152" s="165">
        <f t="shared" si="26"/>
        <v>0</v>
      </c>
      <c r="BH152" s="165">
        <f t="shared" si="27"/>
        <v>0</v>
      </c>
      <c r="BI152" s="165">
        <f t="shared" si="28"/>
        <v>0</v>
      </c>
      <c r="BJ152" s="18" t="s">
        <v>129</v>
      </c>
      <c r="BK152" s="165">
        <f t="shared" si="29"/>
        <v>0</v>
      </c>
      <c r="BL152" s="18" t="s">
        <v>948</v>
      </c>
      <c r="BM152" s="164" t="s">
        <v>4626</v>
      </c>
    </row>
    <row r="153" spans="1:65" s="2" customFormat="1" ht="24.2" customHeight="1">
      <c r="A153" s="30"/>
      <c r="B153" s="152"/>
      <c r="C153" s="153" t="s">
        <v>612</v>
      </c>
      <c r="D153" s="153" t="s">
        <v>447</v>
      </c>
      <c r="E153" s="154" t="s">
        <v>4539</v>
      </c>
      <c r="F153" s="155" t="s">
        <v>4540</v>
      </c>
      <c r="G153" s="156" t="s">
        <v>542</v>
      </c>
      <c r="H153" s="157">
        <v>460</v>
      </c>
      <c r="I153" s="158"/>
      <c r="J153" s="158">
        <f t="shared" si="20"/>
        <v>0</v>
      </c>
      <c r="K153" s="159"/>
      <c r="L153" s="31"/>
      <c r="M153" s="160" t="s">
        <v>1</v>
      </c>
      <c r="N153" s="161" t="s">
        <v>39</v>
      </c>
      <c r="O153" s="162">
        <v>0</v>
      </c>
      <c r="P153" s="162">
        <f t="shared" si="21"/>
        <v>0</v>
      </c>
      <c r="Q153" s="162">
        <v>0</v>
      </c>
      <c r="R153" s="162">
        <f t="shared" si="22"/>
        <v>0</v>
      </c>
      <c r="S153" s="162">
        <v>0</v>
      </c>
      <c r="T153" s="163">
        <f t="shared" si="2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948</v>
      </c>
      <c r="AT153" s="164" t="s">
        <v>447</v>
      </c>
      <c r="AU153" s="164" t="s">
        <v>469</v>
      </c>
      <c r="AY153" s="18" t="s">
        <v>445</v>
      </c>
      <c r="BE153" s="165">
        <f t="shared" si="24"/>
        <v>0</v>
      </c>
      <c r="BF153" s="165">
        <f t="shared" si="25"/>
        <v>0</v>
      </c>
      <c r="BG153" s="165">
        <f t="shared" si="26"/>
        <v>0</v>
      </c>
      <c r="BH153" s="165">
        <f t="shared" si="27"/>
        <v>0</v>
      </c>
      <c r="BI153" s="165">
        <f t="shared" si="28"/>
        <v>0</v>
      </c>
      <c r="BJ153" s="18" t="s">
        <v>129</v>
      </c>
      <c r="BK153" s="165">
        <f t="shared" si="29"/>
        <v>0</v>
      </c>
      <c r="BL153" s="18" t="s">
        <v>948</v>
      </c>
      <c r="BM153" s="164" t="s">
        <v>4627</v>
      </c>
    </row>
    <row r="154" spans="1:65" s="2" customFormat="1" ht="21.75" customHeight="1">
      <c r="A154" s="30"/>
      <c r="B154" s="152"/>
      <c r="C154" s="153" t="s">
        <v>617</v>
      </c>
      <c r="D154" s="153" t="s">
        <v>447</v>
      </c>
      <c r="E154" s="154" t="s">
        <v>4542</v>
      </c>
      <c r="F154" s="155" t="s">
        <v>4543</v>
      </c>
      <c r="G154" s="156" t="s">
        <v>651</v>
      </c>
      <c r="H154" s="157">
        <v>12</v>
      </c>
      <c r="I154" s="158"/>
      <c r="J154" s="158">
        <f t="shared" si="20"/>
        <v>0</v>
      </c>
      <c r="K154" s="159"/>
      <c r="L154" s="31"/>
      <c r="M154" s="160" t="s">
        <v>1</v>
      </c>
      <c r="N154" s="161" t="s">
        <v>39</v>
      </c>
      <c r="O154" s="162">
        <v>0</v>
      </c>
      <c r="P154" s="162">
        <f t="shared" si="21"/>
        <v>0</v>
      </c>
      <c r="Q154" s="162">
        <v>0</v>
      </c>
      <c r="R154" s="162">
        <f t="shared" si="22"/>
        <v>0</v>
      </c>
      <c r="S154" s="162">
        <v>0</v>
      </c>
      <c r="T154" s="163">
        <f t="shared" si="2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4" t="s">
        <v>948</v>
      </c>
      <c r="AT154" s="164" t="s">
        <v>447</v>
      </c>
      <c r="AU154" s="164" t="s">
        <v>469</v>
      </c>
      <c r="AY154" s="18" t="s">
        <v>445</v>
      </c>
      <c r="BE154" s="165">
        <f t="shared" si="24"/>
        <v>0</v>
      </c>
      <c r="BF154" s="165">
        <f t="shared" si="25"/>
        <v>0</v>
      </c>
      <c r="BG154" s="165">
        <f t="shared" si="26"/>
        <v>0</v>
      </c>
      <c r="BH154" s="165">
        <f t="shared" si="27"/>
        <v>0</v>
      </c>
      <c r="BI154" s="165">
        <f t="shared" si="28"/>
        <v>0</v>
      </c>
      <c r="BJ154" s="18" t="s">
        <v>129</v>
      </c>
      <c r="BK154" s="165">
        <f t="shared" si="29"/>
        <v>0</v>
      </c>
      <c r="BL154" s="18" t="s">
        <v>948</v>
      </c>
      <c r="BM154" s="164" t="s">
        <v>4628</v>
      </c>
    </row>
    <row r="155" spans="1:65" s="2" customFormat="1" ht="16.5" customHeight="1">
      <c r="A155" s="30"/>
      <c r="B155" s="152"/>
      <c r="C155" s="153" t="s">
        <v>621</v>
      </c>
      <c r="D155" s="153" t="s">
        <v>447</v>
      </c>
      <c r="E155" s="154" t="s">
        <v>4629</v>
      </c>
      <c r="F155" s="155" t="s">
        <v>4546</v>
      </c>
      <c r="G155" s="156" t="s">
        <v>4514</v>
      </c>
      <c r="H155" s="157">
        <v>1</v>
      </c>
      <c r="I155" s="158"/>
      <c r="J155" s="158">
        <f t="shared" si="20"/>
        <v>0</v>
      </c>
      <c r="K155" s="159"/>
      <c r="L155" s="31"/>
      <c r="M155" s="160" t="s">
        <v>1</v>
      </c>
      <c r="N155" s="161" t="s">
        <v>39</v>
      </c>
      <c r="O155" s="162">
        <v>0</v>
      </c>
      <c r="P155" s="162">
        <f t="shared" si="21"/>
        <v>0</v>
      </c>
      <c r="Q155" s="162">
        <v>0</v>
      </c>
      <c r="R155" s="162">
        <f t="shared" si="22"/>
        <v>0</v>
      </c>
      <c r="S155" s="162">
        <v>0</v>
      </c>
      <c r="T155" s="163">
        <f t="shared" si="2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4" t="s">
        <v>948</v>
      </c>
      <c r="AT155" s="164" t="s">
        <v>447</v>
      </c>
      <c r="AU155" s="164" t="s">
        <v>469</v>
      </c>
      <c r="AY155" s="18" t="s">
        <v>445</v>
      </c>
      <c r="BE155" s="165">
        <f t="shared" si="24"/>
        <v>0</v>
      </c>
      <c r="BF155" s="165">
        <f t="shared" si="25"/>
        <v>0</v>
      </c>
      <c r="BG155" s="165">
        <f t="shared" si="26"/>
        <v>0</v>
      </c>
      <c r="BH155" s="165">
        <f t="shared" si="27"/>
        <v>0</v>
      </c>
      <c r="BI155" s="165">
        <f t="shared" si="28"/>
        <v>0</v>
      </c>
      <c r="BJ155" s="18" t="s">
        <v>129</v>
      </c>
      <c r="BK155" s="165">
        <f t="shared" si="29"/>
        <v>0</v>
      </c>
      <c r="BL155" s="18" t="s">
        <v>948</v>
      </c>
      <c r="BM155" s="164" t="s">
        <v>4630</v>
      </c>
    </row>
    <row r="156" spans="1:65" s="2" customFormat="1" ht="21.75" customHeight="1">
      <c r="A156" s="30"/>
      <c r="B156" s="152"/>
      <c r="C156" s="153" t="s">
        <v>408</v>
      </c>
      <c r="D156" s="153" t="s">
        <v>447</v>
      </c>
      <c r="E156" s="154" t="s">
        <v>4631</v>
      </c>
      <c r="F156" s="155" t="s">
        <v>4549</v>
      </c>
      <c r="G156" s="156" t="s">
        <v>4514</v>
      </c>
      <c r="H156" s="157">
        <v>1</v>
      </c>
      <c r="I156" s="158"/>
      <c r="J156" s="158">
        <f t="shared" si="20"/>
        <v>0</v>
      </c>
      <c r="K156" s="159"/>
      <c r="L156" s="31"/>
      <c r="M156" s="160" t="s">
        <v>1</v>
      </c>
      <c r="N156" s="161" t="s">
        <v>39</v>
      </c>
      <c r="O156" s="162">
        <v>0</v>
      </c>
      <c r="P156" s="162">
        <f t="shared" si="21"/>
        <v>0</v>
      </c>
      <c r="Q156" s="162">
        <v>0</v>
      </c>
      <c r="R156" s="162">
        <f t="shared" si="22"/>
        <v>0</v>
      </c>
      <c r="S156" s="162">
        <v>0</v>
      </c>
      <c r="T156" s="163">
        <f t="shared" si="2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4" t="s">
        <v>948</v>
      </c>
      <c r="AT156" s="164" t="s">
        <v>447</v>
      </c>
      <c r="AU156" s="164" t="s">
        <v>469</v>
      </c>
      <c r="AY156" s="18" t="s">
        <v>445</v>
      </c>
      <c r="BE156" s="165">
        <f t="shared" si="24"/>
        <v>0</v>
      </c>
      <c r="BF156" s="165">
        <f t="shared" si="25"/>
        <v>0</v>
      </c>
      <c r="BG156" s="165">
        <f t="shared" si="26"/>
        <v>0</v>
      </c>
      <c r="BH156" s="165">
        <f t="shared" si="27"/>
        <v>0</v>
      </c>
      <c r="BI156" s="165">
        <f t="shared" si="28"/>
        <v>0</v>
      </c>
      <c r="BJ156" s="18" t="s">
        <v>129</v>
      </c>
      <c r="BK156" s="165">
        <f t="shared" si="29"/>
        <v>0</v>
      </c>
      <c r="BL156" s="18" t="s">
        <v>948</v>
      </c>
      <c r="BM156" s="164" t="s">
        <v>4632</v>
      </c>
    </row>
    <row r="157" spans="1:65" s="2" customFormat="1" ht="16.5" customHeight="1">
      <c r="A157" s="30"/>
      <c r="B157" s="152"/>
      <c r="C157" s="153" t="s">
        <v>634</v>
      </c>
      <c r="D157" s="153" t="s">
        <v>447</v>
      </c>
      <c r="E157" s="154" t="s">
        <v>4633</v>
      </c>
      <c r="F157" s="155" t="s">
        <v>4552</v>
      </c>
      <c r="G157" s="156" t="s">
        <v>651</v>
      </c>
      <c r="H157" s="157">
        <v>1</v>
      </c>
      <c r="I157" s="158"/>
      <c r="J157" s="158">
        <f t="shared" si="20"/>
        <v>0</v>
      </c>
      <c r="K157" s="159"/>
      <c r="L157" s="31"/>
      <c r="M157" s="160" t="s">
        <v>1</v>
      </c>
      <c r="N157" s="161" t="s">
        <v>39</v>
      </c>
      <c r="O157" s="162">
        <v>0</v>
      </c>
      <c r="P157" s="162">
        <f t="shared" si="21"/>
        <v>0</v>
      </c>
      <c r="Q157" s="162">
        <v>0</v>
      </c>
      <c r="R157" s="162">
        <f t="shared" si="22"/>
        <v>0</v>
      </c>
      <c r="S157" s="162">
        <v>0</v>
      </c>
      <c r="T157" s="163">
        <f t="shared" si="2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4" t="s">
        <v>948</v>
      </c>
      <c r="AT157" s="164" t="s">
        <v>447</v>
      </c>
      <c r="AU157" s="164" t="s">
        <v>469</v>
      </c>
      <c r="AY157" s="18" t="s">
        <v>445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8" t="s">
        <v>129</v>
      </c>
      <c r="BK157" s="165">
        <f t="shared" si="29"/>
        <v>0</v>
      </c>
      <c r="BL157" s="18" t="s">
        <v>948</v>
      </c>
      <c r="BM157" s="164" t="s">
        <v>4634</v>
      </c>
    </row>
    <row r="158" spans="1:65" s="2" customFormat="1" ht="24.2" customHeight="1">
      <c r="A158" s="30"/>
      <c r="B158" s="152"/>
      <c r="C158" s="153" t="s">
        <v>643</v>
      </c>
      <c r="D158" s="153" t="s">
        <v>447</v>
      </c>
      <c r="E158" s="154" t="s">
        <v>4635</v>
      </c>
      <c r="F158" s="155" t="s">
        <v>4555</v>
      </c>
      <c r="G158" s="156" t="s">
        <v>651</v>
      </c>
      <c r="H158" s="157">
        <v>1</v>
      </c>
      <c r="I158" s="158"/>
      <c r="J158" s="158">
        <f t="shared" si="20"/>
        <v>0</v>
      </c>
      <c r="K158" s="159"/>
      <c r="L158" s="31"/>
      <c r="M158" s="160" t="s">
        <v>1</v>
      </c>
      <c r="N158" s="161" t="s">
        <v>39</v>
      </c>
      <c r="O158" s="162">
        <v>0</v>
      </c>
      <c r="P158" s="162">
        <f t="shared" si="21"/>
        <v>0</v>
      </c>
      <c r="Q158" s="162">
        <v>0</v>
      </c>
      <c r="R158" s="162">
        <f t="shared" si="22"/>
        <v>0</v>
      </c>
      <c r="S158" s="162">
        <v>0</v>
      </c>
      <c r="T158" s="163">
        <f t="shared" si="2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4" t="s">
        <v>948</v>
      </c>
      <c r="AT158" s="164" t="s">
        <v>447</v>
      </c>
      <c r="AU158" s="164" t="s">
        <v>469</v>
      </c>
      <c r="AY158" s="18" t="s">
        <v>445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8" t="s">
        <v>129</v>
      </c>
      <c r="BK158" s="165">
        <f t="shared" si="29"/>
        <v>0</v>
      </c>
      <c r="BL158" s="18" t="s">
        <v>948</v>
      </c>
      <c r="BM158" s="164" t="s">
        <v>4636</v>
      </c>
    </row>
    <row r="159" spans="1:65" s="2" customFormat="1" ht="16.5" customHeight="1">
      <c r="A159" s="30"/>
      <c r="B159" s="152"/>
      <c r="C159" s="153" t="s">
        <v>648</v>
      </c>
      <c r="D159" s="153" t="s">
        <v>447</v>
      </c>
      <c r="E159" s="154" t="s">
        <v>4637</v>
      </c>
      <c r="F159" s="155" t="s">
        <v>4558</v>
      </c>
      <c r="G159" s="156" t="s">
        <v>4514</v>
      </c>
      <c r="H159" s="157">
        <v>1</v>
      </c>
      <c r="I159" s="158"/>
      <c r="J159" s="158">
        <f t="shared" si="20"/>
        <v>0</v>
      </c>
      <c r="K159" s="159"/>
      <c r="L159" s="31"/>
      <c r="M159" s="204" t="s">
        <v>1</v>
      </c>
      <c r="N159" s="205" t="s">
        <v>39</v>
      </c>
      <c r="O159" s="206">
        <v>0</v>
      </c>
      <c r="P159" s="206">
        <f t="shared" si="21"/>
        <v>0</v>
      </c>
      <c r="Q159" s="206">
        <v>0</v>
      </c>
      <c r="R159" s="206">
        <f t="shared" si="22"/>
        <v>0</v>
      </c>
      <c r="S159" s="206">
        <v>0</v>
      </c>
      <c r="T159" s="207">
        <f t="shared" si="2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4" t="s">
        <v>948</v>
      </c>
      <c r="AT159" s="164" t="s">
        <v>447</v>
      </c>
      <c r="AU159" s="164" t="s">
        <v>469</v>
      </c>
      <c r="AY159" s="18" t="s">
        <v>445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8" t="s">
        <v>129</v>
      </c>
      <c r="BK159" s="165">
        <f t="shared" si="29"/>
        <v>0</v>
      </c>
      <c r="BL159" s="18" t="s">
        <v>948</v>
      </c>
      <c r="BM159" s="164" t="s">
        <v>4638</v>
      </c>
    </row>
    <row r="160" spans="1:65" s="2" customFormat="1" ht="6.95" customHeight="1">
      <c r="A160" s="30"/>
      <c r="B160" s="48"/>
      <c r="C160" s="49"/>
      <c r="D160" s="49"/>
      <c r="E160" s="49"/>
      <c r="F160" s="49"/>
      <c r="G160" s="49"/>
      <c r="H160" s="49"/>
      <c r="I160" s="49"/>
      <c r="J160" s="49"/>
      <c r="K160" s="49"/>
      <c r="L160" s="31"/>
      <c r="M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</row>
  </sheetData>
  <autoFilter ref="C121:K159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54"/>
  <sheetViews>
    <sheetView showGridLines="0" workbookViewId="0">
      <selection activeCell="I61" sqref="I6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97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4639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ROUND(J121,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ROUND((SUM(BE121:BE153)),  2)</f>
        <v>0</v>
      </c>
      <c r="G33" s="104"/>
      <c r="H33" s="104"/>
      <c r="I33" s="105">
        <v>0.2</v>
      </c>
      <c r="J33" s="103">
        <f>ROUND(((SUM(BE121:BE153))*I33),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ROUND((SUM(BF121:BF153)),  2)</f>
        <v>0</v>
      </c>
      <c r="G34" s="30"/>
      <c r="H34" s="30"/>
      <c r="I34" s="107">
        <v>0.2</v>
      </c>
      <c r="J34" s="106">
        <f>ROUND(((SUM(BF121:BF153))*I34),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ROUND((SUM(BG121:BG153)),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ROUND((SUM(BH121:BH153)),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ROUND((SUM(BI121:BI153)),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SO01e - Rekonštrukcia objektu II. Psychiatrickej kliniky - SPS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J121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403</v>
      </c>
      <c r="E97" s="121"/>
      <c r="F97" s="121"/>
      <c r="G97" s="121"/>
      <c r="H97" s="121"/>
      <c r="I97" s="121"/>
      <c r="J97" s="122">
        <f>J122</f>
        <v>0</v>
      </c>
      <c r="L97" s="119"/>
    </row>
    <row r="98" spans="1:31" s="10" customFormat="1" ht="19.899999999999999" customHeight="1">
      <c r="B98" s="124"/>
      <c r="D98" s="125" t="s">
        <v>4442</v>
      </c>
      <c r="E98" s="126"/>
      <c r="F98" s="126"/>
      <c r="G98" s="126"/>
      <c r="H98" s="126"/>
      <c r="I98" s="126"/>
      <c r="J98" s="127">
        <f>J123</f>
        <v>0</v>
      </c>
      <c r="L98" s="124"/>
    </row>
    <row r="99" spans="1:31" s="10" customFormat="1" ht="14.85" customHeight="1">
      <c r="B99" s="124"/>
      <c r="D99" s="125" t="s">
        <v>4561</v>
      </c>
      <c r="E99" s="126"/>
      <c r="F99" s="126"/>
      <c r="G99" s="126"/>
      <c r="H99" s="126"/>
      <c r="I99" s="126"/>
      <c r="J99" s="127">
        <f>J124</f>
        <v>0</v>
      </c>
      <c r="L99" s="124"/>
    </row>
    <row r="100" spans="1:31" s="10" customFormat="1" ht="14.85" customHeight="1">
      <c r="B100" s="124"/>
      <c r="D100" s="125" t="s">
        <v>4562</v>
      </c>
      <c r="E100" s="126"/>
      <c r="F100" s="126"/>
      <c r="G100" s="126"/>
      <c r="H100" s="126"/>
      <c r="I100" s="126"/>
      <c r="J100" s="127">
        <f>J129</f>
        <v>0</v>
      </c>
      <c r="L100" s="124"/>
    </row>
    <row r="101" spans="1:31" s="10" customFormat="1" ht="14.85" customHeight="1">
      <c r="B101" s="124"/>
      <c r="D101" s="125" t="s">
        <v>4640</v>
      </c>
      <c r="E101" s="126"/>
      <c r="F101" s="126"/>
      <c r="G101" s="126"/>
      <c r="H101" s="126"/>
      <c r="I101" s="126"/>
      <c r="J101" s="127">
        <f>J141</f>
        <v>0</v>
      </c>
      <c r="L101" s="124"/>
    </row>
    <row r="102" spans="1:31" s="2" customFormat="1" ht="21.75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4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s="2" customFormat="1" ht="6.95" customHeight="1">
      <c r="A103" s="30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7" spans="1:31" s="2" customFormat="1" ht="6.95" customHeight="1">
      <c r="A107" s="30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4.95" customHeight="1">
      <c r="A108" s="30"/>
      <c r="B108" s="31"/>
      <c r="C108" s="22" t="s">
        <v>427</v>
      </c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6.95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7" t="s">
        <v>13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6.25" customHeight="1">
      <c r="A111" s="30"/>
      <c r="B111" s="31"/>
      <c r="C111" s="30"/>
      <c r="D111" s="30"/>
      <c r="E111" s="278" t="str">
        <f>E7</f>
        <v>Rekonštrukcia objektu - II. Psychiatrická klinika SZU Cesta k nemocnici</v>
      </c>
      <c r="F111" s="279"/>
      <c r="G111" s="279"/>
      <c r="H111" s="279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141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30" customHeight="1">
      <c r="A113" s="30"/>
      <c r="B113" s="31"/>
      <c r="C113" s="30"/>
      <c r="D113" s="30"/>
      <c r="E113" s="274" t="str">
        <f>E9</f>
        <v>SO01e - Rekonštrukcia objektu II. Psychiatrickej kliniky - SPS</v>
      </c>
      <c r="F113" s="280"/>
      <c r="G113" s="280"/>
      <c r="H113" s="28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7" t="s">
        <v>17</v>
      </c>
      <c r="D115" s="30"/>
      <c r="E115" s="30"/>
      <c r="F115" s="25" t="str">
        <f>F12</f>
        <v>Banská Bystrica</v>
      </c>
      <c r="G115" s="30"/>
      <c r="H115" s="30"/>
      <c r="I115" s="27" t="s">
        <v>19</v>
      </c>
      <c r="J115" s="56" t="str">
        <f>IF(J12="","",J12)</f>
        <v>17. 6. 2023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25.7" customHeight="1">
      <c r="A117" s="30"/>
      <c r="B117" s="31"/>
      <c r="C117" s="27" t="s">
        <v>21</v>
      </c>
      <c r="D117" s="30"/>
      <c r="E117" s="30"/>
      <c r="F117" s="25" t="str">
        <f>E15</f>
        <v>Fakultná nemocnica s poliklinikou F.D.Roosevelta</v>
      </c>
      <c r="G117" s="30"/>
      <c r="H117" s="30"/>
      <c r="I117" s="27" t="s">
        <v>27</v>
      </c>
      <c r="J117" s="28" t="str">
        <f>E21</f>
        <v>Ing.Arch. Peter Žalman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7" t="s">
        <v>25</v>
      </c>
      <c r="D118" s="30"/>
      <c r="E118" s="30"/>
      <c r="F118" s="25" t="str">
        <f>IF(E18="","",E18)</f>
        <v>určený výberom</v>
      </c>
      <c r="G118" s="30"/>
      <c r="H118" s="30"/>
      <c r="I118" s="27" t="s">
        <v>30</v>
      </c>
      <c r="J118" s="28" t="str">
        <f>E24</f>
        <v xml:space="preserve"> 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0.3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11" customFormat="1" ht="29.25" customHeight="1">
      <c r="A120" s="129"/>
      <c r="B120" s="130"/>
      <c r="C120" s="131" t="s">
        <v>432</v>
      </c>
      <c r="D120" s="132" t="s">
        <v>58</v>
      </c>
      <c r="E120" s="132" t="s">
        <v>54</v>
      </c>
      <c r="F120" s="132" t="s">
        <v>55</v>
      </c>
      <c r="G120" s="132" t="s">
        <v>433</v>
      </c>
      <c r="H120" s="132" t="s">
        <v>434</v>
      </c>
      <c r="I120" s="132" t="s">
        <v>435</v>
      </c>
      <c r="J120" s="133" t="s">
        <v>318</v>
      </c>
      <c r="K120" s="134" t="s">
        <v>436</v>
      </c>
      <c r="L120" s="135"/>
      <c r="M120" s="63" t="s">
        <v>1</v>
      </c>
      <c r="N120" s="64" t="s">
        <v>37</v>
      </c>
      <c r="O120" s="64" t="s">
        <v>437</v>
      </c>
      <c r="P120" s="64" t="s">
        <v>438</v>
      </c>
      <c r="Q120" s="64" t="s">
        <v>439</v>
      </c>
      <c r="R120" s="64" t="s">
        <v>440</v>
      </c>
      <c r="S120" s="64" t="s">
        <v>441</v>
      </c>
      <c r="T120" s="65" t="s">
        <v>442</v>
      </c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</row>
    <row r="121" spans="1:65" s="2" customFormat="1" ht="22.9" customHeight="1">
      <c r="A121" s="30"/>
      <c r="B121" s="31"/>
      <c r="C121" s="70" t="s">
        <v>323</v>
      </c>
      <c r="D121" s="30"/>
      <c r="E121" s="30"/>
      <c r="F121" s="30"/>
      <c r="G121" s="30"/>
      <c r="H121" s="30"/>
      <c r="I121" s="30"/>
      <c r="J121" s="136">
        <f>BK121</f>
        <v>0</v>
      </c>
      <c r="K121" s="30"/>
      <c r="L121" s="31"/>
      <c r="M121" s="66"/>
      <c r="N121" s="57"/>
      <c r="O121" s="67"/>
      <c r="P121" s="137">
        <f>P122</f>
        <v>0</v>
      </c>
      <c r="Q121" s="67"/>
      <c r="R121" s="137">
        <f>R122</f>
        <v>0</v>
      </c>
      <c r="S121" s="67"/>
      <c r="T121" s="138">
        <f>T122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72</v>
      </c>
      <c r="AU121" s="18" t="s">
        <v>324</v>
      </c>
      <c r="BK121" s="139">
        <f>BK122</f>
        <v>0</v>
      </c>
    </row>
    <row r="122" spans="1:65" s="12" customFormat="1" ht="25.9" customHeight="1">
      <c r="B122" s="140"/>
      <c r="D122" s="141" t="s">
        <v>72</v>
      </c>
      <c r="E122" s="142" t="s">
        <v>534</v>
      </c>
      <c r="F122" s="142" t="s">
        <v>3779</v>
      </c>
      <c r="J122" s="143">
        <f>BK122</f>
        <v>0</v>
      </c>
      <c r="L122" s="140"/>
      <c r="M122" s="144"/>
      <c r="N122" s="145"/>
      <c r="O122" s="145"/>
      <c r="P122" s="146">
        <f>P123</f>
        <v>0</v>
      </c>
      <c r="Q122" s="145"/>
      <c r="R122" s="146">
        <f>R123</f>
        <v>0</v>
      </c>
      <c r="S122" s="145"/>
      <c r="T122" s="147">
        <f>T123</f>
        <v>0</v>
      </c>
      <c r="AR122" s="141" t="s">
        <v>469</v>
      </c>
      <c r="AT122" s="148" t="s">
        <v>72</v>
      </c>
      <c r="AU122" s="148" t="s">
        <v>73</v>
      </c>
      <c r="AY122" s="141" t="s">
        <v>445</v>
      </c>
      <c r="BK122" s="149">
        <f>BK123</f>
        <v>0</v>
      </c>
    </row>
    <row r="123" spans="1:65" s="12" customFormat="1" ht="22.9" customHeight="1">
      <c r="B123" s="140"/>
      <c r="D123" s="141" t="s">
        <v>72</v>
      </c>
      <c r="E123" s="150" t="s">
        <v>4447</v>
      </c>
      <c r="F123" s="150" t="s">
        <v>4448</v>
      </c>
      <c r="J123" s="151">
        <f>BK123</f>
        <v>0</v>
      </c>
      <c r="L123" s="140"/>
      <c r="M123" s="144"/>
      <c r="N123" s="145"/>
      <c r="O123" s="145"/>
      <c r="P123" s="146">
        <f>P124+P129+P141</f>
        <v>0</v>
      </c>
      <c r="Q123" s="145"/>
      <c r="R123" s="146">
        <f>R124+R129+R141</f>
        <v>0</v>
      </c>
      <c r="S123" s="145"/>
      <c r="T123" s="147">
        <f>T124+T129+T141</f>
        <v>0</v>
      </c>
      <c r="AR123" s="141" t="s">
        <v>469</v>
      </c>
      <c r="AT123" s="148" t="s">
        <v>72</v>
      </c>
      <c r="AU123" s="148" t="s">
        <v>81</v>
      </c>
      <c r="AY123" s="141" t="s">
        <v>445</v>
      </c>
      <c r="BK123" s="149">
        <f>BK124+BK129+BK141</f>
        <v>0</v>
      </c>
    </row>
    <row r="124" spans="1:65" s="12" customFormat="1" ht="20.85" customHeight="1">
      <c r="B124" s="140"/>
      <c r="D124" s="141" t="s">
        <v>72</v>
      </c>
      <c r="E124" s="150" t="s">
        <v>4565</v>
      </c>
      <c r="F124" s="150" t="s">
        <v>4566</v>
      </c>
      <c r="J124" s="151">
        <f>BK124</f>
        <v>0</v>
      </c>
      <c r="L124" s="140"/>
      <c r="M124" s="144"/>
      <c r="N124" s="145"/>
      <c r="O124" s="145"/>
      <c r="P124" s="146">
        <f>SUM(P125:P128)</f>
        <v>0</v>
      </c>
      <c r="Q124" s="145"/>
      <c r="R124" s="146">
        <f>SUM(R125:R128)</f>
        <v>0</v>
      </c>
      <c r="S124" s="145"/>
      <c r="T124" s="147">
        <f>SUM(T125:T128)</f>
        <v>0</v>
      </c>
      <c r="AR124" s="141" t="s">
        <v>469</v>
      </c>
      <c r="AT124" s="148" t="s">
        <v>72</v>
      </c>
      <c r="AU124" s="148" t="s">
        <v>129</v>
      </c>
      <c r="AY124" s="141" t="s">
        <v>445</v>
      </c>
      <c r="BK124" s="149">
        <f>SUM(BK125:BK128)</f>
        <v>0</v>
      </c>
    </row>
    <row r="125" spans="1:65" s="2" customFormat="1" ht="33" customHeight="1">
      <c r="A125" s="30"/>
      <c r="B125" s="152"/>
      <c r="C125" s="153" t="s">
        <v>81</v>
      </c>
      <c r="D125" s="153" t="s">
        <v>447</v>
      </c>
      <c r="E125" s="154" t="s">
        <v>4641</v>
      </c>
      <c r="F125" s="155" t="s">
        <v>4642</v>
      </c>
      <c r="G125" s="156" t="s">
        <v>651</v>
      </c>
      <c r="H125" s="157">
        <v>3</v>
      </c>
      <c r="I125" s="158"/>
      <c r="J125" s="158">
        <f>ROUND(I125*H125,2)</f>
        <v>0</v>
      </c>
      <c r="K125" s="159"/>
      <c r="L125" s="31"/>
      <c r="M125" s="160" t="s">
        <v>1</v>
      </c>
      <c r="N125" s="161" t="s">
        <v>39</v>
      </c>
      <c r="O125" s="162">
        <v>0</v>
      </c>
      <c r="P125" s="162">
        <f>O125*H125</f>
        <v>0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4" t="s">
        <v>948</v>
      </c>
      <c r="AT125" s="164" t="s">
        <v>447</v>
      </c>
      <c r="AU125" s="164" t="s">
        <v>469</v>
      </c>
      <c r="AY125" s="18" t="s">
        <v>445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129</v>
      </c>
      <c r="BK125" s="165">
        <f>ROUND(I125*H125,2)</f>
        <v>0</v>
      </c>
      <c r="BL125" s="18" t="s">
        <v>948</v>
      </c>
      <c r="BM125" s="164" t="s">
        <v>4643</v>
      </c>
    </row>
    <row r="126" spans="1:65" s="2" customFormat="1" ht="24.2" customHeight="1">
      <c r="A126" s="30"/>
      <c r="B126" s="152"/>
      <c r="C126" s="153" t="s">
        <v>129</v>
      </c>
      <c r="D126" s="153" t="s">
        <v>447</v>
      </c>
      <c r="E126" s="154" t="s">
        <v>4483</v>
      </c>
      <c r="F126" s="155" t="s">
        <v>4484</v>
      </c>
      <c r="G126" s="156" t="s">
        <v>651</v>
      </c>
      <c r="H126" s="157">
        <v>3</v>
      </c>
      <c r="I126" s="158"/>
      <c r="J126" s="158">
        <f>ROUND(I126*H126,2)</f>
        <v>0</v>
      </c>
      <c r="K126" s="159"/>
      <c r="L126" s="31"/>
      <c r="M126" s="160" t="s">
        <v>1</v>
      </c>
      <c r="N126" s="161" t="s">
        <v>39</v>
      </c>
      <c r="O126" s="162">
        <v>0</v>
      </c>
      <c r="P126" s="162">
        <f>O126*H126</f>
        <v>0</v>
      </c>
      <c r="Q126" s="162">
        <v>0</v>
      </c>
      <c r="R126" s="162">
        <f>Q126*H126</f>
        <v>0</v>
      </c>
      <c r="S126" s="162">
        <v>0</v>
      </c>
      <c r="T126" s="163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948</v>
      </c>
      <c r="AT126" s="164" t="s">
        <v>447</v>
      </c>
      <c r="AU126" s="164" t="s">
        <v>469</v>
      </c>
      <c r="AY126" s="18" t="s">
        <v>445</v>
      </c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8" t="s">
        <v>129</v>
      </c>
      <c r="BK126" s="165">
        <f>ROUND(I126*H126,2)</f>
        <v>0</v>
      </c>
      <c r="BL126" s="18" t="s">
        <v>948</v>
      </c>
      <c r="BM126" s="164" t="s">
        <v>4644</v>
      </c>
    </row>
    <row r="127" spans="1:65" s="2" customFormat="1" ht="24.2" customHeight="1">
      <c r="A127" s="30"/>
      <c r="B127" s="152"/>
      <c r="C127" s="153" t="s">
        <v>469</v>
      </c>
      <c r="D127" s="153" t="s">
        <v>447</v>
      </c>
      <c r="E127" s="154" t="s">
        <v>4486</v>
      </c>
      <c r="F127" s="155" t="s">
        <v>4487</v>
      </c>
      <c r="G127" s="156" t="s">
        <v>651</v>
      </c>
      <c r="H127" s="157">
        <v>3</v>
      </c>
      <c r="I127" s="158"/>
      <c r="J127" s="158">
        <f>ROUND(I127*H127,2)</f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948</v>
      </c>
      <c r="AT127" s="164" t="s">
        <v>447</v>
      </c>
      <c r="AU127" s="164" t="s">
        <v>469</v>
      </c>
      <c r="AY127" s="18" t="s">
        <v>445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129</v>
      </c>
      <c r="BK127" s="165">
        <f>ROUND(I127*H127,2)</f>
        <v>0</v>
      </c>
      <c r="BL127" s="18" t="s">
        <v>948</v>
      </c>
      <c r="BM127" s="164" t="s">
        <v>4645</v>
      </c>
    </row>
    <row r="128" spans="1:65" s="2" customFormat="1" ht="16.5" customHeight="1">
      <c r="A128" s="30"/>
      <c r="B128" s="152"/>
      <c r="C128" s="153" t="s">
        <v>451</v>
      </c>
      <c r="D128" s="153" t="s">
        <v>447</v>
      </c>
      <c r="E128" s="154" t="s">
        <v>4575</v>
      </c>
      <c r="F128" s="155" t="s">
        <v>4490</v>
      </c>
      <c r="G128" s="156" t="s">
        <v>651</v>
      </c>
      <c r="H128" s="157">
        <v>3</v>
      </c>
      <c r="I128" s="158"/>
      <c r="J128" s="158">
        <f>ROUND(I128*H128,2)</f>
        <v>0</v>
      </c>
      <c r="K128" s="159"/>
      <c r="L128" s="31"/>
      <c r="M128" s="160" t="s">
        <v>1</v>
      </c>
      <c r="N128" s="161" t="s">
        <v>39</v>
      </c>
      <c r="O128" s="162">
        <v>0</v>
      </c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948</v>
      </c>
      <c r="AT128" s="164" t="s">
        <v>447</v>
      </c>
      <c r="AU128" s="164" t="s">
        <v>469</v>
      </c>
      <c r="AY128" s="18" t="s">
        <v>445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129</v>
      </c>
      <c r="BK128" s="165">
        <f>ROUND(I128*H128,2)</f>
        <v>0</v>
      </c>
      <c r="BL128" s="18" t="s">
        <v>948</v>
      </c>
      <c r="BM128" s="164" t="s">
        <v>4646</v>
      </c>
    </row>
    <row r="129" spans="1:65" s="12" customFormat="1" ht="20.85" customHeight="1">
      <c r="B129" s="140"/>
      <c r="D129" s="141" t="s">
        <v>72</v>
      </c>
      <c r="E129" s="150" t="s">
        <v>4577</v>
      </c>
      <c r="F129" s="150" t="s">
        <v>4493</v>
      </c>
      <c r="J129" s="151">
        <f>BK129</f>
        <v>0</v>
      </c>
      <c r="L129" s="140"/>
      <c r="M129" s="144"/>
      <c r="N129" s="145"/>
      <c r="O129" s="145"/>
      <c r="P129" s="146">
        <f>SUM(P130:P140)</f>
        <v>0</v>
      </c>
      <c r="Q129" s="145"/>
      <c r="R129" s="146">
        <f>SUM(R130:R140)</f>
        <v>0</v>
      </c>
      <c r="S129" s="145"/>
      <c r="T129" s="147">
        <f>SUM(T130:T140)</f>
        <v>0</v>
      </c>
      <c r="AR129" s="141" t="s">
        <v>469</v>
      </c>
      <c r="AT129" s="148" t="s">
        <v>72</v>
      </c>
      <c r="AU129" s="148" t="s">
        <v>129</v>
      </c>
      <c r="AY129" s="141" t="s">
        <v>445</v>
      </c>
      <c r="BK129" s="149">
        <f>SUM(BK130:BK140)</f>
        <v>0</v>
      </c>
    </row>
    <row r="130" spans="1:65" s="2" customFormat="1" ht="24.2" customHeight="1">
      <c r="A130" s="30"/>
      <c r="B130" s="152"/>
      <c r="C130" s="153" t="s">
        <v>490</v>
      </c>
      <c r="D130" s="153" t="s">
        <v>447</v>
      </c>
      <c r="E130" s="154" t="s">
        <v>4647</v>
      </c>
      <c r="F130" s="155" t="s">
        <v>4648</v>
      </c>
      <c r="G130" s="156" t="s">
        <v>542</v>
      </c>
      <c r="H130" s="157">
        <v>7240</v>
      </c>
      <c r="I130" s="158"/>
      <c r="J130" s="158">
        <f t="shared" ref="J130:J140" si="0">ROUND(I130*H130,2)</f>
        <v>0</v>
      </c>
      <c r="K130" s="159"/>
      <c r="L130" s="31"/>
      <c r="M130" s="160" t="s">
        <v>1</v>
      </c>
      <c r="N130" s="161" t="s">
        <v>39</v>
      </c>
      <c r="O130" s="162">
        <v>0</v>
      </c>
      <c r="P130" s="162">
        <f t="shared" ref="P130:P140" si="1">O130*H130</f>
        <v>0</v>
      </c>
      <c r="Q130" s="162">
        <v>0</v>
      </c>
      <c r="R130" s="162">
        <f t="shared" ref="R130:R140" si="2">Q130*H130</f>
        <v>0</v>
      </c>
      <c r="S130" s="162">
        <v>0</v>
      </c>
      <c r="T130" s="163">
        <f t="shared" ref="T130:T140" si="3"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948</v>
      </c>
      <c r="AT130" s="164" t="s">
        <v>447</v>
      </c>
      <c r="AU130" s="164" t="s">
        <v>469</v>
      </c>
      <c r="AY130" s="18" t="s">
        <v>445</v>
      </c>
      <c r="BE130" s="165">
        <f t="shared" ref="BE130:BE140" si="4">IF(N130="základná",J130,0)</f>
        <v>0</v>
      </c>
      <c r="BF130" s="165">
        <f t="shared" ref="BF130:BF140" si="5">IF(N130="znížená",J130,0)</f>
        <v>0</v>
      </c>
      <c r="BG130" s="165">
        <f t="shared" ref="BG130:BG140" si="6">IF(N130="zákl. prenesená",J130,0)</f>
        <v>0</v>
      </c>
      <c r="BH130" s="165">
        <f t="shared" ref="BH130:BH140" si="7">IF(N130="zníž. prenesená",J130,0)</f>
        <v>0</v>
      </c>
      <c r="BI130" s="165">
        <f t="shared" ref="BI130:BI140" si="8">IF(N130="nulová",J130,0)</f>
        <v>0</v>
      </c>
      <c r="BJ130" s="18" t="s">
        <v>129</v>
      </c>
      <c r="BK130" s="165">
        <f t="shared" ref="BK130:BK140" si="9">ROUND(I130*H130,2)</f>
        <v>0</v>
      </c>
      <c r="BL130" s="18" t="s">
        <v>948</v>
      </c>
      <c r="BM130" s="164" t="s">
        <v>4649</v>
      </c>
    </row>
    <row r="131" spans="1:65" s="2" customFormat="1" ht="16.5" customHeight="1">
      <c r="A131" s="30"/>
      <c r="B131" s="152"/>
      <c r="C131" s="153" t="s">
        <v>494</v>
      </c>
      <c r="D131" s="153" t="s">
        <v>447</v>
      </c>
      <c r="E131" s="154" t="s">
        <v>4503</v>
      </c>
      <c r="F131" s="155" t="s">
        <v>4504</v>
      </c>
      <c r="G131" s="156" t="s">
        <v>651</v>
      </c>
      <c r="H131" s="157">
        <v>92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0</v>
      </c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948</v>
      </c>
      <c r="AT131" s="164" t="s">
        <v>447</v>
      </c>
      <c r="AU131" s="164" t="s">
        <v>469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948</v>
      </c>
      <c r="BM131" s="164" t="s">
        <v>4650</v>
      </c>
    </row>
    <row r="132" spans="1:65" s="2" customFormat="1" ht="37.9" customHeight="1">
      <c r="A132" s="30"/>
      <c r="B132" s="152"/>
      <c r="C132" s="153" t="s">
        <v>499</v>
      </c>
      <c r="D132" s="153" t="s">
        <v>447</v>
      </c>
      <c r="E132" s="154" t="s">
        <v>4509</v>
      </c>
      <c r="F132" s="155" t="s">
        <v>4510</v>
      </c>
      <c r="G132" s="156" t="s">
        <v>542</v>
      </c>
      <c r="H132" s="157">
        <v>3620</v>
      </c>
      <c r="I132" s="158"/>
      <c r="J132" s="158">
        <f t="shared" si="0"/>
        <v>0</v>
      </c>
      <c r="K132" s="159"/>
      <c r="L132" s="31"/>
      <c r="M132" s="160" t="s">
        <v>1</v>
      </c>
      <c r="N132" s="161" t="s">
        <v>39</v>
      </c>
      <c r="O132" s="162">
        <v>0</v>
      </c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948</v>
      </c>
      <c r="AT132" s="164" t="s">
        <v>447</v>
      </c>
      <c r="AU132" s="164" t="s">
        <v>469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948</v>
      </c>
      <c r="BM132" s="164" t="s">
        <v>4651</v>
      </c>
    </row>
    <row r="133" spans="1:65" s="2" customFormat="1" ht="16.5" customHeight="1">
      <c r="A133" s="30"/>
      <c r="B133" s="152"/>
      <c r="C133" s="153" t="s">
        <v>504</v>
      </c>
      <c r="D133" s="153" t="s">
        <v>447</v>
      </c>
      <c r="E133" s="154" t="s">
        <v>4652</v>
      </c>
      <c r="F133" s="155" t="s">
        <v>4653</v>
      </c>
      <c r="G133" s="156" t="s">
        <v>651</v>
      </c>
      <c r="H133" s="157">
        <v>3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948</v>
      </c>
      <c r="AT133" s="164" t="s">
        <v>447</v>
      </c>
      <c r="AU133" s="164" t="s">
        <v>469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948</v>
      </c>
      <c r="BM133" s="164" t="s">
        <v>4654</v>
      </c>
    </row>
    <row r="134" spans="1:65" s="2" customFormat="1" ht="24.2" customHeight="1">
      <c r="A134" s="30"/>
      <c r="B134" s="152"/>
      <c r="C134" s="153" t="s">
        <v>510</v>
      </c>
      <c r="D134" s="153" t="s">
        <v>447</v>
      </c>
      <c r="E134" s="154" t="s">
        <v>4655</v>
      </c>
      <c r="F134" s="155" t="s">
        <v>4656</v>
      </c>
      <c r="G134" s="156" t="s">
        <v>651</v>
      </c>
      <c r="H134" s="157">
        <v>57</v>
      </c>
      <c r="I134" s="158"/>
      <c r="J134" s="158">
        <f t="shared" si="0"/>
        <v>0</v>
      </c>
      <c r="K134" s="159"/>
      <c r="L134" s="31"/>
      <c r="M134" s="160" t="s">
        <v>1</v>
      </c>
      <c r="N134" s="161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948</v>
      </c>
      <c r="AT134" s="164" t="s">
        <v>447</v>
      </c>
      <c r="AU134" s="164" t="s">
        <v>469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948</v>
      </c>
      <c r="BM134" s="164" t="s">
        <v>4657</v>
      </c>
    </row>
    <row r="135" spans="1:65" s="2" customFormat="1" ht="24.2" customHeight="1">
      <c r="A135" s="30"/>
      <c r="B135" s="152"/>
      <c r="C135" s="153" t="s">
        <v>518</v>
      </c>
      <c r="D135" s="153" t="s">
        <v>447</v>
      </c>
      <c r="E135" s="154" t="s">
        <v>4658</v>
      </c>
      <c r="F135" s="155" t="s">
        <v>4659</v>
      </c>
      <c r="G135" s="156" t="s">
        <v>651</v>
      </c>
      <c r="H135" s="157">
        <v>29</v>
      </c>
      <c r="I135" s="158"/>
      <c r="J135" s="158">
        <f t="shared" si="0"/>
        <v>0</v>
      </c>
      <c r="K135" s="159"/>
      <c r="L135" s="31"/>
      <c r="M135" s="160" t="s">
        <v>1</v>
      </c>
      <c r="N135" s="161" t="s">
        <v>39</v>
      </c>
      <c r="O135" s="162">
        <v>0</v>
      </c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4" t="s">
        <v>948</v>
      </c>
      <c r="AT135" s="164" t="s">
        <v>447</v>
      </c>
      <c r="AU135" s="164" t="s">
        <v>469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948</v>
      </c>
      <c r="BM135" s="164" t="s">
        <v>4660</v>
      </c>
    </row>
    <row r="136" spans="1:65" s="2" customFormat="1" ht="16.5" customHeight="1">
      <c r="A136" s="30"/>
      <c r="B136" s="152"/>
      <c r="C136" s="153" t="s">
        <v>526</v>
      </c>
      <c r="D136" s="153" t="s">
        <v>447</v>
      </c>
      <c r="E136" s="154" t="s">
        <v>4661</v>
      </c>
      <c r="F136" s="155" t="s">
        <v>4662</v>
      </c>
      <c r="G136" s="156" t="s">
        <v>651</v>
      </c>
      <c r="H136" s="157">
        <v>29</v>
      </c>
      <c r="I136" s="158"/>
      <c r="J136" s="158">
        <f t="shared" si="0"/>
        <v>0</v>
      </c>
      <c r="K136" s="159"/>
      <c r="L136" s="31"/>
      <c r="M136" s="160" t="s">
        <v>1</v>
      </c>
      <c r="N136" s="161" t="s">
        <v>39</v>
      </c>
      <c r="O136" s="162">
        <v>0</v>
      </c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948</v>
      </c>
      <c r="AT136" s="164" t="s">
        <v>447</v>
      </c>
      <c r="AU136" s="164" t="s">
        <v>469</v>
      </c>
      <c r="AY136" s="18" t="s">
        <v>445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129</v>
      </c>
      <c r="BK136" s="165">
        <f t="shared" si="9"/>
        <v>0</v>
      </c>
      <c r="BL136" s="18" t="s">
        <v>948</v>
      </c>
      <c r="BM136" s="164" t="s">
        <v>4663</v>
      </c>
    </row>
    <row r="137" spans="1:65" s="2" customFormat="1" ht="16.5" customHeight="1">
      <c r="A137" s="30"/>
      <c r="B137" s="152"/>
      <c r="C137" s="153" t="s">
        <v>533</v>
      </c>
      <c r="D137" s="153" t="s">
        <v>447</v>
      </c>
      <c r="E137" s="154" t="s">
        <v>4664</v>
      </c>
      <c r="F137" s="155" t="s">
        <v>4665</v>
      </c>
      <c r="G137" s="156" t="s">
        <v>651</v>
      </c>
      <c r="H137" s="157">
        <v>3</v>
      </c>
      <c r="I137" s="158"/>
      <c r="J137" s="158">
        <f t="shared" si="0"/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948</v>
      </c>
      <c r="AT137" s="164" t="s">
        <v>447</v>
      </c>
      <c r="AU137" s="164" t="s">
        <v>469</v>
      </c>
      <c r="AY137" s="18" t="s">
        <v>445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129</v>
      </c>
      <c r="BK137" s="165">
        <f t="shared" si="9"/>
        <v>0</v>
      </c>
      <c r="BL137" s="18" t="s">
        <v>948</v>
      </c>
      <c r="BM137" s="164" t="s">
        <v>4666</v>
      </c>
    </row>
    <row r="138" spans="1:65" s="2" customFormat="1" ht="16.5" customHeight="1">
      <c r="A138" s="30"/>
      <c r="B138" s="152"/>
      <c r="C138" s="153" t="s">
        <v>539</v>
      </c>
      <c r="D138" s="153" t="s">
        <v>447</v>
      </c>
      <c r="E138" s="154" t="s">
        <v>4667</v>
      </c>
      <c r="F138" s="155" t="s">
        <v>4668</v>
      </c>
      <c r="G138" s="156" t="s">
        <v>651</v>
      </c>
      <c r="H138" s="157">
        <v>1</v>
      </c>
      <c r="I138" s="158"/>
      <c r="J138" s="158">
        <f t="shared" si="0"/>
        <v>0</v>
      </c>
      <c r="K138" s="159"/>
      <c r="L138" s="31"/>
      <c r="M138" s="160" t="s">
        <v>1</v>
      </c>
      <c r="N138" s="161" t="s">
        <v>39</v>
      </c>
      <c r="O138" s="162">
        <v>0</v>
      </c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948</v>
      </c>
      <c r="AT138" s="164" t="s">
        <v>447</v>
      </c>
      <c r="AU138" s="164" t="s">
        <v>469</v>
      </c>
      <c r="AY138" s="18" t="s">
        <v>445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129</v>
      </c>
      <c r="BK138" s="165">
        <f t="shared" si="9"/>
        <v>0</v>
      </c>
      <c r="BL138" s="18" t="s">
        <v>948</v>
      </c>
      <c r="BM138" s="164" t="s">
        <v>4669</v>
      </c>
    </row>
    <row r="139" spans="1:65" s="2" customFormat="1" ht="16.5" customHeight="1">
      <c r="A139" s="30"/>
      <c r="B139" s="152"/>
      <c r="C139" s="153" t="s">
        <v>546</v>
      </c>
      <c r="D139" s="153" t="s">
        <v>447</v>
      </c>
      <c r="E139" s="154" t="s">
        <v>4670</v>
      </c>
      <c r="F139" s="155" t="s">
        <v>4671</v>
      </c>
      <c r="G139" s="156" t="s">
        <v>651</v>
      </c>
      <c r="H139" s="157">
        <v>1</v>
      </c>
      <c r="I139" s="158"/>
      <c r="J139" s="158">
        <f t="shared" si="0"/>
        <v>0</v>
      </c>
      <c r="K139" s="159"/>
      <c r="L139" s="31"/>
      <c r="M139" s="160" t="s">
        <v>1</v>
      </c>
      <c r="N139" s="161" t="s">
        <v>39</v>
      </c>
      <c r="O139" s="162">
        <v>0</v>
      </c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948</v>
      </c>
      <c r="AT139" s="164" t="s">
        <v>447</v>
      </c>
      <c r="AU139" s="164" t="s">
        <v>469</v>
      </c>
      <c r="AY139" s="18" t="s">
        <v>445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129</v>
      </c>
      <c r="BK139" s="165">
        <f t="shared" si="9"/>
        <v>0</v>
      </c>
      <c r="BL139" s="18" t="s">
        <v>948</v>
      </c>
      <c r="BM139" s="164" t="s">
        <v>4672</v>
      </c>
    </row>
    <row r="140" spans="1:65" s="2" customFormat="1" ht="37.9" customHeight="1">
      <c r="A140" s="30"/>
      <c r="B140" s="152"/>
      <c r="C140" s="153" t="s">
        <v>552</v>
      </c>
      <c r="D140" s="153" t="s">
        <v>447</v>
      </c>
      <c r="E140" s="154" t="s">
        <v>4673</v>
      </c>
      <c r="F140" s="155" t="s">
        <v>4520</v>
      </c>
      <c r="G140" s="156" t="s">
        <v>4514</v>
      </c>
      <c r="H140" s="157">
        <v>1</v>
      </c>
      <c r="I140" s="158"/>
      <c r="J140" s="158">
        <f t="shared" si="0"/>
        <v>0</v>
      </c>
      <c r="K140" s="159"/>
      <c r="L140" s="31"/>
      <c r="M140" s="160" t="s">
        <v>1</v>
      </c>
      <c r="N140" s="161" t="s">
        <v>39</v>
      </c>
      <c r="O140" s="162">
        <v>0</v>
      </c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948</v>
      </c>
      <c r="AT140" s="164" t="s">
        <v>447</v>
      </c>
      <c r="AU140" s="164" t="s">
        <v>469</v>
      </c>
      <c r="AY140" s="18" t="s">
        <v>445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129</v>
      </c>
      <c r="BK140" s="165">
        <f t="shared" si="9"/>
        <v>0</v>
      </c>
      <c r="BL140" s="18" t="s">
        <v>948</v>
      </c>
      <c r="BM140" s="164" t="s">
        <v>4674</v>
      </c>
    </row>
    <row r="141" spans="1:65" s="12" customFormat="1" ht="20.85" customHeight="1">
      <c r="B141" s="140"/>
      <c r="D141" s="141" t="s">
        <v>72</v>
      </c>
      <c r="E141" s="150" t="s">
        <v>4591</v>
      </c>
      <c r="F141" s="150" t="s">
        <v>4523</v>
      </c>
      <c r="J141" s="151">
        <f>BK141</f>
        <v>0</v>
      </c>
      <c r="L141" s="140"/>
      <c r="M141" s="144"/>
      <c r="N141" s="145"/>
      <c r="O141" s="145"/>
      <c r="P141" s="146">
        <f>SUM(P142:P153)</f>
        <v>0</v>
      </c>
      <c r="Q141" s="145"/>
      <c r="R141" s="146">
        <f>SUM(R142:R153)</f>
        <v>0</v>
      </c>
      <c r="S141" s="145"/>
      <c r="T141" s="147">
        <f>SUM(T142:T153)</f>
        <v>0</v>
      </c>
      <c r="AR141" s="141" t="s">
        <v>469</v>
      </c>
      <c r="AT141" s="148" t="s">
        <v>72</v>
      </c>
      <c r="AU141" s="148" t="s">
        <v>129</v>
      </c>
      <c r="AY141" s="141" t="s">
        <v>445</v>
      </c>
      <c r="BK141" s="149">
        <f>SUM(BK142:BK153)</f>
        <v>0</v>
      </c>
    </row>
    <row r="142" spans="1:65" s="2" customFormat="1" ht="24.2" customHeight="1">
      <c r="A142" s="30"/>
      <c r="B142" s="152"/>
      <c r="C142" s="153" t="s">
        <v>558</v>
      </c>
      <c r="D142" s="153" t="s">
        <v>447</v>
      </c>
      <c r="E142" s="154" t="s">
        <v>4524</v>
      </c>
      <c r="F142" s="155" t="s">
        <v>4525</v>
      </c>
      <c r="G142" s="156" t="s">
        <v>542</v>
      </c>
      <c r="H142" s="157">
        <v>1810</v>
      </c>
      <c r="I142" s="158"/>
      <c r="J142" s="158">
        <f t="shared" ref="J142:J153" si="10">ROUND(I142*H142,2)</f>
        <v>0</v>
      </c>
      <c r="K142" s="159"/>
      <c r="L142" s="31"/>
      <c r="M142" s="160" t="s">
        <v>1</v>
      </c>
      <c r="N142" s="161" t="s">
        <v>39</v>
      </c>
      <c r="O142" s="162">
        <v>0</v>
      </c>
      <c r="P142" s="162">
        <f t="shared" ref="P142:P153" si="11">O142*H142</f>
        <v>0</v>
      </c>
      <c r="Q142" s="162">
        <v>0</v>
      </c>
      <c r="R142" s="162">
        <f t="shared" ref="R142:R153" si="12">Q142*H142</f>
        <v>0</v>
      </c>
      <c r="S142" s="162">
        <v>0</v>
      </c>
      <c r="T142" s="163">
        <f t="shared" ref="T142:T153" si="13"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948</v>
      </c>
      <c r="AT142" s="164" t="s">
        <v>447</v>
      </c>
      <c r="AU142" s="164" t="s">
        <v>469</v>
      </c>
      <c r="AY142" s="18" t="s">
        <v>445</v>
      </c>
      <c r="BE142" s="165">
        <f t="shared" ref="BE142:BE153" si="14">IF(N142="základná",J142,0)</f>
        <v>0</v>
      </c>
      <c r="BF142" s="165">
        <f t="shared" ref="BF142:BF153" si="15">IF(N142="znížená",J142,0)</f>
        <v>0</v>
      </c>
      <c r="BG142" s="165">
        <f t="shared" ref="BG142:BG153" si="16">IF(N142="zákl. prenesená",J142,0)</f>
        <v>0</v>
      </c>
      <c r="BH142" s="165">
        <f t="shared" ref="BH142:BH153" si="17">IF(N142="zníž. prenesená",J142,0)</f>
        <v>0</v>
      </c>
      <c r="BI142" s="165">
        <f t="shared" ref="BI142:BI153" si="18">IF(N142="nulová",J142,0)</f>
        <v>0</v>
      </c>
      <c r="BJ142" s="18" t="s">
        <v>129</v>
      </c>
      <c r="BK142" s="165">
        <f t="shared" ref="BK142:BK153" si="19">ROUND(I142*H142,2)</f>
        <v>0</v>
      </c>
      <c r="BL142" s="18" t="s">
        <v>948</v>
      </c>
      <c r="BM142" s="164" t="s">
        <v>4675</v>
      </c>
    </row>
    <row r="143" spans="1:65" s="2" customFormat="1" ht="33" customHeight="1">
      <c r="A143" s="30"/>
      <c r="B143" s="152"/>
      <c r="C143" s="153" t="s">
        <v>390</v>
      </c>
      <c r="D143" s="153" t="s">
        <v>447</v>
      </c>
      <c r="E143" s="154" t="s">
        <v>4527</v>
      </c>
      <c r="F143" s="155" t="s">
        <v>4528</v>
      </c>
      <c r="G143" s="156" t="s">
        <v>542</v>
      </c>
      <c r="H143" s="157">
        <v>7240</v>
      </c>
      <c r="I143" s="158"/>
      <c r="J143" s="158">
        <f t="shared" si="10"/>
        <v>0</v>
      </c>
      <c r="K143" s="159"/>
      <c r="L143" s="31"/>
      <c r="M143" s="160" t="s">
        <v>1</v>
      </c>
      <c r="N143" s="161" t="s">
        <v>39</v>
      </c>
      <c r="O143" s="162">
        <v>0</v>
      </c>
      <c r="P143" s="162">
        <f t="shared" si="11"/>
        <v>0</v>
      </c>
      <c r="Q143" s="162">
        <v>0</v>
      </c>
      <c r="R143" s="162">
        <f t="shared" si="12"/>
        <v>0</v>
      </c>
      <c r="S143" s="162">
        <v>0</v>
      </c>
      <c r="T143" s="163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948</v>
      </c>
      <c r="AT143" s="164" t="s">
        <v>447</v>
      </c>
      <c r="AU143" s="164" t="s">
        <v>469</v>
      </c>
      <c r="AY143" s="18" t="s">
        <v>445</v>
      </c>
      <c r="BE143" s="165">
        <f t="shared" si="14"/>
        <v>0</v>
      </c>
      <c r="BF143" s="165">
        <f t="shared" si="15"/>
        <v>0</v>
      </c>
      <c r="BG143" s="165">
        <f t="shared" si="16"/>
        <v>0</v>
      </c>
      <c r="BH143" s="165">
        <f t="shared" si="17"/>
        <v>0</v>
      </c>
      <c r="BI143" s="165">
        <f t="shared" si="18"/>
        <v>0</v>
      </c>
      <c r="BJ143" s="18" t="s">
        <v>129</v>
      </c>
      <c r="BK143" s="165">
        <f t="shared" si="19"/>
        <v>0</v>
      </c>
      <c r="BL143" s="18" t="s">
        <v>948</v>
      </c>
      <c r="BM143" s="164" t="s">
        <v>4676</v>
      </c>
    </row>
    <row r="144" spans="1:65" s="2" customFormat="1" ht="24.2" customHeight="1">
      <c r="A144" s="30"/>
      <c r="B144" s="152"/>
      <c r="C144" s="153" t="s">
        <v>567</v>
      </c>
      <c r="D144" s="153" t="s">
        <v>447</v>
      </c>
      <c r="E144" s="154" t="s">
        <v>4621</v>
      </c>
      <c r="F144" s="155" t="s">
        <v>4531</v>
      </c>
      <c r="G144" s="156" t="s">
        <v>651</v>
      </c>
      <c r="H144" s="157">
        <v>184</v>
      </c>
      <c r="I144" s="158"/>
      <c r="J144" s="158">
        <f t="shared" si="10"/>
        <v>0</v>
      </c>
      <c r="K144" s="159"/>
      <c r="L144" s="31"/>
      <c r="M144" s="160" t="s">
        <v>1</v>
      </c>
      <c r="N144" s="161" t="s">
        <v>39</v>
      </c>
      <c r="O144" s="162">
        <v>0</v>
      </c>
      <c r="P144" s="162">
        <f t="shared" si="11"/>
        <v>0</v>
      </c>
      <c r="Q144" s="162">
        <v>0</v>
      </c>
      <c r="R144" s="162">
        <f t="shared" si="12"/>
        <v>0</v>
      </c>
      <c r="S144" s="162">
        <v>0</v>
      </c>
      <c r="T144" s="163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948</v>
      </c>
      <c r="AT144" s="164" t="s">
        <v>447</v>
      </c>
      <c r="AU144" s="164" t="s">
        <v>469</v>
      </c>
      <c r="AY144" s="18" t="s">
        <v>445</v>
      </c>
      <c r="BE144" s="165">
        <f t="shared" si="14"/>
        <v>0</v>
      </c>
      <c r="BF144" s="165">
        <f t="shared" si="15"/>
        <v>0</v>
      </c>
      <c r="BG144" s="165">
        <f t="shared" si="16"/>
        <v>0</v>
      </c>
      <c r="BH144" s="165">
        <f t="shared" si="17"/>
        <v>0</v>
      </c>
      <c r="BI144" s="165">
        <f t="shared" si="18"/>
        <v>0</v>
      </c>
      <c r="BJ144" s="18" t="s">
        <v>129</v>
      </c>
      <c r="BK144" s="165">
        <f t="shared" si="19"/>
        <v>0</v>
      </c>
      <c r="BL144" s="18" t="s">
        <v>948</v>
      </c>
      <c r="BM144" s="164" t="s">
        <v>4677</v>
      </c>
    </row>
    <row r="145" spans="1:65" s="2" customFormat="1" ht="24.2" customHeight="1">
      <c r="A145" s="30"/>
      <c r="B145" s="152"/>
      <c r="C145" s="153" t="s">
        <v>572</v>
      </c>
      <c r="D145" s="153" t="s">
        <v>447</v>
      </c>
      <c r="E145" s="154" t="s">
        <v>4678</v>
      </c>
      <c r="F145" s="155" t="s">
        <v>4679</v>
      </c>
      <c r="G145" s="156" t="s">
        <v>651</v>
      </c>
      <c r="H145" s="157">
        <v>184</v>
      </c>
      <c r="I145" s="158"/>
      <c r="J145" s="158">
        <f t="shared" si="10"/>
        <v>0</v>
      </c>
      <c r="K145" s="159"/>
      <c r="L145" s="31"/>
      <c r="M145" s="160" t="s">
        <v>1</v>
      </c>
      <c r="N145" s="161" t="s">
        <v>39</v>
      </c>
      <c r="O145" s="162">
        <v>0</v>
      </c>
      <c r="P145" s="162">
        <f t="shared" si="11"/>
        <v>0</v>
      </c>
      <c r="Q145" s="162">
        <v>0</v>
      </c>
      <c r="R145" s="162">
        <f t="shared" si="12"/>
        <v>0</v>
      </c>
      <c r="S145" s="162">
        <v>0</v>
      </c>
      <c r="T145" s="163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948</v>
      </c>
      <c r="AT145" s="164" t="s">
        <v>447</v>
      </c>
      <c r="AU145" s="164" t="s">
        <v>469</v>
      </c>
      <c r="AY145" s="18" t="s">
        <v>445</v>
      </c>
      <c r="BE145" s="165">
        <f t="shared" si="14"/>
        <v>0</v>
      </c>
      <c r="BF145" s="165">
        <f t="shared" si="15"/>
        <v>0</v>
      </c>
      <c r="BG145" s="165">
        <f t="shared" si="16"/>
        <v>0</v>
      </c>
      <c r="BH145" s="165">
        <f t="shared" si="17"/>
        <v>0</v>
      </c>
      <c r="BI145" s="165">
        <f t="shared" si="18"/>
        <v>0</v>
      </c>
      <c r="BJ145" s="18" t="s">
        <v>129</v>
      </c>
      <c r="BK145" s="165">
        <f t="shared" si="19"/>
        <v>0</v>
      </c>
      <c r="BL145" s="18" t="s">
        <v>948</v>
      </c>
      <c r="BM145" s="164" t="s">
        <v>4680</v>
      </c>
    </row>
    <row r="146" spans="1:65" s="2" customFormat="1" ht="49.15" customHeight="1">
      <c r="A146" s="30"/>
      <c r="B146" s="152"/>
      <c r="C146" s="153" t="s">
        <v>7</v>
      </c>
      <c r="D146" s="153" t="s">
        <v>447</v>
      </c>
      <c r="E146" s="154" t="s">
        <v>4624</v>
      </c>
      <c r="F146" s="155" t="s">
        <v>4625</v>
      </c>
      <c r="G146" s="156" t="s">
        <v>651</v>
      </c>
      <c r="H146" s="157">
        <v>184</v>
      </c>
      <c r="I146" s="158"/>
      <c r="J146" s="158">
        <f t="shared" si="10"/>
        <v>0</v>
      </c>
      <c r="K146" s="159"/>
      <c r="L146" s="31"/>
      <c r="M146" s="160" t="s">
        <v>1</v>
      </c>
      <c r="N146" s="161" t="s">
        <v>39</v>
      </c>
      <c r="O146" s="162">
        <v>0</v>
      </c>
      <c r="P146" s="162">
        <f t="shared" si="11"/>
        <v>0</v>
      </c>
      <c r="Q146" s="162">
        <v>0</v>
      </c>
      <c r="R146" s="162">
        <f t="shared" si="12"/>
        <v>0</v>
      </c>
      <c r="S146" s="162">
        <v>0</v>
      </c>
      <c r="T146" s="163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4" t="s">
        <v>948</v>
      </c>
      <c r="AT146" s="164" t="s">
        <v>447</v>
      </c>
      <c r="AU146" s="164" t="s">
        <v>469</v>
      </c>
      <c r="AY146" s="18" t="s">
        <v>445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8" t="s">
        <v>129</v>
      </c>
      <c r="BK146" s="165">
        <f t="shared" si="19"/>
        <v>0</v>
      </c>
      <c r="BL146" s="18" t="s">
        <v>948</v>
      </c>
      <c r="BM146" s="164" t="s">
        <v>4681</v>
      </c>
    </row>
    <row r="147" spans="1:65" s="2" customFormat="1" ht="24.2" customHeight="1">
      <c r="A147" s="30"/>
      <c r="B147" s="152"/>
      <c r="C147" s="153" t="s">
        <v>588</v>
      </c>
      <c r="D147" s="153" t="s">
        <v>447</v>
      </c>
      <c r="E147" s="154" t="s">
        <v>4682</v>
      </c>
      <c r="F147" s="155" t="s">
        <v>4540</v>
      </c>
      <c r="G147" s="156" t="s">
        <v>542</v>
      </c>
      <c r="H147" s="157">
        <v>460</v>
      </c>
      <c r="I147" s="158"/>
      <c r="J147" s="158">
        <f t="shared" si="10"/>
        <v>0</v>
      </c>
      <c r="K147" s="159"/>
      <c r="L147" s="31"/>
      <c r="M147" s="160" t="s">
        <v>1</v>
      </c>
      <c r="N147" s="161" t="s">
        <v>39</v>
      </c>
      <c r="O147" s="162">
        <v>0</v>
      </c>
      <c r="P147" s="162">
        <f t="shared" si="11"/>
        <v>0</v>
      </c>
      <c r="Q147" s="162">
        <v>0</v>
      </c>
      <c r="R147" s="162">
        <f t="shared" si="12"/>
        <v>0</v>
      </c>
      <c r="S147" s="162">
        <v>0</v>
      </c>
      <c r="T147" s="163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948</v>
      </c>
      <c r="AT147" s="164" t="s">
        <v>447</v>
      </c>
      <c r="AU147" s="164" t="s">
        <v>469</v>
      </c>
      <c r="AY147" s="18" t="s">
        <v>445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8" t="s">
        <v>129</v>
      </c>
      <c r="BK147" s="165">
        <f t="shared" si="19"/>
        <v>0</v>
      </c>
      <c r="BL147" s="18" t="s">
        <v>948</v>
      </c>
      <c r="BM147" s="164" t="s">
        <v>4683</v>
      </c>
    </row>
    <row r="148" spans="1:65" s="2" customFormat="1" ht="21.75" customHeight="1">
      <c r="A148" s="30"/>
      <c r="B148" s="152"/>
      <c r="C148" s="153" t="s">
        <v>597</v>
      </c>
      <c r="D148" s="153" t="s">
        <v>447</v>
      </c>
      <c r="E148" s="154" t="s">
        <v>4542</v>
      </c>
      <c r="F148" s="155" t="s">
        <v>4543</v>
      </c>
      <c r="G148" s="156" t="s">
        <v>651</v>
      </c>
      <c r="H148" s="157">
        <v>12</v>
      </c>
      <c r="I148" s="158"/>
      <c r="J148" s="158">
        <f t="shared" si="10"/>
        <v>0</v>
      </c>
      <c r="K148" s="159"/>
      <c r="L148" s="31"/>
      <c r="M148" s="160" t="s">
        <v>1</v>
      </c>
      <c r="N148" s="161" t="s">
        <v>39</v>
      </c>
      <c r="O148" s="162">
        <v>0</v>
      </c>
      <c r="P148" s="162">
        <f t="shared" si="11"/>
        <v>0</v>
      </c>
      <c r="Q148" s="162">
        <v>0</v>
      </c>
      <c r="R148" s="162">
        <f t="shared" si="12"/>
        <v>0</v>
      </c>
      <c r="S148" s="162">
        <v>0</v>
      </c>
      <c r="T148" s="163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4" t="s">
        <v>948</v>
      </c>
      <c r="AT148" s="164" t="s">
        <v>447</v>
      </c>
      <c r="AU148" s="164" t="s">
        <v>469</v>
      </c>
      <c r="AY148" s="18" t="s">
        <v>445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8" t="s">
        <v>129</v>
      </c>
      <c r="BK148" s="165">
        <f t="shared" si="19"/>
        <v>0</v>
      </c>
      <c r="BL148" s="18" t="s">
        <v>948</v>
      </c>
      <c r="BM148" s="164" t="s">
        <v>4684</v>
      </c>
    </row>
    <row r="149" spans="1:65" s="2" customFormat="1" ht="16.5" customHeight="1">
      <c r="A149" s="30"/>
      <c r="B149" s="152"/>
      <c r="C149" s="153" t="s">
        <v>601</v>
      </c>
      <c r="D149" s="153" t="s">
        <v>447</v>
      </c>
      <c r="E149" s="154" t="s">
        <v>4685</v>
      </c>
      <c r="F149" s="155" t="s">
        <v>4546</v>
      </c>
      <c r="G149" s="156" t="s">
        <v>4514</v>
      </c>
      <c r="H149" s="157">
        <v>1</v>
      </c>
      <c r="I149" s="158"/>
      <c r="J149" s="158">
        <f t="shared" si="10"/>
        <v>0</v>
      </c>
      <c r="K149" s="159"/>
      <c r="L149" s="31"/>
      <c r="M149" s="160" t="s">
        <v>1</v>
      </c>
      <c r="N149" s="161" t="s">
        <v>39</v>
      </c>
      <c r="O149" s="162">
        <v>0</v>
      </c>
      <c r="P149" s="162">
        <f t="shared" si="11"/>
        <v>0</v>
      </c>
      <c r="Q149" s="162">
        <v>0</v>
      </c>
      <c r="R149" s="162">
        <f t="shared" si="12"/>
        <v>0</v>
      </c>
      <c r="S149" s="162">
        <v>0</v>
      </c>
      <c r="T149" s="163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4" t="s">
        <v>948</v>
      </c>
      <c r="AT149" s="164" t="s">
        <v>447</v>
      </c>
      <c r="AU149" s="164" t="s">
        <v>469</v>
      </c>
      <c r="AY149" s="18" t="s">
        <v>445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8" t="s">
        <v>129</v>
      </c>
      <c r="BK149" s="165">
        <f t="shared" si="19"/>
        <v>0</v>
      </c>
      <c r="BL149" s="18" t="s">
        <v>948</v>
      </c>
      <c r="BM149" s="164" t="s">
        <v>4686</v>
      </c>
    </row>
    <row r="150" spans="1:65" s="2" customFormat="1" ht="21.75" customHeight="1">
      <c r="A150" s="30"/>
      <c r="B150" s="152"/>
      <c r="C150" s="153" t="s">
        <v>606</v>
      </c>
      <c r="D150" s="153" t="s">
        <v>447</v>
      </c>
      <c r="E150" s="154" t="s">
        <v>4687</v>
      </c>
      <c r="F150" s="155" t="s">
        <v>4549</v>
      </c>
      <c r="G150" s="156" t="s">
        <v>4514</v>
      </c>
      <c r="H150" s="157">
        <v>1</v>
      </c>
      <c r="I150" s="158"/>
      <c r="J150" s="158">
        <f t="shared" si="10"/>
        <v>0</v>
      </c>
      <c r="K150" s="159"/>
      <c r="L150" s="31"/>
      <c r="M150" s="160" t="s">
        <v>1</v>
      </c>
      <c r="N150" s="161" t="s">
        <v>39</v>
      </c>
      <c r="O150" s="162">
        <v>0</v>
      </c>
      <c r="P150" s="162">
        <f t="shared" si="11"/>
        <v>0</v>
      </c>
      <c r="Q150" s="162">
        <v>0</v>
      </c>
      <c r="R150" s="162">
        <f t="shared" si="12"/>
        <v>0</v>
      </c>
      <c r="S150" s="162">
        <v>0</v>
      </c>
      <c r="T150" s="163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4" t="s">
        <v>948</v>
      </c>
      <c r="AT150" s="164" t="s">
        <v>447</v>
      </c>
      <c r="AU150" s="164" t="s">
        <v>469</v>
      </c>
      <c r="AY150" s="18" t="s">
        <v>445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129</v>
      </c>
      <c r="BK150" s="165">
        <f t="shared" si="19"/>
        <v>0</v>
      </c>
      <c r="BL150" s="18" t="s">
        <v>948</v>
      </c>
      <c r="BM150" s="164" t="s">
        <v>4688</v>
      </c>
    </row>
    <row r="151" spans="1:65" s="2" customFormat="1" ht="16.5" customHeight="1">
      <c r="A151" s="30"/>
      <c r="B151" s="152"/>
      <c r="C151" s="153" t="s">
        <v>612</v>
      </c>
      <c r="D151" s="153" t="s">
        <v>447</v>
      </c>
      <c r="E151" s="154" t="s">
        <v>4633</v>
      </c>
      <c r="F151" s="155" t="s">
        <v>4552</v>
      </c>
      <c r="G151" s="156" t="s">
        <v>651</v>
      </c>
      <c r="H151" s="157">
        <v>1</v>
      </c>
      <c r="I151" s="158"/>
      <c r="J151" s="158">
        <f t="shared" si="10"/>
        <v>0</v>
      </c>
      <c r="K151" s="159"/>
      <c r="L151" s="31"/>
      <c r="M151" s="160" t="s">
        <v>1</v>
      </c>
      <c r="N151" s="161" t="s">
        <v>39</v>
      </c>
      <c r="O151" s="162">
        <v>0</v>
      </c>
      <c r="P151" s="162">
        <f t="shared" si="11"/>
        <v>0</v>
      </c>
      <c r="Q151" s="162">
        <v>0</v>
      </c>
      <c r="R151" s="162">
        <f t="shared" si="12"/>
        <v>0</v>
      </c>
      <c r="S151" s="162">
        <v>0</v>
      </c>
      <c r="T151" s="163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4" t="s">
        <v>948</v>
      </c>
      <c r="AT151" s="164" t="s">
        <v>447</v>
      </c>
      <c r="AU151" s="164" t="s">
        <v>469</v>
      </c>
      <c r="AY151" s="18" t="s">
        <v>445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129</v>
      </c>
      <c r="BK151" s="165">
        <f t="shared" si="19"/>
        <v>0</v>
      </c>
      <c r="BL151" s="18" t="s">
        <v>948</v>
      </c>
      <c r="BM151" s="164" t="s">
        <v>4689</v>
      </c>
    </row>
    <row r="152" spans="1:65" s="2" customFormat="1" ht="24.2" customHeight="1">
      <c r="A152" s="30"/>
      <c r="B152" s="152"/>
      <c r="C152" s="153" t="s">
        <v>617</v>
      </c>
      <c r="D152" s="153" t="s">
        <v>447</v>
      </c>
      <c r="E152" s="154" t="s">
        <v>4635</v>
      </c>
      <c r="F152" s="155" t="s">
        <v>4555</v>
      </c>
      <c r="G152" s="156" t="s">
        <v>651</v>
      </c>
      <c r="H152" s="157">
        <v>1</v>
      </c>
      <c r="I152" s="158"/>
      <c r="J152" s="158">
        <f t="shared" si="10"/>
        <v>0</v>
      </c>
      <c r="K152" s="159"/>
      <c r="L152" s="31"/>
      <c r="M152" s="160" t="s">
        <v>1</v>
      </c>
      <c r="N152" s="161" t="s">
        <v>39</v>
      </c>
      <c r="O152" s="162">
        <v>0</v>
      </c>
      <c r="P152" s="162">
        <f t="shared" si="11"/>
        <v>0</v>
      </c>
      <c r="Q152" s="162">
        <v>0</v>
      </c>
      <c r="R152" s="162">
        <f t="shared" si="12"/>
        <v>0</v>
      </c>
      <c r="S152" s="162">
        <v>0</v>
      </c>
      <c r="T152" s="163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4" t="s">
        <v>948</v>
      </c>
      <c r="AT152" s="164" t="s">
        <v>447</v>
      </c>
      <c r="AU152" s="164" t="s">
        <v>469</v>
      </c>
      <c r="AY152" s="18" t="s">
        <v>445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129</v>
      </c>
      <c r="BK152" s="165">
        <f t="shared" si="19"/>
        <v>0</v>
      </c>
      <c r="BL152" s="18" t="s">
        <v>948</v>
      </c>
      <c r="BM152" s="164" t="s">
        <v>4690</v>
      </c>
    </row>
    <row r="153" spans="1:65" s="2" customFormat="1" ht="16.5" customHeight="1">
      <c r="A153" s="30"/>
      <c r="B153" s="152"/>
      <c r="C153" s="153" t="s">
        <v>621</v>
      </c>
      <c r="D153" s="153" t="s">
        <v>447</v>
      </c>
      <c r="E153" s="154" t="s">
        <v>4691</v>
      </c>
      <c r="F153" s="155" t="s">
        <v>4558</v>
      </c>
      <c r="G153" s="156" t="s">
        <v>4514</v>
      </c>
      <c r="H153" s="157">
        <v>1</v>
      </c>
      <c r="I153" s="158"/>
      <c r="J153" s="158">
        <f t="shared" si="10"/>
        <v>0</v>
      </c>
      <c r="K153" s="159"/>
      <c r="L153" s="31"/>
      <c r="M153" s="204" t="s">
        <v>1</v>
      </c>
      <c r="N153" s="205" t="s">
        <v>39</v>
      </c>
      <c r="O153" s="206">
        <v>0</v>
      </c>
      <c r="P153" s="206">
        <f t="shared" si="11"/>
        <v>0</v>
      </c>
      <c r="Q153" s="206">
        <v>0</v>
      </c>
      <c r="R153" s="206">
        <f t="shared" si="12"/>
        <v>0</v>
      </c>
      <c r="S153" s="206">
        <v>0</v>
      </c>
      <c r="T153" s="207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4" t="s">
        <v>948</v>
      </c>
      <c r="AT153" s="164" t="s">
        <v>447</v>
      </c>
      <c r="AU153" s="164" t="s">
        <v>469</v>
      </c>
      <c r="AY153" s="18" t="s">
        <v>445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129</v>
      </c>
      <c r="BK153" s="165">
        <f t="shared" si="19"/>
        <v>0</v>
      </c>
      <c r="BL153" s="18" t="s">
        <v>948</v>
      </c>
      <c r="BM153" s="164" t="s">
        <v>4692</v>
      </c>
    </row>
    <row r="154" spans="1:65" s="2" customFormat="1" ht="6.95" customHeight="1">
      <c r="A154" s="30"/>
      <c r="B154" s="48"/>
      <c r="C154" s="49"/>
      <c r="D154" s="49"/>
      <c r="E154" s="49"/>
      <c r="F154" s="49"/>
      <c r="G154" s="49"/>
      <c r="H154" s="49"/>
      <c r="I154" s="49"/>
      <c r="J154" s="49"/>
      <c r="K154" s="49"/>
      <c r="L154" s="31"/>
      <c r="M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</row>
  </sheetData>
  <autoFilter ref="C120:K153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46"/>
  <sheetViews>
    <sheetView showGridLines="0" topLeftCell="G13" workbookViewId="0">
      <selection activeCell="AA59" sqref="AA5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100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74" t="s">
        <v>4693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ROUND(J121,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ROUND((SUM(BE121:BE145)),  2)</f>
        <v>0</v>
      </c>
      <c r="G33" s="104"/>
      <c r="H33" s="104"/>
      <c r="I33" s="105">
        <v>0.2</v>
      </c>
      <c r="J33" s="103">
        <f>ROUND(((SUM(BE121:BE145))*I33),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ROUND((SUM(BF121:BF145)),  2)</f>
        <v>0</v>
      </c>
      <c r="G34" s="30"/>
      <c r="H34" s="30"/>
      <c r="I34" s="107">
        <v>0.2</v>
      </c>
      <c r="J34" s="106">
        <f>ROUND(((SUM(BF121:BF145))*I34),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ROUND((SUM(BG121:BG145)),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ROUND((SUM(BH121:BH145)),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ROUND((SUM(BI121:BI145)),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74" t="str">
        <f>E9</f>
        <v>SO01f - Rekonštrukcia objektu II. Psychiatrickej kliniky - STA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J121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403</v>
      </c>
      <c r="E97" s="121"/>
      <c r="F97" s="121"/>
      <c r="G97" s="121"/>
      <c r="H97" s="121"/>
      <c r="I97" s="121"/>
      <c r="J97" s="122">
        <f>J122</f>
        <v>0</v>
      </c>
      <c r="L97" s="119"/>
    </row>
    <row r="98" spans="1:31" s="10" customFormat="1" ht="19.899999999999999" customHeight="1">
      <c r="B98" s="124"/>
      <c r="D98" s="125" t="s">
        <v>4442</v>
      </c>
      <c r="E98" s="126"/>
      <c r="F98" s="126"/>
      <c r="G98" s="126"/>
      <c r="H98" s="126"/>
      <c r="I98" s="126"/>
      <c r="J98" s="127">
        <f>J123</f>
        <v>0</v>
      </c>
      <c r="L98" s="124"/>
    </row>
    <row r="99" spans="1:31" s="10" customFormat="1" ht="14.85" customHeight="1">
      <c r="B99" s="124"/>
      <c r="D99" s="125" t="s">
        <v>4694</v>
      </c>
      <c r="E99" s="126"/>
      <c r="F99" s="126"/>
      <c r="G99" s="126"/>
      <c r="H99" s="126"/>
      <c r="I99" s="126"/>
      <c r="J99" s="127">
        <f>J124</f>
        <v>0</v>
      </c>
      <c r="L99" s="124"/>
    </row>
    <row r="100" spans="1:31" s="10" customFormat="1" ht="14.85" customHeight="1">
      <c r="B100" s="124"/>
      <c r="D100" s="125" t="s">
        <v>4562</v>
      </c>
      <c r="E100" s="126"/>
      <c r="F100" s="126"/>
      <c r="G100" s="126"/>
      <c r="H100" s="126"/>
      <c r="I100" s="126"/>
      <c r="J100" s="127">
        <f>J128</f>
        <v>0</v>
      </c>
      <c r="L100" s="124"/>
    </row>
    <row r="101" spans="1:31" s="10" customFormat="1" ht="14.85" customHeight="1">
      <c r="B101" s="124"/>
      <c r="D101" s="125" t="s">
        <v>4640</v>
      </c>
      <c r="E101" s="126"/>
      <c r="F101" s="126"/>
      <c r="G101" s="126"/>
      <c r="H101" s="126"/>
      <c r="I101" s="126"/>
      <c r="J101" s="127">
        <f>J135</f>
        <v>0</v>
      </c>
      <c r="L101" s="124"/>
    </row>
    <row r="102" spans="1:31" s="2" customFormat="1" ht="21.75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4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s="2" customFormat="1" ht="6.95" customHeight="1">
      <c r="A103" s="30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7" spans="1:31" s="2" customFormat="1" ht="6.95" customHeight="1">
      <c r="A107" s="30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4.95" customHeight="1">
      <c r="A108" s="30"/>
      <c r="B108" s="31"/>
      <c r="C108" s="22" t="s">
        <v>427</v>
      </c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6.95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7" t="s">
        <v>13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6.25" customHeight="1">
      <c r="A111" s="30"/>
      <c r="B111" s="31"/>
      <c r="C111" s="30"/>
      <c r="D111" s="30"/>
      <c r="E111" s="278" t="str">
        <f>E7</f>
        <v>Rekonštrukcia objektu - II. Psychiatrická klinika SZU Cesta k nemocnici</v>
      </c>
      <c r="F111" s="279"/>
      <c r="G111" s="279"/>
      <c r="H111" s="279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141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6.5" customHeight="1">
      <c r="A113" s="30"/>
      <c r="B113" s="31"/>
      <c r="C113" s="30"/>
      <c r="D113" s="30"/>
      <c r="E113" s="274" t="str">
        <f>E9</f>
        <v>SO01f - Rekonštrukcia objektu II. Psychiatrickej kliniky - STA</v>
      </c>
      <c r="F113" s="280"/>
      <c r="G113" s="280"/>
      <c r="H113" s="28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7" t="s">
        <v>17</v>
      </c>
      <c r="D115" s="30"/>
      <c r="E115" s="30"/>
      <c r="F115" s="25" t="str">
        <f>F12</f>
        <v>Banská Bystrica</v>
      </c>
      <c r="G115" s="30"/>
      <c r="H115" s="30"/>
      <c r="I115" s="27" t="s">
        <v>19</v>
      </c>
      <c r="J115" s="56" t="str">
        <f>IF(J12="","",J12)</f>
        <v>17. 6. 2023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25.7" customHeight="1">
      <c r="A117" s="30"/>
      <c r="B117" s="31"/>
      <c r="C117" s="27" t="s">
        <v>21</v>
      </c>
      <c r="D117" s="30"/>
      <c r="E117" s="30"/>
      <c r="F117" s="25" t="str">
        <f>E15</f>
        <v>Fakultná nemocnica s poliklinikou F.D.Roosevelta</v>
      </c>
      <c r="G117" s="30"/>
      <c r="H117" s="30"/>
      <c r="I117" s="27" t="s">
        <v>27</v>
      </c>
      <c r="J117" s="28" t="str">
        <f>E21</f>
        <v>Ing.Arch. Peter Žalman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2" customHeight="1">
      <c r="A118" s="30"/>
      <c r="B118" s="31"/>
      <c r="C118" s="27" t="s">
        <v>25</v>
      </c>
      <c r="D118" s="30"/>
      <c r="E118" s="30"/>
      <c r="F118" s="25" t="str">
        <f>IF(E18="","",E18)</f>
        <v>určený výberom</v>
      </c>
      <c r="G118" s="30"/>
      <c r="H118" s="30"/>
      <c r="I118" s="27" t="s">
        <v>30</v>
      </c>
      <c r="J118" s="28" t="str">
        <f>E24</f>
        <v xml:space="preserve"> 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0.3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11" customFormat="1" ht="29.25" customHeight="1">
      <c r="A120" s="129"/>
      <c r="B120" s="130"/>
      <c r="C120" s="131" t="s">
        <v>432</v>
      </c>
      <c r="D120" s="132" t="s">
        <v>58</v>
      </c>
      <c r="E120" s="132" t="s">
        <v>54</v>
      </c>
      <c r="F120" s="132" t="s">
        <v>55</v>
      </c>
      <c r="G120" s="132" t="s">
        <v>433</v>
      </c>
      <c r="H120" s="132" t="s">
        <v>434</v>
      </c>
      <c r="I120" s="132" t="s">
        <v>435</v>
      </c>
      <c r="J120" s="133" t="s">
        <v>318</v>
      </c>
      <c r="K120" s="134" t="s">
        <v>436</v>
      </c>
      <c r="L120" s="135"/>
      <c r="M120" s="63" t="s">
        <v>1</v>
      </c>
      <c r="N120" s="64" t="s">
        <v>37</v>
      </c>
      <c r="O120" s="64" t="s">
        <v>437</v>
      </c>
      <c r="P120" s="64" t="s">
        <v>438</v>
      </c>
      <c r="Q120" s="64" t="s">
        <v>439</v>
      </c>
      <c r="R120" s="64" t="s">
        <v>440</v>
      </c>
      <c r="S120" s="64" t="s">
        <v>441</v>
      </c>
      <c r="T120" s="65" t="s">
        <v>442</v>
      </c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</row>
    <row r="121" spans="1:65" s="2" customFormat="1" ht="22.9" customHeight="1">
      <c r="A121" s="30"/>
      <c r="B121" s="31"/>
      <c r="C121" s="70" t="s">
        <v>323</v>
      </c>
      <c r="D121" s="30"/>
      <c r="E121" s="30"/>
      <c r="F121" s="30"/>
      <c r="G121" s="30"/>
      <c r="H121" s="30"/>
      <c r="I121" s="30"/>
      <c r="J121" s="136">
        <f>BK121</f>
        <v>0</v>
      </c>
      <c r="K121" s="30"/>
      <c r="L121" s="31"/>
      <c r="M121" s="66"/>
      <c r="N121" s="57"/>
      <c r="O121" s="67"/>
      <c r="P121" s="137">
        <f>P122</f>
        <v>0</v>
      </c>
      <c r="Q121" s="67"/>
      <c r="R121" s="137">
        <f>R122</f>
        <v>0</v>
      </c>
      <c r="S121" s="67"/>
      <c r="T121" s="138">
        <f>T122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72</v>
      </c>
      <c r="AU121" s="18" t="s">
        <v>324</v>
      </c>
      <c r="BK121" s="139">
        <f>BK122</f>
        <v>0</v>
      </c>
    </row>
    <row r="122" spans="1:65" s="12" customFormat="1" ht="25.9" customHeight="1">
      <c r="B122" s="140"/>
      <c r="D122" s="141" t="s">
        <v>72</v>
      </c>
      <c r="E122" s="142" t="s">
        <v>534</v>
      </c>
      <c r="F122" s="142" t="s">
        <v>3779</v>
      </c>
      <c r="J122" s="143">
        <f>BK122</f>
        <v>0</v>
      </c>
      <c r="L122" s="140"/>
      <c r="M122" s="144"/>
      <c r="N122" s="145"/>
      <c r="O122" s="145"/>
      <c r="P122" s="146">
        <f>P123</f>
        <v>0</v>
      </c>
      <c r="Q122" s="145"/>
      <c r="R122" s="146">
        <f>R123</f>
        <v>0</v>
      </c>
      <c r="S122" s="145"/>
      <c r="T122" s="147">
        <f>T123</f>
        <v>0</v>
      </c>
      <c r="AR122" s="141" t="s">
        <v>469</v>
      </c>
      <c r="AT122" s="148" t="s">
        <v>72</v>
      </c>
      <c r="AU122" s="148" t="s">
        <v>73</v>
      </c>
      <c r="AY122" s="141" t="s">
        <v>445</v>
      </c>
      <c r="BK122" s="149">
        <f>BK123</f>
        <v>0</v>
      </c>
    </row>
    <row r="123" spans="1:65" s="12" customFormat="1" ht="22.9" customHeight="1">
      <c r="B123" s="140"/>
      <c r="D123" s="141" t="s">
        <v>72</v>
      </c>
      <c r="E123" s="150" t="s">
        <v>4447</v>
      </c>
      <c r="F123" s="150" t="s">
        <v>4448</v>
      </c>
      <c r="J123" s="151">
        <f>BK123</f>
        <v>0</v>
      </c>
      <c r="L123" s="140"/>
      <c r="M123" s="144"/>
      <c r="N123" s="145"/>
      <c r="O123" s="145"/>
      <c r="P123" s="146">
        <f>P124+P128+P135</f>
        <v>0</v>
      </c>
      <c r="Q123" s="145"/>
      <c r="R123" s="146">
        <f>R124+R128+R135</f>
        <v>0</v>
      </c>
      <c r="S123" s="145"/>
      <c r="T123" s="147">
        <f>T124+T128+T135</f>
        <v>0</v>
      </c>
      <c r="AR123" s="141" t="s">
        <v>469</v>
      </c>
      <c r="AT123" s="148" t="s">
        <v>72</v>
      </c>
      <c r="AU123" s="148" t="s">
        <v>81</v>
      </c>
      <c r="AY123" s="141" t="s">
        <v>445</v>
      </c>
      <c r="BK123" s="149">
        <f>BK124+BK128+BK135</f>
        <v>0</v>
      </c>
    </row>
    <row r="124" spans="1:65" s="12" customFormat="1" ht="20.85" customHeight="1">
      <c r="B124" s="140"/>
      <c r="D124" s="141" t="s">
        <v>72</v>
      </c>
      <c r="E124" s="150" t="s">
        <v>4565</v>
      </c>
      <c r="F124" s="150" t="s">
        <v>4695</v>
      </c>
      <c r="J124" s="151">
        <f>BK124</f>
        <v>0</v>
      </c>
      <c r="L124" s="140"/>
      <c r="M124" s="144"/>
      <c r="N124" s="145"/>
      <c r="O124" s="145"/>
      <c r="P124" s="146">
        <f>SUM(P125:P127)</f>
        <v>0</v>
      </c>
      <c r="Q124" s="145"/>
      <c r="R124" s="146">
        <f>SUM(R125:R127)</f>
        <v>0</v>
      </c>
      <c r="S124" s="145"/>
      <c r="T124" s="147">
        <f>SUM(T125:T127)</f>
        <v>0</v>
      </c>
      <c r="AR124" s="141" t="s">
        <v>469</v>
      </c>
      <c r="AT124" s="148" t="s">
        <v>72</v>
      </c>
      <c r="AU124" s="148" t="s">
        <v>129</v>
      </c>
      <c r="AY124" s="141" t="s">
        <v>445</v>
      </c>
      <c r="BK124" s="149">
        <f>SUM(BK125:BK127)</f>
        <v>0</v>
      </c>
    </row>
    <row r="125" spans="1:65" s="2" customFormat="1" ht="37.9" customHeight="1">
      <c r="A125" s="30"/>
      <c r="B125" s="152"/>
      <c r="C125" s="153" t="s">
        <v>81</v>
      </c>
      <c r="D125" s="153" t="s">
        <v>447</v>
      </c>
      <c r="E125" s="154" t="s">
        <v>4696</v>
      </c>
      <c r="F125" s="155" t="s">
        <v>4697</v>
      </c>
      <c r="G125" s="156" t="s">
        <v>4514</v>
      </c>
      <c r="H125" s="157">
        <v>1</v>
      </c>
      <c r="I125" s="158"/>
      <c r="J125" s="158">
        <f>ROUND(I125*H125,2)</f>
        <v>0</v>
      </c>
      <c r="K125" s="159"/>
      <c r="L125" s="31"/>
      <c r="M125" s="160" t="s">
        <v>1</v>
      </c>
      <c r="N125" s="161" t="s">
        <v>39</v>
      </c>
      <c r="O125" s="162">
        <v>0</v>
      </c>
      <c r="P125" s="162">
        <f>O125*H125</f>
        <v>0</v>
      </c>
      <c r="Q125" s="162">
        <v>0</v>
      </c>
      <c r="R125" s="162">
        <f>Q125*H125</f>
        <v>0</v>
      </c>
      <c r="S125" s="162">
        <v>0</v>
      </c>
      <c r="T125" s="163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4" t="s">
        <v>948</v>
      </c>
      <c r="AT125" s="164" t="s">
        <v>447</v>
      </c>
      <c r="AU125" s="164" t="s">
        <v>469</v>
      </c>
      <c r="AY125" s="18" t="s">
        <v>445</v>
      </c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8" t="s">
        <v>129</v>
      </c>
      <c r="BK125" s="165">
        <f>ROUND(I125*H125,2)</f>
        <v>0</v>
      </c>
      <c r="BL125" s="18" t="s">
        <v>948</v>
      </c>
      <c r="BM125" s="164" t="s">
        <v>4698</v>
      </c>
    </row>
    <row r="126" spans="1:65" s="2" customFormat="1" ht="37.9" customHeight="1">
      <c r="A126" s="30"/>
      <c r="B126" s="152"/>
      <c r="C126" s="153" t="s">
        <v>129</v>
      </c>
      <c r="D126" s="153" t="s">
        <v>447</v>
      </c>
      <c r="E126" s="154" t="s">
        <v>4699</v>
      </c>
      <c r="F126" s="155" t="s">
        <v>4700</v>
      </c>
      <c r="G126" s="156" t="s">
        <v>4514</v>
      </c>
      <c r="H126" s="157">
        <v>1</v>
      </c>
      <c r="I126" s="158"/>
      <c r="J126" s="158">
        <f>ROUND(I126*H126,2)</f>
        <v>0</v>
      </c>
      <c r="K126" s="159"/>
      <c r="L126" s="31"/>
      <c r="M126" s="160" t="s">
        <v>1</v>
      </c>
      <c r="N126" s="161" t="s">
        <v>39</v>
      </c>
      <c r="O126" s="162">
        <v>0</v>
      </c>
      <c r="P126" s="162">
        <f>O126*H126</f>
        <v>0</v>
      </c>
      <c r="Q126" s="162">
        <v>0</v>
      </c>
      <c r="R126" s="162">
        <f>Q126*H126</f>
        <v>0</v>
      </c>
      <c r="S126" s="162">
        <v>0</v>
      </c>
      <c r="T126" s="163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948</v>
      </c>
      <c r="AT126" s="164" t="s">
        <v>447</v>
      </c>
      <c r="AU126" s="164" t="s">
        <v>469</v>
      </c>
      <c r="AY126" s="18" t="s">
        <v>445</v>
      </c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8" t="s">
        <v>129</v>
      </c>
      <c r="BK126" s="165">
        <f>ROUND(I126*H126,2)</f>
        <v>0</v>
      </c>
      <c r="BL126" s="18" t="s">
        <v>948</v>
      </c>
      <c r="BM126" s="164" t="s">
        <v>4701</v>
      </c>
    </row>
    <row r="127" spans="1:65" s="2" customFormat="1" ht="24.2" customHeight="1">
      <c r="A127" s="30"/>
      <c r="B127" s="152"/>
      <c r="C127" s="153" t="s">
        <v>469</v>
      </c>
      <c r="D127" s="153" t="s">
        <v>447</v>
      </c>
      <c r="E127" s="154" t="s">
        <v>4702</v>
      </c>
      <c r="F127" s="155" t="s">
        <v>4703</v>
      </c>
      <c r="G127" s="156" t="s">
        <v>651</v>
      </c>
      <c r="H127" s="157">
        <v>1</v>
      </c>
      <c r="I127" s="158"/>
      <c r="J127" s="158">
        <f>ROUND(I127*H127,2)</f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948</v>
      </c>
      <c r="AT127" s="164" t="s">
        <v>447</v>
      </c>
      <c r="AU127" s="164" t="s">
        <v>469</v>
      </c>
      <c r="AY127" s="18" t="s">
        <v>445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129</v>
      </c>
      <c r="BK127" s="165">
        <f>ROUND(I127*H127,2)</f>
        <v>0</v>
      </c>
      <c r="BL127" s="18" t="s">
        <v>948</v>
      </c>
      <c r="BM127" s="164" t="s">
        <v>4704</v>
      </c>
    </row>
    <row r="128" spans="1:65" s="12" customFormat="1" ht="20.85" customHeight="1">
      <c r="B128" s="140"/>
      <c r="D128" s="141" t="s">
        <v>72</v>
      </c>
      <c r="E128" s="150" t="s">
        <v>4577</v>
      </c>
      <c r="F128" s="150" t="s">
        <v>4493</v>
      </c>
      <c r="J128" s="151">
        <f>BK128</f>
        <v>0</v>
      </c>
      <c r="L128" s="140"/>
      <c r="M128" s="144"/>
      <c r="N128" s="145"/>
      <c r="O128" s="145"/>
      <c r="P128" s="146">
        <f>SUM(P129:P134)</f>
        <v>0</v>
      </c>
      <c r="Q128" s="145"/>
      <c r="R128" s="146">
        <f>SUM(R129:R134)</f>
        <v>0</v>
      </c>
      <c r="S128" s="145"/>
      <c r="T128" s="147">
        <f>SUM(T129:T134)</f>
        <v>0</v>
      </c>
      <c r="AR128" s="141" t="s">
        <v>469</v>
      </c>
      <c r="AT128" s="148" t="s">
        <v>72</v>
      </c>
      <c r="AU128" s="148" t="s">
        <v>129</v>
      </c>
      <c r="AY128" s="141" t="s">
        <v>445</v>
      </c>
      <c r="BK128" s="149">
        <f>SUM(BK129:BK134)</f>
        <v>0</v>
      </c>
    </row>
    <row r="129" spans="1:65" s="2" customFormat="1" ht="55.5" customHeight="1">
      <c r="A129" s="30"/>
      <c r="B129" s="152"/>
      <c r="C129" s="153" t="s">
        <v>451</v>
      </c>
      <c r="D129" s="153" t="s">
        <v>447</v>
      </c>
      <c r="E129" s="154" t="s">
        <v>4705</v>
      </c>
      <c r="F129" s="155" t="s">
        <v>4706</v>
      </c>
      <c r="G129" s="156" t="s">
        <v>542</v>
      </c>
      <c r="H129" s="157">
        <v>1440</v>
      </c>
      <c r="I129" s="158"/>
      <c r="J129" s="158">
        <f t="shared" ref="J129:J134" si="0">ROUND(I129*H129,2)</f>
        <v>0</v>
      </c>
      <c r="K129" s="159"/>
      <c r="L129" s="31"/>
      <c r="M129" s="160" t="s">
        <v>1</v>
      </c>
      <c r="N129" s="161" t="s">
        <v>39</v>
      </c>
      <c r="O129" s="162">
        <v>0</v>
      </c>
      <c r="P129" s="162">
        <f t="shared" ref="P129:P134" si="1">O129*H129</f>
        <v>0</v>
      </c>
      <c r="Q129" s="162">
        <v>0</v>
      </c>
      <c r="R129" s="162">
        <f t="shared" ref="R129:R134" si="2">Q129*H129</f>
        <v>0</v>
      </c>
      <c r="S129" s="162">
        <v>0</v>
      </c>
      <c r="T129" s="163">
        <f t="shared" ref="T129:T134" si="3"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948</v>
      </c>
      <c r="AT129" s="164" t="s">
        <v>447</v>
      </c>
      <c r="AU129" s="164" t="s">
        <v>469</v>
      </c>
      <c r="AY129" s="18" t="s">
        <v>445</v>
      </c>
      <c r="BE129" s="165">
        <f t="shared" ref="BE129:BE134" si="4">IF(N129="základná",J129,0)</f>
        <v>0</v>
      </c>
      <c r="BF129" s="165">
        <f t="shared" ref="BF129:BF134" si="5">IF(N129="znížená",J129,0)</f>
        <v>0</v>
      </c>
      <c r="BG129" s="165">
        <f t="shared" ref="BG129:BG134" si="6">IF(N129="zákl. prenesená",J129,0)</f>
        <v>0</v>
      </c>
      <c r="BH129" s="165">
        <f t="shared" ref="BH129:BH134" si="7">IF(N129="zníž. prenesená",J129,0)</f>
        <v>0</v>
      </c>
      <c r="BI129" s="165">
        <f t="shared" ref="BI129:BI134" si="8">IF(N129="nulová",J129,0)</f>
        <v>0</v>
      </c>
      <c r="BJ129" s="18" t="s">
        <v>129</v>
      </c>
      <c r="BK129" s="165">
        <f t="shared" ref="BK129:BK134" si="9">ROUND(I129*H129,2)</f>
        <v>0</v>
      </c>
      <c r="BL129" s="18" t="s">
        <v>948</v>
      </c>
      <c r="BM129" s="164" t="s">
        <v>4707</v>
      </c>
    </row>
    <row r="130" spans="1:65" s="2" customFormat="1" ht="49.15" customHeight="1">
      <c r="A130" s="30"/>
      <c r="B130" s="152"/>
      <c r="C130" s="153" t="s">
        <v>490</v>
      </c>
      <c r="D130" s="153" t="s">
        <v>447</v>
      </c>
      <c r="E130" s="154" t="s">
        <v>4708</v>
      </c>
      <c r="F130" s="155" t="s">
        <v>4709</v>
      </c>
      <c r="G130" s="156" t="s">
        <v>542</v>
      </c>
      <c r="H130" s="157">
        <v>198</v>
      </c>
      <c r="I130" s="158"/>
      <c r="J130" s="158">
        <f t="shared" si="0"/>
        <v>0</v>
      </c>
      <c r="K130" s="159"/>
      <c r="L130" s="31"/>
      <c r="M130" s="160" t="s">
        <v>1</v>
      </c>
      <c r="N130" s="161" t="s">
        <v>39</v>
      </c>
      <c r="O130" s="162">
        <v>0</v>
      </c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948</v>
      </c>
      <c r="AT130" s="164" t="s">
        <v>447</v>
      </c>
      <c r="AU130" s="164" t="s">
        <v>469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948</v>
      </c>
      <c r="BM130" s="164" t="s">
        <v>4710</v>
      </c>
    </row>
    <row r="131" spans="1:65" s="2" customFormat="1" ht="37.9" customHeight="1">
      <c r="A131" s="30"/>
      <c r="B131" s="152"/>
      <c r="C131" s="153" t="s">
        <v>494</v>
      </c>
      <c r="D131" s="153" t="s">
        <v>447</v>
      </c>
      <c r="E131" s="154" t="s">
        <v>4509</v>
      </c>
      <c r="F131" s="155" t="s">
        <v>4510</v>
      </c>
      <c r="G131" s="156" t="s">
        <v>542</v>
      </c>
      <c r="H131" s="157">
        <v>984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0</v>
      </c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948</v>
      </c>
      <c r="AT131" s="164" t="s">
        <v>447</v>
      </c>
      <c r="AU131" s="164" t="s">
        <v>469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948</v>
      </c>
      <c r="BM131" s="164" t="s">
        <v>4711</v>
      </c>
    </row>
    <row r="132" spans="1:65" s="2" customFormat="1" ht="33" customHeight="1">
      <c r="A132" s="30"/>
      <c r="B132" s="152"/>
      <c r="C132" s="153" t="s">
        <v>499</v>
      </c>
      <c r="D132" s="153" t="s">
        <v>447</v>
      </c>
      <c r="E132" s="154" t="s">
        <v>4712</v>
      </c>
      <c r="F132" s="155" t="s">
        <v>4713</v>
      </c>
      <c r="G132" s="156" t="s">
        <v>542</v>
      </c>
      <c r="H132" s="157">
        <v>148</v>
      </c>
      <c r="I132" s="158"/>
      <c r="J132" s="158">
        <f t="shared" si="0"/>
        <v>0</v>
      </c>
      <c r="K132" s="159"/>
      <c r="L132" s="31"/>
      <c r="M132" s="160" t="s">
        <v>1</v>
      </c>
      <c r="N132" s="161" t="s">
        <v>39</v>
      </c>
      <c r="O132" s="162">
        <v>0</v>
      </c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948</v>
      </c>
      <c r="AT132" s="164" t="s">
        <v>447</v>
      </c>
      <c r="AU132" s="164" t="s">
        <v>469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948</v>
      </c>
      <c r="BM132" s="164" t="s">
        <v>4714</v>
      </c>
    </row>
    <row r="133" spans="1:65" s="2" customFormat="1" ht="37.9" customHeight="1">
      <c r="A133" s="30"/>
      <c r="B133" s="152"/>
      <c r="C133" s="153" t="s">
        <v>504</v>
      </c>
      <c r="D133" s="153" t="s">
        <v>447</v>
      </c>
      <c r="E133" s="154" t="s">
        <v>4715</v>
      </c>
      <c r="F133" s="155" t="s">
        <v>4716</v>
      </c>
      <c r="G133" s="156" t="s">
        <v>651</v>
      </c>
      <c r="H133" s="157">
        <v>36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948</v>
      </c>
      <c r="AT133" s="164" t="s">
        <v>447</v>
      </c>
      <c r="AU133" s="164" t="s">
        <v>469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948</v>
      </c>
      <c r="BM133" s="164" t="s">
        <v>4717</v>
      </c>
    </row>
    <row r="134" spans="1:65" s="2" customFormat="1" ht="37.9" customHeight="1">
      <c r="A134" s="30"/>
      <c r="B134" s="152"/>
      <c r="C134" s="153" t="s">
        <v>510</v>
      </c>
      <c r="D134" s="153" t="s">
        <v>447</v>
      </c>
      <c r="E134" s="154" t="s">
        <v>4718</v>
      </c>
      <c r="F134" s="155" t="s">
        <v>4520</v>
      </c>
      <c r="G134" s="156" t="s">
        <v>4514</v>
      </c>
      <c r="H134" s="157">
        <v>1</v>
      </c>
      <c r="I134" s="158"/>
      <c r="J134" s="158">
        <f t="shared" si="0"/>
        <v>0</v>
      </c>
      <c r="K134" s="159"/>
      <c r="L134" s="31"/>
      <c r="M134" s="160" t="s">
        <v>1</v>
      </c>
      <c r="N134" s="161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948</v>
      </c>
      <c r="AT134" s="164" t="s">
        <v>447</v>
      </c>
      <c r="AU134" s="164" t="s">
        <v>469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948</v>
      </c>
      <c r="BM134" s="164" t="s">
        <v>4719</v>
      </c>
    </row>
    <row r="135" spans="1:65" s="12" customFormat="1" ht="20.85" customHeight="1">
      <c r="B135" s="140"/>
      <c r="D135" s="141" t="s">
        <v>72</v>
      </c>
      <c r="E135" s="150" t="s">
        <v>4591</v>
      </c>
      <c r="F135" s="150" t="s">
        <v>4523</v>
      </c>
      <c r="J135" s="151">
        <f>BK135</f>
        <v>0</v>
      </c>
      <c r="L135" s="140"/>
      <c r="M135" s="144"/>
      <c r="N135" s="145"/>
      <c r="O135" s="145"/>
      <c r="P135" s="146">
        <f>SUM(P136:P145)</f>
        <v>0</v>
      </c>
      <c r="Q135" s="145"/>
      <c r="R135" s="146">
        <f>SUM(R136:R145)</f>
        <v>0</v>
      </c>
      <c r="S135" s="145"/>
      <c r="T135" s="147">
        <f>SUM(T136:T145)</f>
        <v>0</v>
      </c>
      <c r="AR135" s="141" t="s">
        <v>469</v>
      </c>
      <c r="AT135" s="148" t="s">
        <v>72</v>
      </c>
      <c r="AU135" s="148" t="s">
        <v>129</v>
      </c>
      <c r="AY135" s="141" t="s">
        <v>445</v>
      </c>
      <c r="BK135" s="149">
        <f>SUM(BK136:BK145)</f>
        <v>0</v>
      </c>
    </row>
    <row r="136" spans="1:65" s="2" customFormat="1" ht="24.2" customHeight="1">
      <c r="A136" s="30"/>
      <c r="B136" s="152"/>
      <c r="C136" s="153" t="s">
        <v>518</v>
      </c>
      <c r="D136" s="153" t="s">
        <v>447</v>
      </c>
      <c r="E136" s="154" t="s">
        <v>4524</v>
      </c>
      <c r="F136" s="155" t="s">
        <v>4525</v>
      </c>
      <c r="G136" s="156" t="s">
        <v>542</v>
      </c>
      <c r="H136" s="157">
        <v>1380</v>
      </c>
      <c r="I136" s="158"/>
      <c r="J136" s="158">
        <f t="shared" ref="J136:J145" si="10">ROUND(I136*H136,2)</f>
        <v>0</v>
      </c>
      <c r="K136" s="159"/>
      <c r="L136" s="31"/>
      <c r="M136" s="160" t="s">
        <v>1</v>
      </c>
      <c r="N136" s="161" t="s">
        <v>39</v>
      </c>
      <c r="O136" s="162">
        <v>0</v>
      </c>
      <c r="P136" s="162">
        <f t="shared" ref="P136:P145" si="11">O136*H136</f>
        <v>0</v>
      </c>
      <c r="Q136" s="162">
        <v>0</v>
      </c>
      <c r="R136" s="162">
        <f t="shared" ref="R136:R145" si="12">Q136*H136</f>
        <v>0</v>
      </c>
      <c r="S136" s="162">
        <v>0</v>
      </c>
      <c r="T136" s="163">
        <f t="shared" ref="T136:T145" si="13"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948</v>
      </c>
      <c r="AT136" s="164" t="s">
        <v>447</v>
      </c>
      <c r="AU136" s="164" t="s">
        <v>469</v>
      </c>
      <c r="AY136" s="18" t="s">
        <v>445</v>
      </c>
      <c r="BE136" s="165">
        <f t="shared" ref="BE136:BE145" si="14">IF(N136="základná",J136,0)</f>
        <v>0</v>
      </c>
      <c r="BF136" s="165">
        <f t="shared" ref="BF136:BF145" si="15">IF(N136="znížená",J136,0)</f>
        <v>0</v>
      </c>
      <c r="BG136" s="165">
        <f t="shared" ref="BG136:BG145" si="16">IF(N136="zákl. prenesená",J136,0)</f>
        <v>0</v>
      </c>
      <c r="BH136" s="165">
        <f t="shared" ref="BH136:BH145" si="17">IF(N136="zníž. prenesená",J136,0)</f>
        <v>0</v>
      </c>
      <c r="BI136" s="165">
        <f t="shared" ref="BI136:BI145" si="18">IF(N136="nulová",J136,0)</f>
        <v>0</v>
      </c>
      <c r="BJ136" s="18" t="s">
        <v>129</v>
      </c>
      <c r="BK136" s="165">
        <f t="shared" ref="BK136:BK145" si="19">ROUND(I136*H136,2)</f>
        <v>0</v>
      </c>
      <c r="BL136" s="18" t="s">
        <v>948</v>
      </c>
      <c r="BM136" s="164" t="s">
        <v>4720</v>
      </c>
    </row>
    <row r="137" spans="1:65" s="2" customFormat="1" ht="16.5" customHeight="1">
      <c r="A137" s="30"/>
      <c r="B137" s="152"/>
      <c r="C137" s="153" t="s">
        <v>526</v>
      </c>
      <c r="D137" s="153" t="s">
        <v>447</v>
      </c>
      <c r="E137" s="154" t="s">
        <v>4721</v>
      </c>
      <c r="F137" s="155" t="s">
        <v>4722</v>
      </c>
      <c r="G137" s="156" t="s">
        <v>651</v>
      </c>
      <c r="H137" s="157">
        <v>36</v>
      </c>
      <c r="I137" s="158"/>
      <c r="J137" s="158">
        <f t="shared" si="10"/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 t="shared" si="11"/>
        <v>0</v>
      </c>
      <c r="Q137" s="162">
        <v>0</v>
      </c>
      <c r="R137" s="162">
        <f t="shared" si="12"/>
        <v>0</v>
      </c>
      <c r="S137" s="162">
        <v>0</v>
      </c>
      <c r="T137" s="163">
        <f t="shared" si="1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948</v>
      </c>
      <c r="AT137" s="164" t="s">
        <v>447</v>
      </c>
      <c r="AU137" s="164" t="s">
        <v>469</v>
      </c>
      <c r="AY137" s="18" t="s">
        <v>445</v>
      </c>
      <c r="BE137" s="165">
        <f t="shared" si="14"/>
        <v>0</v>
      </c>
      <c r="BF137" s="165">
        <f t="shared" si="15"/>
        <v>0</v>
      </c>
      <c r="BG137" s="165">
        <f t="shared" si="16"/>
        <v>0</v>
      </c>
      <c r="BH137" s="165">
        <f t="shared" si="17"/>
        <v>0</v>
      </c>
      <c r="BI137" s="165">
        <f t="shared" si="18"/>
        <v>0</v>
      </c>
      <c r="BJ137" s="18" t="s">
        <v>129</v>
      </c>
      <c r="BK137" s="165">
        <f t="shared" si="19"/>
        <v>0</v>
      </c>
      <c r="BL137" s="18" t="s">
        <v>948</v>
      </c>
      <c r="BM137" s="164" t="s">
        <v>4723</v>
      </c>
    </row>
    <row r="138" spans="1:65" s="2" customFormat="1" ht="16.5" customHeight="1">
      <c r="A138" s="30"/>
      <c r="B138" s="152"/>
      <c r="C138" s="153" t="s">
        <v>533</v>
      </c>
      <c r="D138" s="153" t="s">
        <v>447</v>
      </c>
      <c r="E138" s="154" t="s">
        <v>4724</v>
      </c>
      <c r="F138" s="155" t="s">
        <v>4725</v>
      </c>
      <c r="G138" s="156" t="s">
        <v>651</v>
      </c>
      <c r="H138" s="157">
        <v>36</v>
      </c>
      <c r="I138" s="158"/>
      <c r="J138" s="158">
        <f t="shared" si="10"/>
        <v>0</v>
      </c>
      <c r="K138" s="159"/>
      <c r="L138" s="31"/>
      <c r="M138" s="160" t="s">
        <v>1</v>
      </c>
      <c r="N138" s="161" t="s">
        <v>39</v>
      </c>
      <c r="O138" s="162">
        <v>0</v>
      </c>
      <c r="P138" s="162">
        <f t="shared" si="11"/>
        <v>0</v>
      </c>
      <c r="Q138" s="162">
        <v>0</v>
      </c>
      <c r="R138" s="162">
        <f t="shared" si="12"/>
        <v>0</v>
      </c>
      <c r="S138" s="162">
        <v>0</v>
      </c>
      <c r="T138" s="163">
        <f t="shared" si="1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948</v>
      </c>
      <c r="AT138" s="164" t="s">
        <v>447</v>
      </c>
      <c r="AU138" s="164" t="s">
        <v>469</v>
      </c>
      <c r="AY138" s="18" t="s">
        <v>445</v>
      </c>
      <c r="BE138" s="165">
        <f t="shared" si="14"/>
        <v>0</v>
      </c>
      <c r="BF138" s="165">
        <f t="shared" si="15"/>
        <v>0</v>
      </c>
      <c r="BG138" s="165">
        <f t="shared" si="16"/>
        <v>0</v>
      </c>
      <c r="BH138" s="165">
        <f t="shared" si="17"/>
        <v>0</v>
      </c>
      <c r="BI138" s="165">
        <f t="shared" si="18"/>
        <v>0</v>
      </c>
      <c r="BJ138" s="18" t="s">
        <v>129</v>
      </c>
      <c r="BK138" s="165">
        <f t="shared" si="19"/>
        <v>0</v>
      </c>
      <c r="BL138" s="18" t="s">
        <v>948</v>
      </c>
      <c r="BM138" s="164" t="s">
        <v>4726</v>
      </c>
    </row>
    <row r="139" spans="1:65" s="2" customFormat="1" ht="24.2" customHeight="1">
      <c r="A139" s="30"/>
      <c r="B139" s="152"/>
      <c r="C139" s="153" t="s">
        <v>539</v>
      </c>
      <c r="D139" s="153" t="s">
        <v>447</v>
      </c>
      <c r="E139" s="154" t="s">
        <v>4727</v>
      </c>
      <c r="F139" s="155" t="s">
        <v>4728</v>
      </c>
      <c r="G139" s="156" t="s">
        <v>542</v>
      </c>
      <c r="H139" s="157">
        <v>414</v>
      </c>
      <c r="I139" s="158"/>
      <c r="J139" s="158">
        <f t="shared" si="10"/>
        <v>0</v>
      </c>
      <c r="K139" s="159"/>
      <c r="L139" s="31"/>
      <c r="M139" s="160" t="s">
        <v>1</v>
      </c>
      <c r="N139" s="161" t="s">
        <v>39</v>
      </c>
      <c r="O139" s="162">
        <v>0</v>
      </c>
      <c r="P139" s="162">
        <f t="shared" si="11"/>
        <v>0</v>
      </c>
      <c r="Q139" s="162">
        <v>0</v>
      </c>
      <c r="R139" s="162">
        <f t="shared" si="12"/>
        <v>0</v>
      </c>
      <c r="S139" s="162">
        <v>0</v>
      </c>
      <c r="T139" s="163">
        <f t="shared" si="1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948</v>
      </c>
      <c r="AT139" s="164" t="s">
        <v>447</v>
      </c>
      <c r="AU139" s="164" t="s">
        <v>469</v>
      </c>
      <c r="AY139" s="18" t="s">
        <v>445</v>
      </c>
      <c r="BE139" s="165">
        <f t="shared" si="14"/>
        <v>0</v>
      </c>
      <c r="BF139" s="165">
        <f t="shared" si="15"/>
        <v>0</v>
      </c>
      <c r="BG139" s="165">
        <f t="shared" si="16"/>
        <v>0</v>
      </c>
      <c r="BH139" s="165">
        <f t="shared" si="17"/>
        <v>0</v>
      </c>
      <c r="BI139" s="165">
        <f t="shared" si="18"/>
        <v>0</v>
      </c>
      <c r="BJ139" s="18" t="s">
        <v>129</v>
      </c>
      <c r="BK139" s="165">
        <f t="shared" si="19"/>
        <v>0</v>
      </c>
      <c r="BL139" s="18" t="s">
        <v>948</v>
      </c>
      <c r="BM139" s="164" t="s">
        <v>4729</v>
      </c>
    </row>
    <row r="140" spans="1:65" s="2" customFormat="1" ht="24.2" customHeight="1">
      <c r="A140" s="30"/>
      <c r="B140" s="152"/>
      <c r="C140" s="153" t="s">
        <v>546</v>
      </c>
      <c r="D140" s="153" t="s">
        <v>447</v>
      </c>
      <c r="E140" s="154" t="s">
        <v>4730</v>
      </c>
      <c r="F140" s="155" t="s">
        <v>4731</v>
      </c>
      <c r="G140" s="156" t="s">
        <v>542</v>
      </c>
      <c r="H140" s="157">
        <v>10</v>
      </c>
      <c r="I140" s="158"/>
      <c r="J140" s="158">
        <f t="shared" si="10"/>
        <v>0</v>
      </c>
      <c r="K140" s="159"/>
      <c r="L140" s="31"/>
      <c r="M140" s="160" t="s">
        <v>1</v>
      </c>
      <c r="N140" s="161" t="s">
        <v>39</v>
      </c>
      <c r="O140" s="162">
        <v>0</v>
      </c>
      <c r="P140" s="162">
        <f t="shared" si="11"/>
        <v>0</v>
      </c>
      <c r="Q140" s="162">
        <v>0</v>
      </c>
      <c r="R140" s="162">
        <f t="shared" si="12"/>
        <v>0</v>
      </c>
      <c r="S140" s="162">
        <v>0</v>
      </c>
      <c r="T140" s="163">
        <f t="shared" si="1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948</v>
      </c>
      <c r="AT140" s="164" t="s">
        <v>447</v>
      </c>
      <c r="AU140" s="164" t="s">
        <v>469</v>
      </c>
      <c r="AY140" s="18" t="s">
        <v>445</v>
      </c>
      <c r="BE140" s="165">
        <f t="shared" si="14"/>
        <v>0</v>
      </c>
      <c r="BF140" s="165">
        <f t="shared" si="15"/>
        <v>0</v>
      </c>
      <c r="BG140" s="165">
        <f t="shared" si="16"/>
        <v>0</v>
      </c>
      <c r="BH140" s="165">
        <f t="shared" si="17"/>
        <v>0</v>
      </c>
      <c r="BI140" s="165">
        <f t="shared" si="18"/>
        <v>0</v>
      </c>
      <c r="BJ140" s="18" t="s">
        <v>129</v>
      </c>
      <c r="BK140" s="165">
        <f t="shared" si="19"/>
        <v>0</v>
      </c>
      <c r="BL140" s="18" t="s">
        <v>948</v>
      </c>
      <c r="BM140" s="164" t="s">
        <v>4732</v>
      </c>
    </row>
    <row r="141" spans="1:65" s="2" customFormat="1" ht="24.2" customHeight="1">
      <c r="A141" s="30"/>
      <c r="B141" s="152"/>
      <c r="C141" s="153" t="s">
        <v>552</v>
      </c>
      <c r="D141" s="153" t="s">
        <v>447</v>
      </c>
      <c r="E141" s="154" t="s">
        <v>4733</v>
      </c>
      <c r="F141" s="155" t="s">
        <v>4734</v>
      </c>
      <c r="G141" s="156" t="s">
        <v>651</v>
      </c>
      <c r="H141" s="157">
        <v>8</v>
      </c>
      <c r="I141" s="158"/>
      <c r="J141" s="158">
        <f t="shared" si="10"/>
        <v>0</v>
      </c>
      <c r="K141" s="159"/>
      <c r="L141" s="31"/>
      <c r="M141" s="160" t="s">
        <v>1</v>
      </c>
      <c r="N141" s="161" t="s">
        <v>39</v>
      </c>
      <c r="O141" s="162">
        <v>0</v>
      </c>
      <c r="P141" s="162">
        <f t="shared" si="11"/>
        <v>0</v>
      </c>
      <c r="Q141" s="162">
        <v>0</v>
      </c>
      <c r="R141" s="162">
        <f t="shared" si="12"/>
        <v>0</v>
      </c>
      <c r="S141" s="162">
        <v>0</v>
      </c>
      <c r="T141" s="163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948</v>
      </c>
      <c r="AT141" s="164" t="s">
        <v>447</v>
      </c>
      <c r="AU141" s="164" t="s">
        <v>469</v>
      </c>
      <c r="AY141" s="18" t="s">
        <v>445</v>
      </c>
      <c r="BE141" s="165">
        <f t="shared" si="14"/>
        <v>0</v>
      </c>
      <c r="BF141" s="165">
        <f t="shared" si="15"/>
        <v>0</v>
      </c>
      <c r="BG141" s="165">
        <f t="shared" si="16"/>
        <v>0</v>
      </c>
      <c r="BH141" s="165">
        <f t="shared" si="17"/>
        <v>0</v>
      </c>
      <c r="BI141" s="165">
        <f t="shared" si="18"/>
        <v>0</v>
      </c>
      <c r="BJ141" s="18" t="s">
        <v>129</v>
      </c>
      <c r="BK141" s="165">
        <f t="shared" si="19"/>
        <v>0</v>
      </c>
      <c r="BL141" s="18" t="s">
        <v>948</v>
      </c>
      <c r="BM141" s="164" t="s">
        <v>4735</v>
      </c>
    </row>
    <row r="142" spans="1:65" s="2" customFormat="1" ht="16.5" customHeight="1">
      <c r="A142" s="30"/>
      <c r="B142" s="152"/>
      <c r="C142" s="153" t="s">
        <v>558</v>
      </c>
      <c r="D142" s="153" t="s">
        <v>447</v>
      </c>
      <c r="E142" s="154" t="s">
        <v>4736</v>
      </c>
      <c r="F142" s="155" t="s">
        <v>4737</v>
      </c>
      <c r="G142" s="156" t="s">
        <v>651</v>
      </c>
      <c r="H142" s="157">
        <v>1</v>
      </c>
      <c r="I142" s="158"/>
      <c r="J142" s="158">
        <f t="shared" si="10"/>
        <v>0</v>
      </c>
      <c r="K142" s="159"/>
      <c r="L142" s="31"/>
      <c r="M142" s="160" t="s">
        <v>1</v>
      </c>
      <c r="N142" s="161" t="s">
        <v>39</v>
      </c>
      <c r="O142" s="162">
        <v>0</v>
      </c>
      <c r="P142" s="162">
        <f t="shared" si="11"/>
        <v>0</v>
      </c>
      <c r="Q142" s="162">
        <v>0</v>
      </c>
      <c r="R142" s="162">
        <f t="shared" si="12"/>
        <v>0</v>
      </c>
      <c r="S142" s="162">
        <v>0</v>
      </c>
      <c r="T142" s="163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948</v>
      </c>
      <c r="AT142" s="164" t="s">
        <v>447</v>
      </c>
      <c r="AU142" s="164" t="s">
        <v>469</v>
      </c>
      <c r="AY142" s="18" t="s">
        <v>445</v>
      </c>
      <c r="BE142" s="165">
        <f t="shared" si="14"/>
        <v>0</v>
      </c>
      <c r="BF142" s="165">
        <f t="shared" si="15"/>
        <v>0</v>
      </c>
      <c r="BG142" s="165">
        <f t="shared" si="16"/>
        <v>0</v>
      </c>
      <c r="BH142" s="165">
        <f t="shared" si="17"/>
        <v>0</v>
      </c>
      <c r="BI142" s="165">
        <f t="shared" si="18"/>
        <v>0</v>
      </c>
      <c r="BJ142" s="18" t="s">
        <v>129</v>
      </c>
      <c r="BK142" s="165">
        <f t="shared" si="19"/>
        <v>0</v>
      </c>
      <c r="BL142" s="18" t="s">
        <v>948</v>
      </c>
      <c r="BM142" s="164" t="s">
        <v>4738</v>
      </c>
    </row>
    <row r="143" spans="1:65" s="2" customFormat="1" ht="24.2" customHeight="1">
      <c r="A143" s="30"/>
      <c r="B143" s="152"/>
      <c r="C143" s="153" t="s">
        <v>390</v>
      </c>
      <c r="D143" s="153" t="s">
        <v>447</v>
      </c>
      <c r="E143" s="154" t="s">
        <v>4739</v>
      </c>
      <c r="F143" s="155" t="s">
        <v>4740</v>
      </c>
      <c r="G143" s="156" t="s">
        <v>651</v>
      </c>
      <c r="H143" s="157">
        <v>1</v>
      </c>
      <c r="I143" s="158"/>
      <c r="J143" s="158">
        <f t="shared" si="10"/>
        <v>0</v>
      </c>
      <c r="K143" s="159"/>
      <c r="L143" s="31"/>
      <c r="M143" s="160" t="s">
        <v>1</v>
      </c>
      <c r="N143" s="161" t="s">
        <v>39</v>
      </c>
      <c r="O143" s="162">
        <v>0</v>
      </c>
      <c r="P143" s="162">
        <f t="shared" si="11"/>
        <v>0</v>
      </c>
      <c r="Q143" s="162">
        <v>0</v>
      </c>
      <c r="R143" s="162">
        <f t="shared" si="12"/>
        <v>0</v>
      </c>
      <c r="S143" s="162">
        <v>0</v>
      </c>
      <c r="T143" s="163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948</v>
      </c>
      <c r="AT143" s="164" t="s">
        <v>447</v>
      </c>
      <c r="AU143" s="164" t="s">
        <v>469</v>
      </c>
      <c r="AY143" s="18" t="s">
        <v>445</v>
      </c>
      <c r="BE143" s="165">
        <f t="shared" si="14"/>
        <v>0</v>
      </c>
      <c r="BF143" s="165">
        <f t="shared" si="15"/>
        <v>0</v>
      </c>
      <c r="BG143" s="165">
        <f t="shared" si="16"/>
        <v>0</v>
      </c>
      <c r="BH143" s="165">
        <f t="shared" si="17"/>
        <v>0</v>
      </c>
      <c r="BI143" s="165">
        <f t="shared" si="18"/>
        <v>0</v>
      </c>
      <c r="BJ143" s="18" t="s">
        <v>129</v>
      </c>
      <c r="BK143" s="165">
        <f t="shared" si="19"/>
        <v>0</v>
      </c>
      <c r="BL143" s="18" t="s">
        <v>948</v>
      </c>
      <c r="BM143" s="164" t="s">
        <v>4741</v>
      </c>
    </row>
    <row r="144" spans="1:65" s="2" customFormat="1" ht="24.2" customHeight="1">
      <c r="A144" s="30"/>
      <c r="B144" s="152"/>
      <c r="C144" s="153" t="s">
        <v>567</v>
      </c>
      <c r="D144" s="153" t="s">
        <v>447</v>
      </c>
      <c r="E144" s="154" t="s">
        <v>4635</v>
      </c>
      <c r="F144" s="155" t="s">
        <v>4555</v>
      </c>
      <c r="G144" s="156" t="s">
        <v>651</v>
      </c>
      <c r="H144" s="157">
        <v>1</v>
      </c>
      <c r="I144" s="158"/>
      <c r="J144" s="158">
        <f t="shared" si="10"/>
        <v>0</v>
      </c>
      <c r="K144" s="159"/>
      <c r="L144" s="31"/>
      <c r="M144" s="160" t="s">
        <v>1</v>
      </c>
      <c r="N144" s="161" t="s">
        <v>39</v>
      </c>
      <c r="O144" s="162">
        <v>0</v>
      </c>
      <c r="P144" s="162">
        <f t="shared" si="11"/>
        <v>0</v>
      </c>
      <c r="Q144" s="162">
        <v>0</v>
      </c>
      <c r="R144" s="162">
        <f t="shared" si="12"/>
        <v>0</v>
      </c>
      <c r="S144" s="162">
        <v>0</v>
      </c>
      <c r="T144" s="163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948</v>
      </c>
      <c r="AT144" s="164" t="s">
        <v>447</v>
      </c>
      <c r="AU144" s="164" t="s">
        <v>469</v>
      </c>
      <c r="AY144" s="18" t="s">
        <v>445</v>
      </c>
      <c r="BE144" s="165">
        <f t="shared" si="14"/>
        <v>0</v>
      </c>
      <c r="BF144" s="165">
        <f t="shared" si="15"/>
        <v>0</v>
      </c>
      <c r="BG144" s="165">
        <f t="shared" si="16"/>
        <v>0</v>
      </c>
      <c r="BH144" s="165">
        <f t="shared" si="17"/>
        <v>0</v>
      </c>
      <c r="BI144" s="165">
        <f t="shared" si="18"/>
        <v>0</v>
      </c>
      <c r="BJ144" s="18" t="s">
        <v>129</v>
      </c>
      <c r="BK144" s="165">
        <f t="shared" si="19"/>
        <v>0</v>
      </c>
      <c r="BL144" s="18" t="s">
        <v>948</v>
      </c>
      <c r="BM144" s="164" t="s">
        <v>4742</v>
      </c>
    </row>
    <row r="145" spans="1:65" s="2" customFormat="1" ht="16.5" customHeight="1">
      <c r="A145" s="30"/>
      <c r="B145" s="152"/>
      <c r="C145" s="153" t="s">
        <v>572</v>
      </c>
      <c r="D145" s="153" t="s">
        <v>447</v>
      </c>
      <c r="E145" s="154" t="s">
        <v>4743</v>
      </c>
      <c r="F145" s="155" t="s">
        <v>4558</v>
      </c>
      <c r="G145" s="156" t="s">
        <v>4514</v>
      </c>
      <c r="H145" s="157">
        <v>1</v>
      </c>
      <c r="I145" s="158"/>
      <c r="J145" s="158">
        <f t="shared" si="10"/>
        <v>0</v>
      </c>
      <c r="K145" s="159"/>
      <c r="L145" s="31"/>
      <c r="M145" s="204" t="s">
        <v>1</v>
      </c>
      <c r="N145" s="205" t="s">
        <v>39</v>
      </c>
      <c r="O145" s="206">
        <v>0</v>
      </c>
      <c r="P145" s="206">
        <f t="shared" si="11"/>
        <v>0</v>
      </c>
      <c r="Q145" s="206">
        <v>0</v>
      </c>
      <c r="R145" s="206">
        <f t="shared" si="12"/>
        <v>0</v>
      </c>
      <c r="S145" s="206">
        <v>0</v>
      </c>
      <c r="T145" s="207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948</v>
      </c>
      <c r="AT145" s="164" t="s">
        <v>447</v>
      </c>
      <c r="AU145" s="164" t="s">
        <v>469</v>
      </c>
      <c r="AY145" s="18" t="s">
        <v>445</v>
      </c>
      <c r="BE145" s="165">
        <f t="shared" si="14"/>
        <v>0</v>
      </c>
      <c r="BF145" s="165">
        <f t="shared" si="15"/>
        <v>0</v>
      </c>
      <c r="BG145" s="165">
        <f t="shared" si="16"/>
        <v>0</v>
      </c>
      <c r="BH145" s="165">
        <f t="shared" si="17"/>
        <v>0</v>
      </c>
      <c r="BI145" s="165">
        <f t="shared" si="18"/>
        <v>0</v>
      </c>
      <c r="BJ145" s="18" t="s">
        <v>129</v>
      </c>
      <c r="BK145" s="165">
        <f t="shared" si="19"/>
        <v>0</v>
      </c>
      <c r="BL145" s="18" t="s">
        <v>948</v>
      </c>
      <c r="BM145" s="164" t="s">
        <v>4744</v>
      </c>
    </row>
    <row r="146" spans="1:65" s="2" customFormat="1" ht="6.95" customHeight="1">
      <c r="A146" s="30"/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31"/>
      <c r="M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</sheetData>
  <autoFilter ref="C120:K145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48"/>
  <sheetViews>
    <sheetView showGridLines="0" topLeftCell="B1" workbookViewId="0">
      <selection activeCell="V39" sqref="V3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4"/>
    </row>
    <row r="2" spans="1:46" s="1" customFormat="1" ht="36.950000000000003" customHeight="1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8" t="s">
        <v>103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132</v>
      </c>
      <c r="L4" s="21"/>
      <c r="M4" s="96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78" t="str">
        <f>'Rekapitulácia stavby'!K6</f>
        <v>Rekonštrukcia objektu - II. Psychiatrická klinika SZU Cesta k nemocnici</v>
      </c>
      <c r="F7" s="279"/>
      <c r="G7" s="279"/>
      <c r="H7" s="279"/>
      <c r="L7" s="21"/>
    </row>
    <row r="8" spans="1:46" s="2" customFormat="1" ht="12" customHeight="1">
      <c r="A8" s="30"/>
      <c r="B8" s="31"/>
      <c r="C8" s="30"/>
      <c r="D8" s="27" t="s">
        <v>141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74" t="s">
        <v>4745</v>
      </c>
      <c r="F9" s="280"/>
      <c r="G9" s="280"/>
      <c r="H9" s="280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17. 6. 2023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tr">
        <f>IF('Rekapitulácia stavby'!AN19="","",'Rekapitulácia stavby'!AN19)</f>
        <v/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tr">
        <f>IF('Rekapitulácia stavby'!E20="","",'Rekapitulácia stavby'!E20)</f>
        <v xml:space="preserve"> </v>
      </c>
      <c r="F24" s="30"/>
      <c r="G24" s="30"/>
      <c r="H24" s="30"/>
      <c r="I24" s="27" t="s">
        <v>24</v>
      </c>
      <c r="J24" s="25" t="str">
        <f>IF('Rekapitulácia stavby'!AN20="","",'Rekapitulácia stavby'!AN20)</f>
        <v/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7"/>
      <c r="B27" s="98"/>
      <c r="C27" s="97"/>
      <c r="D27" s="97"/>
      <c r="E27" s="259" t="s">
        <v>1</v>
      </c>
      <c r="F27" s="259"/>
      <c r="G27" s="259"/>
      <c r="H27" s="259"/>
      <c r="I27" s="97"/>
      <c r="J27" s="97"/>
      <c r="K27" s="97"/>
      <c r="L27" s="9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101" t="s">
        <v>33</v>
      </c>
      <c r="E30" s="30"/>
      <c r="F30" s="30"/>
      <c r="G30" s="30"/>
      <c r="H30" s="30"/>
      <c r="I30" s="30"/>
      <c r="J30" s="72">
        <f>ROUND(J119,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102" t="s">
        <v>37</v>
      </c>
      <c r="E33" s="36" t="s">
        <v>38</v>
      </c>
      <c r="F33" s="103">
        <f>ROUND((SUM(BE119:BE147)),  2)</f>
        <v>0</v>
      </c>
      <c r="G33" s="104"/>
      <c r="H33" s="104"/>
      <c r="I33" s="105">
        <v>0.2</v>
      </c>
      <c r="J33" s="103">
        <f>ROUND(((SUM(BE119:BE147))*I33),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6" t="s">
        <v>39</v>
      </c>
      <c r="F34" s="106">
        <f>ROUND((SUM(BF119:BF147)),  2)</f>
        <v>0</v>
      </c>
      <c r="G34" s="30"/>
      <c r="H34" s="30"/>
      <c r="I34" s="107">
        <v>0.2</v>
      </c>
      <c r="J34" s="106">
        <f>ROUND(((SUM(BF119:BF147))*I34),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7" t="s">
        <v>40</v>
      </c>
      <c r="F35" s="106">
        <f>ROUND((SUM(BG119:BG147)),  2)</f>
        <v>0</v>
      </c>
      <c r="G35" s="30"/>
      <c r="H35" s="30"/>
      <c r="I35" s="107">
        <v>0.2</v>
      </c>
      <c r="J35" s="106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7" t="s">
        <v>41</v>
      </c>
      <c r="F36" s="106">
        <f>ROUND((SUM(BH119:BH147)),  2)</f>
        <v>0</v>
      </c>
      <c r="G36" s="30"/>
      <c r="H36" s="30"/>
      <c r="I36" s="107">
        <v>0.2</v>
      </c>
      <c r="J36" s="106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36" t="s">
        <v>42</v>
      </c>
      <c r="F37" s="103">
        <f>ROUND((SUM(BI119:BI147)),  2)</f>
        <v>0</v>
      </c>
      <c r="G37" s="104"/>
      <c r="H37" s="104"/>
      <c r="I37" s="105">
        <v>0</v>
      </c>
      <c r="J37" s="103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8"/>
      <c r="D39" s="109" t="s">
        <v>43</v>
      </c>
      <c r="E39" s="61"/>
      <c r="F39" s="61"/>
      <c r="G39" s="110" t="s">
        <v>44</v>
      </c>
      <c r="H39" s="111" t="s">
        <v>45</v>
      </c>
      <c r="I39" s="61"/>
      <c r="J39" s="112">
        <f>SUM(J30:J37)</f>
        <v>0</v>
      </c>
      <c r="K39" s="113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0"/>
      <c r="B61" s="31"/>
      <c r="C61" s="30"/>
      <c r="D61" s="46" t="s">
        <v>48</v>
      </c>
      <c r="E61" s="33"/>
      <c r="F61" s="114" t="s">
        <v>49</v>
      </c>
      <c r="G61" s="46" t="s">
        <v>48</v>
      </c>
      <c r="H61" s="33"/>
      <c r="I61" s="33"/>
      <c r="J61" s="115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0"/>
      <c r="B76" s="31"/>
      <c r="C76" s="30"/>
      <c r="D76" s="46" t="s">
        <v>48</v>
      </c>
      <c r="E76" s="33"/>
      <c r="F76" s="114" t="s">
        <v>49</v>
      </c>
      <c r="G76" s="46" t="s">
        <v>48</v>
      </c>
      <c r="H76" s="33"/>
      <c r="I76" s="33"/>
      <c r="J76" s="115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22" t="s">
        <v>292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78" t="str">
        <f>E7</f>
        <v>Rekonštrukcia objektu - II. Psychiatrická klinika SZU Cesta k nemocnici</v>
      </c>
      <c r="F85" s="279"/>
      <c r="G85" s="279"/>
      <c r="H85" s="279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141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74" t="str">
        <f>E9</f>
        <v>SO01g - Rekonštrukcia objektu II. Psychiatrickej kliniky - medicinálne plyny</v>
      </c>
      <c r="F87" s="280"/>
      <c r="G87" s="280"/>
      <c r="H87" s="280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Banská Bystrica</v>
      </c>
      <c r="G89" s="30"/>
      <c r="H89" s="30"/>
      <c r="I89" s="27" t="s">
        <v>19</v>
      </c>
      <c r="J89" s="56" t="str">
        <f>IF(J12="","",J12)</f>
        <v>17. 6. 2023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25.7" customHeight="1">
      <c r="A91" s="30"/>
      <c r="B91" s="31"/>
      <c r="C91" s="27" t="s">
        <v>21</v>
      </c>
      <c r="D91" s="30"/>
      <c r="E91" s="30"/>
      <c r="F91" s="25" t="str">
        <f>E15</f>
        <v>Fakultná nemocnica s poliklinikou F.D.Roosevelta</v>
      </c>
      <c r="G91" s="30"/>
      <c r="H91" s="30"/>
      <c r="I91" s="27" t="s">
        <v>27</v>
      </c>
      <c r="J91" s="28" t="str">
        <f>E21</f>
        <v>Ing.Arch. Peter Žalman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7" t="s">
        <v>25</v>
      </c>
      <c r="D92" s="30"/>
      <c r="E92" s="30"/>
      <c r="F92" s="25" t="str">
        <f>IF(E18="","",E18)</f>
        <v>určený výberom</v>
      </c>
      <c r="G92" s="30"/>
      <c r="H92" s="30"/>
      <c r="I92" s="27" t="s">
        <v>30</v>
      </c>
      <c r="J92" s="28" t="str">
        <f>E24</f>
        <v xml:space="preserve"> 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6" t="s">
        <v>317</v>
      </c>
      <c r="D94" s="108"/>
      <c r="E94" s="108"/>
      <c r="F94" s="108"/>
      <c r="G94" s="108"/>
      <c r="H94" s="108"/>
      <c r="I94" s="108"/>
      <c r="J94" s="117" t="s">
        <v>318</v>
      </c>
      <c r="K94" s="108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18" t="s">
        <v>323</v>
      </c>
      <c r="D96" s="30"/>
      <c r="E96" s="30"/>
      <c r="F96" s="30"/>
      <c r="G96" s="30"/>
      <c r="H96" s="30"/>
      <c r="I96" s="30"/>
      <c r="J96" s="72">
        <f>J119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324</v>
      </c>
    </row>
    <row r="97" spans="1:31" s="9" customFormat="1" ht="24.95" customHeight="1">
      <c r="B97" s="119"/>
      <c r="D97" s="120" t="s">
        <v>403</v>
      </c>
      <c r="E97" s="121"/>
      <c r="F97" s="121"/>
      <c r="G97" s="121"/>
      <c r="H97" s="121"/>
      <c r="I97" s="121"/>
      <c r="J97" s="122">
        <f>J120</f>
        <v>0</v>
      </c>
      <c r="L97" s="119"/>
    </row>
    <row r="98" spans="1:31" s="10" customFormat="1" ht="19.899999999999999" customHeight="1">
      <c r="B98" s="124"/>
      <c r="D98" s="125" t="s">
        <v>3825</v>
      </c>
      <c r="E98" s="126"/>
      <c r="F98" s="126"/>
      <c r="G98" s="126"/>
      <c r="H98" s="126"/>
      <c r="I98" s="126"/>
      <c r="J98" s="127">
        <f>J121</f>
        <v>0</v>
      </c>
      <c r="L98" s="124"/>
    </row>
    <row r="99" spans="1:31" s="10" customFormat="1" ht="19.899999999999999" customHeight="1">
      <c r="B99" s="124"/>
      <c r="D99" s="125" t="s">
        <v>4746</v>
      </c>
      <c r="E99" s="126"/>
      <c r="F99" s="126"/>
      <c r="G99" s="126"/>
      <c r="H99" s="126"/>
      <c r="I99" s="126"/>
      <c r="J99" s="127">
        <f>J146</f>
        <v>0</v>
      </c>
      <c r="L99" s="124"/>
    </row>
    <row r="100" spans="1:31" s="2" customFormat="1" ht="21.75" customHeight="1">
      <c r="A100" s="30"/>
      <c r="B100" s="31"/>
      <c r="C100" s="30"/>
      <c r="D100" s="30"/>
      <c r="E100" s="30"/>
      <c r="F100" s="30"/>
      <c r="G100" s="30"/>
      <c r="H100" s="30"/>
      <c r="I100" s="30"/>
      <c r="J100" s="30"/>
      <c r="K100" s="30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s="2" customFormat="1" ht="6.95" customHeight="1">
      <c r="A101" s="30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5" spans="1:31" s="2" customFormat="1" ht="6.95" customHeight="1">
      <c r="A105" s="30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24.95" customHeight="1">
      <c r="A106" s="30"/>
      <c r="B106" s="31"/>
      <c r="C106" s="22" t="s">
        <v>427</v>
      </c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5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2" customHeight="1">
      <c r="A108" s="30"/>
      <c r="B108" s="31"/>
      <c r="C108" s="27" t="s">
        <v>13</v>
      </c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6.25" customHeight="1">
      <c r="A109" s="30"/>
      <c r="B109" s="31"/>
      <c r="C109" s="30"/>
      <c r="D109" s="30"/>
      <c r="E109" s="278" t="str">
        <f>E7</f>
        <v>Rekonštrukcia objektu - II. Psychiatrická klinika SZU Cesta k nemocnici</v>
      </c>
      <c r="F109" s="279"/>
      <c r="G109" s="279"/>
      <c r="H109" s="279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7" t="s">
        <v>141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30" customHeight="1">
      <c r="A111" s="30"/>
      <c r="B111" s="31"/>
      <c r="C111" s="30"/>
      <c r="D111" s="30"/>
      <c r="E111" s="274" t="str">
        <f>E9</f>
        <v>SO01g - Rekonštrukcia objektu II. Psychiatrickej kliniky - medicinálne plyny</v>
      </c>
      <c r="F111" s="280"/>
      <c r="G111" s="280"/>
      <c r="H111" s="28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17</v>
      </c>
      <c r="D113" s="30"/>
      <c r="E113" s="30"/>
      <c r="F113" s="25" t="str">
        <f>F12</f>
        <v>Banská Bystrica</v>
      </c>
      <c r="G113" s="30"/>
      <c r="H113" s="30"/>
      <c r="I113" s="27" t="s">
        <v>19</v>
      </c>
      <c r="J113" s="56" t="str">
        <f>IF(J12="","",J12)</f>
        <v>17. 6. 2023</v>
      </c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5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25.7" customHeight="1">
      <c r="A115" s="30"/>
      <c r="B115" s="31"/>
      <c r="C115" s="27" t="s">
        <v>21</v>
      </c>
      <c r="D115" s="30"/>
      <c r="E115" s="30"/>
      <c r="F115" s="25" t="str">
        <f>E15</f>
        <v>Fakultná nemocnica s poliklinikou F.D.Roosevelta</v>
      </c>
      <c r="G115" s="30"/>
      <c r="H115" s="30"/>
      <c r="I115" s="27" t="s">
        <v>27</v>
      </c>
      <c r="J115" s="28" t="str">
        <f>E21</f>
        <v>Ing.Arch. Peter Žalman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2" customHeight="1">
      <c r="A116" s="30"/>
      <c r="B116" s="31"/>
      <c r="C116" s="27" t="s">
        <v>25</v>
      </c>
      <c r="D116" s="30"/>
      <c r="E116" s="30"/>
      <c r="F116" s="25" t="str">
        <f>IF(E18="","",E18)</f>
        <v>určený výberom</v>
      </c>
      <c r="G116" s="30"/>
      <c r="H116" s="30"/>
      <c r="I116" s="27" t="s">
        <v>30</v>
      </c>
      <c r="J116" s="28" t="str">
        <f>E24</f>
        <v xml:space="preserve"> 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0.3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11" customFormat="1" ht="29.25" customHeight="1">
      <c r="A118" s="129"/>
      <c r="B118" s="130"/>
      <c r="C118" s="131" t="s">
        <v>432</v>
      </c>
      <c r="D118" s="132" t="s">
        <v>58</v>
      </c>
      <c r="E118" s="132" t="s">
        <v>54</v>
      </c>
      <c r="F118" s="132" t="s">
        <v>55</v>
      </c>
      <c r="G118" s="132" t="s">
        <v>433</v>
      </c>
      <c r="H118" s="132" t="s">
        <v>434</v>
      </c>
      <c r="I118" s="132" t="s">
        <v>435</v>
      </c>
      <c r="J118" s="133" t="s">
        <v>318</v>
      </c>
      <c r="K118" s="134" t="s">
        <v>436</v>
      </c>
      <c r="L118" s="135"/>
      <c r="M118" s="63" t="s">
        <v>1</v>
      </c>
      <c r="N118" s="64" t="s">
        <v>37</v>
      </c>
      <c r="O118" s="64" t="s">
        <v>437</v>
      </c>
      <c r="P118" s="64" t="s">
        <v>438</v>
      </c>
      <c r="Q118" s="64" t="s">
        <v>439</v>
      </c>
      <c r="R118" s="64" t="s">
        <v>440</v>
      </c>
      <c r="S118" s="64" t="s">
        <v>441</v>
      </c>
      <c r="T118" s="65" t="s">
        <v>442</v>
      </c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</row>
    <row r="119" spans="1:65" s="2" customFormat="1" ht="22.9" customHeight="1">
      <c r="A119" s="30"/>
      <c r="B119" s="31"/>
      <c r="C119" s="70" t="s">
        <v>323</v>
      </c>
      <c r="D119" s="30"/>
      <c r="E119" s="30"/>
      <c r="F119" s="30"/>
      <c r="G119" s="30"/>
      <c r="H119" s="30"/>
      <c r="I119" s="30"/>
      <c r="J119" s="136">
        <f>BK119</f>
        <v>0</v>
      </c>
      <c r="K119" s="30"/>
      <c r="L119" s="31"/>
      <c r="M119" s="66"/>
      <c r="N119" s="57"/>
      <c r="O119" s="67"/>
      <c r="P119" s="137">
        <f>P120</f>
        <v>0</v>
      </c>
      <c r="Q119" s="67"/>
      <c r="R119" s="137">
        <f>R120</f>
        <v>0</v>
      </c>
      <c r="S119" s="67"/>
      <c r="T119" s="138">
        <f>T120</f>
        <v>0</v>
      </c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T119" s="18" t="s">
        <v>72</v>
      </c>
      <c r="AU119" s="18" t="s">
        <v>324</v>
      </c>
      <c r="BK119" s="139">
        <f>BK120</f>
        <v>0</v>
      </c>
    </row>
    <row r="120" spans="1:65" s="12" customFormat="1" ht="25.9" customHeight="1">
      <c r="B120" s="140"/>
      <c r="D120" s="141" t="s">
        <v>72</v>
      </c>
      <c r="E120" s="142" t="s">
        <v>534</v>
      </c>
      <c r="F120" s="142" t="s">
        <v>3779</v>
      </c>
      <c r="J120" s="143">
        <f>BK120</f>
        <v>0</v>
      </c>
      <c r="L120" s="140"/>
      <c r="M120" s="144"/>
      <c r="N120" s="145"/>
      <c r="O120" s="145"/>
      <c r="P120" s="146">
        <f>P121+P146</f>
        <v>0</v>
      </c>
      <c r="Q120" s="145"/>
      <c r="R120" s="146">
        <f>R121+R146</f>
        <v>0</v>
      </c>
      <c r="S120" s="145"/>
      <c r="T120" s="147">
        <f>T121+T146</f>
        <v>0</v>
      </c>
      <c r="AR120" s="141" t="s">
        <v>469</v>
      </c>
      <c r="AT120" s="148" t="s">
        <v>72</v>
      </c>
      <c r="AU120" s="148" t="s">
        <v>73</v>
      </c>
      <c r="AY120" s="141" t="s">
        <v>445</v>
      </c>
      <c r="BK120" s="149">
        <f>BK121+BK146</f>
        <v>0</v>
      </c>
    </row>
    <row r="121" spans="1:65" s="12" customFormat="1" ht="22.9" customHeight="1">
      <c r="B121" s="140"/>
      <c r="D121" s="141" t="s">
        <v>72</v>
      </c>
      <c r="E121" s="150" t="s">
        <v>4224</v>
      </c>
      <c r="F121" s="150" t="s">
        <v>4225</v>
      </c>
      <c r="J121" s="151">
        <f>BK121</f>
        <v>0</v>
      </c>
      <c r="L121" s="140"/>
      <c r="M121" s="144"/>
      <c r="N121" s="145"/>
      <c r="O121" s="145"/>
      <c r="P121" s="146">
        <f>SUM(P122:P145)</f>
        <v>0</v>
      </c>
      <c r="Q121" s="145"/>
      <c r="R121" s="146">
        <f>SUM(R122:R145)</f>
        <v>0</v>
      </c>
      <c r="S121" s="145"/>
      <c r="T121" s="147">
        <f>SUM(T122:T145)</f>
        <v>0</v>
      </c>
      <c r="AR121" s="141" t="s">
        <v>469</v>
      </c>
      <c r="AT121" s="148" t="s">
        <v>72</v>
      </c>
      <c r="AU121" s="148" t="s">
        <v>81</v>
      </c>
      <c r="AY121" s="141" t="s">
        <v>445</v>
      </c>
      <c r="BK121" s="149">
        <f>SUM(BK122:BK145)</f>
        <v>0</v>
      </c>
    </row>
    <row r="122" spans="1:65" s="2" customFormat="1" ht="16.5" customHeight="1">
      <c r="A122" s="30"/>
      <c r="B122" s="152"/>
      <c r="C122" s="153" t="s">
        <v>81</v>
      </c>
      <c r="D122" s="153" t="s">
        <v>447</v>
      </c>
      <c r="E122" s="154" t="s">
        <v>4747</v>
      </c>
      <c r="F122" s="155" t="s">
        <v>4748</v>
      </c>
      <c r="G122" s="156" t="s">
        <v>542</v>
      </c>
      <c r="H122" s="157">
        <v>45</v>
      </c>
      <c r="I122" s="158"/>
      <c r="J122" s="158">
        <f t="shared" ref="J122:J145" si="0">ROUND(I122*H122,2)</f>
        <v>0</v>
      </c>
      <c r="K122" s="159"/>
      <c r="L122" s="31"/>
      <c r="M122" s="160" t="s">
        <v>1</v>
      </c>
      <c r="N122" s="161" t="s">
        <v>39</v>
      </c>
      <c r="O122" s="162">
        <v>0</v>
      </c>
      <c r="P122" s="162">
        <f t="shared" ref="P122:P145" si="1">O122*H122</f>
        <v>0</v>
      </c>
      <c r="Q122" s="162">
        <v>0</v>
      </c>
      <c r="R122" s="162">
        <f t="shared" ref="R122:R145" si="2">Q122*H122</f>
        <v>0</v>
      </c>
      <c r="S122" s="162">
        <v>0</v>
      </c>
      <c r="T122" s="163">
        <f t="shared" ref="T122:T145" si="3"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64" t="s">
        <v>948</v>
      </c>
      <c r="AT122" s="164" t="s">
        <v>447</v>
      </c>
      <c r="AU122" s="164" t="s">
        <v>129</v>
      </c>
      <c r="AY122" s="18" t="s">
        <v>445</v>
      </c>
      <c r="BE122" s="165">
        <f t="shared" ref="BE122:BE145" si="4">IF(N122="základná",J122,0)</f>
        <v>0</v>
      </c>
      <c r="BF122" s="165">
        <f t="shared" ref="BF122:BF145" si="5">IF(N122="znížená",J122,0)</f>
        <v>0</v>
      </c>
      <c r="BG122" s="165">
        <f t="shared" ref="BG122:BG145" si="6">IF(N122="zákl. prenesená",J122,0)</f>
        <v>0</v>
      </c>
      <c r="BH122" s="165">
        <f t="shared" ref="BH122:BH145" si="7">IF(N122="zníž. prenesená",J122,0)</f>
        <v>0</v>
      </c>
      <c r="BI122" s="165">
        <f t="shared" ref="BI122:BI145" si="8">IF(N122="nulová",J122,0)</f>
        <v>0</v>
      </c>
      <c r="BJ122" s="18" t="s">
        <v>129</v>
      </c>
      <c r="BK122" s="165">
        <f t="shared" ref="BK122:BK145" si="9">ROUND(I122*H122,2)</f>
        <v>0</v>
      </c>
      <c r="BL122" s="18" t="s">
        <v>948</v>
      </c>
      <c r="BM122" s="164" t="s">
        <v>4749</v>
      </c>
    </row>
    <row r="123" spans="1:65" s="2" customFormat="1" ht="16.5" customHeight="1">
      <c r="A123" s="30"/>
      <c r="B123" s="152"/>
      <c r="C123" s="153" t="s">
        <v>129</v>
      </c>
      <c r="D123" s="153" t="s">
        <v>447</v>
      </c>
      <c r="E123" s="154" t="s">
        <v>4750</v>
      </c>
      <c r="F123" s="155" t="s">
        <v>4751</v>
      </c>
      <c r="G123" s="156" t="s">
        <v>651</v>
      </c>
      <c r="H123" s="157">
        <v>2</v>
      </c>
      <c r="I123" s="158"/>
      <c r="J123" s="158">
        <f t="shared" si="0"/>
        <v>0</v>
      </c>
      <c r="K123" s="159"/>
      <c r="L123" s="31"/>
      <c r="M123" s="160" t="s">
        <v>1</v>
      </c>
      <c r="N123" s="161" t="s">
        <v>39</v>
      </c>
      <c r="O123" s="162">
        <v>0</v>
      </c>
      <c r="P123" s="162">
        <f t="shared" si="1"/>
        <v>0</v>
      </c>
      <c r="Q123" s="162">
        <v>0</v>
      </c>
      <c r="R123" s="162">
        <f t="shared" si="2"/>
        <v>0</v>
      </c>
      <c r="S123" s="162">
        <v>0</v>
      </c>
      <c r="T123" s="163">
        <f t="shared" si="3"/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64" t="s">
        <v>948</v>
      </c>
      <c r="AT123" s="164" t="s">
        <v>447</v>
      </c>
      <c r="AU123" s="164" t="s">
        <v>129</v>
      </c>
      <c r="AY123" s="18" t="s">
        <v>445</v>
      </c>
      <c r="BE123" s="165">
        <f t="shared" si="4"/>
        <v>0</v>
      </c>
      <c r="BF123" s="165">
        <f t="shared" si="5"/>
        <v>0</v>
      </c>
      <c r="BG123" s="165">
        <f t="shared" si="6"/>
        <v>0</v>
      </c>
      <c r="BH123" s="165">
        <f t="shared" si="7"/>
        <v>0</v>
      </c>
      <c r="BI123" s="165">
        <f t="shared" si="8"/>
        <v>0</v>
      </c>
      <c r="BJ123" s="18" t="s">
        <v>129</v>
      </c>
      <c r="BK123" s="165">
        <f t="shared" si="9"/>
        <v>0</v>
      </c>
      <c r="BL123" s="18" t="s">
        <v>948</v>
      </c>
      <c r="BM123" s="164" t="s">
        <v>4752</v>
      </c>
    </row>
    <row r="124" spans="1:65" s="2" customFormat="1" ht="24.2" customHeight="1">
      <c r="A124" s="30"/>
      <c r="B124" s="152"/>
      <c r="C124" s="194" t="s">
        <v>469</v>
      </c>
      <c r="D124" s="194" t="s">
        <v>534</v>
      </c>
      <c r="E124" s="195" t="s">
        <v>4753</v>
      </c>
      <c r="F124" s="196" t="s">
        <v>4754</v>
      </c>
      <c r="G124" s="197" t="s">
        <v>651</v>
      </c>
      <c r="H124" s="198">
        <v>2</v>
      </c>
      <c r="I124" s="199"/>
      <c r="J124" s="199">
        <f t="shared" si="0"/>
        <v>0</v>
      </c>
      <c r="K124" s="200"/>
      <c r="L124" s="201"/>
      <c r="M124" s="202" t="s">
        <v>1</v>
      </c>
      <c r="N124" s="203" t="s">
        <v>39</v>
      </c>
      <c r="O124" s="162">
        <v>0</v>
      </c>
      <c r="P124" s="162">
        <f t="shared" si="1"/>
        <v>0</v>
      </c>
      <c r="Q124" s="162">
        <v>0</v>
      </c>
      <c r="R124" s="162">
        <f t="shared" si="2"/>
        <v>0</v>
      </c>
      <c r="S124" s="162">
        <v>0</v>
      </c>
      <c r="T124" s="163">
        <f t="shared" si="3"/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4" t="s">
        <v>2234</v>
      </c>
      <c r="AT124" s="164" t="s">
        <v>534</v>
      </c>
      <c r="AU124" s="164" t="s">
        <v>129</v>
      </c>
      <c r="AY124" s="18" t="s">
        <v>445</v>
      </c>
      <c r="BE124" s="165">
        <f t="shared" si="4"/>
        <v>0</v>
      </c>
      <c r="BF124" s="165">
        <f t="shared" si="5"/>
        <v>0</v>
      </c>
      <c r="BG124" s="165">
        <f t="shared" si="6"/>
        <v>0</v>
      </c>
      <c r="BH124" s="165">
        <f t="shared" si="7"/>
        <v>0</v>
      </c>
      <c r="BI124" s="165">
        <f t="shared" si="8"/>
        <v>0</v>
      </c>
      <c r="BJ124" s="18" t="s">
        <v>129</v>
      </c>
      <c r="BK124" s="165">
        <f t="shared" si="9"/>
        <v>0</v>
      </c>
      <c r="BL124" s="18" t="s">
        <v>948</v>
      </c>
      <c r="BM124" s="164" t="s">
        <v>4755</v>
      </c>
    </row>
    <row r="125" spans="1:65" s="2" customFormat="1" ht="24.2" customHeight="1">
      <c r="A125" s="30"/>
      <c r="B125" s="152"/>
      <c r="C125" s="153" t="s">
        <v>451</v>
      </c>
      <c r="D125" s="153" t="s">
        <v>447</v>
      </c>
      <c r="E125" s="154" t="s">
        <v>4756</v>
      </c>
      <c r="F125" s="155" t="s">
        <v>4757</v>
      </c>
      <c r="G125" s="156" t="s">
        <v>542</v>
      </c>
      <c r="H125" s="157">
        <v>7</v>
      </c>
      <c r="I125" s="158"/>
      <c r="J125" s="158">
        <f t="shared" si="0"/>
        <v>0</v>
      </c>
      <c r="K125" s="159"/>
      <c r="L125" s="31"/>
      <c r="M125" s="160" t="s">
        <v>1</v>
      </c>
      <c r="N125" s="161" t="s">
        <v>39</v>
      </c>
      <c r="O125" s="162">
        <v>0</v>
      </c>
      <c r="P125" s="162">
        <f t="shared" si="1"/>
        <v>0</v>
      </c>
      <c r="Q125" s="162">
        <v>0</v>
      </c>
      <c r="R125" s="162">
        <f t="shared" si="2"/>
        <v>0</v>
      </c>
      <c r="S125" s="162">
        <v>0</v>
      </c>
      <c r="T125" s="163">
        <f t="shared" si="3"/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4" t="s">
        <v>948</v>
      </c>
      <c r="AT125" s="164" t="s">
        <v>447</v>
      </c>
      <c r="AU125" s="164" t="s">
        <v>129</v>
      </c>
      <c r="AY125" s="18" t="s">
        <v>445</v>
      </c>
      <c r="BE125" s="165">
        <f t="shared" si="4"/>
        <v>0</v>
      </c>
      <c r="BF125" s="165">
        <f t="shared" si="5"/>
        <v>0</v>
      </c>
      <c r="BG125" s="165">
        <f t="shared" si="6"/>
        <v>0</v>
      </c>
      <c r="BH125" s="165">
        <f t="shared" si="7"/>
        <v>0</v>
      </c>
      <c r="BI125" s="165">
        <f t="shared" si="8"/>
        <v>0</v>
      </c>
      <c r="BJ125" s="18" t="s">
        <v>129</v>
      </c>
      <c r="BK125" s="165">
        <f t="shared" si="9"/>
        <v>0</v>
      </c>
      <c r="BL125" s="18" t="s">
        <v>948</v>
      </c>
      <c r="BM125" s="164" t="s">
        <v>4758</v>
      </c>
    </row>
    <row r="126" spans="1:65" s="2" customFormat="1" ht="24.2" customHeight="1">
      <c r="A126" s="30"/>
      <c r="B126" s="152"/>
      <c r="C126" s="194" t="s">
        <v>490</v>
      </c>
      <c r="D126" s="194" t="s">
        <v>534</v>
      </c>
      <c r="E126" s="195" t="s">
        <v>4759</v>
      </c>
      <c r="F126" s="196" t="s">
        <v>4760</v>
      </c>
      <c r="G126" s="197" t="s">
        <v>542</v>
      </c>
      <c r="H126" s="198">
        <v>7</v>
      </c>
      <c r="I126" s="199"/>
      <c r="J126" s="199">
        <f t="shared" si="0"/>
        <v>0</v>
      </c>
      <c r="K126" s="200"/>
      <c r="L126" s="201"/>
      <c r="M126" s="202" t="s">
        <v>1</v>
      </c>
      <c r="N126" s="203" t="s">
        <v>39</v>
      </c>
      <c r="O126" s="162">
        <v>0</v>
      </c>
      <c r="P126" s="162">
        <f t="shared" si="1"/>
        <v>0</v>
      </c>
      <c r="Q126" s="162">
        <v>0</v>
      </c>
      <c r="R126" s="162">
        <f t="shared" si="2"/>
        <v>0</v>
      </c>
      <c r="S126" s="162">
        <v>0</v>
      </c>
      <c r="T126" s="163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4" t="s">
        <v>2234</v>
      </c>
      <c r="AT126" s="164" t="s">
        <v>534</v>
      </c>
      <c r="AU126" s="164" t="s">
        <v>129</v>
      </c>
      <c r="AY126" s="18" t="s">
        <v>445</v>
      </c>
      <c r="BE126" s="165">
        <f t="shared" si="4"/>
        <v>0</v>
      </c>
      <c r="BF126" s="165">
        <f t="shared" si="5"/>
        <v>0</v>
      </c>
      <c r="BG126" s="165">
        <f t="shared" si="6"/>
        <v>0</v>
      </c>
      <c r="BH126" s="165">
        <f t="shared" si="7"/>
        <v>0</v>
      </c>
      <c r="BI126" s="165">
        <f t="shared" si="8"/>
        <v>0</v>
      </c>
      <c r="BJ126" s="18" t="s">
        <v>129</v>
      </c>
      <c r="BK126" s="165">
        <f t="shared" si="9"/>
        <v>0</v>
      </c>
      <c r="BL126" s="18" t="s">
        <v>948</v>
      </c>
      <c r="BM126" s="164" t="s">
        <v>4761</v>
      </c>
    </row>
    <row r="127" spans="1:65" s="2" customFormat="1" ht="24.2" customHeight="1">
      <c r="A127" s="30"/>
      <c r="B127" s="152"/>
      <c r="C127" s="153" t="s">
        <v>494</v>
      </c>
      <c r="D127" s="153" t="s">
        <v>447</v>
      </c>
      <c r="E127" s="154" t="s">
        <v>4762</v>
      </c>
      <c r="F127" s="155" t="s">
        <v>4763</v>
      </c>
      <c r="G127" s="156" t="s">
        <v>542</v>
      </c>
      <c r="H127" s="157">
        <v>38</v>
      </c>
      <c r="I127" s="158"/>
      <c r="J127" s="158">
        <f t="shared" si="0"/>
        <v>0</v>
      </c>
      <c r="K127" s="159"/>
      <c r="L127" s="31"/>
      <c r="M127" s="160" t="s">
        <v>1</v>
      </c>
      <c r="N127" s="161" t="s">
        <v>39</v>
      </c>
      <c r="O127" s="162">
        <v>0</v>
      </c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4" t="s">
        <v>948</v>
      </c>
      <c r="AT127" s="164" t="s">
        <v>447</v>
      </c>
      <c r="AU127" s="164" t="s">
        <v>129</v>
      </c>
      <c r="AY127" s="18" t="s">
        <v>445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129</v>
      </c>
      <c r="BK127" s="165">
        <f t="shared" si="9"/>
        <v>0</v>
      </c>
      <c r="BL127" s="18" t="s">
        <v>948</v>
      </c>
      <c r="BM127" s="164" t="s">
        <v>4764</v>
      </c>
    </row>
    <row r="128" spans="1:65" s="2" customFormat="1" ht="24.2" customHeight="1">
      <c r="A128" s="30"/>
      <c r="B128" s="152"/>
      <c r="C128" s="194" t="s">
        <v>499</v>
      </c>
      <c r="D128" s="194" t="s">
        <v>534</v>
      </c>
      <c r="E128" s="195" t="s">
        <v>4765</v>
      </c>
      <c r="F128" s="196" t="s">
        <v>4766</v>
      </c>
      <c r="G128" s="197" t="s">
        <v>542</v>
      </c>
      <c r="H128" s="198">
        <v>38</v>
      </c>
      <c r="I128" s="199"/>
      <c r="J128" s="199">
        <f t="shared" si="0"/>
        <v>0</v>
      </c>
      <c r="K128" s="200"/>
      <c r="L128" s="201"/>
      <c r="M128" s="202" t="s">
        <v>1</v>
      </c>
      <c r="N128" s="203" t="s">
        <v>39</v>
      </c>
      <c r="O128" s="162">
        <v>0</v>
      </c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4" t="s">
        <v>2234</v>
      </c>
      <c r="AT128" s="164" t="s">
        <v>534</v>
      </c>
      <c r="AU128" s="164" t="s">
        <v>129</v>
      </c>
      <c r="AY128" s="18" t="s">
        <v>445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129</v>
      </c>
      <c r="BK128" s="165">
        <f t="shared" si="9"/>
        <v>0</v>
      </c>
      <c r="BL128" s="18" t="s">
        <v>948</v>
      </c>
      <c r="BM128" s="164" t="s">
        <v>4767</v>
      </c>
    </row>
    <row r="129" spans="1:65" s="2" customFormat="1" ht="24.2" customHeight="1">
      <c r="A129" s="30"/>
      <c r="B129" s="152"/>
      <c r="C129" s="153" t="s">
        <v>504</v>
      </c>
      <c r="D129" s="153" t="s">
        <v>447</v>
      </c>
      <c r="E129" s="154" t="s">
        <v>4768</v>
      </c>
      <c r="F129" s="155" t="s">
        <v>4769</v>
      </c>
      <c r="G129" s="156" t="s">
        <v>651</v>
      </c>
      <c r="H129" s="157">
        <v>1</v>
      </c>
      <c r="I129" s="158"/>
      <c r="J129" s="158">
        <f t="shared" si="0"/>
        <v>0</v>
      </c>
      <c r="K129" s="159"/>
      <c r="L129" s="31"/>
      <c r="M129" s="160" t="s">
        <v>1</v>
      </c>
      <c r="N129" s="161" t="s">
        <v>39</v>
      </c>
      <c r="O129" s="162">
        <v>0</v>
      </c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4" t="s">
        <v>948</v>
      </c>
      <c r="AT129" s="164" t="s">
        <v>447</v>
      </c>
      <c r="AU129" s="164" t="s">
        <v>129</v>
      </c>
      <c r="AY129" s="18" t="s">
        <v>445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129</v>
      </c>
      <c r="BK129" s="165">
        <f t="shared" si="9"/>
        <v>0</v>
      </c>
      <c r="BL129" s="18" t="s">
        <v>948</v>
      </c>
      <c r="BM129" s="164" t="s">
        <v>4770</v>
      </c>
    </row>
    <row r="130" spans="1:65" s="2" customFormat="1" ht="24.2" customHeight="1">
      <c r="A130" s="30"/>
      <c r="B130" s="152"/>
      <c r="C130" s="194" t="s">
        <v>510</v>
      </c>
      <c r="D130" s="194" t="s">
        <v>534</v>
      </c>
      <c r="E130" s="195" t="s">
        <v>4771</v>
      </c>
      <c r="F130" s="196" t="s">
        <v>4772</v>
      </c>
      <c r="G130" s="197" t="s">
        <v>651</v>
      </c>
      <c r="H130" s="198">
        <v>1</v>
      </c>
      <c r="I130" s="199"/>
      <c r="J130" s="199">
        <f t="shared" si="0"/>
        <v>0</v>
      </c>
      <c r="K130" s="200"/>
      <c r="L130" s="201"/>
      <c r="M130" s="202" t="s">
        <v>1</v>
      </c>
      <c r="N130" s="203" t="s">
        <v>39</v>
      </c>
      <c r="O130" s="162">
        <v>0</v>
      </c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4" t="s">
        <v>2234</v>
      </c>
      <c r="AT130" s="164" t="s">
        <v>534</v>
      </c>
      <c r="AU130" s="164" t="s">
        <v>129</v>
      </c>
      <c r="AY130" s="18" t="s">
        <v>445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129</v>
      </c>
      <c r="BK130" s="165">
        <f t="shared" si="9"/>
        <v>0</v>
      </c>
      <c r="BL130" s="18" t="s">
        <v>948</v>
      </c>
      <c r="BM130" s="164" t="s">
        <v>4773</v>
      </c>
    </row>
    <row r="131" spans="1:65" s="2" customFormat="1" ht="24.2" customHeight="1">
      <c r="A131" s="30"/>
      <c r="B131" s="152"/>
      <c r="C131" s="153" t="s">
        <v>518</v>
      </c>
      <c r="D131" s="153" t="s">
        <v>447</v>
      </c>
      <c r="E131" s="154" t="s">
        <v>4774</v>
      </c>
      <c r="F131" s="155" t="s">
        <v>4775</v>
      </c>
      <c r="G131" s="156" t="s">
        <v>651</v>
      </c>
      <c r="H131" s="157">
        <v>20</v>
      </c>
      <c r="I131" s="158"/>
      <c r="J131" s="158">
        <f t="shared" si="0"/>
        <v>0</v>
      </c>
      <c r="K131" s="159"/>
      <c r="L131" s="31"/>
      <c r="M131" s="160" t="s">
        <v>1</v>
      </c>
      <c r="N131" s="161" t="s">
        <v>39</v>
      </c>
      <c r="O131" s="162">
        <v>0</v>
      </c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4" t="s">
        <v>948</v>
      </c>
      <c r="AT131" s="164" t="s">
        <v>447</v>
      </c>
      <c r="AU131" s="164" t="s">
        <v>129</v>
      </c>
      <c r="AY131" s="18" t="s">
        <v>445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129</v>
      </c>
      <c r="BK131" s="165">
        <f t="shared" si="9"/>
        <v>0</v>
      </c>
      <c r="BL131" s="18" t="s">
        <v>948</v>
      </c>
      <c r="BM131" s="164" t="s">
        <v>4776</v>
      </c>
    </row>
    <row r="132" spans="1:65" s="2" customFormat="1" ht="24.2" customHeight="1">
      <c r="A132" s="30"/>
      <c r="B132" s="152"/>
      <c r="C132" s="194" t="s">
        <v>526</v>
      </c>
      <c r="D132" s="194" t="s">
        <v>534</v>
      </c>
      <c r="E132" s="195" t="s">
        <v>4777</v>
      </c>
      <c r="F132" s="196" t="s">
        <v>4778</v>
      </c>
      <c r="G132" s="197" t="s">
        <v>651</v>
      </c>
      <c r="H132" s="198">
        <v>20</v>
      </c>
      <c r="I132" s="199"/>
      <c r="J132" s="199">
        <f t="shared" si="0"/>
        <v>0</v>
      </c>
      <c r="K132" s="200"/>
      <c r="L132" s="201"/>
      <c r="M132" s="202" t="s">
        <v>1</v>
      </c>
      <c r="N132" s="203" t="s">
        <v>39</v>
      </c>
      <c r="O132" s="162">
        <v>0</v>
      </c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4" t="s">
        <v>2234</v>
      </c>
      <c r="AT132" s="164" t="s">
        <v>534</v>
      </c>
      <c r="AU132" s="164" t="s">
        <v>129</v>
      </c>
      <c r="AY132" s="18" t="s">
        <v>445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129</v>
      </c>
      <c r="BK132" s="165">
        <f t="shared" si="9"/>
        <v>0</v>
      </c>
      <c r="BL132" s="18" t="s">
        <v>948</v>
      </c>
      <c r="BM132" s="164" t="s">
        <v>4779</v>
      </c>
    </row>
    <row r="133" spans="1:65" s="2" customFormat="1" ht="24.2" customHeight="1">
      <c r="A133" s="30"/>
      <c r="B133" s="152"/>
      <c r="C133" s="153" t="s">
        <v>533</v>
      </c>
      <c r="D133" s="153" t="s">
        <v>447</v>
      </c>
      <c r="E133" s="154" t="s">
        <v>4780</v>
      </c>
      <c r="F133" s="155" t="s">
        <v>4781</v>
      </c>
      <c r="G133" s="156" t="s">
        <v>651</v>
      </c>
      <c r="H133" s="157">
        <v>1</v>
      </c>
      <c r="I133" s="158"/>
      <c r="J133" s="158">
        <f t="shared" si="0"/>
        <v>0</v>
      </c>
      <c r="K133" s="159"/>
      <c r="L133" s="31"/>
      <c r="M133" s="160" t="s">
        <v>1</v>
      </c>
      <c r="N133" s="161" t="s">
        <v>39</v>
      </c>
      <c r="O133" s="162">
        <v>0</v>
      </c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4" t="s">
        <v>948</v>
      </c>
      <c r="AT133" s="164" t="s">
        <v>447</v>
      </c>
      <c r="AU133" s="164" t="s">
        <v>129</v>
      </c>
      <c r="AY133" s="18" t="s">
        <v>445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129</v>
      </c>
      <c r="BK133" s="165">
        <f t="shared" si="9"/>
        <v>0</v>
      </c>
      <c r="BL133" s="18" t="s">
        <v>948</v>
      </c>
      <c r="BM133" s="164" t="s">
        <v>4782</v>
      </c>
    </row>
    <row r="134" spans="1:65" s="2" customFormat="1" ht="24.2" customHeight="1">
      <c r="A134" s="30"/>
      <c r="B134" s="152"/>
      <c r="C134" s="194" t="s">
        <v>539</v>
      </c>
      <c r="D134" s="194" t="s">
        <v>534</v>
      </c>
      <c r="E134" s="195" t="s">
        <v>4783</v>
      </c>
      <c r="F134" s="196" t="s">
        <v>4784</v>
      </c>
      <c r="G134" s="197" t="s">
        <v>651</v>
      </c>
      <c r="H134" s="198">
        <v>1</v>
      </c>
      <c r="I134" s="199"/>
      <c r="J134" s="199">
        <f t="shared" si="0"/>
        <v>0</v>
      </c>
      <c r="K134" s="200"/>
      <c r="L134" s="201"/>
      <c r="M134" s="202" t="s">
        <v>1</v>
      </c>
      <c r="N134" s="203" t="s">
        <v>39</v>
      </c>
      <c r="O134" s="162">
        <v>0</v>
      </c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4" t="s">
        <v>2234</v>
      </c>
      <c r="AT134" s="164" t="s">
        <v>534</v>
      </c>
      <c r="AU134" s="164" t="s">
        <v>129</v>
      </c>
      <c r="AY134" s="18" t="s">
        <v>445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129</v>
      </c>
      <c r="BK134" s="165">
        <f t="shared" si="9"/>
        <v>0</v>
      </c>
      <c r="BL134" s="18" t="s">
        <v>948</v>
      </c>
      <c r="BM134" s="164" t="s">
        <v>4785</v>
      </c>
    </row>
    <row r="135" spans="1:65" s="2" customFormat="1" ht="21.75" customHeight="1">
      <c r="A135" s="30"/>
      <c r="B135" s="152"/>
      <c r="C135" s="153" t="s">
        <v>546</v>
      </c>
      <c r="D135" s="153" t="s">
        <v>447</v>
      </c>
      <c r="E135" s="154" t="s">
        <v>4786</v>
      </c>
      <c r="F135" s="155" t="s">
        <v>4787</v>
      </c>
      <c r="G135" s="156" t="s">
        <v>651</v>
      </c>
      <c r="H135" s="157">
        <v>1</v>
      </c>
      <c r="I135" s="158"/>
      <c r="J135" s="158">
        <f t="shared" si="0"/>
        <v>0</v>
      </c>
      <c r="K135" s="159"/>
      <c r="L135" s="31"/>
      <c r="M135" s="160" t="s">
        <v>1</v>
      </c>
      <c r="N135" s="161" t="s">
        <v>39</v>
      </c>
      <c r="O135" s="162">
        <v>0</v>
      </c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4" t="s">
        <v>948</v>
      </c>
      <c r="AT135" s="164" t="s">
        <v>447</v>
      </c>
      <c r="AU135" s="164" t="s">
        <v>129</v>
      </c>
      <c r="AY135" s="18" t="s">
        <v>445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129</v>
      </c>
      <c r="BK135" s="165">
        <f t="shared" si="9"/>
        <v>0</v>
      </c>
      <c r="BL135" s="18" t="s">
        <v>948</v>
      </c>
      <c r="BM135" s="164" t="s">
        <v>4788</v>
      </c>
    </row>
    <row r="136" spans="1:65" s="2" customFormat="1" ht="44.25" customHeight="1">
      <c r="A136" s="30"/>
      <c r="B136" s="152"/>
      <c r="C136" s="194" t="s">
        <v>552</v>
      </c>
      <c r="D136" s="194" t="s">
        <v>534</v>
      </c>
      <c r="E136" s="195" t="s">
        <v>4789</v>
      </c>
      <c r="F136" s="196" t="s">
        <v>4790</v>
      </c>
      <c r="G136" s="197" t="s">
        <v>651</v>
      </c>
      <c r="H136" s="198">
        <v>1</v>
      </c>
      <c r="I136" s="199"/>
      <c r="J136" s="199">
        <f t="shared" si="0"/>
        <v>0</v>
      </c>
      <c r="K136" s="200"/>
      <c r="L136" s="201"/>
      <c r="M136" s="202" t="s">
        <v>1</v>
      </c>
      <c r="N136" s="203" t="s">
        <v>39</v>
      </c>
      <c r="O136" s="162">
        <v>0</v>
      </c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4" t="s">
        <v>2234</v>
      </c>
      <c r="AT136" s="164" t="s">
        <v>534</v>
      </c>
      <c r="AU136" s="164" t="s">
        <v>129</v>
      </c>
      <c r="AY136" s="18" t="s">
        <v>445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129</v>
      </c>
      <c r="BK136" s="165">
        <f t="shared" si="9"/>
        <v>0</v>
      </c>
      <c r="BL136" s="18" t="s">
        <v>948</v>
      </c>
      <c r="BM136" s="164" t="s">
        <v>4791</v>
      </c>
    </row>
    <row r="137" spans="1:65" s="2" customFormat="1" ht="24.2" customHeight="1">
      <c r="A137" s="30"/>
      <c r="B137" s="152"/>
      <c r="C137" s="153" t="s">
        <v>558</v>
      </c>
      <c r="D137" s="153" t="s">
        <v>447</v>
      </c>
      <c r="E137" s="154" t="s">
        <v>4792</v>
      </c>
      <c r="F137" s="155" t="s">
        <v>4793</v>
      </c>
      <c r="G137" s="156" t="s">
        <v>651</v>
      </c>
      <c r="H137" s="157">
        <v>1</v>
      </c>
      <c r="I137" s="158"/>
      <c r="J137" s="158">
        <f t="shared" si="0"/>
        <v>0</v>
      </c>
      <c r="K137" s="159"/>
      <c r="L137" s="31"/>
      <c r="M137" s="160" t="s">
        <v>1</v>
      </c>
      <c r="N137" s="161" t="s">
        <v>39</v>
      </c>
      <c r="O137" s="162">
        <v>0</v>
      </c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4" t="s">
        <v>948</v>
      </c>
      <c r="AT137" s="164" t="s">
        <v>447</v>
      </c>
      <c r="AU137" s="164" t="s">
        <v>129</v>
      </c>
      <c r="AY137" s="18" t="s">
        <v>445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129</v>
      </c>
      <c r="BK137" s="165">
        <f t="shared" si="9"/>
        <v>0</v>
      </c>
      <c r="BL137" s="18" t="s">
        <v>948</v>
      </c>
      <c r="BM137" s="164" t="s">
        <v>4794</v>
      </c>
    </row>
    <row r="138" spans="1:65" s="2" customFormat="1" ht="24.2" customHeight="1">
      <c r="A138" s="30"/>
      <c r="B138" s="152"/>
      <c r="C138" s="194" t="s">
        <v>390</v>
      </c>
      <c r="D138" s="194" t="s">
        <v>534</v>
      </c>
      <c r="E138" s="195" t="s">
        <v>4795</v>
      </c>
      <c r="F138" s="196" t="s">
        <v>4796</v>
      </c>
      <c r="G138" s="197" t="s">
        <v>651</v>
      </c>
      <c r="H138" s="198">
        <v>1</v>
      </c>
      <c r="I138" s="199"/>
      <c r="J138" s="199">
        <f t="shared" si="0"/>
        <v>0</v>
      </c>
      <c r="K138" s="200"/>
      <c r="L138" s="201"/>
      <c r="M138" s="202" t="s">
        <v>1</v>
      </c>
      <c r="N138" s="203" t="s">
        <v>39</v>
      </c>
      <c r="O138" s="162">
        <v>0</v>
      </c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4" t="s">
        <v>2234</v>
      </c>
      <c r="AT138" s="164" t="s">
        <v>534</v>
      </c>
      <c r="AU138" s="164" t="s">
        <v>129</v>
      </c>
      <c r="AY138" s="18" t="s">
        <v>445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129</v>
      </c>
      <c r="BK138" s="165">
        <f t="shared" si="9"/>
        <v>0</v>
      </c>
      <c r="BL138" s="18" t="s">
        <v>948</v>
      </c>
      <c r="BM138" s="164" t="s">
        <v>4797</v>
      </c>
    </row>
    <row r="139" spans="1:65" s="2" customFormat="1" ht="24.2" customHeight="1">
      <c r="A139" s="30"/>
      <c r="B139" s="152"/>
      <c r="C139" s="153" t="s">
        <v>567</v>
      </c>
      <c r="D139" s="153" t="s">
        <v>447</v>
      </c>
      <c r="E139" s="154" t="s">
        <v>4798</v>
      </c>
      <c r="F139" s="155" t="s">
        <v>4799</v>
      </c>
      <c r="G139" s="156" t="s">
        <v>542</v>
      </c>
      <c r="H139" s="157">
        <v>2</v>
      </c>
      <c r="I139" s="158"/>
      <c r="J139" s="158">
        <f t="shared" si="0"/>
        <v>0</v>
      </c>
      <c r="K139" s="159"/>
      <c r="L139" s="31"/>
      <c r="M139" s="160" t="s">
        <v>1</v>
      </c>
      <c r="N139" s="161" t="s">
        <v>39</v>
      </c>
      <c r="O139" s="162">
        <v>0</v>
      </c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4" t="s">
        <v>948</v>
      </c>
      <c r="AT139" s="164" t="s">
        <v>447</v>
      </c>
      <c r="AU139" s="164" t="s">
        <v>129</v>
      </c>
      <c r="AY139" s="18" t="s">
        <v>445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129</v>
      </c>
      <c r="BK139" s="165">
        <f t="shared" si="9"/>
        <v>0</v>
      </c>
      <c r="BL139" s="18" t="s">
        <v>948</v>
      </c>
      <c r="BM139" s="164" t="s">
        <v>4800</v>
      </c>
    </row>
    <row r="140" spans="1:65" s="2" customFormat="1" ht="24.2" customHeight="1">
      <c r="A140" s="30"/>
      <c r="B140" s="152"/>
      <c r="C140" s="194" t="s">
        <v>572</v>
      </c>
      <c r="D140" s="194" t="s">
        <v>534</v>
      </c>
      <c r="E140" s="195" t="s">
        <v>4801</v>
      </c>
      <c r="F140" s="196" t="s">
        <v>4802</v>
      </c>
      <c r="G140" s="197" t="s">
        <v>542</v>
      </c>
      <c r="H140" s="198">
        <v>2</v>
      </c>
      <c r="I140" s="199"/>
      <c r="J140" s="199">
        <f t="shared" si="0"/>
        <v>0</v>
      </c>
      <c r="K140" s="200"/>
      <c r="L140" s="201"/>
      <c r="M140" s="202" t="s">
        <v>1</v>
      </c>
      <c r="N140" s="203" t="s">
        <v>39</v>
      </c>
      <c r="O140" s="162">
        <v>0</v>
      </c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4" t="s">
        <v>2234</v>
      </c>
      <c r="AT140" s="164" t="s">
        <v>534</v>
      </c>
      <c r="AU140" s="164" t="s">
        <v>129</v>
      </c>
      <c r="AY140" s="18" t="s">
        <v>445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129</v>
      </c>
      <c r="BK140" s="165">
        <f t="shared" si="9"/>
        <v>0</v>
      </c>
      <c r="BL140" s="18" t="s">
        <v>948</v>
      </c>
      <c r="BM140" s="164" t="s">
        <v>4803</v>
      </c>
    </row>
    <row r="141" spans="1:65" s="2" customFormat="1" ht="24.2" customHeight="1">
      <c r="A141" s="30"/>
      <c r="B141" s="152"/>
      <c r="C141" s="153" t="s">
        <v>7</v>
      </c>
      <c r="D141" s="153" t="s">
        <v>447</v>
      </c>
      <c r="E141" s="154" t="s">
        <v>4804</v>
      </c>
      <c r="F141" s="155" t="s">
        <v>4805</v>
      </c>
      <c r="G141" s="156" t="s">
        <v>651</v>
      </c>
      <c r="H141" s="157">
        <v>2</v>
      </c>
      <c r="I141" s="158"/>
      <c r="J141" s="158">
        <f t="shared" si="0"/>
        <v>0</v>
      </c>
      <c r="K141" s="159"/>
      <c r="L141" s="31"/>
      <c r="M141" s="160" t="s">
        <v>1</v>
      </c>
      <c r="N141" s="161" t="s">
        <v>39</v>
      </c>
      <c r="O141" s="162">
        <v>0</v>
      </c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4" t="s">
        <v>948</v>
      </c>
      <c r="AT141" s="164" t="s">
        <v>447</v>
      </c>
      <c r="AU141" s="164" t="s">
        <v>129</v>
      </c>
      <c r="AY141" s="18" t="s">
        <v>445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129</v>
      </c>
      <c r="BK141" s="165">
        <f t="shared" si="9"/>
        <v>0</v>
      </c>
      <c r="BL141" s="18" t="s">
        <v>948</v>
      </c>
      <c r="BM141" s="164" t="s">
        <v>4806</v>
      </c>
    </row>
    <row r="142" spans="1:65" s="2" customFormat="1" ht="24.2" customHeight="1">
      <c r="A142" s="30"/>
      <c r="B142" s="152"/>
      <c r="C142" s="194" t="s">
        <v>588</v>
      </c>
      <c r="D142" s="194" t="s">
        <v>534</v>
      </c>
      <c r="E142" s="195" t="s">
        <v>4807</v>
      </c>
      <c r="F142" s="196" t="s">
        <v>4808</v>
      </c>
      <c r="G142" s="197" t="s">
        <v>651</v>
      </c>
      <c r="H142" s="198">
        <v>2</v>
      </c>
      <c r="I142" s="199"/>
      <c r="J142" s="199">
        <f t="shared" si="0"/>
        <v>0</v>
      </c>
      <c r="K142" s="200"/>
      <c r="L142" s="201"/>
      <c r="M142" s="202" t="s">
        <v>1</v>
      </c>
      <c r="N142" s="203" t="s">
        <v>39</v>
      </c>
      <c r="O142" s="162">
        <v>0</v>
      </c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4" t="s">
        <v>2234</v>
      </c>
      <c r="AT142" s="164" t="s">
        <v>534</v>
      </c>
      <c r="AU142" s="164" t="s">
        <v>129</v>
      </c>
      <c r="AY142" s="18" t="s">
        <v>445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129</v>
      </c>
      <c r="BK142" s="165">
        <f t="shared" si="9"/>
        <v>0</v>
      </c>
      <c r="BL142" s="18" t="s">
        <v>948</v>
      </c>
      <c r="BM142" s="164" t="s">
        <v>4809</v>
      </c>
    </row>
    <row r="143" spans="1:65" s="2" customFormat="1" ht="21.75" customHeight="1">
      <c r="A143" s="30"/>
      <c r="B143" s="152"/>
      <c r="C143" s="153" t="s">
        <v>597</v>
      </c>
      <c r="D143" s="153" t="s">
        <v>447</v>
      </c>
      <c r="E143" s="154" t="s">
        <v>4810</v>
      </c>
      <c r="F143" s="155" t="s">
        <v>4811</v>
      </c>
      <c r="G143" s="156" t="s">
        <v>651</v>
      </c>
      <c r="H143" s="157">
        <v>1</v>
      </c>
      <c r="I143" s="158"/>
      <c r="J143" s="158">
        <f t="shared" si="0"/>
        <v>0</v>
      </c>
      <c r="K143" s="159"/>
      <c r="L143" s="31"/>
      <c r="M143" s="160" t="s">
        <v>1</v>
      </c>
      <c r="N143" s="161" t="s">
        <v>39</v>
      </c>
      <c r="O143" s="162">
        <v>0</v>
      </c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4" t="s">
        <v>948</v>
      </c>
      <c r="AT143" s="164" t="s">
        <v>447</v>
      </c>
      <c r="AU143" s="164" t="s">
        <v>129</v>
      </c>
      <c r="AY143" s="18" t="s">
        <v>445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129</v>
      </c>
      <c r="BK143" s="165">
        <f t="shared" si="9"/>
        <v>0</v>
      </c>
      <c r="BL143" s="18" t="s">
        <v>948</v>
      </c>
      <c r="BM143" s="164" t="s">
        <v>4812</v>
      </c>
    </row>
    <row r="144" spans="1:65" s="2" customFormat="1" ht="24.2" customHeight="1">
      <c r="A144" s="30"/>
      <c r="B144" s="152"/>
      <c r="C144" s="194" t="s">
        <v>601</v>
      </c>
      <c r="D144" s="194" t="s">
        <v>534</v>
      </c>
      <c r="E144" s="195" t="s">
        <v>4813</v>
      </c>
      <c r="F144" s="196" t="s">
        <v>4814</v>
      </c>
      <c r="G144" s="197" t="s">
        <v>651</v>
      </c>
      <c r="H144" s="198">
        <v>1</v>
      </c>
      <c r="I144" s="199"/>
      <c r="J144" s="199">
        <f t="shared" si="0"/>
        <v>0</v>
      </c>
      <c r="K144" s="200"/>
      <c r="L144" s="201"/>
      <c r="M144" s="202" t="s">
        <v>1</v>
      </c>
      <c r="N144" s="203" t="s">
        <v>39</v>
      </c>
      <c r="O144" s="162">
        <v>0</v>
      </c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4" t="s">
        <v>2234</v>
      </c>
      <c r="AT144" s="164" t="s">
        <v>534</v>
      </c>
      <c r="AU144" s="164" t="s">
        <v>129</v>
      </c>
      <c r="AY144" s="18" t="s">
        <v>445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129</v>
      </c>
      <c r="BK144" s="165">
        <f t="shared" si="9"/>
        <v>0</v>
      </c>
      <c r="BL144" s="18" t="s">
        <v>948</v>
      </c>
      <c r="BM144" s="164" t="s">
        <v>4815</v>
      </c>
    </row>
    <row r="145" spans="1:65" s="2" customFormat="1" ht="16.5" customHeight="1">
      <c r="A145" s="30"/>
      <c r="B145" s="152"/>
      <c r="C145" s="153" t="s">
        <v>606</v>
      </c>
      <c r="D145" s="153" t="s">
        <v>447</v>
      </c>
      <c r="E145" s="154" t="s">
        <v>4816</v>
      </c>
      <c r="F145" s="155" t="s">
        <v>4817</v>
      </c>
      <c r="G145" s="156" t="s">
        <v>542</v>
      </c>
      <c r="H145" s="157">
        <v>45</v>
      </c>
      <c r="I145" s="158"/>
      <c r="J145" s="158">
        <f t="shared" si="0"/>
        <v>0</v>
      </c>
      <c r="K145" s="159"/>
      <c r="L145" s="31"/>
      <c r="M145" s="160" t="s">
        <v>1</v>
      </c>
      <c r="N145" s="161" t="s">
        <v>39</v>
      </c>
      <c r="O145" s="162">
        <v>0</v>
      </c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4" t="s">
        <v>948</v>
      </c>
      <c r="AT145" s="164" t="s">
        <v>447</v>
      </c>
      <c r="AU145" s="164" t="s">
        <v>129</v>
      </c>
      <c r="AY145" s="18" t="s">
        <v>445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129</v>
      </c>
      <c r="BK145" s="165">
        <f t="shared" si="9"/>
        <v>0</v>
      </c>
      <c r="BL145" s="18" t="s">
        <v>948</v>
      </c>
      <c r="BM145" s="164" t="s">
        <v>4818</v>
      </c>
    </row>
    <row r="146" spans="1:65" s="12" customFormat="1" ht="22.9" customHeight="1">
      <c r="B146" s="140"/>
      <c r="D146" s="141" t="s">
        <v>72</v>
      </c>
      <c r="E146" s="150" t="s">
        <v>4819</v>
      </c>
      <c r="F146" s="150" t="s">
        <v>4820</v>
      </c>
      <c r="J146" s="151">
        <f>BK146</f>
        <v>0</v>
      </c>
      <c r="L146" s="140"/>
      <c r="M146" s="144"/>
      <c r="N146" s="145"/>
      <c r="O146" s="145"/>
      <c r="P146" s="146">
        <f>P147</f>
        <v>0</v>
      </c>
      <c r="Q146" s="145"/>
      <c r="R146" s="146">
        <f>R147</f>
        <v>0</v>
      </c>
      <c r="S146" s="145"/>
      <c r="T146" s="147">
        <f>T147</f>
        <v>0</v>
      </c>
      <c r="AR146" s="141" t="s">
        <v>469</v>
      </c>
      <c r="AT146" s="148" t="s">
        <v>72</v>
      </c>
      <c r="AU146" s="148" t="s">
        <v>81</v>
      </c>
      <c r="AY146" s="141" t="s">
        <v>445</v>
      </c>
      <c r="BK146" s="149">
        <f>BK147</f>
        <v>0</v>
      </c>
    </row>
    <row r="147" spans="1:65" s="2" customFormat="1" ht="16.5" customHeight="1">
      <c r="A147" s="30"/>
      <c r="B147" s="152"/>
      <c r="C147" s="153" t="s">
        <v>612</v>
      </c>
      <c r="D147" s="153" t="s">
        <v>447</v>
      </c>
      <c r="E147" s="154" t="s">
        <v>4821</v>
      </c>
      <c r="F147" s="155" t="s">
        <v>4822</v>
      </c>
      <c r="G147" s="156" t="s">
        <v>4823</v>
      </c>
      <c r="H147" s="157">
        <v>1</v>
      </c>
      <c r="I147" s="158"/>
      <c r="J147" s="158">
        <f>ROUND(I147*H147,2)</f>
        <v>0</v>
      </c>
      <c r="K147" s="159"/>
      <c r="L147" s="31"/>
      <c r="M147" s="204" t="s">
        <v>1</v>
      </c>
      <c r="N147" s="205" t="s">
        <v>39</v>
      </c>
      <c r="O147" s="206">
        <v>0</v>
      </c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4" t="s">
        <v>948</v>
      </c>
      <c r="AT147" s="164" t="s">
        <v>447</v>
      </c>
      <c r="AU147" s="164" t="s">
        <v>129</v>
      </c>
      <c r="AY147" s="18" t="s">
        <v>445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129</v>
      </c>
      <c r="BK147" s="165">
        <f>ROUND(I147*H147,2)</f>
        <v>0</v>
      </c>
      <c r="BL147" s="18" t="s">
        <v>948</v>
      </c>
      <c r="BM147" s="164" t="s">
        <v>4824</v>
      </c>
    </row>
    <row r="148" spans="1:65" s="2" customFormat="1" ht="6.95" customHeight="1">
      <c r="A148" s="30"/>
      <c r="B148" s="48"/>
      <c r="C148" s="49"/>
      <c r="D148" s="49"/>
      <c r="E148" s="49"/>
      <c r="F148" s="49"/>
      <c r="G148" s="49"/>
      <c r="H148" s="49"/>
      <c r="I148" s="49"/>
      <c r="J148" s="49"/>
      <c r="K148" s="49"/>
      <c r="L148" s="31"/>
      <c r="M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</row>
  </sheetData>
  <autoFilter ref="C118:K147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19</vt:i4>
      </vt:variant>
      <vt:variant>
        <vt:lpstr>Pomenované rozsahy</vt:lpstr>
      </vt:variant>
      <vt:variant>
        <vt:i4>38</vt:i4>
      </vt:variant>
    </vt:vector>
  </HeadingPairs>
  <TitlesOfParts>
    <vt:vector size="57" baseType="lpstr">
      <vt:lpstr>Rekapitulácia stavby</vt:lpstr>
      <vt:lpstr>SO01 - ASR</vt:lpstr>
      <vt:lpstr>SO01a - ZTI</vt:lpstr>
      <vt:lpstr>SO01b - UK</vt:lpstr>
      <vt:lpstr>SO01c - HSP</vt:lpstr>
      <vt:lpstr>SO01d - SKV</vt:lpstr>
      <vt:lpstr>SO01e - SPS</vt:lpstr>
      <vt:lpstr>SO01f - STA</vt:lpstr>
      <vt:lpstr>SO01g - MedPl</vt:lpstr>
      <vt:lpstr>SO01h - ELI</vt:lpstr>
      <vt:lpstr>SO01i - EL-Bl</vt:lpstr>
      <vt:lpstr>SO01j1 - VZT</vt:lpstr>
      <vt:lpstr>SO01j2 - VZT klima - opcia</vt:lpstr>
      <vt:lpstr>SO01k - EPS</vt:lpstr>
      <vt:lpstr>IO01 - Príprava územia</vt:lpstr>
      <vt:lpstr>IO02 - Komunikácie  a cho...</vt:lpstr>
      <vt:lpstr>IO03 - Sadové a terénne ú...</vt:lpstr>
      <vt:lpstr>IO04 - Areálový vodovod</vt:lpstr>
      <vt:lpstr>Zoznam figúr</vt:lpstr>
      <vt:lpstr>'IO01 - Príprava územia'!Názvy_tlače</vt:lpstr>
      <vt:lpstr>'IO02 - Komunikácie  a cho...'!Názvy_tlače</vt:lpstr>
      <vt:lpstr>'IO03 - Sadové a terénne ú...'!Názvy_tlače</vt:lpstr>
      <vt:lpstr>'IO04 - Areálový vodovod'!Názvy_tlače</vt:lpstr>
      <vt:lpstr>'Rekapitulácia stavby'!Názvy_tlače</vt:lpstr>
      <vt:lpstr>'SO01 - ASR'!Názvy_tlače</vt:lpstr>
      <vt:lpstr>'SO01a - ZTI'!Názvy_tlače</vt:lpstr>
      <vt:lpstr>'SO01b - UK'!Názvy_tlače</vt:lpstr>
      <vt:lpstr>'SO01c - HSP'!Názvy_tlače</vt:lpstr>
      <vt:lpstr>'SO01d - SKV'!Názvy_tlače</vt:lpstr>
      <vt:lpstr>'SO01e - SPS'!Názvy_tlače</vt:lpstr>
      <vt:lpstr>'SO01f - STA'!Názvy_tlače</vt:lpstr>
      <vt:lpstr>'SO01g - MedPl'!Názvy_tlače</vt:lpstr>
      <vt:lpstr>'SO01h - ELI'!Názvy_tlače</vt:lpstr>
      <vt:lpstr>'SO01i - EL-Bl'!Názvy_tlače</vt:lpstr>
      <vt:lpstr>'SO01j1 - VZT'!Názvy_tlače</vt:lpstr>
      <vt:lpstr>'SO01j2 - VZT klima - opcia'!Názvy_tlače</vt:lpstr>
      <vt:lpstr>'SO01k - EPS'!Názvy_tlače</vt:lpstr>
      <vt:lpstr>'Zoznam figúr'!Názvy_tlače</vt:lpstr>
      <vt:lpstr>'IO01 - Príprava územia'!Oblasť_tlače</vt:lpstr>
      <vt:lpstr>'IO02 - Komunikácie  a cho...'!Oblasť_tlače</vt:lpstr>
      <vt:lpstr>'IO03 - Sadové a terénne ú...'!Oblasť_tlače</vt:lpstr>
      <vt:lpstr>'IO04 - Areálový vodovod'!Oblasť_tlače</vt:lpstr>
      <vt:lpstr>'Rekapitulácia stavby'!Oblasť_tlače</vt:lpstr>
      <vt:lpstr>'SO01 - ASR'!Oblasť_tlače</vt:lpstr>
      <vt:lpstr>'SO01a - ZTI'!Oblasť_tlače</vt:lpstr>
      <vt:lpstr>'SO01b - UK'!Oblasť_tlače</vt:lpstr>
      <vt:lpstr>'SO01c - HSP'!Oblasť_tlače</vt:lpstr>
      <vt:lpstr>'SO01d - SKV'!Oblasť_tlače</vt:lpstr>
      <vt:lpstr>'SO01e - SPS'!Oblasť_tlače</vt:lpstr>
      <vt:lpstr>'SO01f - STA'!Oblasť_tlače</vt:lpstr>
      <vt:lpstr>'SO01g - MedPl'!Oblasť_tlače</vt:lpstr>
      <vt:lpstr>'SO01h - ELI'!Oblasť_tlače</vt:lpstr>
      <vt:lpstr>'SO01i - EL-Bl'!Oblasť_tlače</vt:lpstr>
      <vt:lpstr>'SO01j1 - VZT'!Oblasť_tlače</vt:lpstr>
      <vt:lpstr>'SO01j2 - VZT klima - opcia'!Oblasť_tlače</vt:lpstr>
      <vt:lpstr>'SO01k - EPS'!Oblasť_tlače</vt:lpstr>
      <vt:lpstr>'Zoznam figúr'!Oblasť_tlače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SERVER\globstav</dc:creator>
  <cp:lastModifiedBy>zvarmuzekova</cp:lastModifiedBy>
  <cp:lastPrinted>2023-12-14T11:24:55Z</cp:lastPrinted>
  <dcterms:created xsi:type="dcterms:W3CDTF">2023-12-04T16:10:55Z</dcterms:created>
  <dcterms:modified xsi:type="dcterms:W3CDTF">2024-03-28T12:48:18Z</dcterms:modified>
</cp:coreProperties>
</file>