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ranislav.Fasanek\Documents\07 LS Prievidza\2024\07 VO ťažba 2024 - 2026 Viadukt\"/>
    </mc:Choice>
  </mc:AlternateContent>
  <bookViews>
    <workbookView xWindow="0" yWindow="0" windowWidth="28800" windowHeight="12195" tabRatio="917"/>
  </bookViews>
  <sheets>
    <sheet name="Časť č.3 VC 28 Viadukt" sheetId="30" r:id="rId1"/>
  </sheets>
  <calcPr calcId="162913"/>
</workbook>
</file>

<file path=xl/calcChain.xml><?xml version="1.0" encoding="utf-8"?>
<calcChain xmlns="http://schemas.openxmlformats.org/spreadsheetml/2006/main">
  <c r="D11" i="30" l="1"/>
  <c r="D10" i="30"/>
  <c r="D9" i="30"/>
  <c r="D8" i="30"/>
  <c r="C11" i="30"/>
  <c r="C10" i="30"/>
  <c r="C9" i="30"/>
  <c r="C8" i="30"/>
  <c r="H11" i="30" l="1"/>
  <c r="G11" i="30"/>
  <c r="H10" i="30"/>
  <c r="G10" i="30"/>
  <c r="H9" i="30"/>
  <c r="G9" i="30"/>
  <c r="H8" i="30"/>
  <c r="G8" i="30"/>
  <c r="H12" i="30" l="1"/>
  <c r="D19" i="30" s="1"/>
  <c r="E19" i="30"/>
  <c r="G19" i="30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<sst xmlns="http://schemas.openxmlformats.org/spreadsheetml/2006/main" count="42" uniqueCount="40">
  <si>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</si>
  <si>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</si>
  <si>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</si>
  <si>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</si>
  <si>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</si>
  <si>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</si>
  <si>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</si>
  <si>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</si>
  <si>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</si>
  <si>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</si>
  <si>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</si>
  <si>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</si>
  <si>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</si>
  <si>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</si>
  <si>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</si>
  <si>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</si>
  <si>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</si>
  <si>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</si>
  <si>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</si>
  <si>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</si>
  <si>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</si>
  <si>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</si>
  <si>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</si>
  <si>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</si>
  <si>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</si>
  <si>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</si>
  <si>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</si>
  <si>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</si>
  <si>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</si>
  <si>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</si>
  <si>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</si>
  <si>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</si>
  <si>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</si>
  <si>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</si>
  <si>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</si>
  <si>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Príloha č. 6</t>
  </si>
  <si>
    <t>ano</t>
  </si>
  <si>
    <t>Názov predmetu zákazky: Lesnícke služby v ťažbovom procese na organizačnej zložke OZ Považie na obdobie 2024 - 2026 VC Viadukt</t>
  </si>
  <si>
    <t>Predpokladaný objem ťažby dreva v m3 na roky 2024-2026</t>
  </si>
  <si>
    <t>Predpokladaný náklad na 1 m3 lesníckych činností pre roky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</si>
</sst>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4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3" borderId="5" xfId="1" applyFont="1" applyFill="1" applyBorder="1" applyAlignment="1">
      <alignment horizontal="center"/>
    </xf>
    <xf numFmtId="0" fontId="5" fillId="2" borderId="0" xfId="1" applyFont="1" applyFill="1" applyAlignment="1">
      <alignment horizontal="left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zoomScale="85" zoomScaleNormal="70" zoomScaleSheetLayoutView="85" workbookViewId="0">
      <selection activeCell="A12" sqref="A12:G12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10" width="8.85546875" style="6"/>
    <col min="11" max="11" width="13.5703125" style="6" customWidth="1"/>
    <col min="12" max="256" width="8.8554687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8.85546875" style="6"/>
    <col min="262" max="262" width="8.85546875" style="6" customWidth="1"/>
    <col min="263" max="263" width="11.140625" style="6" customWidth="1"/>
    <col min="264" max="264" width="10.7109375" style="6" customWidth="1"/>
    <col min="265" max="512" width="8.8554687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8.85546875" style="6"/>
    <col min="518" max="518" width="8.85546875" style="6" customWidth="1"/>
    <col min="519" max="519" width="11.140625" style="6" customWidth="1"/>
    <col min="520" max="520" width="10.7109375" style="6" customWidth="1"/>
    <col min="521" max="768" width="8.8554687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8.85546875" style="6"/>
    <col min="774" max="774" width="8.85546875" style="6" customWidth="1"/>
    <col min="775" max="775" width="11.140625" style="6" customWidth="1"/>
    <col min="776" max="776" width="10.7109375" style="6" customWidth="1"/>
    <col min="777" max="1024" width="8.8554687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8.8554687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8.8554687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8.8554687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8.8554687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8.8554687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8.8554687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8.8554687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8.8554687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8.8554687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8.8554687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8.8554687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8.8554687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8.8554687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8.8554687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8.8554687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8.8554687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8.8554687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8.8554687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8.8554687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8.8554687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8.8554687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8.8554687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8.8554687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8.8554687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8.8554687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8.8554687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8.8554687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8.8554687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8.8554687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8.8554687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8.8554687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8.8554687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8.8554687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8.8554687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8.8554687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8.8554687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8.8554687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8.8554687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8.8554687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8.8554687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8.8554687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8.8554687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8.8554687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8.8554687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8.8554687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8.8554687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8.8554687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8.8554687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8.8554687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8.8554687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8.8554687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8.8554687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8.8554687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8.8554687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8.8554687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8.8554687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8.8554687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8.8554687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8.8554687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8.8554687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8.8554687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8.8554687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8.8554687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8.8554687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8.8554687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8.8554687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8.8554687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8.8554687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8.8554687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8.8554687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8.8554687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8.8554687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8.8554687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8.8554687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8.8554687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8.8554687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8.8554687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8.8554687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8.8554687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8.8554687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8.8554687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8.8554687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8.8554687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8.8554687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8.8554687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8.8554687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8.8554687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8.8554687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8.8554687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8.8554687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8.8554687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8.8554687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8.8554687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8.8554687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8.8554687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8.8554687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8.8554687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8.8554687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8.8554687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8.8554687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8.8554687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8.8554687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8.8554687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8.8554687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8.8554687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8.8554687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8.8554687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8.8554687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8.8554687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8.8554687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8.8554687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8.8554687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8.8554687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8.8554687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8.8554687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8.8554687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8.8554687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8.8554687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8.8554687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8.85546875" style="6"/>
  </cols>
  <sheetData>
    <row r="1" spans="1:11" x14ac:dyDescent="0.2">
      <c r="H1" s="39" t="s">
        <v>35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46" t="s">
        <v>37</v>
      </c>
      <c r="B4" s="46"/>
      <c r="C4" s="46"/>
      <c r="D4" s="46"/>
      <c r="E4" s="46"/>
      <c r="F4" s="46"/>
      <c r="G4" s="46"/>
      <c r="H4" s="46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6" t="s">
        <v>22</v>
      </c>
      <c r="C7" s="26" t="s">
        <v>38</v>
      </c>
      <c r="D7" s="24" t="s">
        <v>39</v>
      </c>
      <c r="E7" s="29" t="s">
        <v>23</v>
      </c>
      <c r="F7" s="47" t="s">
        <v>29</v>
      </c>
      <c r="G7" s="48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44">
        <f>7800-500</f>
        <v>7300</v>
      </c>
      <c r="D8" s="43">
        <f>30.974*1.05</f>
        <v>32.5227</v>
      </c>
      <c r="E8" s="30"/>
      <c r="F8" s="31" t="s">
        <v>30</v>
      </c>
      <c r="G8" s="32">
        <f t="shared" ref="G8:G11" si="0">IFERROR( ROUND(E8/D8,3)," ")</f>
        <v>0</v>
      </c>
      <c r="H8" s="33">
        <f>C8*E8</f>
        <v>0</v>
      </c>
      <c r="K8" s="27"/>
    </row>
    <row r="9" spans="1:11" ht="28.5" customHeight="1" x14ac:dyDescent="0.2">
      <c r="A9" s="16">
        <v>2</v>
      </c>
      <c r="B9" s="17" t="s">
        <v>26</v>
      </c>
      <c r="C9" s="44">
        <f>15990-800</f>
        <v>15190</v>
      </c>
      <c r="D9" s="43">
        <f>39.729*1.05</f>
        <v>41.715450000000004</v>
      </c>
      <c r="E9" s="30"/>
      <c r="F9" s="31" t="s">
        <v>31</v>
      </c>
      <c r="G9" s="32">
        <f t="shared" si="0"/>
        <v>0</v>
      </c>
      <c r="H9" s="33">
        <f t="shared" ref="H9:H11" si="1">C9*E9</f>
        <v>0</v>
      </c>
      <c r="K9" s="27"/>
    </row>
    <row r="10" spans="1:11" ht="28.5" customHeight="1" x14ac:dyDescent="0.2">
      <c r="A10" s="16">
        <v>3</v>
      </c>
      <c r="B10" s="17" t="s">
        <v>24</v>
      </c>
      <c r="C10" s="44">
        <f>28990-4300</f>
        <v>24690</v>
      </c>
      <c r="D10" s="43">
        <f>21.76*1.05</f>
        <v>22.848000000000003</v>
      </c>
      <c r="E10" s="30"/>
      <c r="F10" s="31" t="s">
        <v>32</v>
      </c>
      <c r="G10" s="32">
        <f t="shared" si="0"/>
        <v>0</v>
      </c>
      <c r="H10" s="33">
        <f t="shared" si="1"/>
        <v>0</v>
      </c>
      <c r="K10" s="27"/>
    </row>
    <row r="11" spans="1:11" ht="28.5" customHeight="1" x14ac:dyDescent="0.2">
      <c r="A11" s="16">
        <v>4</v>
      </c>
      <c r="B11" s="17" t="s">
        <v>34</v>
      </c>
      <c r="C11" s="44">
        <f>12350-300</f>
        <v>12050</v>
      </c>
      <c r="D11" s="43">
        <f>21.386*1.05</f>
        <v>22.455300000000001</v>
      </c>
      <c r="E11" s="30"/>
      <c r="F11" s="31" t="s">
        <v>33</v>
      </c>
      <c r="G11" s="32">
        <f t="shared" si="0"/>
        <v>0</v>
      </c>
      <c r="H11" s="33">
        <f t="shared" si="1"/>
        <v>0</v>
      </c>
    </row>
    <row r="12" spans="1:11" ht="27.75" customHeight="1" x14ac:dyDescent="0.2">
      <c r="A12" s="49" t="s">
        <v>28</v>
      </c>
      <c r="B12" s="50"/>
      <c r="C12" s="50"/>
      <c r="D12" s="50"/>
      <c r="E12" s="50"/>
      <c r="F12" s="50"/>
      <c r="G12" s="51"/>
      <c r="H12" s="34">
        <f>SUM(H8:H11)</f>
        <v>0</v>
      </c>
      <c r="I12" s="19"/>
    </row>
    <row r="13" spans="1:11" x14ac:dyDescent="0.2">
      <c r="A13" s="52"/>
      <c r="B13" s="53"/>
      <c r="C13" s="53"/>
      <c r="D13" s="53"/>
      <c r="E13" s="53"/>
      <c r="F13" s="53"/>
      <c r="G13" s="53"/>
      <c r="H13" s="53"/>
      <c r="I13" s="19"/>
    </row>
    <row r="14" spans="1:11" ht="13.5" thickBot="1" x14ac:dyDescent="0.25">
      <c r="A14" s="40"/>
      <c r="B14" s="41"/>
      <c r="C14" s="41"/>
      <c r="D14" s="41"/>
      <c r="E14" s="41"/>
      <c r="F14" s="41"/>
      <c r="G14" s="41"/>
      <c r="H14" s="41"/>
      <c r="I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  <c r="H15" s="19"/>
      <c r="I15" s="19"/>
    </row>
    <row r="16" spans="1:11" ht="20.25" customHeight="1" x14ac:dyDescent="0.25">
      <c r="B16" s="13" t="s">
        <v>11</v>
      </c>
      <c r="C16" s="57" t="s">
        <v>36</v>
      </c>
      <c r="D16" s="57"/>
      <c r="E16" s="57"/>
      <c r="F16" s="58"/>
      <c r="G16" s="59"/>
      <c r="H16" s="19"/>
      <c r="I16" s="19"/>
    </row>
    <row r="17" spans="2:8" ht="24" customHeight="1" x14ac:dyDescent="0.25">
      <c r="B17" s="60"/>
      <c r="C17" s="61"/>
      <c r="D17" s="42" t="s">
        <v>0</v>
      </c>
      <c r="E17" s="42" t="s">
        <v>7</v>
      </c>
      <c r="F17" s="28"/>
      <c r="G17" s="2" t="s">
        <v>1</v>
      </c>
    </row>
    <row r="18" spans="2:8" ht="24" customHeight="1" x14ac:dyDescent="0.25">
      <c r="B18" s="60"/>
      <c r="C18" s="61"/>
      <c r="D18" s="42" t="s">
        <v>4</v>
      </c>
      <c r="E18" s="42" t="s">
        <v>5</v>
      </c>
      <c r="F18" s="28"/>
      <c r="G18" s="2" t="s">
        <v>5</v>
      </c>
    </row>
    <row r="19" spans="2:8" ht="27.75" customHeight="1" thickBot="1" x14ac:dyDescent="0.3">
      <c r="B19" s="14"/>
      <c r="C19" s="1" t="s">
        <v>6</v>
      </c>
      <c r="D19" s="35">
        <f>H12</f>
        <v>0</v>
      </c>
      <c r="E19" s="36">
        <f>IF(OR(C16="áno",C16="ano"),D19*0.2,0)</f>
        <v>0</v>
      </c>
      <c r="F19" s="37"/>
      <c r="G19" s="38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5" t="s">
        <v>3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2" t="s">
        <v>9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17" t="s">
        <v>17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17" t="s">
        <v>18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17" t="s">
        <v>19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17" t="s">
        <v>20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17" t="s">
        <v>15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17" t="s">
        <v>16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17" t="s">
        <v>21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2" t="s">
        <v>8</v>
      </c>
      <c r="C31" s="45"/>
      <c r="D31" s="45"/>
      <c r="E31" s="45"/>
      <c r="F31" s="45"/>
      <c r="G31" s="45"/>
      <c r="H31" s="45"/>
    </row>
    <row r="32" spans="2:8" ht="22.5" customHeight="1" x14ac:dyDescent="0.25">
      <c r="B32" s="22" t="s">
        <v>10</v>
      </c>
      <c r="C32" s="45"/>
      <c r="D32" s="45"/>
      <c r="E32" s="45"/>
      <c r="F32" s="45"/>
      <c r="G32" s="45"/>
      <c r="H32" s="45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č.3 VC 28 Viadukt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Branislav.Fasanek</cp:lastModifiedBy>
  <cp:lastPrinted>2017-05-18T10:01:18Z</cp:lastPrinted>
  <dcterms:created xsi:type="dcterms:W3CDTF">2012-03-14T10:26:47Z</dcterms:created>
  <dcterms:modified xsi:type="dcterms:W3CDTF">2024-01-25T07:21:45Z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