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icer\Desktop\"/>
    </mc:Choice>
  </mc:AlternateContent>
  <bookViews>
    <workbookView xWindow="0" yWindow="0" windowWidth="0" windowHeight="0"/>
  </bookViews>
  <sheets>
    <sheet name="Rekapitulácia stavby" sheetId="1" r:id="rId1"/>
    <sheet name="A - Zariadenie staveniska" sheetId="2" r:id="rId2"/>
    <sheet name="B - Spodná stavba" sheetId="3" r:id="rId3"/>
    <sheet name="C - Vrchná stavba" sheetId="4" r:id="rId4"/>
    <sheet name="D - Rozvod požiarnej vody " sheetId="5" r:id="rId5"/>
    <sheet name="E - Zdravotechnika" sheetId="6" r:id="rId6"/>
    <sheet name="F - Elektroinštalácia" sheetId="7" r:id="rId7"/>
    <sheet name="G - Bleskozvod" sheetId="8" r:id="rId8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'A - Zariadenie staveniska'!$C$116:$K$123</definedName>
    <definedName name="_xlnm.Print_Area" localSheetId="1">'A - Zariadenie staveniska'!$C$82:$J$98,'A - Zariadenie staveniska'!$C$104:$J$123</definedName>
    <definedName name="_xlnm.Print_Titles" localSheetId="1">'A - Zariadenie staveniska'!$116:$116</definedName>
    <definedName name="_xlnm._FilterDatabase" localSheetId="2" hidden="1">'B - Spodná stavba'!$C$128:$K$228</definedName>
    <definedName name="_xlnm.Print_Area" localSheetId="2">'B - Spodná stavba'!$C$82:$J$110,'B - Spodná stavba'!$C$116:$J$228</definedName>
    <definedName name="_xlnm.Print_Titles" localSheetId="2">'B - Spodná stavba'!$128:$128</definedName>
    <definedName name="_xlnm._FilterDatabase" localSheetId="3" hidden="1">'C - Vrchná stavba'!$C$126:$K$323</definedName>
    <definedName name="_xlnm.Print_Area" localSheetId="3">'C - Vrchná stavba'!$C$82:$J$108,'C - Vrchná stavba'!$C$114:$J$323</definedName>
    <definedName name="_xlnm.Print_Titles" localSheetId="3">'C - Vrchná stavba'!$126:$126</definedName>
    <definedName name="_xlnm._FilterDatabase" localSheetId="4" hidden="1">'D - Rozvod požiarnej vody '!$C$125:$K$168</definedName>
    <definedName name="_xlnm.Print_Area" localSheetId="4">'D - Rozvod požiarnej vody '!$C$82:$J$107,'D - Rozvod požiarnej vody '!$C$113:$J$168</definedName>
    <definedName name="_xlnm.Print_Titles" localSheetId="4">'D - Rozvod požiarnej vody '!$125:$125</definedName>
    <definedName name="_xlnm._FilterDatabase" localSheetId="5" hidden="1">'E - Zdravotechnika'!$C$121:$K$132</definedName>
    <definedName name="_xlnm.Print_Area" localSheetId="5">'E - Zdravotechnika'!$C$82:$J$103,'E - Zdravotechnika'!$C$109:$J$132</definedName>
    <definedName name="_xlnm.Print_Titles" localSheetId="5">'E - Zdravotechnika'!$121:$121</definedName>
    <definedName name="_xlnm._FilterDatabase" localSheetId="6" hidden="1">'F - Elektroinštalácia'!$C$119:$K$211</definedName>
    <definedName name="_xlnm.Print_Area" localSheetId="6">'F - Elektroinštalácia'!$C$82:$J$101,'F - Elektroinštalácia'!$C$107:$J$211</definedName>
    <definedName name="_xlnm.Print_Titles" localSheetId="6">'F - Elektroinštalácia'!$119:$119</definedName>
    <definedName name="_xlnm._FilterDatabase" localSheetId="7" hidden="1">'G - Bleskozvod'!$C$120:$K$170</definedName>
    <definedName name="_xlnm.Print_Area" localSheetId="7">'G - Bleskozvod'!$C$82:$J$102,'G - Bleskozvod'!$C$108:$J$170</definedName>
    <definedName name="_xlnm.Print_Titles" localSheetId="7">'G - Bleskozvod'!$120:$120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7"/>
  <c r="F115"/>
  <c r="E113"/>
  <c r="F91"/>
  <c r="F89"/>
  <c r="E87"/>
  <c r="J24"/>
  <c r="E24"/>
  <c r="J118"/>
  <c r="J23"/>
  <c r="J21"/>
  <c r="E21"/>
  <c r="J117"/>
  <c r="J20"/>
  <c r="J18"/>
  <c r="E18"/>
  <c r="F92"/>
  <c r="J17"/>
  <c r="J12"/>
  <c r="J89"/>
  <c r="E7"/>
  <c r="E111"/>
  <c i="7" r="J37"/>
  <c r="J36"/>
  <c i="1" r="AY100"/>
  <c i="7" r="J35"/>
  <c i="1" r="AX100"/>
  <c i="7"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6"/>
  <c r="F114"/>
  <c r="E112"/>
  <c r="F91"/>
  <c r="F89"/>
  <c r="E87"/>
  <c r="J24"/>
  <c r="E24"/>
  <c r="J117"/>
  <c r="J23"/>
  <c r="J21"/>
  <c r="E21"/>
  <c r="J116"/>
  <c r="J20"/>
  <c r="J18"/>
  <c r="E18"/>
  <c r="F92"/>
  <c r="J17"/>
  <c r="J12"/>
  <c r="J89"/>
  <c r="E7"/>
  <c r="E110"/>
  <c i="6" r="J37"/>
  <c r="J36"/>
  <c i="1" r="AY99"/>
  <c i="6" r="J35"/>
  <c i="1" r="AX99"/>
  <c i="6" r="BI132"/>
  <c r="BH132"/>
  <c r="BG132"/>
  <c r="BE132"/>
  <c r="T132"/>
  <c r="T131"/>
  <c r="R132"/>
  <c r="R131"/>
  <c r="P132"/>
  <c r="P131"/>
  <c r="BI130"/>
  <c r="BH130"/>
  <c r="BG130"/>
  <c r="BE130"/>
  <c r="T130"/>
  <c r="T129"/>
  <c r="R130"/>
  <c r="R129"/>
  <c r="P130"/>
  <c r="P129"/>
  <c r="BI128"/>
  <c r="BH128"/>
  <c r="BG128"/>
  <c r="BE128"/>
  <c r="T128"/>
  <c r="T127"/>
  <c r="T126"/>
  <c r="R128"/>
  <c r="R127"/>
  <c r="R126"/>
  <c r="P128"/>
  <c r="P127"/>
  <c r="P126"/>
  <c r="BI125"/>
  <c r="BH125"/>
  <c r="BG125"/>
  <c r="BE125"/>
  <c r="T125"/>
  <c r="T124"/>
  <c r="T123"/>
  <c r="T122"/>
  <c r="R125"/>
  <c r="R124"/>
  <c r="R123"/>
  <c r="R122"/>
  <c r="P125"/>
  <c r="P124"/>
  <c r="P123"/>
  <c r="P122"/>
  <c i="1" r="AU99"/>
  <c i="6" r="F118"/>
  <c r="F116"/>
  <c r="E114"/>
  <c r="F91"/>
  <c r="F89"/>
  <c r="E87"/>
  <c r="J24"/>
  <c r="E24"/>
  <c r="J119"/>
  <c r="J23"/>
  <c r="J21"/>
  <c r="E21"/>
  <c r="J118"/>
  <c r="J20"/>
  <c r="J18"/>
  <c r="E18"/>
  <c r="F119"/>
  <c r="J17"/>
  <c r="J12"/>
  <c r="J116"/>
  <c r="E7"/>
  <c r="E112"/>
  <c i="5" r="J37"/>
  <c r="J36"/>
  <c i="1" r="AY98"/>
  <c i="5" r="J35"/>
  <c i="1" r="AX98"/>
  <c i="5" r="BI168"/>
  <c r="BH168"/>
  <c r="BG168"/>
  <c r="BE168"/>
  <c r="T168"/>
  <c r="T167"/>
  <c r="R168"/>
  <c r="R167"/>
  <c r="P168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T138"/>
  <c r="R139"/>
  <c r="R138"/>
  <c r="P139"/>
  <c r="P138"/>
  <c r="BI137"/>
  <c r="BH137"/>
  <c r="BG137"/>
  <c r="BE137"/>
  <c r="T137"/>
  <c r="T136"/>
  <c r="R137"/>
  <c r="R136"/>
  <c r="P137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22"/>
  <c r="F120"/>
  <c r="E118"/>
  <c r="F91"/>
  <c r="F89"/>
  <c r="E87"/>
  <c r="J24"/>
  <c r="E24"/>
  <c r="J92"/>
  <c r="J23"/>
  <c r="J21"/>
  <c r="E21"/>
  <c r="J91"/>
  <c r="J20"/>
  <c r="J18"/>
  <c r="E18"/>
  <c r="F123"/>
  <c r="J17"/>
  <c r="J12"/>
  <c r="J89"/>
  <c r="E7"/>
  <c r="E116"/>
  <c i="4" r="J37"/>
  <c r="J36"/>
  <c i="1" r="AY97"/>
  <c i="4" r="J35"/>
  <c i="1" r="AX97"/>
  <c i="4" r="BI316"/>
  <c r="BH316"/>
  <c r="BG316"/>
  <c r="BE316"/>
  <c r="T316"/>
  <c r="R316"/>
  <c r="P316"/>
  <c r="BI308"/>
  <c r="BH308"/>
  <c r="BG308"/>
  <c r="BE308"/>
  <c r="T308"/>
  <c r="R308"/>
  <c r="P308"/>
  <c r="BI300"/>
  <c r="BH300"/>
  <c r="BG300"/>
  <c r="BE300"/>
  <c r="T300"/>
  <c r="R300"/>
  <c r="P300"/>
  <c r="BI291"/>
  <c r="BH291"/>
  <c r="BG291"/>
  <c r="BE291"/>
  <c r="T291"/>
  <c r="T290"/>
  <c r="T289"/>
  <c r="R291"/>
  <c r="R290"/>
  <c r="R289"/>
  <c r="P291"/>
  <c r="P290"/>
  <c r="P289"/>
  <c r="BI281"/>
  <c r="BH281"/>
  <c r="BG281"/>
  <c r="BE281"/>
  <c r="T281"/>
  <c r="R281"/>
  <c r="P281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1"/>
  <c r="BH261"/>
  <c r="BG261"/>
  <c r="BE261"/>
  <c r="T261"/>
  <c r="R261"/>
  <c r="P261"/>
  <c r="BI253"/>
  <c r="BH253"/>
  <c r="BG253"/>
  <c r="BE253"/>
  <c r="T253"/>
  <c r="R253"/>
  <c r="P253"/>
  <c r="BI245"/>
  <c r="BH245"/>
  <c r="BG245"/>
  <c r="BE245"/>
  <c r="T245"/>
  <c r="R245"/>
  <c r="P245"/>
  <c r="BI237"/>
  <c r="BH237"/>
  <c r="BG237"/>
  <c r="BE237"/>
  <c r="T237"/>
  <c r="R237"/>
  <c r="P237"/>
  <c r="BI236"/>
  <c r="BH236"/>
  <c r="BG236"/>
  <c r="BE236"/>
  <c r="T236"/>
  <c r="R236"/>
  <c r="P236"/>
  <c r="BI228"/>
  <c r="BH228"/>
  <c r="BG228"/>
  <c r="BE228"/>
  <c r="T228"/>
  <c r="R228"/>
  <c r="P228"/>
  <c r="BI227"/>
  <c r="BH227"/>
  <c r="BG227"/>
  <c r="BE227"/>
  <c r="T227"/>
  <c r="R227"/>
  <c r="P227"/>
  <c r="BI221"/>
  <c r="BH221"/>
  <c r="BG221"/>
  <c r="BE221"/>
  <c r="T221"/>
  <c r="R221"/>
  <c r="P221"/>
  <c r="BI220"/>
  <c r="BH220"/>
  <c r="BG220"/>
  <c r="BE220"/>
  <c r="T220"/>
  <c r="R220"/>
  <c r="P220"/>
  <c r="BI214"/>
  <c r="BH214"/>
  <c r="BG214"/>
  <c r="BE214"/>
  <c r="T214"/>
  <c r="R214"/>
  <c r="P214"/>
  <c r="BI213"/>
  <c r="BH213"/>
  <c r="BG213"/>
  <c r="BE213"/>
  <c r="T213"/>
  <c r="R213"/>
  <c r="P213"/>
  <c r="BI210"/>
  <c r="BH210"/>
  <c r="BG210"/>
  <c r="BE210"/>
  <c r="T210"/>
  <c r="R210"/>
  <c r="P210"/>
  <c r="BI209"/>
  <c r="BH209"/>
  <c r="BG209"/>
  <c r="BE209"/>
  <c r="T209"/>
  <c r="R209"/>
  <c r="P209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1"/>
  <c r="BH191"/>
  <c r="BG191"/>
  <c r="BE191"/>
  <c r="T191"/>
  <c r="R191"/>
  <c r="P191"/>
  <c r="BI190"/>
  <c r="BH190"/>
  <c r="BG190"/>
  <c r="BE190"/>
  <c r="T190"/>
  <c r="R190"/>
  <c r="P190"/>
  <c r="BI182"/>
  <c r="BH182"/>
  <c r="BG182"/>
  <c r="BE182"/>
  <c r="T182"/>
  <c r="R182"/>
  <c r="P182"/>
  <c r="BI181"/>
  <c r="BH181"/>
  <c r="BG181"/>
  <c r="BE181"/>
  <c r="T181"/>
  <c r="R181"/>
  <c r="P181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3"/>
  <c r="BH163"/>
  <c r="BG163"/>
  <c r="BE163"/>
  <c r="T163"/>
  <c r="R163"/>
  <c r="P163"/>
  <c r="BI161"/>
  <c r="BH161"/>
  <c r="BG161"/>
  <c r="BE161"/>
  <c r="T161"/>
  <c r="R161"/>
  <c r="P161"/>
  <c r="BI153"/>
  <c r="BH153"/>
  <c r="BG153"/>
  <c r="BE153"/>
  <c r="T153"/>
  <c r="R153"/>
  <c r="P153"/>
  <c r="BI150"/>
  <c r="BH150"/>
  <c r="BG150"/>
  <c r="BE150"/>
  <c r="T150"/>
  <c r="T149"/>
  <c r="R150"/>
  <c r="R149"/>
  <c r="P150"/>
  <c r="P149"/>
  <c r="BI141"/>
  <c r="BH141"/>
  <c r="BG141"/>
  <c r="BE141"/>
  <c r="T141"/>
  <c r="T140"/>
  <c r="R141"/>
  <c r="R140"/>
  <c r="P141"/>
  <c r="P140"/>
  <c r="BI139"/>
  <c r="BH139"/>
  <c r="BG139"/>
  <c r="BE139"/>
  <c r="T139"/>
  <c r="R139"/>
  <c r="P139"/>
  <c r="BI131"/>
  <c r="BH131"/>
  <c r="BG131"/>
  <c r="BE131"/>
  <c r="T131"/>
  <c r="R131"/>
  <c r="P131"/>
  <c r="BI130"/>
  <c r="BH130"/>
  <c r="BG130"/>
  <c r="BE130"/>
  <c r="T130"/>
  <c r="R130"/>
  <c r="P130"/>
  <c r="F123"/>
  <c r="F121"/>
  <c r="E119"/>
  <c r="F91"/>
  <c r="F89"/>
  <c r="E87"/>
  <c r="J24"/>
  <c r="E24"/>
  <c r="J124"/>
  <c r="J23"/>
  <c r="J21"/>
  <c r="E21"/>
  <c r="J91"/>
  <c r="J20"/>
  <c r="J18"/>
  <c r="E18"/>
  <c r="F124"/>
  <c r="J17"/>
  <c r="J12"/>
  <c r="J121"/>
  <c r="E7"/>
  <c r="E85"/>
  <c i="3" r="J37"/>
  <c r="J36"/>
  <c i="1" r="AY96"/>
  <c i="3" r="J35"/>
  <c i="1" r="AX96"/>
  <c i="3" r="BI228"/>
  <c r="BH228"/>
  <c r="BG228"/>
  <c r="BE228"/>
  <c r="T228"/>
  <c r="T227"/>
  <c r="R228"/>
  <c r="R227"/>
  <c r="P228"/>
  <c r="P227"/>
  <c r="BI226"/>
  <c r="BH226"/>
  <c r="BG226"/>
  <c r="BE226"/>
  <c r="T226"/>
  <c r="T225"/>
  <c r="T224"/>
  <c r="R226"/>
  <c r="R225"/>
  <c r="R224"/>
  <c r="P226"/>
  <c r="P225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T194"/>
  <c r="R195"/>
  <c r="R194"/>
  <c r="P195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F91"/>
  <c r="F89"/>
  <c r="E87"/>
  <c r="J24"/>
  <c r="E24"/>
  <c r="J126"/>
  <c r="J23"/>
  <c r="J21"/>
  <c r="E21"/>
  <c r="J91"/>
  <c r="J20"/>
  <c r="J18"/>
  <c r="E18"/>
  <c r="F126"/>
  <c r="J17"/>
  <c r="J12"/>
  <c r="J89"/>
  <c r="E7"/>
  <c r="E119"/>
  <c i="2" r="J37"/>
  <c r="J36"/>
  <c i="1" r="AY95"/>
  <c i="2" r="J35"/>
  <c i="1" r="AX95"/>
  <c i="2"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F113"/>
  <c r="F111"/>
  <c r="E109"/>
  <c r="F91"/>
  <c r="F89"/>
  <c r="E87"/>
  <c r="J24"/>
  <c r="E24"/>
  <c r="J114"/>
  <c r="J23"/>
  <c r="J21"/>
  <c r="E21"/>
  <c r="J113"/>
  <c r="J20"/>
  <c r="J18"/>
  <c r="E18"/>
  <c r="F92"/>
  <c r="J17"/>
  <c r="J12"/>
  <c r="J111"/>
  <c r="E7"/>
  <c r="E107"/>
  <c i="1" r="L90"/>
  <c r="AM90"/>
  <c r="AM89"/>
  <c r="L89"/>
  <c r="AM87"/>
  <c r="L87"/>
  <c r="L85"/>
  <c r="L84"/>
  <c i="2" r="BK122"/>
  <c r="BK120"/>
  <c i="1" r="AS94"/>
  <c i="3" r="BK213"/>
  <c r="BK205"/>
  <c r="BK198"/>
  <c r="BK193"/>
  <c r="BK188"/>
  <c r="J183"/>
  <c r="J177"/>
  <c r="J174"/>
  <c r="BK168"/>
  <c r="J161"/>
  <c r="BK155"/>
  <c r="J152"/>
  <c r="J149"/>
  <c r="J140"/>
  <c r="J136"/>
  <c r="BK228"/>
  <c r="BK216"/>
  <c r="J213"/>
  <c r="BK207"/>
  <c r="J201"/>
  <c r="J193"/>
  <c r="J188"/>
  <c r="BK184"/>
  <c r="J179"/>
  <c r="BK176"/>
  <c r="BK174"/>
  <c r="J170"/>
  <c r="J164"/>
  <c r="BK160"/>
  <c r="BK154"/>
  <c r="BK149"/>
  <c r="J147"/>
  <c r="BK140"/>
  <c r="BK136"/>
  <c r="BK133"/>
  <c r="J207"/>
  <c r="J197"/>
  <c r="J168"/>
  <c r="J160"/>
  <c i="4" r="BK316"/>
  <c r="J308"/>
  <c r="J300"/>
  <c r="BK273"/>
  <c r="BK272"/>
  <c r="BK269"/>
  <c r="J261"/>
  <c r="BK236"/>
  <c r="J227"/>
  <c r="BK220"/>
  <c r="J210"/>
  <c r="J181"/>
  <c r="J171"/>
  <c r="J130"/>
  <c r="J221"/>
  <c r="J214"/>
  <c r="BK201"/>
  <c r="BK182"/>
  <c r="BK163"/>
  <c r="J141"/>
  <c r="J199"/>
  <c r="BK171"/>
  <c i="5" r="BK165"/>
  <c r="BK164"/>
  <c r="BK160"/>
  <c r="BK159"/>
  <c r="BK156"/>
  <c r="J155"/>
  <c r="J152"/>
  <c r="J148"/>
  <c r="J145"/>
  <c r="J139"/>
  <c r="BK135"/>
  <c r="BK129"/>
  <c r="J165"/>
  <c r="J161"/>
  <c r="J164"/>
  <c r="BK145"/>
  <c r="BK130"/>
  <c i="6" r="J128"/>
  <c i="7" r="BK203"/>
  <c r="BK199"/>
  <c r="J196"/>
  <c r="J181"/>
  <c r="J164"/>
  <c r="BK148"/>
  <c r="BK137"/>
  <c r="J208"/>
  <c r="J187"/>
  <c r="J177"/>
  <c r="BK161"/>
  <c r="BK152"/>
  <c r="J139"/>
  <c r="BK127"/>
  <c r="BK174"/>
  <c r="BK133"/>
  <c r="BK178"/>
  <c r="BK160"/>
  <c r="J129"/>
  <c r="J143"/>
  <c i="8" r="BK167"/>
  <c r="J157"/>
  <c r="BK147"/>
  <c r="BK138"/>
  <c r="BK130"/>
  <c r="BK163"/>
  <c r="BK156"/>
  <c r="BK149"/>
  <c r="J147"/>
  <c r="BK144"/>
  <c r="BK141"/>
  <c r="J137"/>
  <c r="BK131"/>
  <c i="2" r="BK123"/>
  <c r="J119"/>
  <c i="3" r="J219"/>
  <c r="J211"/>
  <c r="J195"/>
  <c r="J185"/>
  <c r="BK175"/>
  <c r="J166"/>
  <c r="J154"/>
  <c r="J137"/>
  <c r="J221"/>
  <c r="BK202"/>
  <c r="J190"/>
  <c r="J169"/>
  <c r="J156"/>
  <c r="BK142"/>
  <c r="J210"/>
  <c r="BK177"/>
  <c i="4" r="J316"/>
  <c r="J291"/>
  <c r="BK270"/>
  <c r="BK253"/>
  <c r="BK228"/>
  <c r="J201"/>
  <c r="J245"/>
  <c r="BK210"/>
  <c r="BK173"/>
  <c r="J131"/>
  <c r="J161"/>
  <c i="5" r="J162"/>
  <c r="BK154"/>
  <c r="BK143"/>
  <c r="J129"/>
  <c i="7" r="BK205"/>
  <c r="BK201"/>
  <c r="J197"/>
  <c r="BK189"/>
  <c r="J182"/>
  <c r="BK165"/>
  <c r="J153"/>
  <c r="J141"/>
  <c r="J126"/>
  <c r="BK190"/>
  <c r="J179"/>
  <c r="J156"/>
  <c r="J146"/>
  <c r="J137"/>
  <c r="J192"/>
  <c r="BK149"/>
  <c r="J172"/>
  <c r="J148"/>
  <c r="J168"/>
  <c r="BK132"/>
  <c i="8" r="BK161"/>
  <c r="BK152"/>
  <c r="BK143"/>
  <c r="J136"/>
  <c r="J129"/>
  <c r="J161"/>
  <c r="BK153"/>
  <c r="J148"/>
  <c r="BK145"/>
  <c r="BK142"/>
  <c r="BK139"/>
  <c r="BK133"/>
  <c r="BK129"/>
  <c r="BK124"/>
  <c i="2" r="BK121"/>
  <c i="3" r="J226"/>
  <c r="J216"/>
  <c r="J202"/>
  <c r="BK190"/>
  <c r="BK179"/>
  <c r="BK169"/>
  <c r="BK157"/>
  <c r="BK147"/>
  <c r="J133"/>
  <c r="BK219"/>
  <c i="8" r="BK151"/>
  <c r="BK135"/>
  <c r="BK128"/>
  <c i="2" r="J123"/>
  <c r="BK119"/>
  <c i="3" r="BK221"/>
  <c r="BK208"/>
  <c r="J192"/>
  <c r="BK181"/>
  <c r="J171"/>
  <c r="BK156"/>
  <c r="J144"/>
  <c r="BK134"/>
  <c r="BK223"/>
  <c r="J208"/>
  <c r="BK192"/>
  <c r="J172"/>
  <c r="BK161"/>
  <c r="J150"/>
  <c r="J138"/>
  <c r="BK132"/>
  <c r="J173"/>
  <c r="BK146"/>
  <c i="4" r="BK281"/>
  <c r="J269"/>
  <c r="BK237"/>
  <c r="J213"/>
  <c r="BK190"/>
  <c r="BK131"/>
  <c r="BK213"/>
  <c r="BK191"/>
  <c r="J153"/>
  <c r="J182"/>
  <c r="J150"/>
  <c i="5" r="J156"/>
  <c r="BK150"/>
  <c r="J135"/>
  <c i="6" r="BK132"/>
  <c r="BK125"/>
  <c i="7" r="BK202"/>
  <c r="J199"/>
  <c r="J193"/>
  <c r="J185"/>
  <c r="BK171"/>
  <c r="J159"/>
  <c r="J144"/>
  <c r="J124"/>
  <c r="J191"/>
  <c i="8" r="J152"/>
  <c r="BK134"/>
  <c r="J127"/>
  <c i="2" r="J122"/>
  <c r="J120"/>
  <c i="3" r="J228"/>
  <c r="BK222"/>
  <c r="J217"/>
  <c r="BK210"/>
  <c r="BK204"/>
  <c r="BK197"/>
  <c r="BK191"/>
  <c r="J184"/>
  <c r="J176"/>
  <c r="BK173"/>
  <c r="BK170"/>
  <c r="BK164"/>
  <c r="BK159"/>
  <c r="BK150"/>
  <c r="J142"/>
  <c r="BK135"/>
  <c r="J132"/>
  <c r="J222"/>
  <c r="BK214"/>
  <c r="J205"/>
  <c r="J198"/>
  <c r="J191"/>
  <c r="BK185"/>
  <c r="BK183"/>
  <c r="J175"/>
  <c r="BK171"/>
  <c r="BK167"/>
  <c r="BK162"/>
  <c r="J159"/>
  <c r="J153"/>
  <c r="BK144"/>
  <c r="BK137"/>
  <c r="J134"/>
  <c r="BK217"/>
  <c r="J181"/>
  <c r="J167"/>
  <c r="BK152"/>
  <c i="4" r="BK308"/>
  <c r="BK300"/>
  <c r="J281"/>
  <c r="J273"/>
  <c r="J270"/>
  <c r="BK261"/>
  <c r="BK245"/>
  <c r="J236"/>
  <c r="BK221"/>
  <c r="BK214"/>
  <c r="J200"/>
  <c r="J191"/>
  <c r="J173"/>
  <c r="BK150"/>
  <c r="J237"/>
  <c r="J220"/>
  <c r="J209"/>
  <c r="BK199"/>
  <c r="BK181"/>
  <c r="BK161"/>
  <c r="BK130"/>
  <c r="J163"/>
  <c r="BK153"/>
  <c i="5" r="J168"/>
  <c r="J143"/>
  <c r="BK134"/>
  <c r="J130"/>
  <c r="BK166"/>
  <c r="J160"/>
  <c r="BK155"/>
  <c r="BK152"/>
  <c r="BK148"/>
  <c r="BK139"/>
  <c r="BK132"/>
  <c i="6" r="BK130"/>
  <c r="J125"/>
  <c i="7" r="J210"/>
  <c r="J205"/>
  <c r="J204"/>
  <c r="J202"/>
  <c r="J200"/>
  <c r="J198"/>
  <c r="J194"/>
  <c r="BK187"/>
  <c r="J183"/>
  <c r="J178"/>
  <c r="J167"/>
  <c r="J160"/>
  <c r="J152"/>
  <c r="BK131"/>
  <c r="BK211"/>
  <c r="BK192"/>
  <c r="BK186"/>
  <c r="BK182"/>
  <c r="BK175"/>
  <c r="J169"/>
  <c r="J151"/>
  <c r="BK140"/>
  <c r="BK136"/>
  <c r="BK126"/>
  <c r="J171"/>
  <c r="BK145"/>
  <c r="J131"/>
  <c r="J127"/>
  <c r="J165"/>
  <c r="BK157"/>
  <c r="J134"/>
  <c r="BK184"/>
  <c r="J161"/>
  <c r="J147"/>
  <c i="8" r="BK170"/>
  <c r="BK159"/>
  <c r="J151"/>
  <c r="BK148"/>
  <c r="J142"/>
  <c r="BK140"/>
  <c r="J133"/>
  <c r="J131"/>
  <c r="J124"/>
  <c r="J162"/>
  <c r="J158"/>
  <c r="BK155"/>
  <c i="7" r="J173"/>
  <c r="BK170"/>
  <c r="BK162"/>
  <c r="BK154"/>
  <c r="BK142"/>
  <c r="BK138"/>
  <c r="BK128"/>
  <c r="BK210"/>
  <c r="BK193"/>
  <c r="J188"/>
  <c r="BK181"/>
  <c r="J176"/>
  <c r="J170"/>
  <c r="J158"/>
  <c r="J154"/>
  <c r="J145"/>
  <c r="J138"/>
  <c r="J130"/>
  <c r="BK195"/>
  <c r="BK183"/>
  <c r="BK169"/>
  <c r="J132"/>
  <c r="BK129"/>
  <c r="BK176"/>
  <c r="J162"/>
  <c r="J155"/>
  <c r="J133"/>
  <c r="J123"/>
  <c r="BK151"/>
  <c r="J140"/>
  <c i="8" r="J169"/>
  <c r="J163"/>
  <c r="J156"/>
  <c r="J153"/>
  <c r="BK150"/>
  <c r="J146"/>
  <c r="J141"/>
  <c r="BK137"/>
  <c r="J132"/>
  <c r="J125"/>
  <c r="J170"/>
  <c r="J167"/>
  <c r="J159"/>
  <c r="BK157"/>
  <c i="2" r="J121"/>
  <c i="3" r="J223"/>
  <c r="J214"/>
  <c r="BK201"/>
  <c r="J187"/>
  <c r="BK172"/>
  <c r="J162"/>
  <c r="BK153"/>
  <c r="BK138"/>
  <c r="BK226"/>
  <c r="BK211"/>
  <c r="BK195"/>
  <c r="BK187"/>
  <c r="BK166"/>
  <c r="J155"/>
  <c r="J146"/>
  <c r="J135"/>
  <c r="J204"/>
  <c r="J157"/>
  <c i="4" r="BK291"/>
  <c r="J272"/>
  <c r="J253"/>
  <c r="J228"/>
  <c r="BK209"/>
  <c r="J172"/>
  <c r="BK227"/>
  <c r="BK200"/>
  <c r="BK172"/>
  <c r="J139"/>
  <c r="BK141"/>
  <c r="BK139"/>
  <c i="5" r="BK162"/>
  <c r="BK158"/>
  <c r="J154"/>
  <c r="BK146"/>
  <c r="J137"/>
  <c r="BK168"/>
  <c r="J157"/>
  <c r="J146"/>
  <c r="J134"/>
  <c i="6" r="J132"/>
  <c i="7" r="J211"/>
  <c r="BK204"/>
  <c r="BK200"/>
  <c r="BK196"/>
  <c r="J190"/>
  <c r="J180"/>
  <c r="J166"/>
  <c r="BK155"/>
  <c r="BK143"/>
  <c r="BK125"/>
  <c r="BK194"/>
  <c r="J184"/>
  <c r="BK164"/>
  <c r="BK153"/>
  <c r="BK144"/>
  <c r="J135"/>
  <c r="BK188"/>
  <c r="J136"/>
  <c r="BK168"/>
  <c r="BK141"/>
  <c r="BK163"/>
  <c r="J125"/>
  <c i="8" r="BK162"/>
  <c r="J155"/>
  <c r="J144"/>
  <c r="J135"/>
  <c r="J128"/>
  <c r="BK169"/>
  <c r="J150"/>
  <c r="BK146"/>
  <c r="J143"/>
  <c r="J140"/>
  <c r="BK136"/>
  <c r="J130"/>
  <c r="BK125"/>
  <c i="4" r="J190"/>
  <c i="5" r="BK161"/>
  <c r="BK157"/>
  <c r="J151"/>
  <c r="J142"/>
  <c r="J131"/>
  <c r="J159"/>
  <c r="BK151"/>
  <c r="BK137"/>
  <c i="6" r="J130"/>
  <c i="7" r="BK208"/>
  <c r="J203"/>
  <c r="BK198"/>
  <c r="J195"/>
  <c r="J186"/>
  <c r="BK172"/>
  <c r="J163"/>
  <c r="BK147"/>
  <c r="BK130"/>
  <c r="J207"/>
  <c r="BK185"/>
  <c r="BK173"/>
  <c r="J157"/>
  <c r="J150"/>
  <c r="BK134"/>
  <c r="BK179"/>
  <c r="J142"/>
  <c r="BK124"/>
  <c r="BK150"/>
  <c r="BK166"/>
  <c i="8" r="J166"/>
  <c r="J154"/>
  <c r="J145"/>
  <c r="J134"/>
  <c r="BK127"/>
  <c i="5" r="J166"/>
  <c r="J150"/>
  <c r="J132"/>
  <c r="J158"/>
  <c r="BK142"/>
  <c r="BK131"/>
  <c i="6" r="BK128"/>
  <c i="7" r="BK207"/>
  <c r="J201"/>
  <c r="BK197"/>
  <c r="BK191"/>
  <c r="BK177"/>
  <c r="BK158"/>
  <c r="BK146"/>
  <c r="BK135"/>
  <c r="BK123"/>
  <c r="J189"/>
  <c r="BK180"/>
  <c r="BK159"/>
  <c r="J149"/>
  <c r="J128"/>
  <c r="J175"/>
  <c r="BK167"/>
  <c r="J174"/>
  <c r="BK139"/>
  <c r="BK156"/>
  <c i="8" r="BK158"/>
  <c r="J149"/>
  <c r="J139"/>
  <c r="BK126"/>
  <c r="BK166"/>
  <c r="BK154"/>
  <c r="J138"/>
  <c r="BK132"/>
  <c r="J126"/>
  <c i="3" l="1" r="P151"/>
  <c r="R182"/>
  <c r="BK200"/>
  <c r="T220"/>
  <c i="4" r="BK152"/>
  <c r="J152"/>
  <c r="J102"/>
  <c r="R152"/>
  <c r="T271"/>
  <c r="T129"/>
  <c r="T128"/>
  <c r="BK162"/>
  <c r="J162"/>
  <c r="J103"/>
  <c r="BK271"/>
  <c r="J271"/>
  <c r="J104"/>
  <c r="R299"/>
  <c i="2" r="T118"/>
  <c r="T117"/>
  <c i="3" r="R131"/>
  <c r="R151"/>
  <c r="P182"/>
  <c r="T182"/>
  <c r="T186"/>
  <c r="BK196"/>
  <c r="J196"/>
  <c r="J103"/>
  <c r="R196"/>
  <c r="R200"/>
  <c r="R199"/>
  <c r="R220"/>
  <c i="4" r="R129"/>
  <c r="R128"/>
  <c r="P162"/>
  <c r="P271"/>
  <c r="P299"/>
  <c i="5" r="P128"/>
  <c r="R128"/>
  <c r="T133"/>
  <c r="BK141"/>
  <c r="J141"/>
  <c r="J103"/>
  <c r="P141"/>
  <c r="R141"/>
  <c r="R149"/>
  <c r="R163"/>
  <c r="BK133"/>
  <c r="J133"/>
  <c r="J99"/>
  <c r="T141"/>
  <c r="T163"/>
  <c i="2" r="R118"/>
  <c r="R117"/>
  <c i="3" r="P131"/>
  <c r="T131"/>
  <c r="BK182"/>
  <c r="J182"/>
  <c r="J100"/>
  <c r="R186"/>
  <c r="T200"/>
  <c r="T199"/>
  <c i="4" r="P152"/>
  <c r="P151"/>
  <c r="T152"/>
  <c r="R271"/>
  <c r="BK299"/>
  <c r="J299"/>
  <c r="J107"/>
  <c i="5" r="R133"/>
  <c r="T149"/>
  <c i="3" r="BK151"/>
  <c r="J151"/>
  <c r="J99"/>
  <c r="BK186"/>
  <c r="J186"/>
  <c r="J101"/>
  <c r="P196"/>
  <c r="T196"/>
  <c r="BK220"/>
  <c r="J220"/>
  <c r="J106"/>
  <c i="4" r="BK129"/>
  <c r="J129"/>
  <c r="J98"/>
  <c r="R162"/>
  <c r="T299"/>
  <c i="5" r="T128"/>
  <c r="T127"/>
  <c r="P149"/>
  <c r="P163"/>
  <c i="7" r="BK122"/>
  <c r="J122"/>
  <c r="J98"/>
  <c r="R206"/>
  <c i="2" r="BK118"/>
  <c r="J118"/>
  <c r="J97"/>
  <c i="3" r="BK131"/>
  <c r="T151"/>
  <c r="P186"/>
  <c r="P200"/>
  <c r="P199"/>
  <c r="P220"/>
  <c i="4" r="P129"/>
  <c r="P128"/>
  <c r="P127"/>
  <c i="1" r="AU97"/>
  <c i="4" r="T162"/>
  <c i="5" r="BK128"/>
  <c r="J128"/>
  <c r="J98"/>
  <c r="P133"/>
  <c r="BK149"/>
  <c r="J149"/>
  <c r="J104"/>
  <c r="BK163"/>
  <c r="J163"/>
  <c r="J105"/>
  <c i="7" r="P122"/>
  <c r="P209"/>
  <c r="T122"/>
  <c r="P206"/>
  <c r="BK209"/>
  <c r="J209"/>
  <c r="J100"/>
  <c r="R209"/>
  <c i="8" r="P123"/>
  <c r="T123"/>
  <c r="R160"/>
  <c r="BK165"/>
  <c r="J165"/>
  <c r="J100"/>
  <c r="R168"/>
  <c i="2" r="P118"/>
  <c r="P117"/>
  <c i="1" r="AU95"/>
  <c i="7" r="R122"/>
  <c r="R121"/>
  <c r="R120"/>
  <c r="BK206"/>
  <c r="J206"/>
  <c r="J99"/>
  <c r="T206"/>
  <c r="T209"/>
  <c i="8" r="BK123"/>
  <c r="J123"/>
  <c r="J98"/>
  <c r="R123"/>
  <c r="R122"/>
  <c r="R121"/>
  <c r="BK160"/>
  <c r="J160"/>
  <c r="J99"/>
  <c r="P160"/>
  <c r="T160"/>
  <c r="P165"/>
  <c r="R165"/>
  <c r="T165"/>
  <c r="BK168"/>
  <c r="J168"/>
  <c r="J101"/>
  <c r="P168"/>
  <c r="T168"/>
  <c i="3" r="BK227"/>
  <c r="J227"/>
  <c r="J109"/>
  <c i="4" r="BK290"/>
  <c r="J290"/>
  <c r="J106"/>
  <c i="6" r="BK124"/>
  <c r="J124"/>
  <c r="J98"/>
  <c r="BK127"/>
  <c r="J127"/>
  <c r="J100"/>
  <c r="BK131"/>
  <c r="J131"/>
  <c r="J102"/>
  <c i="4" r="BK140"/>
  <c r="J140"/>
  <c r="J99"/>
  <c r="BK149"/>
  <c r="J149"/>
  <c r="J100"/>
  <c i="5" r="BK138"/>
  <c r="J138"/>
  <c r="J101"/>
  <c i="3" r="BK194"/>
  <c r="J194"/>
  <c r="J102"/>
  <c r="BK225"/>
  <c r="J225"/>
  <c r="J108"/>
  <c i="5" r="BK136"/>
  <c r="J136"/>
  <c r="J100"/>
  <c r="BK167"/>
  <c r="J167"/>
  <c r="J106"/>
  <c i="6" r="BK129"/>
  <c r="J129"/>
  <c r="J101"/>
  <c i="7" r="BK121"/>
  <c r="BK120"/>
  <c r="J120"/>
  <c r="J96"/>
  <c i="8" r="E85"/>
  <c r="J91"/>
  <c r="J92"/>
  <c r="J115"/>
  <c r="F118"/>
  <c r="BF125"/>
  <c r="BF126"/>
  <c r="BF127"/>
  <c r="BF129"/>
  <c r="BF136"/>
  <c r="BF137"/>
  <c r="BF138"/>
  <c r="BF142"/>
  <c r="BF146"/>
  <c r="BF147"/>
  <c r="BF148"/>
  <c r="BF151"/>
  <c r="BF157"/>
  <c r="BF158"/>
  <c r="BF159"/>
  <c r="BF161"/>
  <c r="BF167"/>
  <c r="BF124"/>
  <c r="BF128"/>
  <c r="BF130"/>
  <c r="BF131"/>
  <c r="BF132"/>
  <c r="BF133"/>
  <c r="BF134"/>
  <c r="BF135"/>
  <c r="BF139"/>
  <c r="BF140"/>
  <c r="BF141"/>
  <c r="BF143"/>
  <c r="BF144"/>
  <c r="BF145"/>
  <c r="BF149"/>
  <c r="BF150"/>
  <c r="BF152"/>
  <c r="BF153"/>
  <c r="BF154"/>
  <c r="BF155"/>
  <c r="BF156"/>
  <c r="BF162"/>
  <c r="BF163"/>
  <c r="BF166"/>
  <c r="BF169"/>
  <c r="BF170"/>
  <c i="7" r="E85"/>
  <c r="J114"/>
  <c r="F117"/>
  <c r="BF126"/>
  <c r="BF141"/>
  <c r="BF145"/>
  <c r="BF152"/>
  <c r="BF158"/>
  <c r="BF173"/>
  <c r="BF175"/>
  <c r="BF176"/>
  <c r="BF181"/>
  <c r="J91"/>
  <c r="BF129"/>
  <c r="BF151"/>
  <c r="BF170"/>
  <c r="BF179"/>
  <c r="BF185"/>
  <c r="J92"/>
  <c r="BF138"/>
  <c r="BF139"/>
  <c r="BF140"/>
  <c r="BF147"/>
  <c r="BF154"/>
  <c r="BF155"/>
  <c r="BF156"/>
  <c r="BF161"/>
  <c r="BF177"/>
  <c r="BF182"/>
  <c r="BF124"/>
  <c r="BF125"/>
  <c r="BF128"/>
  <c r="BF130"/>
  <c r="BF133"/>
  <c r="BF136"/>
  <c r="BF142"/>
  <c r="BF143"/>
  <c r="BF146"/>
  <c r="BF148"/>
  <c r="BF149"/>
  <c r="BF150"/>
  <c r="BF157"/>
  <c r="BF159"/>
  <c r="BF160"/>
  <c r="BF162"/>
  <c r="BF163"/>
  <c r="BF166"/>
  <c r="BF167"/>
  <c r="BF168"/>
  <c r="BF174"/>
  <c r="BF178"/>
  <c r="BF180"/>
  <c r="BF186"/>
  <c r="BF193"/>
  <c r="BF207"/>
  <c r="BF208"/>
  <c r="BF210"/>
  <c r="BF211"/>
  <c r="BF123"/>
  <c r="BF127"/>
  <c r="BF131"/>
  <c r="BF132"/>
  <c r="BF134"/>
  <c r="BF135"/>
  <c r="BF137"/>
  <c r="BF144"/>
  <c r="BF153"/>
  <c r="BF164"/>
  <c r="BF165"/>
  <c r="BF169"/>
  <c r="BF171"/>
  <c r="BF172"/>
  <c r="BF183"/>
  <c r="BF184"/>
  <c r="BF187"/>
  <c r="BF188"/>
  <c r="BF189"/>
  <c r="BF190"/>
  <c r="BF191"/>
  <c r="BF192"/>
  <c r="BF194"/>
  <c r="BF195"/>
  <c r="BF196"/>
  <c r="BF197"/>
  <c r="BF198"/>
  <c r="BF199"/>
  <c r="BF200"/>
  <c r="BF201"/>
  <c r="BF202"/>
  <c r="BF203"/>
  <c r="BF204"/>
  <c r="BF205"/>
  <c i="6" r="E85"/>
  <c r="F92"/>
  <c r="J92"/>
  <c r="BF125"/>
  <c r="J89"/>
  <c r="J91"/>
  <c r="BF128"/>
  <c r="BF130"/>
  <c r="BF132"/>
  <c i="5" r="E85"/>
  <c r="F92"/>
  <c r="J120"/>
  <c r="J122"/>
  <c r="J123"/>
  <c r="BF129"/>
  <c r="BF132"/>
  <c r="BF134"/>
  <c r="BF137"/>
  <c r="BF143"/>
  <c r="BF145"/>
  <c r="BF146"/>
  <c r="BF151"/>
  <c r="BF156"/>
  <c r="BF157"/>
  <c r="BF158"/>
  <c r="BF160"/>
  <c r="BF161"/>
  <c r="BF162"/>
  <c r="BF168"/>
  <c i="4" r="BK128"/>
  <c r="J128"/>
  <c r="J97"/>
  <c i="5" r="BF130"/>
  <c r="BF131"/>
  <c r="BF135"/>
  <c r="BF139"/>
  <c r="BF142"/>
  <c r="BF148"/>
  <c r="BF150"/>
  <c r="BF152"/>
  <c r="BF154"/>
  <c r="BF155"/>
  <c r="BF159"/>
  <c r="BF164"/>
  <c r="BF165"/>
  <c r="BF166"/>
  <c i="4" r="J92"/>
  <c r="J123"/>
  <c r="BF130"/>
  <c i="3" r="J131"/>
  <c r="J98"/>
  <c r="J200"/>
  <c r="J105"/>
  <c i="4" r="F92"/>
  <c r="BF131"/>
  <c r="BF181"/>
  <c r="J89"/>
  <c r="BF200"/>
  <c r="E117"/>
  <c r="BF141"/>
  <c r="BF150"/>
  <c r="BF163"/>
  <c r="BF182"/>
  <c r="BF190"/>
  <c r="BF191"/>
  <c r="BF209"/>
  <c r="BF213"/>
  <c r="BF214"/>
  <c r="BF220"/>
  <c r="BF227"/>
  <c r="BF139"/>
  <c r="BF153"/>
  <c r="BF161"/>
  <c r="BF171"/>
  <c r="BF172"/>
  <c r="BF173"/>
  <c r="BF199"/>
  <c r="BF201"/>
  <c r="BF210"/>
  <c r="BF221"/>
  <c r="BF228"/>
  <c r="BF236"/>
  <c r="BF237"/>
  <c r="BF245"/>
  <c r="BF253"/>
  <c r="BF261"/>
  <c r="BF269"/>
  <c r="BF270"/>
  <c r="BF272"/>
  <c r="BF273"/>
  <c r="BF281"/>
  <c r="BF291"/>
  <c r="BF300"/>
  <c r="BF308"/>
  <c r="BF316"/>
  <c i="3" r="F92"/>
  <c r="J125"/>
  <c r="BF144"/>
  <c r="BF150"/>
  <c r="BF176"/>
  <c r="BF179"/>
  <c r="BF226"/>
  <c r="J92"/>
  <c r="J123"/>
  <c r="BF132"/>
  <c r="BF135"/>
  <c r="BF136"/>
  <c r="BF138"/>
  <c r="BF140"/>
  <c r="BF142"/>
  <c r="BF153"/>
  <c r="BF156"/>
  <c r="BF159"/>
  <c r="BF160"/>
  <c r="BF161"/>
  <c r="BF164"/>
  <c r="BF166"/>
  <c r="BF167"/>
  <c r="BF169"/>
  <c r="BF170"/>
  <c r="BF171"/>
  <c r="BF175"/>
  <c r="BF177"/>
  <c r="BF181"/>
  <c r="BF184"/>
  <c r="BF188"/>
  <c r="BF195"/>
  <c r="BF198"/>
  <c r="BF201"/>
  <c r="BF202"/>
  <c r="BF205"/>
  <c r="BF210"/>
  <c r="BF213"/>
  <c r="BF216"/>
  <c r="BF217"/>
  <c r="BF219"/>
  <c r="BF222"/>
  <c r="BF223"/>
  <c r="BF228"/>
  <c r="E85"/>
  <c r="BF133"/>
  <c r="BF134"/>
  <c r="BF137"/>
  <c r="BF146"/>
  <c r="BF147"/>
  <c r="BF149"/>
  <c r="BF152"/>
  <c r="BF154"/>
  <c r="BF155"/>
  <c r="BF157"/>
  <c r="BF162"/>
  <c r="BF168"/>
  <c r="BF172"/>
  <c r="BF173"/>
  <c r="BF174"/>
  <c r="BF183"/>
  <c r="BF185"/>
  <c r="BF187"/>
  <c r="BF190"/>
  <c r="BF191"/>
  <c r="BF192"/>
  <c r="BF193"/>
  <c r="BF197"/>
  <c r="BF204"/>
  <c r="BF207"/>
  <c r="BF208"/>
  <c r="BF211"/>
  <c r="BF214"/>
  <c r="BF221"/>
  <c i="2" r="J92"/>
  <c r="F114"/>
  <c r="E85"/>
  <c r="J89"/>
  <c r="J91"/>
  <c r="BF119"/>
  <c r="BF120"/>
  <c r="BF121"/>
  <c r="BF122"/>
  <c r="BF123"/>
  <c r="F35"/>
  <c i="1" r="BB95"/>
  <c i="2" r="F37"/>
  <c i="1" r="BD95"/>
  <c i="3" r="J33"/>
  <c i="1" r="AV96"/>
  <c i="3" r="F36"/>
  <c i="1" r="BC96"/>
  <c i="4" r="F36"/>
  <c i="1" r="BC97"/>
  <c i="4" r="F37"/>
  <c i="1" r="BD97"/>
  <c i="5" r="F35"/>
  <c i="1" r="BB98"/>
  <c i="5" r="F36"/>
  <c i="1" r="BC98"/>
  <c i="6" r="F33"/>
  <c i="1" r="AZ99"/>
  <c i="6" r="J33"/>
  <c i="1" r="AV99"/>
  <c i="6" r="F35"/>
  <c i="1" r="BB99"/>
  <c i="6" r="F36"/>
  <c i="1" r="BC99"/>
  <c i="7" r="J33"/>
  <c i="1" r="AV100"/>
  <c i="7" r="F37"/>
  <c i="1" r="BD100"/>
  <c i="8" r="F33"/>
  <c i="1" r="AZ101"/>
  <c i="8" r="F35"/>
  <c i="1" r="BB101"/>
  <c i="8" r="F36"/>
  <c i="1" r="BC101"/>
  <c i="2" r="F33"/>
  <c i="1" r="AZ95"/>
  <c i="2" r="F36"/>
  <c i="1" r="BC95"/>
  <c i="3" r="F35"/>
  <c i="1" r="BB96"/>
  <c i="3" r="F37"/>
  <c i="1" r="BD96"/>
  <c i="4" r="F35"/>
  <c i="1" r="BB97"/>
  <c i="4" r="J33"/>
  <c i="1" r="AV97"/>
  <c i="5" r="J33"/>
  <c i="1" r="AV98"/>
  <c i="6" r="F37"/>
  <c i="1" r="BD99"/>
  <c i="7" r="F35"/>
  <c i="1" r="BB100"/>
  <c i="7" r="F33"/>
  <c i="1" r="AZ100"/>
  <c i="7" r="F36"/>
  <c i="1" r="BC100"/>
  <c i="8" r="J33"/>
  <c i="1" r="AV101"/>
  <c i="8" r="F37"/>
  <c i="1" r="BD101"/>
  <c i="2" r="J33"/>
  <c i="1" r="AV95"/>
  <c i="3" r="F33"/>
  <c i="1" r="AZ96"/>
  <c i="4" r="F33"/>
  <c i="1" r="AZ97"/>
  <c i="5" r="F33"/>
  <c i="1" r="AZ98"/>
  <c i="5" r="F37"/>
  <c i="1" r="BD98"/>
  <c i="8" l="1" r="T122"/>
  <c r="T121"/>
  <c i="7" r="T121"/>
  <c r="T120"/>
  <c i="4" r="T151"/>
  <c r="T127"/>
  <c i="3" r="P130"/>
  <c r="P129"/>
  <c i="1" r="AU96"/>
  <c i="5" r="T140"/>
  <c r="P140"/>
  <c r="R127"/>
  <c r="P127"/>
  <c r="P126"/>
  <c i="1" r="AU98"/>
  <c i="8" r="P122"/>
  <c r="P121"/>
  <c i="1" r="AU101"/>
  <c i="7" r="P121"/>
  <c r="P120"/>
  <c i="1" r="AU100"/>
  <c i="3" r="BK130"/>
  <c r="J130"/>
  <c r="J97"/>
  <c i="5" r="T126"/>
  <c i="3" r="T130"/>
  <c r="T129"/>
  <c i="5" r="R140"/>
  <c i="3" r="R130"/>
  <c r="R129"/>
  <c i="4" r="R151"/>
  <c r="R127"/>
  <c i="3" r="BK199"/>
  <c r="J199"/>
  <c r="J104"/>
  <c i="4" r="BK151"/>
  <c r="J151"/>
  <c r="J101"/>
  <c i="5" r="BK127"/>
  <c r="J127"/>
  <c r="J97"/>
  <c i="3" r="BK224"/>
  <c r="J224"/>
  <c r="J107"/>
  <c i="4" r="BK289"/>
  <c r="J289"/>
  <c r="J105"/>
  <c i="5" r="BK140"/>
  <c r="J140"/>
  <c r="J102"/>
  <c i="6" r="BK126"/>
  <c r="J126"/>
  <c r="J99"/>
  <c r="BK123"/>
  <c r="J123"/>
  <c r="J97"/>
  <c i="2" r="BK117"/>
  <c r="J117"/>
  <c r="J96"/>
  <c i="8" r="BK122"/>
  <c r="BK121"/>
  <c r="J121"/>
  <c r="J96"/>
  <c i="7" r="J121"/>
  <c r="J97"/>
  <c i="4" r="BK127"/>
  <c r="J127"/>
  <c r="J96"/>
  <c i="2" r="F34"/>
  <c i="1" r="BA95"/>
  <c i="3" r="J34"/>
  <c i="1" r="AW96"/>
  <c r="AT96"/>
  <c i="5" r="F34"/>
  <c i="1" r="BA98"/>
  <c i="5" r="J34"/>
  <c i="1" r="AW98"/>
  <c r="AT98"/>
  <c i="6" r="F34"/>
  <c i="1" r="BA99"/>
  <c i="6" r="J34"/>
  <c i="1" r="AW99"/>
  <c r="AT99"/>
  <c i="7" r="F34"/>
  <c i="1" r="BA100"/>
  <c r="AZ94"/>
  <c r="W29"/>
  <c i="8" r="J34"/>
  <c i="1" r="AW101"/>
  <c r="AT101"/>
  <c i="2" r="J34"/>
  <c i="1" r="AW95"/>
  <c r="AT95"/>
  <c i="3" r="F34"/>
  <c i="1" r="BA96"/>
  <c i="4" r="J34"/>
  <c i="1" r="AW97"/>
  <c r="AT97"/>
  <c i="7" r="J34"/>
  <c i="1" r="AW100"/>
  <c r="AT100"/>
  <c r="BB94"/>
  <c r="W31"/>
  <c r="BC94"/>
  <c r="W32"/>
  <c r="BD94"/>
  <c r="W33"/>
  <c i="4" r="F34"/>
  <c i="1" r="BA97"/>
  <c i="7" r="J30"/>
  <c i="1" r="AG100"/>
  <c i="8" r="F34"/>
  <c i="1" r="BA101"/>
  <c i="5" l="1" r="R126"/>
  <c r="BK126"/>
  <c r="J126"/>
  <c i="3" r="BK129"/>
  <c r="J129"/>
  <c i="6" r="BK122"/>
  <c r="J122"/>
  <c i="8" r="J122"/>
  <c r="J97"/>
  <c i="1" r="AN100"/>
  <c i="7" r="J39"/>
  <c i="8" r="J30"/>
  <c i="1" r="AG101"/>
  <c i="3" r="J30"/>
  <c i="1" r="AG96"/>
  <c r="AV94"/>
  <c r="AK29"/>
  <c r="AU94"/>
  <c r="AX94"/>
  <c i="2" r="J30"/>
  <c i="1" r="AG95"/>
  <c i="5" r="J30"/>
  <c i="1" r="AG98"/>
  <c i="6" r="J30"/>
  <c i="1" r="AG99"/>
  <c i="4" r="J30"/>
  <c i="1" r="AG97"/>
  <c r="BA94"/>
  <c r="W30"/>
  <c r="AY94"/>
  <c i="6" l="1" r="J39"/>
  <c i="2" r="J39"/>
  <c i="5" r="J39"/>
  <c i="8" r="J39"/>
  <c i="3" r="J39"/>
  <c i="5" r="J96"/>
  <c i="6" r="J96"/>
  <c i="3" r="J96"/>
  <c i="4" r="J39"/>
  <c i="1" r="AN97"/>
  <c r="AN96"/>
  <c r="AN98"/>
  <c r="AN99"/>
  <c r="AN101"/>
  <c r="AN95"/>
  <c r="AG94"/>
  <c r="AK26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<sst xmlns="http://schemas.openxmlformats.org/spreadsheetml/2006/main">
  <si>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</si>
  <si>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</si>
  <si>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</si>
  <si>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</si>
  <si>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</si>
  <si>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{59c316b7-90ab-47c8-8d41-73e13fa96835}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</si>
  <si>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</si>
  <si>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</si>
  <si>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</si>
  <si>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</si>
  <si>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</si>
  <si>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</si>
  <si>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</si>
  <si>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07022024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</si>
  <si>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</si>
  <si>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</si>
  <si>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Sklad potravinárskych výrobkov - Kolárovo</t>
  </si>
  <si>
    <t>JKSO:</t>
  </si>
  <si>
    <t>KS:</t>
  </si>
  <si>
    <t>Miesto:</t>
  </si>
  <si>
    <t>Kolárovo</t>
  </si>
  <si>
    <t>Dátum:</t>
  </si>
  <si>
    <t>7. 2. 2024</t>
  </si>
  <si>
    <t>Objednávateľ:</t>
  </si>
  <si>
    <t>IČO:</t>
  </si>
  <si>
    <t>31384358</t>
  </si>
  <si>
    <t>TOMATA s.r.o.</t>
  </si>
  <si>
    <t>IČ DPH:</t>
  </si>
  <si>
    <t>SK2020305265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</si>
  <si>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</si>
  <si>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</si>
  <si>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</si>
  <si>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</si>
  <si>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</si>
  <si>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</si>
  <si>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</si>
  <si>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</si>
  <si>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</si>
  <si>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</si>
  <si>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</si>
  <si>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</si>
  <si>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</si>
  <si>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</si>
  <si>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</si>
  <si>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</si>
  <si>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</si>
  <si>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</si>
  <si>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</si>
  <si>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</si>
  <si>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</si>
  <si>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</si>
  <si>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</si>
  <si>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</si>
  <si>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</si>
  <si>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</si>
  <si>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</si>
  <si>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</si>
  <si>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</si>
  <si>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</si>
  <si>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</si>
  <si>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</si>
  <si>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</si>
  <si>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</si>
  <si>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</si>
  <si>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</si>
  <si>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</si>
  <si>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</si>
  <si>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</si>
  <si>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</si>
  <si>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</si>
  <si>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</si>
  <si>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</si>
  <si>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</si>
  <si>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</si>
  <si>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</si>
  <si>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</si>
  <si>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</si>
  <si>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</si>
  <si>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</si>
  <si>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</si>
  <si>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</si>
  <si>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</si>
  <si>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>Zariadenie staveniska</t>
  </si>
  <si>
    <t>STA</t>
  </si>
  <si>
    <t>1</t>
  </si>
  <si>
    <t>{73d5bcb5-7d78-4d64-9277-6cce415ea787}</t>
  </si>
  <si>
    <t>B</t>
  </si>
  <si>
    <t>Spodná stavba</t>
  </si>
  <si>
    <t>{1b612335-9606-432c-8fec-475afdbb8566}</t>
  </si>
  <si>
    <t>C</t>
  </si>
  <si>
    <t>Vrchná stavba</t>
  </si>
  <si>
    <t>{a6658dd0-4aad-4dff-a19a-8e6e46b7f7e2}</t>
  </si>
  <si>
    <t xml:space="preserve">Rozvod požiarnej vody </t>
  </si>
  <si>
    <t>{5e372cc0-854f-4277-b29f-e9c8d33799e2}</t>
  </si>
  <si>
    <t>E</t>
  </si>
  <si>
    <t>Zdravotechnika</t>
  </si>
  <si>
    <t>{43112ce0-c8af-4f13-9910-79e90635a2ed}</t>
  </si>
  <si>
    <t>F</t>
  </si>
  <si>
    <t>Elektroinštalácia</t>
  </si>
  <si>
    <t>{0e094db5-63e6-44e5-b790-8d60f97e8169}</t>
  </si>
  <si>
    <t>G</t>
  </si>
  <si>
    <t>Bleskozvod</t>
  </si>
  <si>
    <t>{0b8fac97-3c62-4137-b2af-6bf5bbd3be15}</t>
  </si>
  <si>
    <t>KRYCÍ LIST ROZPOČTU</t>
  </si>
  <si>
    <t>Objekt:</t>
  </si>
  <si>
    <t>A - Zariadenie staveniska</t>
  </si>
  <si>
    <t>REKAPITULÁCIA ROZPOČTU</t>
  </si>
  <si>
    <t>Kód dielu - Popis</t>
  </si>
  <si>
    <t>Cena celkom [EUR]</t>
  </si>
  <si>
    <t>Náklady z rozpočtu</t>
  </si>
  <si>
    <t>-1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</si>
  <si>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</si>
  <si>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</si>
  <si>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</si>
  <si>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</si>
  <si>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</si>
  <si>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</si>
  <si>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</si>
  <si>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</si>
  <si>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</si>
  <si>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</si>
  <si>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</si>
  <si>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</si>
  <si>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</si>
  <si>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VRN</t>
  </si>
  <si>
    <t>Investičné náklady neobsiahnuté v cenách</t>
  </si>
  <si>
    <t>5</t>
  </si>
  <si>
    <t>ROZPOCET</t>
  </si>
  <si>
    <t>K</t>
  </si>
  <si>
    <t>000600011.S</t>
  </si>
  <si>
    <t>Zariadenie staveniska - prevádzkové kancelárie</t>
  </si>
  <si>
    <t>eur</t>
  </si>
  <si>
    <t>1024</t>
  </si>
  <si>
    <t>2</t>
  </si>
  <si>
    <t>-651092272</t>
  </si>
  <si>
    <t>000600013.S</t>
  </si>
  <si>
    <t>Zariadenie staveniska - prevádzkové sklady</t>
  </si>
  <si>
    <t>1888128287</t>
  </si>
  <si>
    <t>3</t>
  </si>
  <si>
    <t>000600015.S</t>
  </si>
  <si>
    <t>Zariadenie staveniska - prevádzkové komunikácie a spevnené plochy - pre uloženie OK a panelov - 450m2</t>
  </si>
  <si>
    <t>m2</t>
  </si>
  <si>
    <t>-1711315620</t>
  </si>
  <si>
    <t>4</t>
  </si>
  <si>
    <t>000600042.S</t>
  </si>
  <si>
    <t>Zariadenie staveniska - sociálne sociálne zariadenia</t>
  </si>
  <si>
    <t>-1583297490</t>
  </si>
  <si>
    <t>000600053.S</t>
  </si>
  <si>
    <t>Zariadenie staveniska - vyvolané investície zariadenia staveniska prípojky energií</t>
  </si>
  <si>
    <t>-291367007</t>
  </si>
  <si>
    <t>B - Spodná stavba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</si>
  <si>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</si>
  <si>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</si>
  <si>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</si>
  <si>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</si>
  <si>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</si>
  <si>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</si>
  <si>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</si>
  <si>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</si>
  <si>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</si>
  <si>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</si>
  <si>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>M - Práce a dodávky M</t>
  </si>
  <si>
    <t xml:space="preserve">    96-M - Geodetické a kartografické práce</t>
  </si>
  <si>
    <t>HSV</t>
  </si>
  <si>
    <t>Práce a dodávky HSV</t>
  </si>
  <si>
    <t>Zemné práce</t>
  </si>
  <si>
    <t>122301102.S</t>
  </si>
  <si>
    <t>Odkopávka a prekopávka nezapažená v hornine 4, nad 100 do 1000 m3</t>
  </si>
  <si>
    <t>m3</t>
  </si>
  <si>
    <t>-687852225</t>
  </si>
  <si>
    <t>122301109.S</t>
  </si>
  <si>
    <t>Odkopávky a prekopávky nezapažené. Príplatok za lepivosť horniny 4</t>
  </si>
  <si>
    <t>-1835913494</t>
  </si>
  <si>
    <t>131301201.S</t>
  </si>
  <si>
    <t>Výkop zapaženej jamy horn. 4 do 100 m3</t>
  </si>
  <si>
    <t>1976737689</t>
  </si>
  <si>
    <t>131301209.S</t>
  </si>
  <si>
    <t>Príplatok za lepivosť pri hĺbení zapažených jám a zárezov s urovnaním dna v hornine 4</t>
  </si>
  <si>
    <t>-1747175580</t>
  </si>
  <si>
    <t>132301101.S</t>
  </si>
  <si>
    <t>Výkop ryhy do šírky 600 mm v horn.4 do 100 m3</t>
  </si>
  <si>
    <t>-1389543991</t>
  </si>
  <si>
    <t>6</t>
  </si>
  <si>
    <t>132301109.S</t>
  </si>
  <si>
    <t>Príplatok za lepivosť pri hĺbení rýh šírky do 600 mm zapažených i nezapažených s urovnaním dna v hornine 4</t>
  </si>
  <si>
    <t>1281113253</t>
  </si>
  <si>
    <t>7</t>
  </si>
  <si>
    <t>162201102.S</t>
  </si>
  <si>
    <t>Vodorovné premiestnenie výkopku z horniny 1-4 nad 20-50m</t>
  </si>
  <si>
    <t>978197122</t>
  </si>
  <si>
    <t>VV</t>
  </si>
  <si>
    <t>240+50,76+26,72+47,76+7,5+18,5</t>
  </si>
  <si>
    <t>8</t>
  </si>
  <si>
    <t>162501122.S</t>
  </si>
  <si>
    <t>Vodorovné premiestnenie výkopku po spevnenej ceste z horniny tr.1-4, nad 100 do 1000 m3 na vzdialenosť do 3000 m</t>
  </si>
  <si>
    <t>-766851264</t>
  </si>
  <si>
    <t>343,48-47,76</t>
  </si>
  <si>
    <t>9</t>
  </si>
  <si>
    <t>162501123.S</t>
  </si>
  <si>
    <t>Vodorovné premiestnenie výkopku po spevnenej ceste z horniny tr.1-4, nad 100 do 1000 m3, príplatok k cene za každých ďalšich a začatých 1000 m</t>
  </si>
  <si>
    <t>1416668885</t>
  </si>
  <si>
    <t>295,72*7</t>
  </si>
  <si>
    <t>10</t>
  </si>
  <si>
    <t>167101102.S</t>
  </si>
  <si>
    <t>Nakladanie neuľahnutého výkopku z hornín tr.1-4 nad 100 do 1000 m3</t>
  </si>
  <si>
    <t>1531757628</t>
  </si>
  <si>
    <t>240+50,76+26,72+7,5+18,5</t>
  </si>
  <si>
    <t>11</t>
  </si>
  <si>
    <t>171201202.S</t>
  </si>
  <si>
    <t>Uloženie sypaniny na skládky nad 100 do 1000 m3</t>
  </si>
  <si>
    <t>-1621675846</t>
  </si>
  <si>
    <t>13</t>
  </si>
  <si>
    <t>171211001.S</t>
  </si>
  <si>
    <t>Poplatok za likvidáciu stavebného odpadu a materiálu - zemina a kamenivo</t>
  </si>
  <si>
    <t>t</t>
  </si>
  <si>
    <t>1983776812</t>
  </si>
  <si>
    <t>(295,72)*1,8</t>
  </si>
  <si>
    <t>12</t>
  </si>
  <si>
    <t>175101102.S</t>
  </si>
  <si>
    <t>Obsyp objektov sypaninou z vhodných hornín 1 až 4 s prehodením sypaniny</t>
  </si>
  <si>
    <t>2133586195</t>
  </si>
  <si>
    <t>19</t>
  </si>
  <si>
    <t>181101101.S</t>
  </si>
  <si>
    <t>Úprava pláne v zárezoch v hornine 1-4 bez zhutnenia</t>
  </si>
  <si>
    <t>-349056208</t>
  </si>
  <si>
    <t>Zakladanie</t>
  </si>
  <si>
    <t>18</t>
  </si>
  <si>
    <t>215901101.S</t>
  </si>
  <si>
    <t>Zhutnenie podložia z rastlej horniny 1 až 4 pod násypy, z hornina súdržných do 92 % PS a nesúdržných</t>
  </si>
  <si>
    <t>255246191</t>
  </si>
  <si>
    <t>224311211.S</t>
  </si>
  <si>
    <t>Výplň pilót z portlandského betónu prostého vodostavebného tr. C 25/30 bez pažiacej suspenzie</t>
  </si>
  <si>
    <t>-1427442792</t>
  </si>
  <si>
    <t>21</t>
  </si>
  <si>
    <t>224361114.S</t>
  </si>
  <si>
    <t>Výstuž pilót betónovaných do zeme, s vytiahnutím pažnice, z ocele B500 (10505)</t>
  </si>
  <si>
    <t>-208628650</t>
  </si>
  <si>
    <t>14</t>
  </si>
  <si>
    <t>264411311.S</t>
  </si>
  <si>
    <t>Vrty pre pilóty nezapažené, zvislé, priemeru nad 450 do 550 mm, v hĺbke od 0 do 5 m v hornine IV</t>
  </si>
  <si>
    <t>m</t>
  </si>
  <si>
    <t>-1309422594</t>
  </si>
  <si>
    <t>15</t>
  </si>
  <si>
    <t>264411411.S</t>
  </si>
  <si>
    <t>Vrty pre pilóty nezapažené, zvislé, priemeru nad 550 do 650 mm, v hĺbke od 0 do 5 m v hornine IV</t>
  </si>
  <si>
    <t>-1633953821</t>
  </si>
  <si>
    <t>40</t>
  </si>
  <si>
    <t>273353001.S</t>
  </si>
  <si>
    <t>Denný prenájom ručného systémového debnenia základových dosiek, pre výšku debniaceho panela 450 mm</t>
  </si>
  <si>
    <t>1066103665</t>
  </si>
  <si>
    <t>165*10</t>
  </si>
  <si>
    <t>38</t>
  </si>
  <si>
    <t>273353021.S</t>
  </si>
  <si>
    <t>Montáž rámového systémového debnenia základových dosiek ručne, pre výšku debniaceho panela 450 mm</t>
  </si>
  <si>
    <t>668039222</t>
  </si>
  <si>
    <t>39</t>
  </si>
  <si>
    <t>273353041.S</t>
  </si>
  <si>
    <t>Demontáž rámového systémového debnenia základových dosiek ručne, pre výšku debniaceho panela 450 mm</t>
  </si>
  <si>
    <t>1996432606</t>
  </si>
  <si>
    <t>22</t>
  </si>
  <si>
    <t>274321312.S</t>
  </si>
  <si>
    <t>Betón základových pásov, železový (bez výstuže), tr. C 20/25</t>
  </si>
  <si>
    <t>1287835994</t>
  </si>
  <si>
    <t>25</t>
  </si>
  <si>
    <t>274353001.S</t>
  </si>
  <si>
    <t>Denný prenájom ručného systémového debnenia základových pásov, pre výšku debniaceho panela 450 mm</t>
  </si>
  <si>
    <t>-1759050408</t>
  </si>
  <si>
    <t>152,69*15</t>
  </si>
  <si>
    <t>30</t>
  </si>
  <si>
    <t>274353002.S</t>
  </si>
  <si>
    <t>Denný prenájom ručného systémového debnenia základových pásov, pre výšku debniaceho panela 600 mm</t>
  </si>
  <si>
    <t>1662650417</t>
  </si>
  <si>
    <t>144*15</t>
  </si>
  <si>
    <t>23</t>
  </si>
  <si>
    <t>274353021.S</t>
  </si>
  <si>
    <t>Montáž rámového systémového debnenia základových pásov ručne, pre výšku debniaceho panela 450 mm</t>
  </si>
  <si>
    <t>-1413331224</t>
  </si>
  <si>
    <t>28</t>
  </si>
  <si>
    <t>274353022.S</t>
  </si>
  <si>
    <t>Montáž rámového systémového debnenia základových pätiek ručne, pre výšku debniaceho panela 600 mm</t>
  </si>
  <si>
    <t>1663766059</t>
  </si>
  <si>
    <t>24</t>
  </si>
  <si>
    <t>274353041.S</t>
  </si>
  <si>
    <t>Demontáž rámového systémového debnenia základových pásov ručne, pre výšku debniaceho panela 450 mm</t>
  </si>
  <si>
    <t>985008888</t>
  </si>
  <si>
    <t>29</t>
  </si>
  <si>
    <t>274353042.S</t>
  </si>
  <si>
    <t>Demontáž rámového systémového debnenia základových pásov ručne, pre výšku debniaceho panela 600 mm</t>
  </si>
  <si>
    <t>398924596</t>
  </si>
  <si>
    <t>26</t>
  </si>
  <si>
    <t>274361821.S</t>
  </si>
  <si>
    <t>Výstuž základových pásov z ocele B500 (10505)</t>
  </si>
  <si>
    <t>1633650318</t>
  </si>
  <si>
    <t>49</t>
  </si>
  <si>
    <t>275313821.S</t>
  </si>
  <si>
    <t>Podlievanie OK - montáž</t>
  </si>
  <si>
    <t>ks</t>
  </si>
  <si>
    <t>-98851198</t>
  </si>
  <si>
    <t>50</t>
  </si>
  <si>
    <t>M</t>
  </si>
  <si>
    <t>41380-67256.R</t>
  </si>
  <si>
    <t>Mapei MAPEFILL 25kg</t>
  </si>
  <si>
    <t>kg</t>
  </si>
  <si>
    <t>-1083990600</t>
  </si>
  <si>
    <t>51</t>
  </si>
  <si>
    <t>283750001800.S</t>
  </si>
  <si>
    <t>Doska XPS 300 hr. 50 mm, zakladanie stavieb, podlahy, obrátené ploché strechy</t>
  </si>
  <si>
    <t>132515503</t>
  </si>
  <si>
    <t>52</t>
  </si>
  <si>
    <t>41402-67313</t>
  </si>
  <si>
    <t xml:space="preserve">Mapei  MAPESIL AC - silikónový tesniaci tmel 100 BIELA,310ml</t>
  </si>
  <si>
    <t>270857677</t>
  </si>
  <si>
    <t>27</t>
  </si>
  <si>
    <t>275321411.S</t>
  </si>
  <si>
    <t>Betón základových pätiek, železový (bez výstuže), tr. C 25/30</t>
  </si>
  <si>
    <t>1226368045</t>
  </si>
  <si>
    <t>31</t>
  </si>
  <si>
    <t>275361821.S</t>
  </si>
  <si>
    <t>Výstuž základových pätiek z ocele B500 (10505)</t>
  </si>
  <si>
    <t>1593347716</t>
  </si>
  <si>
    <t>32</t>
  </si>
  <si>
    <t>289971211.S</t>
  </si>
  <si>
    <t>Zhotovenie vrstvy z geotextílie na upravenom povrchu sklon do 1 : 5 , šírky od 0 do 3 m</t>
  </si>
  <si>
    <t>-559403357</t>
  </si>
  <si>
    <t>2*2117</t>
  </si>
  <si>
    <t>33</t>
  </si>
  <si>
    <t>693110004500.S</t>
  </si>
  <si>
    <t>Geotextília polypropylénová netkaná 300 g/m2</t>
  </si>
  <si>
    <t>-364529533</t>
  </si>
  <si>
    <t>2273,82352941176*1,02 'Prepočítané koeficientom množstva</t>
  </si>
  <si>
    <t>34</t>
  </si>
  <si>
    <t>693110003200.S</t>
  </si>
  <si>
    <t>Geotextília polypropylénová netkaná 500 g/m2</t>
  </si>
  <si>
    <t>1303907977</t>
  </si>
  <si>
    <t>Komunikácie</t>
  </si>
  <si>
    <t>37</t>
  </si>
  <si>
    <t>564201111.S</t>
  </si>
  <si>
    <t>Podklad alebo podsyp zo štrkopiesku s rozprestretím, vlhčením a zhutnením, po zhutnení hr. 40 mm</t>
  </si>
  <si>
    <t>-15944698</t>
  </si>
  <si>
    <t>36</t>
  </si>
  <si>
    <t>564752111.S</t>
  </si>
  <si>
    <t>Podklad alebo kryt z kameniva hrubého drveného veľ. 32-63 mm (vibr.štrk) po zhut.hr. 150 mm</t>
  </si>
  <si>
    <t>1204245011</t>
  </si>
  <si>
    <t>35</t>
  </si>
  <si>
    <t>564752114.S</t>
  </si>
  <si>
    <t>Podklad alebo kryt z kameniva hrubého drveného veľ. 32-63 mm (vibr.štrk) po zhut.hr. 180 mm</t>
  </si>
  <si>
    <t>-732458841</t>
  </si>
  <si>
    <t>Úpravy povrchov, podlahy, osadenie</t>
  </si>
  <si>
    <t>41</t>
  </si>
  <si>
    <t>631316043.S</t>
  </si>
  <si>
    <t>Položenie mazaniny z betónu s polypropylénovými vláknami (m3) hr. nad 120 do 240 mm</t>
  </si>
  <si>
    <t>-846773750</t>
  </si>
  <si>
    <t>44</t>
  </si>
  <si>
    <t>283810004000.S</t>
  </si>
  <si>
    <t>Vlákno polypropylenové na zredukovanie tvorby trhlín vyvolaných napätiami a zmršťovaním v procese vytvrdzovania cementových poterov</t>
  </si>
  <si>
    <t>1705601351</t>
  </si>
  <si>
    <t>288,75*0,8</t>
  </si>
  <si>
    <t>43</t>
  </si>
  <si>
    <t>589310005800.S</t>
  </si>
  <si>
    <t>Betón STN EN 206-1-C 25/30-XC3 (SK)-Cl 0,4-Dmax 22 - S2 z cementu portlandského</t>
  </si>
  <si>
    <t>-2023708485</t>
  </si>
  <si>
    <t>45</t>
  </si>
  <si>
    <t>631316124.S</t>
  </si>
  <si>
    <t>Povrchová úprava vsypovou zmesou pre priemyselné (pancierové) podlahy, korundomúkarbidom, ťažká prevádzka, hr. vsypu 3 mm</t>
  </si>
  <si>
    <t>1390885714</t>
  </si>
  <si>
    <t>47</t>
  </si>
  <si>
    <t>634601521.S</t>
  </si>
  <si>
    <t>Zaplnenie dilatačných škár v mazaninách tmelom akrylátovým šírky škáry do 10 mm</t>
  </si>
  <si>
    <t>-383386640</t>
  </si>
  <si>
    <t>46</t>
  </si>
  <si>
    <t>634920032.S</t>
  </si>
  <si>
    <t>Rezanie dilatačných škár v čiastočne zatvrdnutej betónovej mazanine alebo poteru hĺbky nad 50 do 80 mm, šírky nad 5 do 10 mm</t>
  </si>
  <si>
    <t>1034106774</t>
  </si>
  <si>
    <t>Ostatné konštrukcie a práce-búranie</t>
  </si>
  <si>
    <t>48</t>
  </si>
  <si>
    <t>952901221.S</t>
  </si>
  <si>
    <t>Vyčistenie budov priemyselných objektov akejkoľvek výšky</t>
  </si>
  <si>
    <t>-266441796</t>
  </si>
  <si>
    <t>99</t>
  </si>
  <si>
    <t>Presun hmôt HSV</t>
  </si>
  <si>
    <t>69</t>
  </si>
  <si>
    <t>998011002.S</t>
  </si>
  <si>
    <t>Presun hmôt pre budovy (801, 803, 812), zvislá konštr. z tehál, tvárnic, z kovu výšky do 12 m</t>
  </si>
  <si>
    <t>1456522013</t>
  </si>
  <si>
    <t>70</t>
  </si>
  <si>
    <t>998011015.S</t>
  </si>
  <si>
    <t>Príplatok za zväčšený presun (801,803,812) zvislá konštr. z tehál, tvárnic, z kovu nad vymedzenú najväčšiu dopravnú vzdialenosť do 1000 m</t>
  </si>
  <si>
    <t>1206801136</t>
  </si>
  <si>
    <t>PSV</t>
  </si>
  <si>
    <t>Práce a dodávky PSV</t>
  </si>
  <si>
    <t>711</t>
  </si>
  <si>
    <t>Izolácie proti vode a vlhkosti</t>
  </si>
  <si>
    <t>55</t>
  </si>
  <si>
    <t>711471051.S</t>
  </si>
  <si>
    <t>Zhotovenie izolácie proti tlakovej vode PVC fóliou položenou voľne na vodorovnej ploche so zvarením spoju</t>
  </si>
  <si>
    <t>16</t>
  </si>
  <si>
    <t>-918266450</t>
  </si>
  <si>
    <t>56</t>
  </si>
  <si>
    <t>283220000500.S</t>
  </si>
  <si>
    <t>Hydroizolačná fólia PVC-P, hr. 1,5 mm, izolácia základov proti vode</t>
  </si>
  <si>
    <t>-942769751</t>
  </si>
  <si>
    <t>1925*1,15 'Prepočítané koeficientom množstva</t>
  </si>
  <si>
    <t>57</t>
  </si>
  <si>
    <t>711472051.S</t>
  </si>
  <si>
    <t>Zhotovenie izolácie proti tlakovej vode PVC fóliou položenou voľne na ploche zvislej so zvarením spoju</t>
  </si>
  <si>
    <t>1018588156</t>
  </si>
  <si>
    <t>58</t>
  </si>
  <si>
    <t>283220000500.S1</t>
  </si>
  <si>
    <t>-665395384</t>
  </si>
  <si>
    <t>36*1,2 'Prepočítané koeficientom množstva</t>
  </si>
  <si>
    <t>59</t>
  </si>
  <si>
    <t>711491171.S</t>
  </si>
  <si>
    <t>Zhotovenie podkladnej vrstvy izolácie z textílie na ploche vodorovnej, pre izolácie proti zemnej vlhkosti, podpovrchovej a tlakovej vode</t>
  </si>
  <si>
    <t>-1175525482</t>
  </si>
  <si>
    <t>60</t>
  </si>
  <si>
    <t>693110004500.S1</t>
  </si>
  <si>
    <t>-1560716894</t>
  </si>
  <si>
    <t>61</t>
  </si>
  <si>
    <t>711491172.S</t>
  </si>
  <si>
    <t>Zhotovenie ochrannej vrstvy izolácie z textílie na ploche vodorovnej, pre izolácie proti zemnej vlhkosti, podpovrchovej a tlakovej vode</t>
  </si>
  <si>
    <t>-179925083</t>
  </si>
  <si>
    <t>62</t>
  </si>
  <si>
    <t>693110004500.S2</t>
  </si>
  <si>
    <t>310025214</t>
  </si>
  <si>
    <t>63</t>
  </si>
  <si>
    <t>711491271.S</t>
  </si>
  <si>
    <t>Zhotovenie podkladnej vrstvy izolácie z textílie na ploche zvislej, pre izolácie proti zemnej vlhkosti, podpovrchovej a tlakovej vode</t>
  </si>
  <si>
    <t>1389057850</t>
  </si>
  <si>
    <t>64</t>
  </si>
  <si>
    <t>693110004500.S3</t>
  </si>
  <si>
    <t>2049812943</t>
  </si>
  <si>
    <t>65</t>
  </si>
  <si>
    <t>711491272.S</t>
  </si>
  <si>
    <t>Zhotovenie ochrannej vrstvy izolácie z textílie na ploche zvislej, pre izolácie proti zemnej vlhkosti, podpovrchovej a tlakovej vode</t>
  </si>
  <si>
    <t>-221791689</t>
  </si>
  <si>
    <t>66</t>
  </si>
  <si>
    <t>693110004500.S4</t>
  </si>
  <si>
    <t>-975871893</t>
  </si>
  <si>
    <t>71</t>
  </si>
  <si>
    <t>998711202.S</t>
  </si>
  <si>
    <t>Presun hmôt pre izoláciu proti vode v objektoch výšky nad 6 do 12 m</t>
  </si>
  <si>
    <t>%</t>
  </si>
  <si>
    <t>1530021743</t>
  </si>
  <si>
    <t>764</t>
  </si>
  <si>
    <t>Konštrukcie klampiarske</t>
  </si>
  <si>
    <t>67</t>
  </si>
  <si>
    <t>764421500.S</t>
  </si>
  <si>
    <t>Oplechovanie ríms, balkónov, terás z poplastovaného plechu, r.š. 100 mm - tmeliaca lišta</t>
  </si>
  <si>
    <t>-1154030786</t>
  </si>
  <si>
    <t>68</t>
  </si>
  <si>
    <t>764421500.S1</t>
  </si>
  <si>
    <t>Tmelenie lišty</t>
  </si>
  <si>
    <t>-1892154248</t>
  </si>
  <si>
    <t>72</t>
  </si>
  <si>
    <t>998764202.S</t>
  </si>
  <si>
    <t>Presun hmôt pre konštrukcie klampiarske v objektoch výšky nad 6 do 12 m</t>
  </si>
  <si>
    <t>1347966306</t>
  </si>
  <si>
    <t>Práce a dodávky M</t>
  </si>
  <si>
    <t>96-M</t>
  </si>
  <si>
    <t>Geodetické a kartografické práce</t>
  </si>
  <si>
    <t>53</t>
  </si>
  <si>
    <t>960101011.S</t>
  </si>
  <si>
    <t>Podrobné vytýčenie objektov a technologických zariadení stavby - stavebné objekty s priestorovou skladbou</t>
  </si>
  <si>
    <t>bod</t>
  </si>
  <si>
    <t>-278049016</t>
  </si>
  <si>
    <t>54</t>
  </si>
  <si>
    <t>001100001.S</t>
  </si>
  <si>
    <t xml:space="preserve">Meranie urovne zhutnenia podkladu a terénu </t>
  </si>
  <si>
    <t>-1874718243</t>
  </si>
  <si>
    <t>C - Vrchná stavba</t>
  </si>
  <si>
    <t xml:space="preserve">    767 - Konštrukcie doplnkové kovové</t>
  </si>
  <si>
    <t xml:space="preserve">    783 - Nátery</t>
  </si>
  <si>
    <t>273362516.S1</t>
  </si>
  <si>
    <t>Osadenie kotevných skrutiek chemickou injektážnou kotvou VME, D 16 mm -0.00001t</t>
  </si>
  <si>
    <t>cm</t>
  </si>
  <si>
    <t>-528003190</t>
  </si>
  <si>
    <t>311720000900.S</t>
  </si>
  <si>
    <t>Tyč závitová M 20 mm, dĺžka 1000 m</t>
  </si>
  <si>
    <t>1333995172</t>
  </si>
  <si>
    <t>"Sklad (45,4x36x10)"</t>
  </si>
  <si>
    <t>(28*4)/2</t>
  </si>
  <si>
    <t>"Sklad (19,3x12,6x7)"</t>
  </si>
  <si>
    <t>(11*4)/2</t>
  </si>
  <si>
    <t>"Sklad (9,2*9,2*6)"</t>
  </si>
  <si>
    <t>(4*4)/2</t>
  </si>
  <si>
    <t>Súčet</t>
  </si>
  <si>
    <t>1680061978</t>
  </si>
  <si>
    <t>Chemická kotva FISCHER FIS VL 300, 300ml</t>
  </si>
  <si>
    <t>546403766</t>
  </si>
  <si>
    <t>971056001.S1</t>
  </si>
  <si>
    <t>Jadrové vrty diamantovými korunkami do D 24 mm do základov - železobetónových -0,00001t</t>
  </si>
  <si>
    <t>-620504162</t>
  </si>
  <si>
    <t>28*4*30</t>
  </si>
  <si>
    <t>11*4*30</t>
  </si>
  <si>
    <t>4*4*30</t>
  </si>
  <si>
    <t>-906054751</t>
  </si>
  <si>
    <t>764351207.S1</t>
  </si>
  <si>
    <t>Dodávka a montáž odvodnovacieho systému</t>
  </si>
  <si>
    <t>1419704105</t>
  </si>
  <si>
    <t>94</t>
  </si>
  <si>
    <t>-607709</t>
  </si>
  <si>
    <t>767</t>
  </si>
  <si>
    <t>Konštrukcie doplnkové kovové</t>
  </si>
  <si>
    <t>767392113.S</t>
  </si>
  <si>
    <t xml:space="preserve">Montáž krytiny striech plechom tvarovaným </t>
  </si>
  <si>
    <t>153618736</t>
  </si>
  <si>
    <t>1738</t>
  </si>
  <si>
    <t>282</t>
  </si>
  <si>
    <t>92</t>
  </si>
  <si>
    <t>138310005300</t>
  </si>
  <si>
    <t>Plech trapézový TR 45 mm</t>
  </si>
  <si>
    <t>-1837938369</t>
  </si>
  <si>
    <t>138310006700.1</t>
  </si>
  <si>
    <t>Príslušenstvo strechy - izolačný a spojovací material</t>
  </si>
  <si>
    <t>-1600310381</t>
  </si>
  <si>
    <t>767393103.S</t>
  </si>
  <si>
    <t>Montáž strešných líšt</t>
  </si>
  <si>
    <t>-2086443505</t>
  </si>
  <si>
    <t>110</t>
  </si>
  <si>
    <t>17</t>
  </si>
  <si>
    <t>138310001500.S1</t>
  </si>
  <si>
    <t>Strešné lišty</t>
  </si>
  <si>
    <t>-178753940</t>
  </si>
  <si>
    <t>767397102.S</t>
  </si>
  <si>
    <t>Montáž strešných sendvičových panelov na OK, hrúbky nad 80 do 120 mm</t>
  </si>
  <si>
    <t>969942759</t>
  </si>
  <si>
    <t>1612</t>
  </si>
  <si>
    <t>240</t>
  </si>
  <si>
    <t>81</t>
  </si>
  <si>
    <t>553260000100.S</t>
  </si>
  <si>
    <t>Panel sendvičový z minerálnej vlny strešný oceľový plášť š. 1000 mm, hr. jadra 100 mm - priznaný spoj</t>
  </si>
  <si>
    <t>1920635726</t>
  </si>
  <si>
    <t>767411111.S</t>
  </si>
  <si>
    <t>Montáž opláštenia sendvičovými stenovými panelmi so skrytým zámkom na OK, hrúbky do 100 mm</t>
  </si>
  <si>
    <t>1876499556</t>
  </si>
  <si>
    <t>1799</t>
  </si>
  <si>
    <t>275</t>
  </si>
  <si>
    <t>133</t>
  </si>
  <si>
    <t>553250000900.S</t>
  </si>
  <si>
    <t>Panel sendvičový s jadrom z minerálnej vlny stenový so skrytým spojom oceľový plášť š. 1050 mm hr. jadra 100 mm</t>
  </si>
  <si>
    <t>-1532632893</t>
  </si>
  <si>
    <t>553250000900.S1</t>
  </si>
  <si>
    <t>Dodávka príslušenstva - izolačný a spojovací material</t>
  </si>
  <si>
    <t>-326043889</t>
  </si>
  <si>
    <t>767421111.S1</t>
  </si>
  <si>
    <t>Montáž líšt stenových + okolo okien</t>
  </si>
  <si>
    <t>655717679</t>
  </si>
  <si>
    <t>201</t>
  </si>
  <si>
    <t>28,4</t>
  </si>
  <si>
    <t>138110000600.S</t>
  </si>
  <si>
    <t>Dodávka stenových líšť + okolo okien</t>
  </si>
  <si>
    <t>1117827480</t>
  </si>
  <si>
    <t>767646520.S</t>
  </si>
  <si>
    <t>Montáž dverí hliníkových, vchodových, 1 m obvodu dverí</t>
  </si>
  <si>
    <t>-1497933889</t>
  </si>
  <si>
    <t>1+1+2+2</t>
  </si>
  <si>
    <t>553410032200.S</t>
  </si>
  <si>
    <t>Dvere vchodové jednokrídlové otočné šxv 1000x2000 mm ( dodávka a montáž)</t>
  </si>
  <si>
    <t>2028597539</t>
  </si>
  <si>
    <t>767658343.S</t>
  </si>
  <si>
    <t>Montáž sekcionálnej brány nad 6 do 9 m2</t>
  </si>
  <si>
    <t>1986467419</t>
  </si>
  <si>
    <t>553410061785.S</t>
  </si>
  <si>
    <t>Brána garážová sekčná 3000x3000</t>
  </si>
  <si>
    <t>-818194190</t>
  </si>
  <si>
    <t>767658345.S</t>
  </si>
  <si>
    <t>Montáž sekcionálnej brány nad 9 do 13 m2</t>
  </si>
  <si>
    <t>-1971614830</t>
  </si>
  <si>
    <t>553410061805.S</t>
  </si>
  <si>
    <t>Brána garážová sekčná 3000x3800</t>
  </si>
  <si>
    <t>1733973967</t>
  </si>
  <si>
    <t>767995108.S</t>
  </si>
  <si>
    <t>Montáž ocelovej konštrukcie</t>
  </si>
  <si>
    <t>-1357060544</t>
  </si>
  <si>
    <t>87700</t>
  </si>
  <si>
    <t>11890</t>
  </si>
  <si>
    <t>4548</t>
  </si>
  <si>
    <t>767995108.S1</t>
  </si>
  <si>
    <t>Výroba ocelovej konštrukcie</t>
  </si>
  <si>
    <t>492493822</t>
  </si>
  <si>
    <t>553850000300.S</t>
  </si>
  <si>
    <t>Ocelové konštrukcie - valcovaný materiál</t>
  </si>
  <si>
    <t>-1554098450</t>
  </si>
  <si>
    <t>12200</t>
  </si>
  <si>
    <t>1650</t>
  </si>
  <si>
    <t>950</t>
  </si>
  <si>
    <t>553850000300.S1</t>
  </si>
  <si>
    <t>Dodávka pozinkovaných profilov</t>
  </si>
  <si>
    <t>-642731018</t>
  </si>
  <si>
    <t>59900</t>
  </si>
  <si>
    <t>8100</t>
  </si>
  <si>
    <t>2680</t>
  </si>
  <si>
    <t>553850000300.S3</t>
  </si>
  <si>
    <t>Dodávka pozinkovaných elementov</t>
  </si>
  <si>
    <t>2130972951</t>
  </si>
  <si>
    <t>12800</t>
  </si>
  <si>
    <t>1745</t>
  </si>
  <si>
    <t>568</t>
  </si>
  <si>
    <t>553850000300.S4</t>
  </si>
  <si>
    <t>Dodávka výpalkov</t>
  </si>
  <si>
    <t>-1277848706</t>
  </si>
  <si>
    <t>2800</t>
  </si>
  <si>
    <t>395</t>
  </si>
  <si>
    <t>320</t>
  </si>
  <si>
    <t>553850000300.S5</t>
  </si>
  <si>
    <t>Spojovací material</t>
  </si>
  <si>
    <t>-1252795884</t>
  </si>
  <si>
    <t>998767202.S</t>
  </si>
  <si>
    <t>Presun hmôt pre kovové stavebné doplnkové konštrukcie v objektoch výšky nad 6 do 12 m</t>
  </si>
  <si>
    <t>-1884074683</t>
  </si>
  <si>
    <t>783</t>
  </si>
  <si>
    <t>Nátery</t>
  </si>
  <si>
    <t>783222100.S</t>
  </si>
  <si>
    <t>Nátery kov.stav.doplnk.konštr. syntetické farby šedej na vzduchu schnúce dvojnásobné - 70µm</t>
  </si>
  <si>
    <t>1953658779</t>
  </si>
  <si>
    <t>783226100.S</t>
  </si>
  <si>
    <t>Nátery kov.stav.doplnk.konštr. syntetické na vzduchu schnúce základný - 35µm</t>
  </si>
  <si>
    <t>1213692091</t>
  </si>
  <si>
    <t>2505,71</t>
  </si>
  <si>
    <t>58,43</t>
  </si>
  <si>
    <t>37,14</t>
  </si>
  <si>
    <t>783980001.S1</t>
  </si>
  <si>
    <t>Nátery požiarne kovových konštrukcí (odolnosť 45 min)</t>
  </si>
  <si>
    <t>2037968540</t>
  </si>
  <si>
    <t>34900</t>
  </si>
  <si>
    <t>5890</t>
  </si>
  <si>
    <t>1870</t>
  </si>
  <si>
    <t>802997253</t>
  </si>
  <si>
    <t>000400011.S</t>
  </si>
  <si>
    <t>Projektové práce - náklady na výrobnú dokumentáciu</t>
  </si>
  <si>
    <t>707121364</t>
  </si>
  <si>
    <t>001400011.S1</t>
  </si>
  <si>
    <t>Žeriav 28 t</t>
  </si>
  <si>
    <t>hod</t>
  </si>
  <si>
    <t>-861011568</t>
  </si>
  <si>
    <t>270</t>
  </si>
  <si>
    <t>001400011.S2</t>
  </si>
  <si>
    <t>Pomocná ploošina</t>
  </si>
  <si>
    <t>deň</t>
  </si>
  <si>
    <t>1415498101</t>
  </si>
  <si>
    <t xml:space="preserve">D - Rozvod požiarnej vody </t>
  </si>
  <si>
    <t xml:space="preserve">    8 - Rúrové vedenie</t>
  </si>
  <si>
    <t xml:space="preserve">    713 - Izolácie tepelné</t>
  </si>
  <si>
    <t xml:space="preserve">    722 - Zdravotechnika - vnútorný vodovod</t>
  </si>
  <si>
    <t>HZS - Hodinové zúčtovacie sadzby</t>
  </si>
  <si>
    <t>-809625240</t>
  </si>
  <si>
    <t>65821037</t>
  </si>
  <si>
    <t>174101001.S</t>
  </si>
  <si>
    <t>Zásyp sypaninou so zhutnením jám, šachiet, rýh, zárezov alebo okolo objektov do 100 m3</t>
  </si>
  <si>
    <t>1788891160</t>
  </si>
  <si>
    <t>Obsyp potrubia sypaninou z vhodných hornín 1 až 4 s prehodením sypaniny</t>
  </si>
  <si>
    <t>827983098</t>
  </si>
  <si>
    <t>Rúrové vedenie</t>
  </si>
  <si>
    <t>871221406.S</t>
  </si>
  <si>
    <t>Potrubie vodovodné z PE 100 SDR11/PN16 zvárané natupo D 63x5,8 mm</t>
  </si>
  <si>
    <t>-20478061</t>
  </si>
  <si>
    <t>871221406.S1</t>
  </si>
  <si>
    <t>Zhotovenie nápojneho bodu rozvodu hydrantovej vody</t>
  </si>
  <si>
    <t>688500504</t>
  </si>
  <si>
    <t>949942101.S</t>
  </si>
  <si>
    <t>Hydraulická zdvíhacia plošina vrátane obsluhy inštalovaná na automobilovom podvozku výšky zdvihu do 27 m</t>
  </si>
  <si>
    <t>270729112</t>
  </si>
  <si>
    <t>998276101.S</t>
  </si>
  <si>
    <t>Presun hmôt pre rúrové vedenie hĺbené z rúr z plast., hmôt alebo sklolamin. v otvorenom výkope</t>
  </si>
  <si>
    <t>-569484436</t>
  </si>
  <si>
    <t>713</t>
  </si>
  <si>
    <t>Izolácie tepelné</t>
  </si>
  <si>
    <t>713482111.S</t>
  </si>
  <si>
    <t>Montáž trubíc z PE, hr.do 10 mm,vnút.priemer do 38 mm</t>
  </si>
  <si>
    <t>-1003167645</t>
  </si>
  <si>
    <t>283310001600</t>
  </si>
  <si>
    <t>Izolačná PE trubica TUBOLIT DG 35x9 mm (d potrubia x hr. izolácie), nadrezaná, AZ FLEX</t>
  </si>
  <si>
    <t>-1110393438</t>
  </si>
  <si>
    <t>18*1,02 'Prepočítané koeficientom množstva</t>
  </si>
  <si>
    <t>713482112.S</t>
  </si>
  <si>
    <t>Montáž trubíc z PE, hr.do 10 mm,vnút.priemer 39-70 mm</t>
  </si>
  <si>
    <t>-1081912558</t>
  </si>
  <si>
    <t>283310002100</t>
  </si>
  <si>
    <t>Izolačná PE trubica TUBOLIT DG 54x9 mm (d potrubia x hr. izolácie), nadrezaná, AZ FLEX</t>
  </si>
  <si>
    <t>212118379</t>
  </si>
  <si>
    <t>120*1,02 'Prepočítané koeficientom množstva</t>
  </si>
  <si>
    <t>998713202.S</t>
  </si>
  <si>
    <t>Presun hmôt pre izolácie tepelné v objektoch výšky nad 6 m do 12 m</t>
  </si>
  <si>
    <t>-1684841668</t>
  </si>
  <si>
    <t>722</t>
  </si>
  <si>
    <t>Zdravotechnika - vnútorný vodovod</t>
  </si>
  <si>
    <t>722130214.S</t>
  </si>
  <si>
    <t>Potrubie z oceľových rúr pozink. bezšvíkových bežných-11 353.0, 10 004.0 zvarov. bežných-11 343.00 DN 32</t>
  </si>
  <si>
    <t>1329295057</t>
  </si>
  <si>
    <t>722130216.S</t>
  </si>
  <si>
    <t>Potrubie z oceľových rúr pozink. bezšvíkových bežných-11 353.0, 10 004.0 zvarov. bežných-11 343.00 DN 50</t>
  </si>
  <si>
    <t>-557125563</t>
  </si>
  <si>
    <t>722221000.S</t>
  </si>
  <si>
    <t>Montáž a dodávka armatúr a spätnej klapky</t>
  </si>
  <si>
    <t>súb.</t>
  </si>
  <si>
    <t>1936480842</t>
  </si>
  <si>
    <t>0,001*1000 'Prepočítané koeficientom množstva</t>
  </si>
  <si>
    <t>722250005.S</t>
  </si>
  <si>
    <t>Montáž hydrantového systému s tvarovo stálou hadicou D 25</t>
  </si>
  <si>
    <t>732091931</t>
  </si>
  <si>
    <t>449150003900</t>
  </si>
  <si>
    <t>Hydrantový systém s tvarovo stálou hadicou D 25, hadica 30 m, skriňa 710x710x245 mm, presklené dvierka, prúdnica ekv.10</t>
  </si>
  <si>
    <t>1845324402</t>
  </si>
  <si>
    <t>722250180.S</t>
  </si>
  <si>
    <t>Montáž hasiaceho prístroja na stenu</t>
  </si>
  <si>
    <t>926307446</t>
  </si>
  <si>
    <t>449170000900.S</t>
  </si>
  <si>
    <t>Prenosný hasiaci prístroj práškový P6Če 6 kg, 21A</t>
  </si>
  <si>
    <t>-637459135</t>
  </si>
  <si>
    <t>449170001000.S</t>
  </si>
  <si>
    <t>Plastový box na hasiaci prístroj do 6 kg náplne</t>
  </si>
  <si>
    <t>1885246909</t>
  </si>
  <si>
    <t>722290215.S1</t>
  </si>
  <si>
    <t xml:space="preserve">Hydrodynamická skúška hydrantového systému s tvarovo stálou hadicou </t>
  </si>
  <si>
    <t>kus</t>
  </si>
  <si>
    <t>-1059805909</t>
  </si>
  <si>
    <t>722290215.S2</t>
  </si>
  <si>
    <t>Revízna správa hydrantového systému s tvarovo stálou hadicou</t>
  </si>
  <si>
    <t>-476906569</t>
  </si>
  <si>
    <t>722290226.S</t>
  </si>
  <si>
    <t>Tlaková skúška vodovodného potrubia závitového do DN 50</t>
  </si>
  <si>
    <t>-2086887302</t>
  </si>
  <si>
    <t>998722202.S</t>
  </si>
  <si>
    <t>Presun hmôt pre vnútorný vodovod v objektoch výšky nad 6 do 12 m</t>
  </si>
  <si>
    <t>-1890098117</t>
  </si>
  <si>
    <t>767995101.S</t>
  </si>
  <si>
    <t>Montáž ostatných atypických kovových stavebných doplnkových konštrukcií do 5 kg</t>
  </si>
  <si>
    <t>1040498259</t>
  </si>
  <si>
    <t>283310002500S1</t>
  </si>
  <si>
    <t>Kotviaci a upevnovací material</t>
  </si>
  <si>
    <t>1405698135</t>
  </si>
  <si>
    <t>-606470810</t>
  </si>
  <si>
    <t>HZS</t>
  </si>
  <si>
    <t>Hodinové zúčtovacie sadzby</t>
  </si>
  <si>
    <t>HZS000211.S</t>
  </si>
  <si>
    <t>Stavebno montážne práce menej náročne, pomocné alebo manipulačné (Tr. 1) v rozsahu viac 4 a menej ako 8 hodínn</t>
  </si>
  <si>
    <t>512</t>
  </si>
  <si>
    <t>42936470</t>
  </si>
  <si>
    <t>E - Zdravotechnika</t>
  </si>
  <si>
    <t xml:space="preserve">    721 - Zdravotechnika - vnútorná kanalizácia</t>
  </si>
  <si>
    <t xml:space="preserve">    725 - Zdravotechnika - zariaďovacie predmety</t>
  </si>
  <si>
    <t>131301101.S</t>
  </si>
  <si>
    <t>Výkopové práce nápojný bod kanalizácie</t>
  </si>
  <si>
    <t>1644702191</t>
  </si>
  <si>
    <t>721</t>
  </si>
  <si>
    <t>Zdravotechnika - vnútorná kanalizácia</t>
  </si>
  <si>
    <t>721171106.S</t>
  </si>
  <si>
    <t>Potrubie z PVC odpadové - montáž a dodávka rozvodov kanalizácie- nápojný bod cca 10m od objektu</t>
  </si>
  <si>
    <t>-1968443869</t>
  </si>
  <si>
    <t>722171130.S</t>
  </si>
  <si>
    <t>Plasthliníkové potrubie - rozvody pre vodu dodávka a montáž vrátane armatúr a spojovacieho materialu</t>
  </si>
  <si>
    <t>1159762649</t>
  </si>
  <si>
    <t>725</t>
  </si>
  <si>
    <t>Zdravotechnika - zariaďovacie predmety</t>
  </si>
  <si>
    <t>725119105.S</t>
  </si>
  <si>
    <t>Montáž a dodávka zariadovacích predmetov (2 umyvadlá, 3 batérie, 1 drez, 3x prietokový ohrievač)</t>
  </si>
  <si>
    <t>-277543639</t>
  </si>
  <si>
    <t>F - Elektroinštalácia</t>
  </si>
  <si>
    <t xml:space="preserve">    21-M - Elektromontáže</t>
  </si>
  <si>
    <t xml:space="preserve">    95-M - Revízie</t>
  </si>
  <si>
    <t>21-M</t>
  </si>
  <si>
    <t>Elektromontáže</t>
  </si>
  <si>
    <t>210010005.S</t>
  </si>
  <si>
    <t>Rúrka ohybná elektroinštalačná typ d90, uložená pod omietkou</t>
  </si>
  <si>
    <t>1068630949</t>
  </si>
  <si>
    <t>345710008300.S</t>
  </si>
  <si>
    <t>Rúrka ohybná vlnitá s nízkou mechanickou odolnosťou z PVC-U, D 90</t>
  </si>
  <si>
    <t>128</t>
  </si>
  <si>
    <t>1499506635</t>
  </si>
  <si>
    <t>210010024.S</t>
  </si>
  <si>
    <t>Rúrka ohybná elektroinštalačná z PVC typ FXP 16, uložená pevne</t>
  </si>
  <si>
    <t>-1474463435</t>
  </si>
  <si>
    <t>345710009000.S</t>
  </si>
  <si>
    <t>Rúrka ohybná vlnitá pancierová so strednou mechanickou odolnosťou z PVC-U, D 16</t>
  </si>
  <si>
    <t>-1715203198</t>
  </si>
  <si>
    <t>210010026.S</t>
  </si>
  <si>
    <t>Rúrka ohybná elektroinštalačná z PVC typ FXP 25, uložená pevne</t>
  </si>
  <si>
    <t>1233757858</t>
  </si>
  <si>
    <t>345710009200.S</t>
  </si>
  <si>
    <t>Rúrka ohybná vlnitá pancierová so strednou mechanickou odolnosťou z PVC-U, D 25</t>
  </si>
  <si>
    <t>1845601144</t>
  </si>
  <si>
    <t>210010581.S</t>
  </si>
  <si>
    <t>Rúrka tuhá elektroinštalačná z PVC, D 16 uložená pevne</t>
  </si>
  <si>
    <t>-1720695602</t>
  </si>
  <si>
    <t>345710000100</t>
  </si>
  <si>
    <t>Rúrka tuhá hrdlová PVC 1516E KA, D 16, KOPOS</t>
  </si>
  <si>
    <t>-1504895181</t>
  </si>
  <si>
    <t>345710038509</t>
  </si>
  <si>
    <t>Príchytka plastová 5316E LB pre EN rúrky D 16 mm, tmavošedá PVC, KOPOS</t>
  </si>
  <si>
    <t>-1156622819</t>
  </si>
  <si>
    <t>210010583.S</t>
  </si>
  <si>
    <t>Rúrka tuhá elektroinštalačná z PVC, D 25 uložená pevne</t>
  </si>
  <si>
    <t>-645715927</t>
  </si>
  <si>
    <t>345710000300</t>
  </si>
  <si>
    <t>Rúrka tuhá hrdlová PVC 1525 KA, D 25, KOPOS</t>
  </si>
  <si>
    <t>12381188</t>
  </si>
  <si>
    <t>345710020025.S</t>
  </si>
  <si>
    <t>Spojka 0225 z PVC pra tuhé elektroinštal. rúrky, samozhášavé, D 25 mm</t>
  </si>
  <si>
    <t>1012990138</t>
  </si>
  <si>
    <t>345710038527</t>
  </si>
  <si>
    <t>Príchytka plastová 5325 LB pre EN rúrky D 25 mm, tmavošedá PVC, KOPOS</t>
  </si>
  <si>
    <t>225963756</t>
  </si>
  <si>
    <t>42</t>
  </si>
  <si>
    <t>210020302.S</t>
  </si>
  <si>
    <t>Káblový žľab - káblový nosný systém, pozink., vrátane príslušenstva, 62/50 mm bez veka vrátane podpery</t>
  </si>
  <si>
    <t>1112537567</t>
  </si>
  <si>
    <t>345750008600.S</t>
  </si>
  <si>
    <t>Žľab káblový, šxv 62x50 mm, z pozinkovanej ocele</t>
  </si>
  <si>
    <t>573041853</t>
  </si>
  <si>
    <t>345750012500.S</t>
  </si>
  <si>
    <t>Koleno 90° pre káblový žľab šxv 62x50 mm, z pozinkovanej ocele</t>
  </si>
  <si>
    <t>-19898911</t>
  </si>
  <si>
    <t>345750042800.S</t>
  </si>
  <si>
    <t>Nosník pre káblový žľab šírky 62 mm, z pozinkovanej ocele</t>
  </si>
  <si>
    <t>83740615</t>
  </si>
  <si>
    <t>345750054400.S</t>
  </si>
  <si>
    <t>Spojovacia sada pre káblový žlab, M6</t>
  </si>
  <si>
    <t>-1181788601</t>
  </si>
  <si>
    <t>210020304.S</t>
  </si>
  <si>
    <t>Káblový žľab - káblový nosný systém, pozink., vrátane príslušenstva, 125/50 mm bez veka vrátane podpery</t>
  </si>
  <si>
    <t>1001175763</t>
  </si>
  <si>
    <t>345750008700.S</t>
  </si>
  <si>
    <t>Žľab káblový, šxv 125x50 mm, z pozinkovanej ocele</t>
  </si>
  <si>
    <t>1295303014</t>
  </si>
  <si>
    <t>345750012600.S</t>
  </si>
  <si>
    <t>Koleno 90° pre káblový žľab šxv 125x50 mm, z pozinkovanej ocele</t>
  </si>
  <si>
    <t>-1364555839</t>
  </si>
  <si>
    <t>345750043000.S</t>
  </si>
  <si>
    <t>Nosník pre káblový žľab šírky 125 mm, z pozinkovanej ocele</t>
  </si>
  <si>
    <t>-75217722</t>
  </si>
  <si>
    <t>1884420126</t>
  </si>
  <si>
    <t>210020310.S</t>
  </si>
  <si>
    <t>Káblový žľab - káblový nosný systém, pozink., vrátane príslušenstva, 250/100 mm bez veka vrátane podpery</t>
  </si>
  <si>
    <t>-78393889</t>
  </si>
  <si>
    <t>345750010400.S</t>
  </si>
  <si>
    <t>Žľab káblový, šxv 250x100 mm, z pozinkovanej ocele</t>
  </si>
  <si>
    <t>-1905253074</t>
  </si>
  <si>
    <t>345750014300.S</t>
  </si>
  <si>
    <t>Koleno 90° pre káblový žľab šxv 250x100 mm, z pozinkovanej ocele</t>
  </si>
  <si>
    <t>-1196372753</t>
  </si>
  <si>
    <t>345750043200.S</t>
  </si>
  <si>
    <t>Nosník pre káblový žľab šírky 250 mm, z pozinkovanej ocele</t>
  </si>
  <si>
    <t>-1751831608</t>
  </si>
  <si>
    <t>345750054300.S</t>
  </si>
  <si>
    <t>Spojovacia sada pre káblový žlab, M8</t>
  </si>
  <si>
    <t>-1374774618</t>
  </si>
  <si>
    <t>78</t>
  </si>
  <si>
    <t>210100001.S</t>
  </si>
  <si>
    <t>Ukončenie vodičov v rozvádzač. vrátane zapojenia a vodičovej koncovky do 2,5 mm2</t>
  </si>
  <si>
    <t>1469779462</t>
  </si>
  <si>
    <t>79</t>
  </si>
  <si>
    <t>354310017200.S</t>
  </si>
  <si>
    <t>Káblové oko medené lisovacie CU 0,75x3 KU-L</t>
  </si>
  <si>
    <t>-1767810783</t>
  </si>
  <si>
    <t>80</t>
  </si>
  <si>
    <t>210100003.S</t>
  </si>
  <si>
    <t>Ukončenie vodičov v rozvádzač. vrátane zapojenia a vodičovej koncovky do 16 mm2</t>
  </si>
  <si>
    <t>1735308590</t>
  </si>
  <si>
    <t>354310018500.S</t>
  </si>
  <si>
    <t>Káblové oko medené lisovacie CU 10x10 KU-L</t>
  </si>
  <si>
    <t>-361508682</t>
  </si>
  <si>
    <t>82</t>
  </si>
  <si>
    <t>210100004.S</t>
  </si>
  <si>
    <t>Ukončenie vodičov v rozvádzač. vrátane zapojenia a vodičovej koncovky do 25 mm2</t>
  </si>
  <si>
    <t>336029068</t>
  </si>
  <si>
    <t>83</t>
  </si>
  <si>
    <t>354310020500.S</t>
  </si>
  <si>
    <t>Káblové oko medené lisovacie CU 25x6 KU</t>
  </si>
  <si>
    <t>1602080723</t>
  </si>
  <si>
    <t>210110001.S</t>
  </si>
  <si>
    <t>Jednopólový spínač - radenie 1, nástenný IP 44, vrátane zapojenia</t>
  </si>
  <si>
    <t>1605672932</t>
  </si>
  <si>
    <t>345340003000.S</t>
  </si>
  <si>
    <t>Spínač jednopólový nástenný IP 44</t>
  </si>
  <si>
    <t>1257741695</t>
  </si>
  <si>
    <t>210110003.S</t>
  </si>
  <si>
    <t xml:space="preserve">Sériový spínač -  radenie 5, nástenný IP 44 vrátane zapojenia</t>
  </si>
  <si>
    <t>1070760229</t>
  </si>
  <si>
    <t>345330002915.S</t>
  </si>
  <si>
    <t>Prepínač nástenný, radenie 5, IP44</t>
  </si>
  <si>
    <t>1060820150</t>
  </si>
  <si>
    <t>210110004.S</t>
  </si>
  <si>
    <t>Striedavý prepínač - radenie 6, nástenný, IP 44, vrátane zapojenia</t>
  </si>
  <si>
    <t>-1524299337</t>
  </si>
  <si>
    <t>345330002920.S</t>
  </si>
  <si>
    <t>Spínač striedavý nástenný, radenie č.6, IP 44</t>
  </si>
  <si>
    <t>-224132485</t>
  </si>
  <si>
    <t>210111003.S</t>
  </si>
  <si>
    <t>Zásuvka vstavaná 400 V / 16A vrátane zapojenia, vyhotovenie 4P, 5P</t>
  </si>
  <si>
    <t>-632164856</t>
  </si>
  <si>
    <t>345540007710.S</t>
  </si>
  <si>
    <t>Zásuvka vstavaná priemyslová šikmá IEN 1653, 3P + N + PE, IP 54 - 400V, 16A</t>
  </si>
  <si>
    <t>1003823290</t>
  </si>
  <si>
    <t>210111033.S</t>
  </si>
  <si>
    <t>Zásuvka na povrchovú montáž IP 55, 250V / 16A, vrátane zapojenia 2P + PE</t>
  </si>
  <si>
    <t>1952706677</t>
  </si>
  <si>
    <t>345510001230</t>
  </si>
  <si>
    <t>Zásuvka Plexo jednonásobná, radenie 2P+T, s destkou ochranou, sivá, LEGRAND</t>
  </si>
  <si>
    <t>175367913</t>
  </si>
  <si>
    <t>210120007.S</t>
  </si>
  <si>
    <t>Odpínače valcových poistkových vložiek 14 x 51 jednopólové do 63 A</t>
  </si>
  <si>
    <t>-473373085</t>
  </si>
  <si>
    <t>345290013600.S</t>
  </si>
  <si>
    <t>Odpínač valcových poistiek OPVP 14-1, 63A, veľkosť 14x51</t>
  </si>
  <si>
    <t>-1034807454</t>
  </si>
  <si>
    <t>345290015600.S</t>
  </si>
  <si>
    <t>Poistková vložka valcová PV14 63A gG, veľkosť 14x51</t>
  </si>
  <si>
    <t>-67732133</t>
  </si>
  <si>
    <t>76</t>
  </si>
  <si>
    <t>210120401.S</t>
  </si>
  <si>
    <t>Istič vzduchový jednopólový do 63 A</t>
  </si>
  <si>
    <t>1787545923</t>
  </si>
  <si>
    <t>77</t>
  </si>
  <si>
    <t>358220000300.S</t>
  </si>
  <si>
    <t>Istič 1P, 10 A, charakteristika B, 6 kA, 1 modul</t>
  </si>
  <si>
    <t>-1426430124</t>
  </si>
  <si>
    <t>210120404.S</t>
  </si>
  <si>
    <t>Istič vzduchový trojpólový do 63 A</t>
  </si>
  <si>
    <t>539281004</t>
  </si>
  <si>
    <t>73</t>
  </si>
  <si>
    <t>358220042500.S</t>
  </si>
  <si>
    <t>Istič 3P, 25 A, charakteristika B, 6 kA, 3 moduly</t>
  </si>
  <si>
    <t>-1560411108</t>
  </si>
  <si>
    <t>74</t>
  </si>
  <si>
    <t>358220042300.S</t>
  </si>
  <si>
    <t>Istič 3P, 16 A, charakteristika B, 6 kA, 3 moduly</t>
  </si>
  <si>
    <t>-1557735987</t>
  </si>
  <si>
    <t>75</t>
  </si>
  <si>
    <t>358220042700.S</t>
  </si>
  <si>
    <t>Istič 3P, 40 A, charakteristika B, 6 kA, 3 moduly</t>
  </si>
  <si>
    <t>1319759623</t>
  </si>
  <si>
    <t>210120410.S</t>
  </si>
  <si>
    <t>Prúdové chrániče dvojpólové 16 - 80 A</t>
  </si>
  <si>
    <t>2053237745</t>
  </si>
  <si>
    <t>358230015745</t>
  </si>
  <si>
    <t>Prúdový chránič s nadprúdovou ochranou OLI-16B-1N-030A, 16 A, AC 230 V, charakteristika B, 30 mA, 1+N-pól, 10 kA, typ A</t>
  </si>
  <si>
    <t>-270001928</t>
  </si>
  <si>
    <t>210120411.S</t>
  </si>
  <si>
    <t>Prúdové chrániče štvorpólové 25 - 80 A</t>
  </si>
  <si>
    <t>-1748274396</t>
  </si>
  <si>
    <t>358230026000.S</t>
  </si>
  <si>
    <t>Prúdový chránič 4P, 25 A, 30 mA, typ AC, 4 moduly</t>
  </si>
  <si>
    <t>-1344228269</t>
  </si>
  <si>
    <t>210120423.S</t>
  </si>
  <si>
    <t>Zvodiče prepätia kombinované typu 1+2 (triedy B + C) 3pól, 3+1pól</t>
  </si>
  <si>
    <t>1507741463</t>
  </si>
  <si>
    <t>358240002200.S</t>
  </si>
  <si>
    <t>Zvodič prepätia kombinovaný 3P, 37,5kA, limp= 8kA/pól, 3 moduly</t>
  </si>
  <si>
    <t>1202044339</t>
  </si>
  <si>
    <t>210193085.S</t>
  </si>
  <si>
    <t>Domova rozvodnica do 96 M povrchová montáž IP 30</t>
  </si>
  <si>
    <t>-546696620</t>
  </si>
  <si>
    <t>357140008230.S</t>
  </si>
  <si>
    <t>Rozvodnicová skriňa plastová nástenná, počet radov 2, modulov v rade 18, modulov celkom 36, PE+N, IP65</t>
  </si>
  <si>
    <t>-940779203</t>
  </si>
  <si>
    <t>357140008240.S</t>
  </si>
  <si>
    <t>Rozvodnicová skriňa plastová nástenná, počet radov 4, modulov v rade 18, modulov celkom 64, PE+N, IP65</t>
  </si>
  <si>
    <t>1552009276</t>
  </si>
  <si>
    <t>210201311.S</t>
  </si>
  <si>
    <t>Zapojenie svietidla IP65, 2x svetelný zdroj, priemyselné nástenné - stropné s lineárnou žiarivkou</t>
  </si>
  <si>
    <t>1423058817</t>
  </si>
  <si>
    <t>348320000600.S</t>
  </si>
  <si>
    <t>Svietidlá priemyselné žiarivkové stropné 2x58W, IP66, 1200x155 mm, EVG, kryt PMMA</t>
  </si>
  <si>
    <t>529809506</t>
  </si>
  <si>
    <t>210201345.S</t>
  </si>
  <si>
    <t>Zapojenie LED svietidla IP66, priemyselné stropné - nástenné</t>
  </si>
  <si>
    <t>-370933800</t>
  </si>
  <si>
    <t>348320000700.S</t>
  </si>
  <si>
    <t>LED svietidlo priemyselné nástenné 1x35W, 2200 lm IP66, s vyšším krytím</t>
  </si>
  <si>
    <t>-835641378</t>
  </si>
  <si>
    <t>210201346.S</t>
  </si>
  <si>
    <t>Zapojenie LED svietidla IP65, priemyselné závesné</t>
  </si>
  <si>
    <t>-315616534</t>
  </si>
  <si>
    <t>348320001344</t>
  </si>
  <si>
    <t>LED svietidlo priemyselné stropné RONDO 100W, IP65, 13000 lm, 4000 K, rozmer d 252x200 mm, AMI</t>
  </si>
  <si>
    <t>-530210171</t>
  </si>
  <si>
    <t>210201510.S</t>
  </si>
  <si>
    <t>Zapojenie núdzového svietidla IP22, 1x svetelný LED zdroj - núdzový režim</t>
  </si>
  <si>
    <t>-2065760108</t>
  </si>
  <si>
    <t>348150000600</t>
  </si>
  <si>
    <t>LED svietidlo núdzové LUCIA, 1,2W, IP22, 3h núdzový režim, rozmer 350x144x47 mm, AMI</t>
  </si>
  <si>
    <t>-1112197808</t>
  </si>
  <si>
    <t>210201911.S</t>
  </si>
  <si>
    <t>Montáž svietidla interiérového na strop do 1,0 kg</t>
  </si>
  <si>
    <t>-1305762283</t>
  </si>
  <si>
    <t>210201915.S</t>
  </si>
  <si>
    <t>Montáž svietidla interiérového na strop do 1,5 kg</t>
  </si>
  <si>
    <t>1340280</t>
  </si>
  <si>
    <t>210800107.S</t>
  </si>
  <si>
    <t>Kábel medený uložený voľne CYKY 450/750 V 3x1,5</t>
  </si>
  <si>
    <t>1855791474</t>
  </si>
  <si>
    <t>341110000700.S</t>
  </si>
  <si>
    <t>Kábel medený CYKY-O 3x1,5 mm2</t>
  </si>
  <si>
    <t>1938597279</t>
  </si>
  <si>
    <t>341110000700.S1</t>
  </si>
  <si>
    <t>Kábel medený CYKY-J 3x1,5 mm2</t>
  </si>
  <si>
    <t>-1048428044</t>
  </si>
  <si>
    <t>210800108.S</t>
  </si>
  <si>
    <t>Kábel medený uložený voľne CYKY 450/750 V 3x2,5</t>
  </si>
  <si>
    <t>-1193670968</t>
  </si>
  <si>
    <t>341110000800.S</t>
  </si>
  <si>
    <t>Kábel medený CYKY-J 3x2,5 mm2</t>
  </si>
  <si>
    <t>-786508316</t>
  </si>
  <si>
    <t>210800118.S</t>
  </si>
  <si>
    <t>Kábel medený uložený voľne CYKY 450/750 V 4x25</t>
  </si>
  <si>
    <t>-594197373</t>
  </si>
  <si>
    <t>341110001800.S</t>
  </si>
  <si>
    <t>Kábel medený CYKY-J 4x25 mm2</t>
  </si>
  <si>
    <t>730266263</t>
  </si>
  <si>
    <t>210800120.S</t>
  </si>
  <si>
    <t>Kábel medený uložený voľne CYKY 450/750 V 5x2,5</t>
  </si>
  <si>
    <t>1690148255</t>
  </si>
  <si>
    <t>341110002000.S</t>
  </si>
  <si>
    <t>Kábel medený CYKY-J 5x2,5 mm2</t>
  </si>
  <si>
    <t>-381401595</t>
  </si>
  <si>
    <t>210800123.S</t>
  </si>
  <si>
    <t>Kábel medený uložený voľne CYKY 450/750 V 5x10</t>
  </si>
  <si>
    <t>996750911</t>
  </si>
  <si>
    <t>341110002300.S</t>
  </si>
  <si>
    <t>Kábel medený CYKY-J 5x10 mm2</t>
  </si>
  <si>
    <t>-1670244845</t>
  </si>
  <si>
    <t>95-M</t>
  </si>
  <si>
    <t>Revízie</t>
  </si>
  <si>
    <t>86</t>
  </si>
  <si>
    <t>950101001.S</t>
  </si>
  <si>
    <t>Revízia vrátane revíznej správy</t>
  </si>
  <si>
    <t>-1354178820</t>
  </si>
  <si>
    <t>87</t>
  </si>
  <si>
    <t>950101006.S</t>
  </si>
  <si>
    <t>Meranie bez rozlíšenia - kontrola stavu elektroinštalácie</t>
  </si>
  <si>
    <t>-2079685732</t>
  </si>
  <si>
    <t>84</t>
  </si>
  <si>
    <t>HZS000113.S</t>
  </si>
  <si>
    <t>Stavebno montážne práce náročné ucelené - odborné, tvorivé remeselné (Tr. 3) v rozsahu viac ako 8 hodín</t>
  </si>
  <si>
    <t>-1040434709</t>
  </si>
  <si>
    <t>85</t>
  </si>
  <si>
    <t>358260000700.S1</t>
  </si>
  <si>
    <t>Podružný material</t>
  </si>
  <si>
    <t>1793229329</t>
  </si>
  <si>
    <t>G - Bleskozvod</t>
  </si>
  <si>
    <t xml:space="preserve">    46-M - Zemné práce vykonávané pri externých montážnych prácach</t>
  </si>
  <si>
    <t>210220001.S</t>
  </si>
  <si>
    <t>Uzemňovacie vedenie na povrchu FeZn drôt zvodový Ø 8-10</t>
  </si>
  <si>
    <t>153806068</t>
  </si>
  <si>
    <t>354410054810.S</t>
  </si>
  <si>
    <t>Drôt bleskozvodový FeZn, d 10 mm, PVC</t>
  </si>
  <si>
    <t>1711801988</t>
  </si>
  <si>
    <t>210220020.S</t>
  </si>
  <si>
    <t>Uzemňovacie vedenie v zemi FeZn do 120 mm2 vrátane izolácie spojov</t>
  </si>
  <si>
    <t>-1050148167</t>
  </si>
  <si>
    <t>354410058800.S</t>
  </si>
  <si>
    <t>Pásovina uzemňovacia FeZn 30 x 4 mm</t>
  </si>
  <si>
    <t>1839129593</t>
  </si>
  <si>
    <t>210220031.S</t>
  </si>
  <si>
    <t>Ekvipotenciálna svorkovnica EPS 2 v krabici KO 125 E</t>
  </si>
  <si>
    <t>1959273763</t>
  </si>
  <si>
    <t>345410000400</t>
  </si>
  <si>
    <t>Krabica odbočná z PVC s viečkom pod omietku KO 125 E, šxvxh 150x150x77 mm, KOPOS</t>
  </si>
  <si>
    <t>-820383107</t>
  </si>
  <si>
    <t>345610005100</t>
  </si>
  <si>
    <t>Svorkovnica ekvipotencionálna z PP biela EPS 2 XX, šxvxh 126x50x60 mm, KOPOS</t>
  </si>
  <si>
    <t>1341353474</t>
  </si>
  <si>
    <t>210220050.S</t>
  </si>
  <si>
    <t>Označenie zvodov číselnými štítkami</t>
  </si>
  <si>
    <t>-1068670873</t>
  </si>
  <si>
    <t>354410064700.S</t>
  </si>
  <si>
    <t>Štítok orientačný nerezový na zvody 0</t>
  </si>
  <si>
    <t>907580015</t>
  </si>
  <si>
    <t>210220230.S</t>
  </si>
  <si>
    <t>Ochranná strieška FeZn</t>
  </si>
  <si>
    <t>360175775</t>
  </si>
  <si>
    <t>354410025000.S</t>
  </si>
  <si>
    <t>Strieška FeZn ochranná horná označenie OS 02</t>
  </si>
  <si>
    <t>1171692563</t>
  </si>
  <si>
    <t>210220240.S</t>
  </si>
  <si>
    <t xml:space="preserve">Svorka FeZn k zachytávacej, uzemňovacej tyči  SJ</t>
  </si>
  <si>
    <t>-1048356134</t>
  </si>
  <si>
    <t>354410001500.S</t>
  </si>
  <si>
    <t>Svorka FeZn k uzemňovacej tyči označenie SJ 01</t>
  </si>
  <si>
    <t>784501784</t>
  </si>
  <si>
    <t>210220247.S</t>
  </si>
  <si>
    <t>Svorka FeZn skúšobná SZ</t>
  </si>
  <si>
    <t>274130242</t>
  </si>
  <si>
    <t>354410004300.S</t>
  </si>
  <si>
    <t>Svorka FeZn skúšobná označenie SZ</t>
  </si>
  <si>
    <t>1856383718</t>
  </si>
  <si>
    <t>210220252.S</t>
  </si>
  <si>
    <t>Svorka FeZn odbočovacia spojovacia SR 01, SR 02 (pásovina do 120 mm2)</t>
  </si>
  <si>
    <t>236526145</t>
  </si>
  <si>
    <t>354410000400.S</t>
  </si>
  <si>
    <t>Svorka FeZn odbočovacia spojovacia označenie SR 01</t>
  </si>
  <si>
    <t>-2007568677</t>
  </si>
  <si>
    <t>210220253.S</t>
  </si>
  <si>
    <t>Svorka FeZn uzemňovacia SR03</t>
  </si>
  <si>
    <t>820049588</t>
  </si>
  <si>
    <t>354410000900.S</t>
  </si>
  <si>
    <t>Svorka FeZn uzemňovacia označenie SR 03 A</t>
  </si>
  <si>
    <t>1182205216</t>
  </si>
  <si>
    <t>210220260.S</t>
  </si>
  <si>
    <t>Ochranný uholník FeZn OU</t>
  </si>
  <si>
    <t>387722264</t>
  </si>
  <si>
    <t>354410053300.S</t>
  </si>
  <si>
    <t>Uholník ochranný FeZn označenie OU 1,7 m</t>
  </si>
  <si>
    <t>1443359653</t>
  </si>
  <si>
    <t>210220265.S</t>
  </si>
  <si>
    <t>Držiak ochranného uholníka FeZn univerzálny DOU</t>
  </si>
  <si>
    <t>1002286321</t>
  </si>
  <si>
    <t>354410054050.S</t>
  </si>
  <si>
    <t>Držiak FeZn ochranného uholníka univerzálny s vrutom označenie DUU vr. 4</t>
  </si>
  <si>
    <t>-2069742572</t>
  </si>
  <si>
    <t>210220800.S</t>
  </si>
  <si>
    <t>Uzemňovacie vedenie na povrchu AlMgSi drôt zvodový Ø 8-10 mm</t>
  </si>
  <si>
    <t>-47408461</t>
  </si>
  <si>
    <t>354410064200.S</t>
  </si>
  <si>
    <t>Drôt bleskozvodový zliatina AlMgSi, d 8 mm, Al</t>
  </si>
  <si>
    <t>-998435492</t>
  </si>
  <si>
    <t>210220810.S</t>
  </si>
  <si>
    <t>Podpery vedenia zliatina AlMgSi na plochú strechu PV21</t>
  </si>
  <si>
    <t>1670678515</t>
  </si>
  <si>
    <t>354410034900.S</t>
  </si>
  <si>
    <t>Podložka plastová k podpere vedenia FeZn označenie podložka k PV 21</t>
  </si>
  <si>
    <t>-1856413394</t>
  </si>
  <si>
    <t>354410035100.S</t>
  </si>
  <si>
    <t>Podpera vedenia FeZn na ploché strechy označenie PV 21 betonová</t>
  </si>
  <si>
    <t>1846478005</t>
  </si>
  <si>
    <t>210220813.S</t>
  </si>
  <si>
    <t>Podpery vedenia zliatina AlMgSi na plechové strechy PV 23 a PV 24</t>
  </si>
  <si>
    <t>-194151859</t>
  </si>
  <si>
    <t>354410052200.S</t>
  </si>
  <si>
    <t>Podpera vedenia na plechové strechy zliatina AlMgSi označenie PV 23 Al</t>
  </si>
  <si>
    <t>1048636646</t>
  </si>
  <si>
    <t>210220831.S</t>
  </si>
  <si>
    <t>Zachytávacia tyč zliatina AlMgSi bez osadenia JP 10, JP 15, JP 20</t>
  </si>
  <si>
    <t>-32669923</t>
  </si>
  <si>
    <t>354410030500.S</t>
  </si>
  <si>
    <t>Tyč zachytávacia zliatina AlMgSi označenie JP 15 Al</t>
  </si>
  <si>
    <t>-1223320874</t>
  </si>
  <si>
    <t>210220853.S</t>
  </si>
  <si>
    <t>Svorka zliatina AlMgSi spojovacia SS</t>
  </si>
  <si>
    <t>1672466425</t>
  </si>
  <si>
    <t>354410012900.S</t>
  </si>
  <si>
    <t>Svorka spojovacia zliatina AlMgSi označenie SS 2 skrutky s príložkou Al</t>
  </si>
  <si>
    <t>-324425754</t>
  </si>
  <si>
    <t>210220856.S</t>
  </si>
  <si>
    <t>Svorka zliatina AlMgSi na odkvapový žľab SO</t>
  </si>
  <si>
    <t>-932666407</t>
  </si>
  <si>
    <t>354410013800.S</t>
  </si>
  <si>
    <t>Svorka okapová zliatina AlMgSi označenie SO Al</t>
  </si>
  <si>
    <t>542830827</t>
  </si>
  <si>
    <t>46-M</t>
  </si>
  <si>
    <t>Zemné práce vykonávané pri externých montážnych prácach</t>
  </si>
  <si>
    <t>460200154.S</t>
  </si>
  <si>
    <t>Hĺbenie káblovej ryhy ručne 35 cm širokej a 70 cm hlbokej, v zemine triedy 4</t>
  </si>
  <si>
    <t>1334855820</t>
  </si>
  <si>
    <t>460560154.S</t>
  </si>
  <si>
    <t>Ručný zásyp nezap. káblovej ryhy bez zhutn. zeminy, 35 cm širokej, 70 cm hlbokej v zemine tr. 4</t>
  </si>
  <si>
    <t>1634909697</t>
  </si>
  <si>
    <t>460620014.S</t>
  </si>
  <si>
    <t>Proviz. úprava terénu v zemine tr. 4, aby nerovnosti terénu neboli väčšie ako 2 cm od vodor.hladiny</t>
  </si>
  <si>
    <t>-124699857</t>
  </si>
  <si>
    <t>147*1,5</t>
  </si>
  <si>
    <t>Revízia bleskozvodu</t>
  </si>
  <si>
    <t>2121327959</t>
  </si>
  <si>
    <t>950101001.S1</t>
  </si>
  <si>
    <t>Meranie bez rozlíšenia</t>
  </si>
  <si>
    <t>352301798</t>
  </si>
  <si>
    <t>359481182</t>
  </si>
  <si>
    <t>581530001400.S</t>
  </si>
  <si>
    <t>983068246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</si>
</sst>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25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28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48" t="s">
        <v>41</v>
      </c>
      <c r="G29" s="47"/>
      <c r="H29" s="47"/>
      <c r="I29" s="47"/>
      <c r="J29" s="47"/>
      <c r="K29" s="47"/>
      <c r="L29" s="49">
        <v>0.20000000000000001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>
        <f>ROUND(AZ94,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ROUND(AV94, 2)</f>
        <v>0</v>
      </c>
      <c r="AL29" s="50"/>
      <c r="AM29" s="50"/>
      <c r="AN29" s="50"/>
      <c r="AO29" s="50"/>
      <c r="AP29" s="50"/>
      <c r="AQ29" s="50"/>
      <c r="AR29" s="52"/>
      <c r="AS29" s="53"/>
      <c r="AT29" s="53"/>
      <c r="AU29" s="53"/>
      <c r="AV29" s="53"/>
      <c r="AW29" s="53"/>
      <c r="AX29" s="53"/>
      <c r="AY29" s="53"/>
      <c r="AZ29" s="53"/>
      <c r="BE29" s="54"/>
    </row>
    <row r="30" s="3" customFormat="1" ht="14.4" customHeight="1">
      <c r="A30" s="3"/>
      <c r="B30" s="46"/>
      <c r="C30" s="47"/>
      <c r="D30" s="47"/>
      <c r="E30" s="47"/>
      <c r="F30" s="48" t="s">
        <v>42</v>
      </c>
      <c r="G30" s="47"/>
      <c r="H30" s="47"/>
      <c r="I30" s="47"/>
      <c r="J30" s="47"/>
      <c r="K30" s="47"/>
      <c r="L30" s="49">
        <v>0.20000000000000001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>
        <f>ROUND(BA94,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>
        <f>ROUND(AW94, 2)</f>
        <v>0</v>
      </c>
      <c r="AL30" s="50"/>
      <c r="AM30" s="50"/>
      <c r="AN30" s="50"/>
      <c r="AO30" s="50"/>
      <c r="AP30" s="50"/>
      <c r="AQ30" s="50"/>
      <c r="AR30" s="52"/>
      <c r="AS30" s="53"/>
      <c r="AT30" s="53"/>
      <c r="AU30" s="53"/>
      <c r="AV30" s="53"/>
      <c r="AW30" s="53"/>
      <c r="AX30" s="53"/>
      <c r="AY30" s="53"/>
      <c r="AZ30" s="53"/>
      <c r="BE30" s="54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55">
        <v>0.20000000000000001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6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6">
        <v>0</v>
      </c>
      <c r="AL31" s="47"/>
      <c r="AM31" s="47"/>
      <c r="AN31" s="47"/>
      <c r="AO31" s="47"/>
      <c r="AP31" s="47"/>
      <c r="AQ31" s="47"/>
      <c r="AR31" s="57"/>
      <c r="BE31" s="54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55">
        <v>0.20000000000000001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6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6">
        <v>0</v>
      </c>
      <c r="AL32" s="47"/>
      <c r="AM32" s="47"/>
      <c r="AN32" s="47"/>
      <c r="AO32" s="47"/>
      <c r="AP32" s="47"/>
      <c r="AQ32" s="47"/>
      <c r="AR32" s="57"/>
      <c r="BE32" s="54"/>
    </row>
    <row r="33" hidden="1" s="3" customFormat="1" ht="14.4" customHeight="1">
      <c r="A33" s="3"/>
      <c r="B33" s="46"/>
      <c r="C33" s="47"/>
      <c r="D33" s="47"/>
      <c r="E33" s="47"/>
      <c r="F33" s="48" t="s">
        <v>45</v>
      </c>
      <c r="G33" s="47"/>
      <c r="H33" s="47"/>
      <c r="I33" s="47"/>
      <c r="J33" s="47"/>
      <c r="K33" s="47"/>
      <c r="L33" s="49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>
        <f>ROUND(BD94,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>
        <v>0</v>
      </c>
      <c r="AL33" s="50"/>
      <c r="AM33" s="50"/>
      <c r="AN33" s="50"/>
      <c r="AO33" s="50"/>
      <c r="AP33" s="50"/>
      <c r="AQ33" s="50"/>
      <c r="AR33" s="52"/>
      <c r="AS33" s="53"/>
      <c r="AT33" s="53"/>
      <c r="AU33" s="53"/>
      <c r="AV33" s="53"/>
      <c r="AW33" s="53"/>
      <c r="AX33" s="53"/>
      <c r="AY33" s="53"/>
      <c r="AZ33" s="53"/>
      <c r="BE33" s="54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8"/>
      <c r="D35" s="59" t="s">
        <v>46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1" t="s">
        <v>47</v>
      </c>
      <c r="U35" s="60"/>
      <c r="V35" s="60"/>
      <c r="W35" s="60"/>
      <c r="X35" s="62" t="s">
        <v>48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3">
        <f>SUM(AK26:AK33)</f>
        <v>0</v>
      </c>
      <c r="AL35" s="60"/>
      <c r="AM35" s="60"/>
      <c r="AN35" s="60"/>
      <c r="AO35" s="64"/>
      <c r="AP35" s="58"/>
      <c r="AQ35" s="58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5"/>
      <c r="C49" s="66"/>
      <c r="D49" s="67" t="s">
        <v>49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7" t="s">
        <v>50</v>
      </c>
      <c r="AI49" s="68"/>
      <c r="AJ49" s="68"/>
      <c r="AK49" s="68"/>
      <c r="AL49" s="68"/>
      <c r="AM49" s="68"/>
      <c r="AN49" s="68"/>
      <c r="AO49" s="68"/>
      <c r="AP49" s="66"/>
      <c r="AQ49" s="66"/>
      <c r="AR49" s="69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70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70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0" t="s">
        <v>51</v>
      </c>
      <c r="AI60" s="42"/>
      <c r="AJ60" s="42"/>
      <c r="AK60" s="42"/>
      <c r="AL60" s="42"/>
      <c r="AM60" s="70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7" t="s">
        <v>53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7" t="s">
        <v>54</v>
      </c>
      <c r="AI64" s="71"/>
      <c r="AJ64" s="71"/>
      <c r="AK64" s="71"/>
      <c r="AL64" s="71"/>
      <c r="AM64" s="71"/>
      <c r="AN64" s="71"/>
      <c r="AO64" s="71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70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70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70" t="s">
        <v>51</v>
      </c>
      <c r="AI75" s="42"/>
      <c r="AJ75" s="42"/>
      <c r="AK75" s="42"/>
      <c r="AL75" s="42"/>
      <c r="AM75" s="70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72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44"/>
      <c r="BE77" s="38"/>
    </row>
    <row r="81" s="2" customFormat="1" ht="6.96" customHeight="1">
      <c r="A81" s="38"/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6"/>
      <c r="C84" s="32" t="s">
        <v>12</v>
      </c>
      <c r="D84" s="77"/>
      <c r="E84" s="77"/>
      <c r="F84" s="77"/>
      <c r="G84" s="77"/>
      <c r="H84" s="77"/>
      <c r="I84" s="77"/>
      <c r="J84" s="77"/>
      <c r="K84" s="77"/>
      <c r="L84" s="77" t="str">
        <f>K5</f>
        <v>07022024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BE84" s="4"/>
    </row>
    <row r="85" s="5" customFormat="1" ht="36.96" customHeight="1">
      <c r="A85" s="5"/>
      <c r="B85" s="79"/>
      <c r="C85" s="80" t="s">
        <v>15</v>
      </c>
      <c r="D85" s="81"/>
      <c r="E85" s="81"/>
      <c r="F85" s="81"/>
      <c r="G85" s="81"/>
      <c r="H85" s="81"/>
      <c r="I85" s="81"/>
      <c r="J85" s="81"/>
      <c r="K85" s="81"/>
      <c r="L85" s="82" t="str">
        <f>K6</f>
        <v>Sklad potravinárskych výrobkov - Kolárovo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3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84" t="str">
        <f>IF(K8="","",K8)</f>
        <v>Kolárovo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85" t="str">
        <f>IF(AN8= "","",AN8)</f>
        <v>7. 2. 2024</v>
      </c>
      <c r="AN87" s="85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7" t="str">
        <f>IF(E11= "","",E11)</f>
        <v>TOMATA s.r.o.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6" t="str">
        <f>IF(E17="","",E17)</f>
        <v xml:space="preserve"> </v>
      </c>
      <c r="AN89" s="77"/>
      <c r="AO89" s="77"/>
      <c r="AP89" s="77"/>
      <c r="AQ89" s="40"/>
      <c r="AR89" s="44"/>
      <c r="AS89" s="87" t="s">
        <v>56</v>
      </c>
      <c r="AT89" s="88"/>
      <c r="AU89" s="89"/>
      <c r="AV89" s="89"/>
      <c r="AW89" s="89"/>
      <c r="AX89" s="89"/>
      <c r="AY89" s="89"/>
      <c r="AZ89" s="89"/>
      <c r="BA89" s="89"/>
      <c r="BB89" s="89"/>
      <c r="BC89" s="89"/>
      <c r="BD89" s="90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7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6" t="str">
        <f>IF(E20="","",E20)</f>
        <v xml:space="preserve"> </v>
      </c>
      <c r="AN90" s="77"/>
      <c r="AO90" s="77"/>
      <c r="AP90" s="77"/>
      <c r="AQ90" s="40"/>
      <c r="AR90" s="44"/>
      <c r="AS90" s="91"/>
      <c r="AT90" s="92"/>
      <c r="AU90" s="93"/>
      <c r="AV90" s="93"/>
      <c r="AW90" s="93"/>
      <c r="AX90" s="93"/>
      <c r="AY90" s="93"/>
      <c r="AZ90" s="93"/>
      <c r="BA90" s="93"/>
      <c r="BB90" s="93"/>
      <c r="BC90" s="93"/>
      <c r="BD90" s="94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5"/>
      <c r="AT91" s="96"/>
      <c r="AU91" s="97"/>
      <c r="AV91" s="97"/>
      <c r="AW91" s="97"/>
      <c r="AX91" s="97"/>
      <c r="AY91" s="97"/>
      <c r="AZ91" s="97"/>
      <c r="BA91" s="97"/>
      <c r="BB91" s="97"/>
      <c r="BC91" s="97"/>
      <c r="BD91" s="98"/>
      <c r="BE91" s="38"/>
    </row>
    <row r="92" s="2" customFormat="1" ht="29.28" customHeight="1">
      <c r="A92" s="38"/>
      <c r="B92" s="39"/>
      <c r="C92" s="99" t="s">
        <v>57</v>
      </c>
      <c r="D92" s="100"/>
      <c r="E92" s="100"/>
      <c r="F92" s="100"/>
      <c r="G92" s="100"/>
      <c r="H92" s="101"/>
      <c r="I92" s="102" t="s">
        <v>58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 t="s">
        <v>59</v>
      </c>
      <c r="AH92" s="100"/>
      <c r="AI92" s="100"/>
      <c r="AJ92" s="100"/>
      <c r="AK92" s="100"/>
      <c r="AL92" s="100"/>
      <c r="AM92" s="100"/>
      <c r="AN92" s="102" t="s">
        <v>60</v>
      </c>
      <c r="AO92" s="100"/>
      <c r="AP92" s="104"/>
      <c r="AQ92" s="105" t="s">
        <v>61</v>
      </c>
      <c r="AR92" s="44"/>
      <c r="AS92" s="106" t="s">
        <v>62</v>
      </c>
      <c r="AT92" s="107" t="s">
        <v>63</v>
      </c>
      <c r="AU92" s="107" t="s">
        <v>64</v>
      </c>
      <c r="AV92" s="107" t="s">
        <v>65</v>
      </c>
      <c r="AW92" s="107" t="s">
        <v>66</v>
      </c>
      <c r="AX92" s="107" t="s">
        <v>67</v>
      </c>
      <c r="AY92" s="107" t="s">
        <v>68</v>
      </c>
      <c r="AZ92" s="107" t="s">
        <v>69</v>
      </c>
      <c r="BA92" s="107" t="s">
        <v>70</v>
      </c>
      <c r="BB92" s="107" t="s">
        <v>71</v>
      </c>
      <c r="BC92" s="107" t="s">
        <v>72</v>
      </c>
      <c r="BD92" s="108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9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1"/>
      <c r="BE93" s="38"/>
    </row>
    <row r="94" s="6" customFormat="1" ht="32.4" customHeight="1">
      <c r="A94" s="6"/>
      <c r="B94" s="112"/>
      <c r="C94" s="113" t="s">
        <v>74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5">
        <f>ROUND(SUM(AG95:AG101),2)</f>
        <v>0</v>
      </c>
      <c r="AH94" s="115"/>
      <c r="AI94" s="115"/>
      <c r="AJ94" s="115"/>
      <c r="AK94" s="115"/>
      <c r="AL94" s="115"/>
      <c r="AM94" s="115"/>
      <c r="AN94" s="116">
        <f>SUM(AG94,AT94)</f>
        <v>0</v>
      </c>
      <c r="AO94" s="116"/>
      <c r="AP94" s="116"/>
      <c r="AQ94" s="117" t="s">
        <v>1</v>
      </c>
      <c r="AR94" s="118"/>
      <c r="AS94" s="119">
        <f>ROUND(SUM(AS95:AS101),2)</f>
        <v>0</v>
      </c>
      <c r="AT94" s="120">
        <f>ROUND(SUM(AV94:AW94),2)</f>
        <v>0</v>
      </c>
      <c r="AU94" s="121">
        <f>ROUND(SUM(AU95:AU101),5)</f>
        <v>0</v>
      </c>
      <c r="AV94" s="120">
        <f>ROUND(AZ94*L29,2)</f>
        <v>0</v>
      </c>
      <c r="AW94" s="120">
        <f>ROUND(BA94*L30,2)</f>
        <v>0</v>
      </c>
      <c r="AX94" s="120">
        <f>ROUND(BB94*L29,2)</f>
        <v>0</v>
      </c>
      <c r="AY94" s="120">
        <f>ROUND(BC94*L30,2)</f>
        <v>0</v>
      </c>
      <c r="AZ94" s="120">
        <f>ROUND(SUM(AZ95:AZ101),2)</f>
        <v>0</v>
      </c>
      <c r="BA94" s="120">
        <f>ROUND(SUM(BA95:BA101),2)</f>
        <v>0</v>
      </c>
      <c r="BB94" s="120">
        <f>ROUND(SUM(BB95:BB101),2)</f>
        <v>0</v>
      </c>
      <c r="BC94" s="120">
        <f>ROUND(SUM(BC95:BC101),2)</f>
        <v>0</v>
      </c>
      <c r="BD94" s="122">
        <f>ROUND(SUM(BD95:BD101),2)</f>
        <v>0</v>
      </c>
      <c r="BE94" s="6"/>
      <c r="BS94" s="123" t="s">
        <v>75</v>
      </c>
      <c r="BT94" s="123" t="s">
        <v>76</v>
      </c>
      <c r="BU94" s="124" t="s">
        <v>77</v>
      </c>
      <c r="BV94" s="123" t="s">
        <v>78</v>
      </c>
      <c r="BW94" s="123" t="s">
        <v>5</v>
      </c>
      <c r="BX94" s="123" t="s">
        <v>79</v>
      </c>
      <c r="CL94" s="123" t="s">
        <v>1</v>
      </c>
    </row>
    <row r="95" s="7" customFormat="1" ht="16.5" customHeight="1">
      <c r="A95" s="125" t="s">
        <v>80</v>
      </c>
      <c r="B95" s="126"/>
      <c r="C95" s="127"/>
      <c r="D95" s="128" t="s">
        <v>81</v>
      </c>
      <c r="E95" s="128"/>
      <c r="F95" s="128"/>
      <c r="G95" s="128"/>
      <c r="H95" s="128"/>
      <c r="I95" s="129"/>
      <c r="J95" s="128" t="s">
        <v>82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'A - Zariadenie staveniska'!J30</f>
        <v>0</v>
      </c>
      <c r="AH95" s="129"/>
      <c r="AI95" s="129"/>
      <c r="AJ95" s="129"/>
      <c r="AK95" s="129"/>
      <c r="AL95" s="129"/>
      <c r="AM95" s="129"/>
      <c r="AN95" s="130">
        <f>SUM(AG95,AT95)</f>
        <v>0</v>
      </c>
      <c r="AO95" s="129"/>
      <c r="AP95" s="129"/>
      <c r="AQ95" s="131" t="s">
        <v>83</v>
      </c>
      <c r="AR95" s="132"/>
      <c r="AS95" s="133">
        <v>0</v>
      </c>
      <c r="AT95" s="134">
        <f>ROUND(SUM(AV95:AW95),2)</f>
        <v>0</v>
      </c>
      <c r="AU95" s="135">
        <f>'A - Zariadenie staveniska'!P117</f>
        <v>0</v>
      </c>
      <c r="AV95" s="134">
        <f>'A - Zariadenie staveniska'!J33</f>
        <v>0</v>
      </c>
      <c r="AW95" s="134">
        <f>'A - Zariadenie staveniska'!J34</f>
        <v>0</v>
      </c>
      <c r="AX95" s="134">
        <f>'A - Zariadenie staveniska'!J35</f>
        <v>0</v>
      </c>
      <c r="AY95" s="134">
        <f>'A - Zariadenie staveniska'!J36</f>
        <v>0</v>
      </c>
      <c r="AZ95" s="134">
        <f>'A - Zariadenie staveniska'!F33</f>
        <v>0</v>
      </c>
      <c r="BA95" s="134">
        <f>'A - Zariadenie staveniska'!F34</f>
        <v>0</v>
      </c>
      <c r="BB95" s="134">
        <f>'A - Zariadenie staveniska'!F35</f>
        <v>0</v>
      </c>
      <c r="BC95" s="134">
        <f>'A - Zariadenie staveniska'!F36</f>
        <v>0</v>
      </c>
      <c r="BD95" s="136">
        <f>'A - Zariadenie staveniska'!F37</f>
        <v>0</v>
      </c>
      <c r="BE95" s="7"/>
      <c r="BT95" s="137" t="s">
        <v>84</v>
      </c>
      <c r="BV95" s="137" t="s">
        <v>78</v>
      </c>
      <c r="BW95" s="137" t="s">
        <v>85</v>
      </c>
      <c r="BX95" s="137" t="s">
        <v>5</v>
      </c>
      <c r="CL95" s="137" t="s">
        <v>1</v>
      </c>
      <c r="CM95" s="137" t="s">
        <v>76</v>
      </c>
    </row>
    <row r="96" s="7" customFormat="1" ht="16.5" customHeight="1">
      <c r="A96" s="125" t="s">
        <v>80</v>
      </c>
      <c r="B96" s="126"/>
      <c r="C96" s="127"/>
      <c r="D96" s="128" t="s">
        <v>86</v>
      </c>
      <c r="E96" s="128"/>
      <c r="F96" s="128"/>
      <c r="G96" s="128"/>
      <c r="H96" s="128"/>
      <c r="I96" s="129"/>
      <c r="J96" s="128" t="s">
        <v>87</v>
      </c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30">
        <f>'B - Spodná stavba'!J30</f>
        <v>0</v>
      </c>
      <c r="AH96" s="129"/>
      <c r="AI96" s="129"/>
      <c r="AJ96" s="129"/>
      <c r="AK96" s="129"/>
      <c r="AL96" s="129"/>
      <c r="AM96" s="129"/>
      <c r="AN96" s="130">
        <f>SUM(AG96,AT96)</f>
        <v>0</v>
      </c>
      <c r="AO96" s="129"/>
      <c r="AP96" s="129"/>
      <c r="AQ96" s="131" t="s">
        <v>83</v>
      </c>
      <c r="AR96" s="132"/>
      <c r="AS96" s="133">
        <v>0</v>
      </c>
      <c r="AT96" s="134">
        <f>ROUND(SUM(AV96:AW96),2)</f>
        <v>0</v>
      </c>
      <c r="AU96" s="135">
        <f>'B - Spodná stavba'!P129</f>
        <v>0</v>
      </c>
      <c r="AV96" s="134">
        <f>'B - Spodná stavba'!J33</f>
        <v>0</v>
      </c>
      <c r="AW96" s="134">
        <f>'B - Spodná stavba'!J34</f>
        <v>0</v>
      </c>
      <c r="AX96" s="134">
        <f>'B - Spodná stavba'!J35</f>
        <v>0</v>
      </c>
      <c r="AY96" s="134">
        <f>'B - Spodná stavba'!J36</f>
        <v>0</v>
      </c>
      <c r="AZ96" s="134">
        <f>'B - Spodná stavba'!F33</f>
        <v>0</v>
      </c>
      <c r="BA96" s="134">
        <f>'B - Spodná stavba'!F34</f>
        <v>0</v>
      </c>
      <c r="BB96" s="134">
        <f>'B - Spodná stavba'!F35</f>
        <v>0</v>
      </c>
      <c r="BC96" s="134">
        <f>'B - Spodná stavba'!F36</f>
        <v>0</v>
      </c>
      <c r="BD96" s="136">
        <f>'B - Spodná stavba'!F37</f>
        <v>0</v>
      </c>
      <c r="BE96" s="7"/>
      <c r="BT96" s="137" t="s">
        <v>84</v>
      </c>
      <c r="BV96" s="137" t="s">
        <v>78</v>
      </c>
      <c r="BW96" s="137" t="s">
        <v>88</v>
      </c>
      <c r="BX96" s="137" t="s">
        <v>5</v>
      </c>
      <c r="CL96" s="137" t="s">
        <v>1</v>
      </c>
      <c r="CM96" s="137" t="s">
        <v>76</v>
      </c>
    </row>
    <row r="97" s="7" customFormat="1" ht="16.5" customHeight="1">
      <c r="A97" s="125" t="s">
        <v>80</v>
      </c>
      <c r="B97" s="126"/>
      <c r="C97" s="127"/>
      <c r="D97" s="128" t="s">
        <v>89</v>
      </c>
      <c r="E97" s="128"/>
      <c r="F97" s="128"/>
      <c r="G97" s="128"/>
      <c r="H97" s="128"/>
      <c r="I97" s="129"/>
      <c r="J97" s="128" t="s">
        <v>90</v>
      </c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30">
        <f>'C - Vrchná stavba'!J30</f>
        <v>0</v>
      </c>
      <c r="AH97" s="129"/>
      <c r="AI97" s="129"/>
      <c r="AJ97" s="129"/>
      <c r="AK97" s="129"/>
      <c r="AL97" s="129"/>
      <c r="AM97" s="129"/>
      <c r="AN97" s="130">
        <f>SUM(AG97,AT97)</f>
        <v>0</v>
      </c>
      <c r="AO97" s="129"/>
      <c r="AP97" s="129"/>
      <c r="AQ97" s="131" t="s">
        <v>83</v>
      </c>
      <c r="AR97" s="132"/>
      <c r="AS97" s="133">
        <v>0</v>
      </c>
      <c r="AT97" s="134">
        <f>ROUND(SUM(AV97:AW97),2)</f>
        <v>0</v>
      </c>
      <c r="AU97" s="135">
        <f>'C - Vrchná stavba'!P127</f>
        <v>0</v>
      </c>
      <c r="AV97" s="134">
        <f>'C - Vrchná stavba'!J33</f>
        <v>0</v>
      </c>
      <c r="AW97" s="134">
        <f>'C - Vrchná stavba'!J34</f>
        <v>0</v>
      </c>
      <c r="AX97" s="134">
        <f>'C - Vrchná stavba'!J35</f>
        <v>0</v>
      </c>
      <c r="AY97" s="134">
        <f>'C - Vrchná stavba'!J36</f>
        <v>0</v>
      </c>
      <c r="AZ97" s="134">
        <f>'C - Vrchná stavba'!F33</f>
        <v>0</v>
      </c>
      <c r="BA97" s="134">
        <f>'C - Vrchná stavba'!F34</f>
        <v>0</v>
      </c>
      <c r="BB97" s="134">
        <f>'C - Vrchná stavba'!F35</f>
        <v>0</v>
      </c>
      <c r="BC97" s="134">
        <f>'C - Vrchná stavba'!F36</f>
        <v>0</v>
      </c>
      <c r="BD97" s="136">
        <f>'C - Vrchná stavba'!F37</f>
        <v>0</v>
      </c>
      <c r="BE97" s="7"/>
      <c r="BT97" s="137" t="s">
        <v>84</v>
      </c>
      <c r="BV97" s="137" t="s">
        <v>78</v>
      </c>
      <c r="BW97" s="137" t="s">
        <v>91</v>
      </c>
      <c r="BX97" s="137" t="s">
        <v>5</v>
      </c>
      <c r="CL97" s="137" t="s">
        <v>1</v>
      </c>
      <c r="CM97" s="137" t="s">
        <v>76</v>
      </c>
    </row>
    <row r="98" s="7" customFormat="1" ht="16.5" customHeight="1">
      <c r="A98" s="125" t="s">
        <v>80</v>
      </c>
      <c r="B98" s="126"/>
      <c r="C98" s="127"/>
      <c r="D98" s="128" t="s">
        <v>75</v>
      </c>
      <c r="E98" s="128"/>
      <c r="F98" s="128"/>
      <c r="G98" s="128"/>
      <c r="H98" s="128"/>
      <c r="I98" s="129"/>
      <c r="J98" s="128" t="s">
        <v>92</v>
      </c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30">
        <f>'D - Rozvod požiarnej vody '!J30</f>
        <v>0</v>
      </c>
      <c r="AH98" s="129"/>
      <c r="AI98" s="129"/>
      <c r="AJ98" s="129"/>
      <c r="AK98" s="129"/>
      <c r="AL98" s="129"/>
      <c r="AM98" s="129"/>
      <c r="AN98" s="130">
        <f>SUM(AG98,AT98)</f>
        <v>0</v>
      </c>
      <c r="AO98" s="129"/>
      <c r="AP98" s="129"/>
      <c r="AQ98" s="131" t="s">
        <v>83</v>
      </c>
      <c r="AR98" s="132"/>
      <c r="AS98" s="133">
        <v>0</v>
      </c>
      <c r="AT98" s="134">
        <f>ROUND(SUM(AV98:AW98),2)</f>
        <v>0</v>
      </c>
      <c r="AU98" s="135">
        <f>'D - Rozvod požiarnej vody '!P126</f>
        <v>0</v>
      </c>
      <c r="AV98" s="134">
        <f>'D - Rozvod požiarnej vody '!J33</f>
        <v>0</v>
      </c>
      <c r="AW98" s="134">
        <f>'D - Rozvod požiarnej vody '!J34</f>
        <v>0</v>
      </c>
      <c r="AX98" s="134">
        <f>'D - Rozvod požiarnej vody '!J35</f>
        <v>0</v>
      </c>
      <c r="AY98" s="134">
        <f>'D - Rozvod požiarnej vody '!J36</f>
        <v>0</v>
      </c>
      <c r="AZ98" s="134">
        <f>'D - Rozvod požiarnej vody '!F33</f>
        <v>0</v>
      </c>
      <c r="BA98" s="134">
        <f>'D - Rozvod požiarnej vody '!F34</f>
        <v>0</v>
      </c>
      <c r="BB98" s="134">
        <f>'D - Rozvod požiarnej vody '!F35</f>
        <v>0</v>
      </c>
      <c r="BC98" s="134">
        <f>'D - Rozvod požiarnej vody '!F36</f>
        <v>0</v>
      </c>
      <c r="BD98" s="136">
        <f>'D - Rozvod požiarnej vody '!F37</f>
        <v>0</v>
      </c>
      <c r="BE98" s="7"/>
      <c r="BT98" s="137" t="s">
        <v>84</v>
      </c>
      <c r="BV98" s="137" t="s">
        <v>78</v>
      </c>
      <c r="BW98" s="137" t="s">
        <v>93</v>
      </c>
      <c r="BX98" s="137" t="s">
        <v>5</v>
      </c>
      <c r="CL98" s="137" t="s">
        <v>1</v>
      </c>
      <c r="CM98" s="137" t="s">
        <v>76</v>
      </c>
    </row>
    <row r="99" s="7" customFormat="1" ht="16.5" customHeight="1">
      <c r="A99" s="125" t="s">
        <v>80</v>
      </c>
      <c r="B99" s="126"/>
      <c r="C99" s="127"/>
      <c r="D99" s="128" t="s">
        <v>94</v>
      </c>
      <c r="E99" s="128"/>
      <c r="F99" s="128"/>
      <c r="G99" s="128"/>
      <c r="H99" s="128"/>
      <c r="I99" s="129"/>
      <c r="J99" s="128" t="s">
        <v>95</v>
      </c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30">
        <f>'E - Zdravotechnika'!J30</f>
        <v>0</v>
      </c>
      <c r="AH99" s="129"/>
      <c r="AI99" s="129"/>
      <c r="AJ99" s="129"/>
      <c r="AK99" s="129"/>
      <c r="AL99" s="129"/>
      <c r="AM99" s="129"/>
      <c r="AN99" s="130">
        <f>SUM(AG99,AT99)</f>
        <v>0</v>
      </c>
      <c r="AO99" s="129"/>
      <c r="AP99" s="129"/>
      <c r="AQ99" s="131" t="s">
        <v>83</v>
      </c>
      <c r="AR99" s="132"/>
      <c r="AS99" s="133">
        <v>0</v>
      </c>
      <c r="AT99" s="134">
        <f>ROUND(SUM(AV99:AW99),2)</f>
        <v>0</v>
      </c>
      <c r="AU99" s="135">
        <f>'E - Zdravotechnika'!P122</f>
        <v>0</v>
      </c>
      <c r="AV99" s="134">
        <f>'E - Zdravotechnika'!J33</f>
        <v>0</v>
      </c>
      <c r="AW99" s="134">
        <f>'E - Zdravotechnika'!J34</f>
        <v>0</v>
      </c>
      <c r="AX99" s="134">
        <f>'E - Zdravotechnika'!J35</f>
        <v>0</v>
      </c>
      <c r="AY99" s="134">
        <f>'E - Zdravotechnika'!J36</f>
        <v>0</v>
      </c>
      <c r="AZ99" s="134">
        <f>'E - Zdravotechnika'!F33</f>
        <v>0</v>
      </c>
      <c r="BA99" s="134">
        <f>'E - Zdravotechnika'!F34</f>
        <v>0</v>
      </c>
      <c r="BB99" s="134">
        <f>'E - Zdravotechnika'!F35</f>
        <v>0</v>
      </c>
      <c r="BC99" s="134">
        <f>'E - Zdravotechnika'!F36</f>
        <v>0</v>
      </c>
      <c r="BD99" s="136">
        <f>'E - Zdravotechnika'!F37</f>
        <v>0</v>
      </c>
      <c r="BE99" s="7"/>
      <c r="BT99" s="137" t="s">
        <v>84</v>
      </c>
      <c r="BV99" s="137" t="s">
        <v>78</v>
      </c>
      <c r="BW99" s="137" t="s">
        <v>96</v>
      </c>
      <c r="BX99" s="137" t="s">
        <v>5</v>
      </c>
      <c r="CL99" s="137" t="s">
        <v>1</v>
      </c>
      <c r="CM99" s="137" t="s">
        <v>76</v>
      </c>
    </row>
    <row r="100" s="7" customFormat="1" ht="16.5" customHeight="1">
      <c r="A100" s="125" t="s">
        <v>80</v>
      </c>
      <c r="B100" s="126"/>
      <c r="C100" s="127"/>
      <c r="D100" s="128" t="s">
        <v>97</v>
      </c>
      <c r="E100" s="128"/>
      <c r="F100" s="128"/>
      <c r="G100" s="128"/>
      <c r="H100" s="128"/>
      <c r="I100" s="129"/>
      <c r="J100" s="128" t="s">
        <v>98</v>
      </c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30">
        <f>'F - Elektroinštalácia'!J30</f>
        <v>0</v>
      </c>
      <c r="AH100" s="129"/>
      <c r="AI100" s="129"/>
      <c r="AJ100" s="129"/>
      <c r="AK100" s="129"/>
      <c r="AL100" s="129"/>
      <c r="AM100" s="129"/>
      <c r="AN100" s="130">
        <f>SUM(AG100,AT100)</f>
        <v>0</v>
      </c>
      <c r="AO100" s="129"/>
      <c r="AP100" s="129"/>
      <c r="AQ100" s="131" t="s">
        <v>83</v>
      </c>
      <c r="AR100" s="132"/>
      <c r="AS100" s="133">
        <v>0</v>
      </c>
      <c r="AT100" s="134">
        <f>ROUND(SUM(AV100:AW100),2)</f>
        <v>0</v>
      </c>
      <c r="AU100" s="135">
        <f>'F - Elektroinštalácia'!P120</f>
        <v>0</v>
      </c>
      <c r="AV100" s="134">
        <f>'F - Elektroinštalácia'!J33</f>
        <v>0</v>
      </c>
      <c r="AW100" s="134">
        <f>'F - Elektroinštalácia'!J34</f>
        <v>0</v>
      </c>
      <c r="AX100" s="134">
        <f>'F - Elektroinštalácia'!J35</f>
        <v>0</v>
      </c>
      <c r="AY100" s="134">
        <f>'F - Elektroinštalácia'!J36</f>
        <v>0</v>
      </c>
      <c r="AZ100" s="134">
        <f>'F - Elektroinštalácia'!F33</f>
        <v>0</v>
      </c>
      <c r="BA100" s="134">
        <f>'F - Elektroinštalácia'!F34</f>
        <v>0</v>
      </c>
      <c r="BB100" s="134">
        <f>'F - Elektroinštalácia'!F35</f>
        <v>0</v>
      </c>
      <c r="BC100" s="134">
        <f>'F - Elektroinštalácia'!F36</f>
        <v>0</v>
      </c>
      <c r="BD100" s="136">
        <f>'F - Elektroinštalácia'!F37</f>
        <v>0</v>
      </c>
      <c r="BE100" s="7"/>
      <c r="BT100" s="137" t="s">
        <v>84</v>
      </c>
      <c r="BV100" s="137" t="s">
        <v>78</v>
      </c>
      <c r="BW100" s="137" t="s">
        <v>99</v>
      </c>
      <c r="BX100" s="137" t="s">
        <v>5</v>
      </c>
      <c r="CL100" s="137" t="s">
        <v>1</v>
      </c>
      <c r="CM100" s="137" t="s">
        <v>76</v>
      </c>
    </row>
    <row r="101" s="7" customFormat="1" ht="16.5" customHeight="1">
      <c r="A101" s="125" t="s">
        <v>80</v>
      </c>
      <c r="B101" s="126"/>
      <c r="C101" s="127"/>
      <c r="D101" s="128" t="s">
        <v>100</v>
      </c>
      <c r="E101" s="128"/>
      <c r="F101" s="128"/>
      <c r="G101" s="128"/>
      <c r="H101" s="128"/>
      <c r="I101" s="129"/>
      <c r="J101" s="128" t="s">
        <v>101</v>
      </c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30">
        <f>'G - Bleskozvod'!J30</f>
        <v>0</v>
      </c>
      <c r="AH101" s="129"/>
      <c r="AI101" s="129"/>
      <c r="AJ101" s="129"/>
      <c r="AK101" s="129"/>
      <c r="AL101" s="129"/>
      <c r="AM101" s="129"/>
      <c r="AN101" s="130">
        <f>SUM(AG101,AT101)</f>
        <v>0</v>
      </c>
      <c r="AO101" s="129"/>
      <c r="AP101" s="129"/>
      <c r="AQ101" s="131" t="s">
        <v>83</v>
      </c>
      <c r="AR101" s="132"/>
      <c r="AS101" s="138">
        <v>0</v>
      </c>
      <c r="AT101" s="139">
        <f>ROUND(SUM(AV101:AW101),2)</f>
        <v>0</v>
      </c>
      <c r="AU101" s="140">
        <f>'G - Bleskozvod'!P121</f>
        <v>0</v>
      </c>
      <c r="AV101" s="139">
        <f>'G - Bleskozvod'!J33</f>
        <v>0</v>
      </c>
      <c r="AW101" s="139">
        <f>'G - Bleskozvod'!J34</f>
        <v>0</v>
      </c>
      <c r="AX101" s="139">
        <f>'G - Bleskozvod'!J35</f>
        <v>0</v>
      </c>
      <c r="AY101" s="139">
        <f>'G - Bleskozvod'!J36</f>
        <v>0</v>
      </c>
      <c r="AZ101" s="139">
        <f>'G - Bleskozvod'!F33</f>
        <v>0</v>
      </c>
      <c r="BA101" s="139">
        <f>'G - Bleskozvod'!F34</f>
        <v>0</v>
      </c>
      <c r="BB101" s="139">
        <f>'G - Bleskozvod'!F35</f>
        <v>0</v>
      </c>
      <c r="BC101" s="139">
        <f>'G - Bleskozvod'!F36</f>
        <v>0</v>
      </c>
      <c r="BD101" s="141">
        <f>'G - Bleskozvod'!F37</f>
        <v>0</v>
      </c>
      <c r="BE101" s="7"/>
      <c r="BT101" s="137" t="s">
        <v>84</v>
      </c>
      <c r="BV101" s="137" t="s">
        <v>78</v>
      </c>
      <c r="BW101" s="137" t="s">
        <v>102</v>
      </c>
      <c r="BX101" s="137" t="s">
        <v>5</v>
      </c>
      <c r="CL101" s="137" t="s">
        <v>1</v>
      </c>
      <c r="CM101" s="137" t="s">
        <v>76</v>
      </c>
    </row>
    <row r="102" s="2" customFormat="1" ht="30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="2" customFormat="1" ht="6.96" customHeight="1">
      <c r="A103" s="38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</sheetData>
  <sheetProtection sheet="1" formatColumns="0" formatRows="0" objects="1" scenarios="1" spinCount="100000" saltValue="s/oJYBVX56G/a8LCb4boK+UsEVZSKJvsZv+vqjVJZo1zV9pMLsZAGQg7FMmK2dB38EGWVLcMtb/x6r2G3auDWQ==" hashValue="zBG96tqW8qEIe7OcjEBQUG/PzgMZ77bF94WBx/Gp3hwvCdrICB2Dja6zr5POnrdSRxbX+wGSeXhpQehBfwO1xw==" algorithmName="SHA-512" password="CC35"/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A - Zariadenie staveniska'!C2" display="/"/>
    <hyperlink ref="A96" location="'B - Spodná stavba'!C2" display="/"/>
    <hyperlink ref="A97" location="'C - Vrchná stavba'!C2" display="/"/>
    <hyperlink ref="A98" location="'D - Rozvod požiarnej vody '!C2" display="/"/>
    <hyperlink ref="A99" location="'E - Zdravotechnika'!C2" display="/"/>
    <hyperlink ref="A100" location="'F - Elektroinštalácia'!C2" display="/"/>
    <hyperlink ref="A101" location="'G - Bleskozvod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hidden="1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76</v>
      </c>
    </row>
    <row r="4" hidden="1" s="1" customFormat="1" ht="24.96" customHeight="1">
      <c r="B4" s="20"/>
      <c r="D4" s="144" t="s">
        <v>103</v>
      </c>
      <c r="L4" s="20"/>
      <c r="M4" s="145" t="s">
        <v>9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6" t="s">
        <v>15</v>
      </c>
      <c r="L6" s="20"/>
    </row>
    <row r="7" hidden="1" s="1" customFormat="1" ht="16.5" customHeight="1">
      <c r="B7" s="20"/>
      <c r="E7" s="147" t="str">
        <f>'Rekapitulácia stavby'!K6</f>
        <v>Sklad potravinárskych výrobkov - Kolárovo</v>
      </c>
      <c r="F7" s="146"/>
      <c r="G7" s="146"/>
      <c r="H7" s="146"/>
      <c r="L7" s="20"/>
    </row>
    <row r="8" hidden="1" s="2" customFormat="1" ht="12" customHeight="1">
      <c r="A8" s="38"/>
      <c r="B8" s="44"/>
      <c r="C8" s="38"/>
      <c r="D8" s="146" t="s">
        <v>104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8" t="s">
        <v>105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6" t="s">
        <v>17</v>
      </c>
      <c r="E11" s="38"/>
      <c r="F11" s="149" t="s">
        <v>1</v>
      </c>
      <c r="G11" s="38"/>
      <c r="H11" s="38"/>
      <c r="I11" s="146" t="s">
        <v>18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6" t="s">
        <v>19</v>
      </c>
      <c r="E12" s="38"/>
      <c r="F12" s="149" t="s">
        <v>20</v>
      </c>
      <c r="G12" s="38"/>
      <c r="H12" s="38"/>
      <c r="I12" s="146" t="s">
        <v>21</v>
      </c>
      <c r="J12" s="150" t="str">
        <f>'Rekapitulácia stavby'!AN8</f>
        <v>7. 2. 2024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6" t="s">
        <v>23</v>
      </c>
      <c r="E14" s="38"/>
      <c r="F14" s="38"/>
      <c r="G14" s="38"/>
      <c r="H14" s="38"/>
      <c r="I14" s="146" t="s">
        <v>24</v>
      </c>
      <c r="J14" s="149" t="s">
        <v>25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9" t="s">
        <v>26</v>
      </c>
      <c r="F15" s="38"/>
      <c r="G15" s="38"/>
      <c r="H15" s="38"/>
      <c r="I15" s="146" t="s">
        <v>27</v>
      </c>
      <c r="J15" s="149" t="s">
        <v>28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6" t="s">
        <v>29</v>
      </c>
      <c r="E17" s="38"/>
      <c r="F17" s="38"/>
      <c r="G17" s="38"/>
      <c r="H17" s="38"/>
      <c r="I17" s="146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27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6" t="s">
        <v>31</v>
      </c>
      <c r="E20" s="38"/>
      <c r="F20" s="38"/>
      <c r="G20" s="38"/>
      <c r="H20" s="38"/>
      <c r="I20" s="146" t="s">
        <v>24</v>
      </c>
      <c r="J20" s="149" t="str">
        <f>IF('Rekapitulácia stavby'!AN16="","",'Rekapitulácia stavby'!AN16)</f>
        <v/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9" t="str">
        <f>IF('Rekapitulácia stavby'!E17="","",'Rekapitulácia stavby'!E17)</f>
        <v xml:space="preserve"> </v>
      </c>
      <c r="F21" s="38"/>
      <c r="G21" s="38"/>
      <c r="H21" s="38"/>
      <c r="I21" s="146" t="s">
        <v>27</v>
      </c>
      <c r="J21" s="149" t="str">
        <f>IF('Rekapitulácia stavby'!AN17="","",'Rekapitulácia stavby'!AN17)</f>
        <v/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6" t="s">
        <v>34</v>
      </c>
      <c r="E23" s="38"/>
      <c r="F23" s="38"/>
      <c r="G23" s="38"/>
      <c r="H23" s="38"/>
      <c r="I23" s="146" t="s">
        <v>24</v>
      </c>
      <c r="J23" s="149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9" t="str">
        <f>IF('Rekapitulácia stavby'!E20="","",'Rekapitulácia stavby'!E20)</f>
        <v xml:space="preserve"> </v>
      </c>
      <c r="F24" s="38"/>
      <c r="G24" s="38"/>
      <c r="H24" s="38"/>
      <c r="I24" s="146" t="s">
        <v>27</v>
      </c>
      <c r="J24" s="149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6" t="s">
        <v>35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6" t="s">
        <v>36</v>
      </c>
      <c r="E30" s="38"/>
      <c r="F30" s="38"/>
      <c r="G30" s="38"/>
      <c r="H30" s="38"/>
      <c r="I30" s="38"/>
      <c r="J30" s="157">
        <f>ROUND(J117,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8" t="s">
        <v>38</v>
      </c>
      <c r="G32" s="38"/>
      <c r="H32" s="38"/>
      <c r="I32" s="158" t="s">
        <v>37</v>
      </c>
      <c r="J32" s="158" t="s">
        <v>39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9" t="s">
        <v>40</v>
      </c>
      <c r="E33" s="160" t="s">
        <v>41</v>
      </c>
      <c r="F33" s="161">
        <f>ROUND((SUM(BE117:BE123)),  2)</f>
        <v>0</v>
      </c>
      <c r="G33" s="162"/>
      <c r="H33" s="162"/>
      <c r="I33" s="163">
        <v>0.20000000000000001</v>
      </c>
      <c r="J33" s="161">
        <f>ROUND(((SUM(BE117:BE123))*I33),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60" t="s">
        <v>42</v>
      </c>
      <c r="F34" s="161">
        <f>ROUND((SUM(BF117:BF123)),  2)</f>
        <v>0</v>
      </c>
      <c r="G34" s="162"/>
      <c r="H34" s="162"/>
      <c r="I34" s="163">
        <v>0.20000000000000001</v>
      </c>
      <c r="J34" s="161">
        <f>ROUND(((SUM(BF117:BF123))*I34),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43</v>
      </c>
      <c r="F35" s="164">
        <f>ROUND((SUM(BG117:BG123)),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44</v>
      </c>
      <c r="F36" s="164">
        <f>ROUND((SUM(BH117:BH123)),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45</v>
      </c>
      <c r="F37" s="161">
        <f>ROUND((SUM(BI117:BI123)),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9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9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Sklad potravinárskych výrobkov - Kolárovo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A - Zariadenie staveniska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Kolárovo</v>
      </c>
      <c r="G89" s="40"/>
      <c r="H89" s="40"/>
      <c r="I89" s="32" t="s">
        <v>21</v>
      </c>
      <c r="J89" s="85" t="str">
        <f>IF(J12="","",J12)</f>
        <v>7. 2. 2024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TOMATA s.r.o.</v>
      </c>
      <c r="G91" s="40"/>
      <c r="H91" s="40"/>
      <c r="I91" s="32" t="s">
        <v>31</v>
      </c>
      <c r="J91" s="36" t="str">
        <f>E21</f>
        <v xml:space="preserve"> 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107</v>
      </c>
      <c r="D94" s="186"/>
      <c r="E94" s="186"/>
      <c r="F94" s="186"/>
      <c r="G94" s="186"/>
      <c r="H94" s="186"/>
      <c r="I94" s="186"/>
      <c r="J94" s="187" t="s">
        <v>108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109</v>
      </c>
      <c r="D96" s="40"/>
      <c r="E96" s="40"/>
      <c r="F96" s="40"/>
      <c r="G96" s="40"/>
      <c r="H96" s="40"/>
      <c r="I96" s="40"/>
      <c r="J96" s="116">
        <f>J117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9"/>
      <c r="C97" s="190"/>
      <c r="D97" s="191" t="s">
        <v>111</v>
      </c>
      <c r="E97" s="192"/>
      <c r="F97" s="192"/>
      <c r="G97" s="192"/>
      <c r="H97" s="192"/>
      <c r="I97" s="192"/>
      <c r="J97" s="193">
        <f>J118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9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72"/>
      <c r="C99" s="73"/>
      <c r="D99" s="73"/>
      <c r="E99" s="73"/>
      <c r="F99" s="73"/>
      <c r="G99" s="73"/>
      <c r="H99" s="73"/>
      <c r="I99" s="73"/>
      <c r="J99" s="73"/>
      <c r="K99" s="73"/>
      <c r="L99" s="69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74"/>
      <c r="C103" s="75"/>
      <c r="D103" s="75"/>
      <c r="E103" s="75"/>
      <c r="F103" s="75"/>
      <c r="G103" s="75"/>
      <c r="H103" s="75"/>
      <c r="I103" s="75"/>
      <c r="J103" s="75"/>
      <c r="K103" s="75"/>
      <c r="L103" s="69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112</v>
      </c>
      <c r="D104" s="40"/>
      <c r="E104" s="40"/>
      <c r="F104" s="40"/>
      <c r="G104" s="40"/>
      <c r="H104" s="40"/>
      <c r="I104" s="40"/>
      <c r="J104" s="40"/>
      <c r="K104" s="40"/>
      <c r="L104" s="69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9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15</v>
      </c>
      <c r="D106" s="40"/>
      <c r="E106" s="40"/>
      <c r="F106" s="40"/>
      <c r="G106" s="40"/>
      <c r="H106" s="40"/>
      <c r="I106" s="40"/>
      <c r="J106" s="40"/>
      <c r="K106" s="40"/>
      <c r="L106" s="69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84" t="str">
        <f>E7</f>
        <v>Sklad potravinárskych výrobkov - Kolárovo</v>
      </c>
      <c r="F107" s="32"/>
      <c r="G107" s="32"/>
      <c r="H107" s="32"/>
      <c r="I107" s="40"/>
      <c r="J107" s="40"/>
      <c r="K107" s="40"/>
      <c r="L107" s="69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104</v>
      </c>
      <c r="D108" s="40"/>
      <c r="E108" s="40"/>
      <c r="F108" s="40"/>
      <c r="G108" s="40"/>
      <c r="H108" s="40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82" t="str">
        <f>E9</f>
        <v>A - Zariadenie staveniska</v>
      </c>
      <c r="F109" s="40"/>
      <c r="G109" s="40"/>
      <c r="H109" s="40"/>
      <c r="I109" s="40"/>
      <c r="J109" s="40"/>
      <c r="K109" s="40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19</v>
      </c>
      <c r="D111" s="40"/>
      <c r="E111" s="40"/>
      <c r="F111" s="27" t="str">
        <f>F12</f>
        <v>Kolárovo</v>
      </c>
      <c r="G111" s="40"/>
      <c r="H111" s="40"/>
      <c r="I111" s="32" t="s">
        <v>21</v>
      </c>
      <c r="J111" s="85" t="str">
        <f>IF(J12="","",J12)</f>
        <v>7. 2. 2024</v>
      </c>
      <c r="K111" s="40"/>
      <c r="L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23</v>
      </c>
      <c r="D113" s="40"/>
      <c r="E113" s="40"/>
      <c r="F113" s="27" t="str">
        <f>E15</f>
        <v>TOMATA s.r.o.</v>
      </c>
      <c r="G113" s="40"/>
      <c r="H113" s="40"/>
      <c r="I113" s="32" t="s">
        <v>31</v>
      </c>
      <c r="J113" s="36" t="str">
        <f>E21</f>
        <v xml:space="preserve"> </v>
      </c>
      <c r="K113" s="40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29</v>
      </c>
      <c r="D114" s="40"/>
      <c r="E114" s="40"/>
      <c r="F114" s="27" t="str">
        <f>IF(E18="","",E18)</f>
        <v>Vyplň údaj</v>
      </c>
      <c r="G114" s="40"/>
      <c r="H114" s="40"/>
      <c r="I114" s="32" t="s">
        <v>34</v>
      </c>
      <c r="J114" s="36" t="str">
        <f>E24</f>
        <v xml:space="preserve"> </v>
      </c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0" customFormat="1" ht="29.28" customHeight="1">
      <c r="A116" s="195"/>
      <c r="B116" s="196"/>
      <c r="C116" s="197" t="s">
        <v>113</v>
      </c>
      <c r="D116" s="198" t="s">
        <v>61</v>
      </c>
      <c r="E116" s="198" t="s">
        <v>57</v>
      </c>
      <c r="F116" s="198" t="s">
        <v>58</v>
      </c>
      <c r="G116" s="198" t="s">
        <v>114</v>
      </c>
      <c r="H116" s="198" t="s">
        <v>115</v>
      </c>
      <c r="I116" s="198" t="s">
        <v>116</v>
      </c>
      <c r="J116" s="199" t="s">
        <v>108</v>
      </c>
      <c r="K116" s="200" t="s">
        <v>117</v>
      </c>
      <c r="L116" s="201"/>
      <c r="M116" s="106" t="s">
        <v>1</v>
      </c>
      <c r="N116" s="107" t="s">
        <v>40</v>
      </c>
      <c r="O116" s="107" t="s">
        <v>118</v>
      </c>
      <c r="P116" s="107" t="s">
        <v>119</v>
      </c>
      <c r="Q116" s="107" t="s">
        <v>120</v>
      </c>
      <c r="R116" s="107" t="s">
        <v>121</v>
      </c>
      <c r="S116" s="107" t="s">
        <v>122</v>
      </c>
      <c r="T116" s="108" t="s">
        <v>123</v>
      </c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</row>
    <row r="117" s="2" customFormat="1" ht="22.8" customHeight="1">
      <c r="A117" s="38"/>
      <c r="B117" s="39"/>
      <c r="C117" s="113" t="s">
        <v>109</v>
      </c>
      <c r="D117" s="40"/>
      <c r="E117" s="40"/>
      <c r="F117" s="40"/>
      <c r="G117" s="40"/>
      <c r="H117" s="40"/>
      <c r="I117" s="40"/>
      <c r="J117" s="202">
        <f>BK117</f>
        <v>0</v>
      </c>
      <c r="K117" s="40"/>
      <c r="L117" s="44"/>
      <c r="M117" s="109"/>
      <c r="N117" s="203"/>
      <c r="O117" s="110"/>
      <c r="P117" s="204">
        <f>P118</f>
        <v>0</v>
      </c>
      <c r="Q117" s="110"/>
      <c r="R117" s="204">
        <f>R118</f>
        <v>0</v>
      </c>
      <c r="S117" s="110"/>
      <c r="T117" s="205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110</v>
      </c>
      <c r="BK117" s="206">
        <f>BK118</f>
        <v>0</v>
      </c>
    </row>
    <row r="118" s="11" customFormat="1" ht="25.92" customHeight="1">
      <c r="A118" s="11"/>
      <c r="B118" s="207"/>
      <c r="C118" s="208"/>
      <c r="D118" s="209" t="s">
        <v>75</v>
      </c>
      <c r="E118" s="210" t="s">
        <v>124</v>
      </c>
      <c r="F118" s="210" t="s">
        <v>125</v>
      </c>
      <c r="G118" s="208"/>
      <c r="H118" s="208"/>
      <c r="I118" s="211"/>
      <c r="J118" s="212">
        <f>BK118</f>
        <v>0</v>
      </c>
      <c r="K118" s="208"/>
      <c r="L118" s="213"/>
      <c r="M118" s="214"/>
      <c r="N118" s="215"/>
      <c r="O118" s="215"/>
      <c r="P118" s="216">
        <f>SUM(P119:P123)</f>
        <v>0</v>
      </c>
      <c r="Q118" s="215"/>
      <c r="R118" s="216">
        <f>SUM(R119:R123)</f>
        <v>0</v>
      </c>
      <c r="S118" s="215"/>
      <c r="T118" s="217">
        <f>SUM(T119:T123)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18" t="s">
        <v>126</v>
      </c>
      <c r="AT118" s="219" t="s">
        <v>75</v>
      </c>
      <c r="AU118" s="219" t="s">
        <v>76</v>
      </c>
      <c r="AY118" s="218" t="s">
        <v>127</v>
      </c>
      <c r="BK118" s="220">
        <f>SUM(BK119:BK123)</f>
        <v>0</v>
      </c>
    </row>
    <row r="119" s="2" customFormat="1" ht="16.5" customHeight="1">
      <c r="A119" s="38"/>
      <c r="B119" s="39"/>
      <c r="C119" s="221" t="s">
        <v>84</v>
      </c>
      <c r="D119" s="221" t="s">
        <v>128</v>
      </c>
      <c r="E119" s="222" t="s">
        <v>129</v>
      </c>
      <c r="F119" s="223" t="s">
        <v>130</v>
      </c>
      <c r="G119" s="224" t="s">
        <v>131</v>
      </c>
      <c r="H119" s="225">
        <v>1</v>
      </c>
      <c r="I119" s="226"/>
      <c r="J119" s="227">
        <f>ROUND(I119*H119,2)</f>
        <v>0</v>
      </c>
      <c r="K119" s="228"/>
      <c r="L119" s="44"/>
      <c r="M119" s="229" t="s">
        <v>1</v>
      </c>
      <c r="N119" s="230" t="s">
        <v>42</v>
      </c>
      <c r="O119" s="97"/>
      <c r="P119" s="231">
        <f>O119*H119</f>
        <v>0</v>
      </c>
      <c r="Q119" s="231">
        <v>0</v>
      </c>
      <c r="R119" s="231">
        <f>Q119*H119</f>
        <v>0</v>
      </c>
      <c r="S119" s="231">
        <v>0</v>
      </c>
      <c r="T119" s="23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3" t="s">
        <v>132</v>
      </c>
      <c r="AT119" s="233" t="s">
        <v>128</v>
      </c>
      <c r="AU119" s="233" t="s">
        <v>84</v>
      </c>
      <c r="AY119" s="17" t="s">
        <v>127</v>
      </c>
      <c r="BE119" s="234">
        <f>IF(N119="základná",J119,0)</f>
        <v>0</v>
      </c>
      <c r="BF119" s="234">
        <f>IF(N119="znížená",J119,0)</f>
        <v>0</v>
      </c>
      <c r="BG119" s="234">
        <f>IF(N119="zákl. prenesená",J119,0)</f>
        <v>0</v>
      </c>
      <c r="BH119" s="234">
        <f>IF(N119="zníž. prenesená",J119,0)</f>
        <v>0</v>
      </c>
      <c r="BI119" s="234">
        <f>IF(N119="nulová",J119,0)</f>
        <v>0</v>
      </c>
      <c r="BJ119" s="17" t="s">
        <v>133</v>
      </c>
      <c r="BK119" s="234">
        <f>ROUND(I119*H119,2)</f>
        <v>0</v>
      </c>
      <c r="BL119" s="17" t="s">
        <v>132</v>
      </c>
      <c r="BM119" s="233" t="s">
        <v>134</v>
      </c>
    </row>
    <row r="120" s="2" customFormat="1" ht="16.5" customHeight="1">
      <c r="A120" s="38"/>
      <c r="B120" s="39"/>
      <c r="C120" s="221" t="s">
        <v>133</v>
      </c>
      <c r="D120" s="221" t="s">
        <v>128</v>
      </c>
      <c r="E120" s="222" t="s">
        <v>135</v>
      </c>
      <c r="F120" s="223" t="s">
        <v>136</v>
      </c>
      <c r="G120" s="224" t="s">
        <v>131</v>
      </c>
      <c r="H120" s="225">
        <v>1</v>
      </c>
      <c r="I120" s="226"/>
      <c r="J120" s="227">
        <f>ROUND(I120*H120,2)</f>
        <v>0</v>
      </c>
      <c r="K120" s="228"/>
      <c r="L120" s="44"/>
      <c r="M120" s="229" t="s">
        <v>1</v>
      </c>
      <c r="N120" s="230" t="s">
        <v>42</v>
      </c>
      <c r="O120" s="97"/>
      <c r="P120" s="231">
        <f>O120*H120</f>
        <v>0</v>
      </c>
      <c r="Q120" s="231">
        <v>0</v>
      </c>
      <c r="R120" s="231">
        <f>Q120*H120</f>
        <v>0</v>
      </c>
      <c r="S120" s="231">
        <v>0</v>
      </c>
      <c r="T120" s="232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3" t="s">
        <v>132</v>
      </c>
      <c r="AT120" s="233" t="s">
        <v>128</v>
      </c>
      <c r="AU120" s="233" t="s">
        <v>84</v>
      </c>
      <c r="AY120" s="17" t="s">
        <v>127</v>
      </c>
      <c r="BE120" s="234">
        <f>IF(N120="základná",J120,0)</f>
        <v>0</v>
      </c>
      <c r="BF120" s="234">
        <f>IF(N120="znížená",J120,0)</f>
        <v>0</v>
      </c>
      <c r="BG120" s="234">
        <f>IF(N120="zákl. prenesená",J120,0)</f>
        <v>0</v>
      </c>
      <c r="BH120" s="234">
        <f>IF(N120="zníž. prenesená",J120,0)</f>
        <v>0</v>
      </c>
      <c r="BI120" s="234">
        <f>IF(N120="nulová",J120,0)</f>
        <v>0</v>
      </c>
      <c r="BJ120" s="17" t="s">
        <v>133</v>
      </c>
      <c r="BK120" s="234">
        <f>ROUND(I120*H120,2)</f>
        <v>0</v>
      </c>
      <c r="BL120" s="17" t="s">
        <v>132</v>
      </c>
      <c r="BM120" s="233" t="s">
        <v>137</v>
      </c>
    </row>
    <row r="121" s="2" customFormat="1" ht="33" customHeight="1">
      <c r="A121" s="38"/>
      <c r="B121" s="39"/>
      <c r="C121" s="221" t="s">
        <v>138</v>
      </c>
      <c r="D121" s="221" t="s">
        <v>128</v>
      </c>
      <c r="E121" s="222" t="s">
        <v>139</v>
      </c>
      <c r="F121" s="223" t="s">
        <v>140</v>
      </c>
      <c r="G121" s="224" t="s">
        <v>141</v>
      </c>
      <c r="H121" s="225">
        <v>450</v>
      </c>
      <c r="I121" s="226"/>
      <c r="J121" s="227">
        <f>ROUND(I121*H121,2)</f>
        <v>0</v>
      </c>
      <c r="K121" s="228"/>
      <c r="L121" s="44"/>
      <c r="M121" s="229" t="s">
        <v>1</v>
      </c>
      <c r="N121" s="230" t="s">
        <v>42</v>
      </c>
      <c r="O121" s="97"/>
      <c r="P121" s="231">
        <f>O121*H121</f>
        <v>0</v>
      </c>
      <c r="Q121" s="231">
        <v>0</v>
      </c>
      <c r="R121" s="231">
        <f>Q121*H121</f>
        <v>0</v>
      </c>
      <c r="S121" s="231">
        <v>0</v>
      </c>
      <c r="T121" s="23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3" t="s">
        <v>132</v>
      </c>
      <c r="AT121" s="233" t="s">
        <v>128</v>
      </c>
      <c r="AU121" s="233" t="s">
        <v>84</v>
      </c>
      <c r="AY121" s="17" t="s">
        <v>127</v>
      </c>
      <c r="BE121" s="234">
        <f>IF(N121="základná",J121,0)</f>
        <v>0</v>
      </c>
      <c r="BF121" s="234">
        <f>IF(N121="znížená",J121,0)</f>
        <v>0</v>
      </c>
      <c r="BG121" s="234">
        <f>IF(N121="zákl. prenesená",J121,0)</f>
        <v>0</v>
      </c>
      <c r="BH121" s="234">
        <f>IF(N121="zníž. prenesená",J121,0)</f>
        <v>0</v>
      </c>
      <c r="BI121" s="234">
        <f>IF(N121="nulová",J121,0)</f>
        <v>0</v>
      </c>
      <c r="BJ121" s="17" t="s">
        <v>133</v>
      </c>
      <c r="BK121" s="234">
        <f>ROUND(I121*H121,2)</f>
        <v>0</v>
      </c>
      <c r="BL121" s="17" t="s">
        <v>132</v>
      </c>
      <c r="BM121" s="233" t="s">
        <v>142</v>
      </c>
    </row>
    <row r="122" s="2" customFormat="1" ht="21.75" customHeight="1">
      <c r="A122" s="38"/>
      <c r="B122" s="39"/>
      <c r="C122" s="221" t="s">
        <v>143</v>
      </c>
      <c r="D122" s="221" t="s">
        <v>128</v>
      </c>
      <c r="E122" s="222" t="s">
        <v>144</v>
      </c>
      <c r="F122" s="223" t="s">
        <v>145</v>
      </c>
      <c r="G122" s="224" t="s">
        <v>131</v>
      </c>
      <c r="H122" s="225">
        <v>1</v>
      </c>
      <c r="I122" s="226"/>
      <c r="J122" s="227">
        <f>ROUND(I122*H122,2)</f>
        <v>0</v>
      </c>
      <c r="K122" s="228"/>
      <c r="L122" s="44"/>
      <c r="M122" s="229" t="s">
        <v>1</v>
      </c>
      <c r="N122" s="230" t="s">
        <v>42</v>
      </c>
      <c r="O122" s="97"/>
      <c r="P122" s="231">
        <f>O122*H122</f>
        <v>0</v>
      </c>
      <c r="Q122" s="231">
        <v>0</v>
      </c>
      <c r="R122" s="231">
        <f>Q122*H122</f>
        <v>0</v>
      </c>
      <c r="S122" s="231">
        <v>0</v>
      </c>
      <c r="T122" s="23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3" t="s">
        <v>132</v>
      </c>
      <c r="AT122" s="233" t="s">
        <v>128</v>
      </c>
      <c r="AU122" s="233" t="s">
        <v>84</v>
      </c>
      <c r="AY122" s="17" t="s">
        <v>127</v>
      </c>
      <c r="BE122" s="234">
        <f>IF(N122="základná",J122,0)</f>
        <v>0</v>
      </c>
      <c r="BF122" s="234">
        <f>IF(N122="znížená",J122,0)</f>
        <v>0</v>
      </c>
      <c r="BG122" s="234">
        <f>IF(N122="zákl. prenesená",J122,0)</f>
        <v>0</v>
      </c>
      <c r="BH122" s="234">
        <f>IF(N122="zníž. prenesená",J122,0)</f>
        <v>0</v>
      </c>
      <c r="BI122" s="234">
        <f>IF(N122="nulová",J122,0)</f>
        <v>0</v>
      </c>
      <c r="BJ122" s="17" t="s">
        <v>133</v>
      </c>
      <c r="BK122" s="234">
        <f>ROUND(I122*H122,2)</f>
        <v>0</v>
      </c>
      <c r="BL122" s="17" t="s">
        <v>132</v>
      </c>
      <c r="BM122" s="233" t="s">
        <v>146</v>
      </c>
    </row>
    <row r="123" s="2" customFormat="1" ht="24.15" customHeight="1">
      <c r="A123" s="38"/>
      <c r="B123" s="39"/>
      <c r="C123" s="221" t="s">
        <v>126</v>
      </c>
      <c r="D123" s="221" t="s">
        <v>128</v>
      </c>
      <c r="E123" s="222" t="s">
        <v>147</v>
      </c>
      <c r="F123" s="223" t="s">
        <v>148</v>
      </c>
      <c r="G123" s="224" t="s">
        <v>131</v>
      </c>
      <c r="H123" s="225">
        <v>1</v>
      </c>
      <c r="I123" s="226"/>
      <c r="J123" s="227">
        <f>ROUND(I123*H123,2)</f>
        <v>0</v>
      </c>
      <c r="K123" s="228"/>
      <c r="L123" s="44"/>
      <c r="M123" s="235" t="s">
        <v>1</v>
      </c>
      <c r="N123" s="236" t="s">
        <v>42</v>
      </c>
      <c r="O123" s="237"/>
      <c r="P123" s="238">
        <f>O123*H123</f>
        <v>0</v>
      </c>
      <c r="Q123" s="238">
        <v>0</v>
      </c>
      <c r="R123" s="238">
        <f>Q123*H123</f>
        <v>0</v>
      </c>
      <c r="S123" s="238">
        <v>0</v>
      </c>
      <c r="T123" s="23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3" t="s">
        <v>132</v>
      </c>
      <c r="AT123" s="233" t="s">
        <v>128</v>
      </c>
      <c r="AU123" s="233" t="s">
        <v>84</v>
      </c>
      <c r="AY123" s="17" t="s">
        <v>127</v>
      </c>
      <c r="BE123" s="234">
        <f>IF(N123="základná",J123,0)</f>
        <v>0</v>
      </c>
      <c r="BF123" s="234">
        <f>IF(N123="znížená",J123,0)</f>
        <v>0</v>
      </c>
      <c r="BG123" s="234">
        <f>IF(N123="zákl. prenesená",J123,0)</f>
        <v>0</v>
      </c>
      <c r="BH123" s="234">
        <f>IF(N123="zníž. prenesená",J123,0)</f>
        <v>0</v>
      </c>
      <c r="BI123" s="234">
        <f>IF(N123="nulová",J123,0)</f>
        <v>0</v>
      </c>
      <c r="BJ123" s="17" t="s">
        <v>133</v>
      </c>
      <c r="BK123" s="234">
        <f>ROUND(I123*H123,2)</f>
        <v>0</v>
      </c>
      <c r="BL123" s="17" t="s">
        <v>132</v>
      </c>
      <c r="BM123" s="233" t="s">
        <v>149</v>
      </c>
    </row>
    <row r="124" s="2" customFormat="1" ht="6.96" customHeight="1">
      <c r="A124" s="38"/>
      <c r="B124" s="72"/>
      <c r="C124" s="73"/>
      <c r="D124" s="73"/>
      <c r="E124" s="73"/>
      <c r="F124" s="73"/>
      <c r="G124" s="73"/>
      <c r="H124" s="73"/>
      <c r="I124" s="73"/>
      <c r="J124" s="73"/>
      <c r="K124" s="73"/>
      <c r="L124" s="44"/>
      <c r="M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</sheetData>
  <sheetProtection sheet="1" autoFilter="0" formatColumns="0" formatRows="0" objects="1" scenarios="1" spinCount="100000" saltValue="oL7qSs65J5OMWWx1i93bxc4sEWELKKSBiBSjsp/qLLdNXw9yp+IT/nfbqZ+s6iWP+B4elisNS3KWUXifzwFksw==" hashValue="abbAkIqRAFzJuaOGS1v2p/wcKV88xARV0wOV7qPjZJHrQFI3Rme2ZHfMpvRUStTgPH/1PDy35ZAjcJtuT6eY6g==" algorithmName="SHA-512" password="CC35"/>
  <autoFilter ref="C116:K123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hidden="1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76</v>
      </c>
    </row>
    <row r="4" hidden="1" s="1" customFormat="1" ht="24.96" customHeight="1">
      <c r="B4" s="20"/>
      <c r="D4" s="144" t="s">
        <v>103</v>
      </c>
      <c r="L4" s="20"/>
      <c r="M4" s="145" t="s">
        <v>9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6" t="s">
        <v>15</v>
      </c>
      <c r="L6" s="20"/>
    </row>
    <row r="7" hidden="1" s="1" customFormat="1" ht="16.5" customHeight="1">
      <c r="B7" s="20"/>
      <c r="E7" s="147" t="str">
        <f>'Rekapitulácia stavby'!K6</f>
        <v>Sklad potravinárskych výrobkov - Kolárovo</v>
      </c>
      <c r="F7" s="146"/>
      <c r="G7" s="146"/>
      <c r="H7" s="146"/>
      <c r="L7" s="20"/>
    </row>
    <row r="8" hidden="1" s="2" customFormat="1" ht="12" customHeight="1">
      <c r="A8" s="38"/>
      <c r="B8" s="44"/>
      <c r="C8" s="38"/>
      <c r="D8" s="146" t="s">
        <v>104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8" t="s">
        <v>150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6" t="s">
        <v>17</v>
      </c>
      <c r="E11" s="38"/>
      <c r="F11" s="149" t="s">
        <v>1</v>
      </c>
      <c r="G11" s="38"/>
      <c r="H11" s="38"/>
      <c r="I11" s="146" t="s">
        <v>18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6" t="s">
        <v>19</v>
      </c>
      <c r="E12" s="38"/>
      <c r="F12" s="149" t="s">
        <v>20</v>
      </c>
      <c r="G12" s="38"/>
      <c r="H12" s="38"/>
      <c r="I12" s="146" t="s">
        <v>21</v>
      </c>
      <c r="J12" s="150" t="str">
        <f>'Rekapitulácia stavby'!AN8</f>
        <v>7. 2. 2024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6" t="s">
        <v>23</v>
      </c>
      <c r="E14" s="38"/>
      <c r="F14" s="38"/>
      <c r="G14" s="38"/>
      <c r="H14" s="38"/>
      <c r="I14" s="146" t="s">
        <v>24</v>
      </c>
      <c r="J14" s="149" t="s">
        <v>25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9" t="s">
        <v>26</v>
      </c>
      <c r="F15" s="38"/>
      <c r="G15" s="38"/>
      <c r="H15" s="38"/>
      <c r="I15" s="146" t="s">
        <v>27</v>
      </c>
      <c r="J15" s="149" t="s">
        <v>28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6" t="s">
        <v>29</v>
      </c>
      <c r="E17" s="38"/>
      <c r="F17" s="38"/>
      <c r="G17" s="38"/>
      <c r="H17" s="38"/>
      <c r="I17" s="146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27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6" t="s">
        <v>31</v>
      </c>
      <c r="E20" s="38"/>
      <c r="F20" s="38"/>
      <c r="G20" s="38"/>
      <c r="H20" s="38"/>
      <c r="I20" s="146" t="s">
        <v>24</v>
      </c>
      <c r="J20" s="149" t="str">
        <f>IF('Rekapitulácia stavby'!AN16="","",'Rekapitulácia stavby'!AN16)</f>
        <v/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9" t="str">
        <f>IF('Rekapitulácia stavby'!E17="","",'Rekapitulácia stavby'!E17)</f>
        <v xml:space="preserve"> </v>
      </c>
      <c r="F21" s="38"/>
      <c r="G21" s="38"/>
      <c r="H21" s="38"/>
      <c r="I21" s="146" t="s">
        <v>27</v>
      </c>
      <c r="J21" s="149" t="str">
        <f>IF('Rekapitulácia stavby'!AN17="","",'Rekapitulácia stavby'!AN17)</f>
        <v/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6" t="s">
        <v>34</v>
      </c>
      <c r="E23" s="38"/>
      <c r="F23" s="38"/>
      <c r="G23" s="38"/>
      <c r="H23" s="38"/>
      <c r="I23" s="146" t="s">
        <v>24</v>
      </c>
      <c r="J23" s="149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9" t="str">
        <f>IF('Rekapitulácia stavby'!E20="","",'Rekapitulácia stavby'!E20)</f>
        <v xml:space="preserve"> </v>
      </c>
      <c r="F24" s="38"/>
      <c r="G24" s="38"/>
      <c r="H24" s="38"/>
      <c r="I24" s="146" t="s">
        <v>27</v>
      </c>
      <c r="J24" s="149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6" t="s">
        <v>35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6" t="s">
        <v>36</v>
      </c>
      <c r="E30" s="38"/>
      <c r="F30" s="38"/>
      <c r="G30" s="38"/>
      <c r="H30" s="38"/>
      <c r="I30" s="38"/>
      <c r="J30" s="157">
        <f>ROUND(J129,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8" t="s">
        <v>38</v>
      </c>
      <c r="G32" s="38"/>
      <c r="H32" s="38"/>
      <c r="I32" s="158" t="s">
        <v>37</v>
      </c>
      <c r="J32" s="158" t="s">
        <v>39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9" t="s">
        <v>40</v>
      </c>
      <c r="E33" s="160" t="s">
        <v>41</v>
      </c>
      <c r="F33" s="161">
        <f>ROUND((SUM(BE129:BE228)),  2)</f>
        <v>0</v>
      </c>
      <c r="G33" s="162"/>
      <c r="H33" s="162"/>
      <c r="I33" s="163">
        <v>0.20000000000000001</v>
      </c>
      <c r="J33" s="161">
        <f>ROUND(((SUM(BE129:BE228))*I33),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60" t="s">
        <v>42</v>
      </c>
      <c r="F34" s="161">
        <f>ROUND((SUM(BF129:BF228)),  2)</f>
        <v>0</v>
      </c>
      <c r="G34" s="162"/>
      <c r="H34" s="162"/>
      <c r="I34" s="163">
        <v>0.20000000000000001</v>
      </c>
      <c r="J34" s="161">
        <f>ROUND(((SUM(BF129:BF228))*I34),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43</v>
      </c>
      <c r="F35" s="164">
        <f>ROUND((SUM(BG129:BG228)),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44</v>
      </c>
      <c r="F36" s="164">
        <f>ROUND((SUM(BH129:BH228)),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45</v>
      </c>
      <c r="F37" s="161">
        <f>ROUND((SUM(BI129:BI228)),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9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9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Sklad potravinárskych výrobkov - Kolárovo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B - Spodná stavba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Kolárovo</v>
      </c>
      <c r="G89" s="40"/>
      <c r="H89" s="40"/>
      <c r="I89" s="32" t="s">
        <v>21</v>
      </c>
      <c r="J89" s="85" t="str">
        <f>IF(J12="","",J12)</f>
        <v>7. 2. 2024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TOMATA s.r.o.</v>
      </c>
      <c r="G91" s="40"/>
      <c r="H91" s="40"/>
      <c r="I91" s="32" t="s">
        <v>31</v>
      </c>
      <c r="J91" s="36" t="str">
        <f>E21</f>
        <v xml:space="preserve"> 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107</v>
      </c>
      <c r="D94" s="186"/>
      <c r="E94" s="186"/>
      <c r="F94" s="186"/>
      <c r="G94" s="186"/>
      <c r="H94" s="186"/>
      <c r="I94" s="186"/>
      <c r="J94" s="187" t="s">
        <v>108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109</v>
      </c>
      <c r="D96" s="40"/>
      <c r="E96" s="40"/>
      <c r="F96" s="40"/>
      <c r="G96" s="40"/>
      <c r="H96" s="40"/>
      <c r="I96" s="40"/>
      <c r="J96" s="116">
        <f>J129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9"/>
      <c r="C97" s="190"/>
      <c r="D97" s="191" t="s">
        <v>151</v>
      </c>
      <c r="E97" s="192"/>
      <c r="F97" s="192"/>
      <c r="G97" s="192"/>
      <c r="H97" s="192"/>
      <c r="I97" s="192"/>
      <c r="J97" s="193">
        <f>J130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40"/>
      <c r="C98" s="241"/>
      <c r="D98" s="242" t="s">
        <v>152</v>
      </c>
      <c r="E98" s="243"/>
      <c r="F98" s="243"/>
      <c r="G98" s="243"/>
      <c r="H98" s="243"/>
      <c r="I98" s="243"/>
      <c r="J98" s="244">
        <f>J131</f>
        <v>0</v>
      </c>
      <c r="K98" s="241"/>
      <c r="L98" s="24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40"/>
      <c r="C99" s="241"/>
      <c r="D99" s="242" t="s">
        <v>153</v>
      </c>
      <c r="E99" s="243"/>
      <c r="F99" s="243"/>
      <c r="G99" s="243"/>
      <c r="H99" s="243"/>
      <c r="I99" s="243"/>
      <c r="J99" s="244">
        <f>J151</f>
        <v>0</v>
      </c>
      <c r="K99" s="241"/>
      <c r="L99" s="24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40"/>
      <c r="C100" s="241"/>
      <c r="D100" s="242" t="s">
        <v>154</v>
      </c>
      <c r="E100" s="243"/>
      <c r="F100" s="243"/>
      <c r="G100" s="243"/>
      <c r="H100" s="243"/>
      <c r="I100" s="243"/>
      <c r="J100" s="244">
        <f>J182</f>
        <v>0</v>
      </c>
      <c r="K100" s="241"/>
      <c r="L100" s="24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40"/>
      <c r="C101" s="241"/>
      <c r="D101" s="242" t="s">
        <v>155</v>
      </c>
      <c r="E101" s="243"/>
      <c r="F101" s="243"/>
      <c r="G101" s="243"/>
      <c r="H101" s="243"/>
      <c r="I101" s="243"/>
      <c r="J101" s="244">
        <f>J186</f>
        <v>0</v>
      </c>
      <c r="K101" s="241"/>
      <c r="L101" s="245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40"/>
      <c r="C102" s="241"/>
      <c r="D102" s="242" t="s">
        <v>156</v>
      </c>
      <c r="E102" s="243"/>
      <c r="F102" s="243"/>
      <c r="G102" s="243"/>
      <c r="H102" s="243"/>
      <c r="I102" s="243"/>
      <c r="J102" s="244">
        <f>J194</f>
        <v>0</v>
      </c>
      <c r="K102" s="241"/>
      <c r="L102" s="245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12" customFormat="1" ht="19.92" customHeight="1">
      <c r="A103" s="12"/>
      <c r="B103" s="240"/>
      <c r="C103" s="241"/>
      <c r="D103" s="242" t="s">
        <v>157</v>
      </c>
      <c r="E103" s="243"/>
      <c r="F103" s="243"/>
      <c r="G103" s="243"/>
      <c r="H103" s="243"/>
      <c r="I103" s="243"/>
      <c r="J103" s="244">
        <f>J196</f>
        <v>0</v>
      </c>
      <c r="K103" s="241"/>
      <c r="L103" s="24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9" customFormat="1" ht="24.96" customHeight="1">
      <c r="A104" s="9"/>
      <c r="B104" s="189"/>
      <c r="C104" s="190"/>
      <c r="D104" s="191" t="s">
        <v>158</v>
      </c>
      <c r="E104" s="192"/>
      <c r="F104" s="192"/>
      <c r="G104" s="192"/>
      <c r="H104" s="192"/>
      <c r="I104" s="192"/>
      <c r="J104" s="193">
        <f>J199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2" customFormat="1" ht="19.92" customHeight="1">
      <c r="A105" s="12"/>
      <c r="B105" s="240"/>
      <c r="C105" s="241"/>
      <c r="D105" s="242" t="s">
        <v>159</v>
      </c>
      <c r="E105" s="243"/>
      <c r="F105" s="243"/>
      <c r="G105" s="243"/>
      <c r="H105" s="243"/>
      <c r="I105" s="243"/>
      <c r="J105" s="244">
        <f>J200</f>
        <v>0</v>
      </c>
      <c r="K105" s="241"/>
      <c r="L105" s="245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12" customFormat="1" ht="19.92" customHeight="1">
      <c r="A106" s="12"/>
      <c r="B106" s="240"/>
      <c r="C106" s="241"/>
      <c r="D106" s="242" t="s">
        <v>160</v>
      </c>
      <c r="E106" s="243"/>
      <c r="F106" s="243"/>
      <c r="G106" s="243"/>
      <c r="H106" s="243"/>
      <c r="I106" s="243"/>
      <c r="J106" s="244">
        <f>J220</f>
        <v>0</v>
      </c>
      <c r="K106" s="241"/>
      <c r="L106" s="245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="9" customFormat="1" ht="24.96" customHeight="1">
      <c r="A107" s="9"/>
      <c r="B107" s="189"/>
      <c r="C107" s="190"/>
      <c r="D107" s="191" t="s">
        <v>161</v>
      </c>
      <c r="E107" s="192"/>
      <c r="F107" s="192"/>
      <c r="G107" s="192"/>
      <c r="H107" s="192"/>
      <c r="I107" s="192"/>
      <c r="J107" s="193">
        <f>J224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2" customFormat="1" ht="19.92" customHeight="1">
      <c r="A108" s="12"/>
      <c r="B108" s="240"/>
      <c r="C108" s="241"/>
      <c r="D108" s="242" t="s">
        <v>162</v>
      </c>
      <c r="E108" s="243"/>
      <c r="F108" s="243"/>
      <c r="G108" s="243"/>
      <c r="H108" s="243"/>
      <c r="I108" s="243"/>
      <c r="J108" s="244">
        <f>J225</f>
        <v>0</v>
      </c>
      <c r="K108" s="241"/>
      <c r="L108" s="245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s="9" customFormat="1" ht="24.96" customHeight="1">
      <c r="A109" s="9"/>
      <c r="B109" s="189"/>
      <c r="C109" s="190"/>
      <c r="D109" s="191" t="s">
        <v>111</v>
      </c>
      <c r="E109" s="192"/>
      <c r="F109" s="192"/>
      <c r="G109" s="192"/>
      <c r="H109" s="192"/>
      <c r="I109" s="192"/>
      <c r="J109" s="193">
        <f>J227</f>
        <v>0</v>
      </c>
      <c r="K109" s="190"/>
      <c r="L109" s="19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72"/>
      <c r="C111" s="73"/>
      <c r="D111" s="73"/>
      <c r="E111" s="73"/>
      <c r="F111" s="73"/>
      <c r="G111" s="73"/>
      <c r="H111" s="73"/>
      <c r="I111" s="73"/>
      <c r="J111" s="73"/>
      <c r="K111" s="73"/>
      <c r="L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74"/>
      <c r="C115" s="75"/>
      <c r="D115" s="75"/>
      <c r="E115" s="75"/>
      <c r="F115" s="75"/>
      <c r="G115" s="75"/>
      <c r="H115" s="75"/>
      <c r="I115" s="75"/>
      <c r="J115" s="75"/>
      <c r="K115" s="75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112</v>
      </c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15</v>
      </c>
      <c r="D118" s="40"/>
      <c r="E118" s="40"/>
      <c r="F118" s="40"/>
      <c r="G118" s="40"/>
      <c r="H118" s="40"/>
      <c r="I118" s="40"/>
      <c r="J118" s="40"/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184" t="str">
        <f>E7</f>
        <v>Sklad potravinárskych výrobkov - Kolárovo</v>
      </c>
      <c r="F119" s="32"/>
      <c r="G119" s="32"/>
      <c r="H119" s="32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104</v>
      </c>
      <c r="D120" s="40"/>
      <c r="E120" s="40"/>
      <c r="F120" s="40"/>
      <c r="G120" s="40"/>
      <c r="H120" s="40"/>
      <c r="I120" s="40"/>
      <c r="J120" s="40"/>
      <c r="K120" s="40"/>
      <c r="L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82" t="str">
        <f>E9</f>
        <v>B - Spodná stavba</v>
      </c>
      <c r="F121" s="40"/>
      <c r="G121" s="40"/>
      <c r="H121" s="40"/>
      <c r="I121" s="40"/>
      <c r="J121" s="40"/>
      <c r="K121" s="40"/>
      <c r="L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19</v>
      </c>
      <c r="D123" s="40"/>
      <c r="E123" s="40"/>
      <c r="F123" s="27" t="str">
        <f>F12</f>
        <v>Kolárovo</v>
      </c>
      <c r="G123" s="40"/>
      <c r="H123" s="40"/>
      <c r="I123" s="32" t="s">
        <v>21</v>
      </c>
      <c r="J123" s="85" t="str">
        <f>IF(J12="","",J12)</f>
        <v>7. 2. 2024</v>
      </c>
      <c r="K123" s="40"/>
      <c r="L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23</v>
      </c>
      <c r="D125" s="40"/>
      <c r="E125" s="40"/>
      <c r="F125" s="27" t="str">
        <f>E15</f>
        <v>TOMATA s.r.o.</v>
      </c>
      <c r="G125" s="40"/>
      <c r="H125" s="40"/>
      <c r="I125" s="32" t="s">
        <v>31</v>
      </c>
      <c r="J125" s="36" t="str">
        <f>E21</f>
        <v xml:space="preserve"> </v>
      </c>
      <c r="K125" s="40"/>
      <c r="L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29</v>
      </c>
      <c r="D126" s="40"/>
      <c r="E126" s="40"/>
      <c r="F126" s="27" t="str">
        <f>IF(E18="","",E18)</f>
        <v>Vyplň údaj</v>
      </c>
      <c r="G126" s="40"/>
      <c r="H126" s="40"/>
      <c r="I126" s="32" t="s">
        <v>34</v>
      </c>
      <c r="J126" s="36" t="str">
        <f>E24</f>
        <v xml:space="preserve"> </v>
      </c>
      <c r="K126" s="40"/>
      <c r="L126" s="69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9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0" customFormat="1" ht="29.28" customHeight="1">
      <c r="A128" s="195"/>
      <c r="B128" s="196"/>
      <c r="C128" s="197" t="s">
        <v>113</v>
      </c>
      <c r="D128" s="198" t="s">
        <v>61</v>
      </c>
      <c r="E128" s="198" t="s">
        <v>57</v>
      </c>
      <c r="F128" s="198" t="s">
        <v>58</v>
      </c>
      <c r="G128" s="198" t="s">
        <v>114</v>
      </c>
      <c r="H128" s="198" t="s">
        <v>115</v>
      </c>
      <c r="I128" s="198" t="s">
        <v>116</v>
      </c>
      <c r="J128" s="199" t="s">
        <v>108</v>
      </c>
      <c r="K128" s="200" t="s">
        <v>117</v>
      </c>
      <c r="L128" s="201"/>
      <c r="M128" s="106" t="s">
        <v>1</v>
      </c>
      <c r="N128" s="107" t="s">
        <v>40</v>
      </c>
      <c r="O128" s="107" t="s">
        <v>118</v>
      </c>
      <c r="P128" s="107" t="s">
        <v>119</v>
      </c>
      <c r="Q128" s="107" t="s">
        <v>120</v>
      </c>
      <c r="R128" s="107" t="s">
        <v>121</v>
      </c>
      <c r="S128" s="107" t="s">
        <v>122</v>
      </c>
      <c r="T128" s="108" t="s">
        <v>123</v>
      </c>
      <c r="U128" s="195"/>
      <c r="V128" s="195"/>
      <c r="W128" s="195"/>
      <c r="X128" s="195"/>
      <c r="Y128" s="195"/>
      <c r="Z128" s="195"/>
      <c r="AA128" s="195"/>
      <c r="AB128" s="195"/>
      <c r="AC128" s="195"/>
      <c r="AD128" s="195"/>
      <c r="AE128" s="195"/>
    </row>
    <row r="129" s="2" customFormat="1" ht="22.8" customHeight="1">
      <c r="A129" s="38"/>
      <c r="B129" s="39"/>
      <c r="C129" s="113" t="s">
        <v>109</v>
      </c>
      <c r="D129" s="40"/>
      <c r="E129" s="40"/>
      <c r="F129" s="40"/>
      <c r="G129" s="40"/>
      <c r="H129" s="40"/>
      <c r="I129" s="40"/>
      <c r="J129" s="202">
        <f>BK129</f>
        <v>0</v>
      </c>
      <c r="K129" s="40"/>
      <c r="L129" s="44"/>
      <c r="M129" s="109"/>
      <c r="N129" s="203"/>
      <c r="O129" s="110"/>
      <c r="P129" s="204">
        <f>P130+P199+P224+P227</f>
        <v>0</v>
      </c>
      <c r="Q129" s="110"/>
      <c r="R129" s="204">
        <f>R130+R199+R224+R227</f>
        <v>2739.0226353785997</v>
      </c>
      <c r="S129" s="110"/>
      <c r="T129" s="205">
        <f>T130+T199+T224+T227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75</v>
      </c>
      <c r="AU129" s="17" t="s">
        <v>110</v>
      </c>
      <c r="BK129" s="206">
        <f>BK130+BK199+BK224+BK227</f>
        <v>0</v>
      </c>
    </row>
    <row r="130" s="11" customFormat="1" ht="25.92" customHeight="1">
      <c r="A130" s="11"/>
      <c r="B130" s="207"/>
      <c r="C130" s="208"/>
      <c r="D130" s="209" t="s">
        <v>75</v>
      </c>
      <c r="E130" s="210" t="s">
        <v>163</v>
      </c>
      <c r="F130" s="210" t="s">
        <v>164</v>
      </c>
      <c r="G130" s="208"/>
      <c r="H130" s="208"/>
      <c r="I130" s="211"/>
      <c r="J130" s="212">
        <f>BK130</f>
        <v>0</v>
      </c>
      <c r="K130" s="208"/>
      <c r="L130" s="213"/>
      <c r="M130" s="214"/>
      <c r="N130" s="215"/>
      <c r="O130" s="215"/>
      <c r="P130" s="216">
        <f>P131+P151+P182+P186+P194+P196</f>
        <v>0</v>
      </c>
      <c r="Q130" s="215"/>
      <c r="R130" s="216">
        <f>R131+R151+R182+R186+R194+R196</f>
        <v>2732.9418845785999</v>
      </c>
      <c r="S130" s="215"/>
      <c r="T130" s="217">
        <f>T131+T151+T182+T186+T194+T196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18" t="s">
        <v>84</v>
      </c>
      <c r="AT130" s="219" t="s">
        <v>75</v>
      </c>
      <c r="AU130" s="219" t="s">
        <v>76</v>
      </c>
      <c r="AY130" s="218" t="s">
        <v>127</v>
      </c>
      <c r="BK130" s="220">
        <f>BK131+BK151+BK182+BK186+BK194+BK196</f>
        <v>0</v>
      </c>
    </row>
    <row r="131" s="11" customFormat="1" ht="22.8" customHeight="1">
      <c r="A131" s="11"/>
      <c r="B131" s="207"/>
      <c r="C131" s="208"/>
      <c r="D131" s="209" t="s">
        <v>75</v>
      </c>
      <c r="E131" s="246" t="s">
        <v>84</v>
      </c>
      <c r="F131" s="246" t="s">
        <v>165</v>
      </c>
      <c r="G131" s="208"/>
      <c r="H131" s="208"/>
      <c r="I131" s="211"/>
      <c r="J131" s="247">
        <f>BK131</f>
        <v>0</v>
      </c>
      <c r="K131" s="208"/>
      <c r="L131" s="213"/>
      <c r="M131" s="214"/>
      <c r="N131" s="215"/>
      <c r="O131" s="215"/>
      <c r="P131" s="216">
        <f>SUM(P132:P150)</f>
        <v>0</v>
      </c>
      <c r="Q131" s="215"/>
      <c r="R131" s="216">
        <f>SUM(R132:R150)</f>
        <v>0</v>
      </c>
      <c r="S131" s="215"/>
      <c r="T131" s="217">
        <f>SUM(T132:T150)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18" t="s">
        <v>84</v>
      </c>
      <c r="AT131" s="219" t="s">
        <v>75</v>
      </c>
      <c r="AU131" s="219" t="s">
        <v>84</v>
      </c>
      <c r="AY131" s="218" t="s">
        <v>127</v>
      </c>
      <c r="BK131" s="220">
        <f>SUM(BK132:BK150)</f>
        <v>0</v>
      </c>
    </row>
    <row r="132" s="2" customFormat="1" ht="24.15" customHeight="1">
      <c r="A132" s="38"/>
      <c r="B132" s="39"/>
      <c r="C132" s="221" t="s">
        <v>84</v>
      </c>
      <c r="D132" s="221" t="s">
        <v>128</v>
      </c>
      <c r="E132" s="222" t="s">
        <v>166</v>
      </c>
      <c r="F132" s="223" t="s">
        <v>167</v>
      </c>
      <c r="G132" s="224" t="s">
        <v>168</v>
      </c>
      <c r="H132" s="225">
        <v>240</v>
      </c>
      <c r="I132" s="226"/>
      <c r="J132" s="227">
        <f>ROUND(I132*H132,2)</f>
        <v>0</v>
      </c>
      <c r="K132" s="228"/>
      <c r="L132" s="44"/>
      <c r="M132" s="229" t="s">
        <v>1</v>
      </c>
      <c r="N132" s="230" t="s">
        <v>42</v>
      </c>
      <c r="O132" s="97"/>
      <c r="P132" s="231">
        <f>O132*H132</f>
        <v>0</v>
      </c>
      <c r="Q132" s="231">
        <v>0</v>
      </c>
      <c r="R132" s="231">
        <f>Q132*H132</f>
        <v>0</v>
      </c>
      <c r="S132" s="231">
        <v>0</v>
      </c>
      <c r="T132" s="23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3" t="s">
        <v>143</v>
      </c>
      <c r="AT132" s="233" t="s">
        <v>128</v>
      </c>
      <c r="AU132" s="233" t="s">
        <v>133</v>
      </c>
      <c r="AY132" s="17" t="s">
        <v>127</v>
      </c>
      <c r="BE132" s="234">
        <f>IF(N132="základná",J132,0)</f>
        <v>0</v>
      </c>
      <c r="BF132" s="234">
        <f>IF(N132="znížená",J132,0)</f>
        <v>0</v>
      </c>
      <c r="BG132" s="234">
        <f>IF(N132="zákl. prenesená",J132,0)</f>
        <v>0</v>
      </c>
      <c r="BH132" s="234">
        <f>IF(N132="zníž. prenesená",J132,0)</f>
        <v>0</v>
      </c>
      <c r="BI132" s="234">
        <f>IF(N132="nulová",J132,0)</f>
        <v>0</v>
      </c>
      <c r="BJ132" s="17" t="s">
        <v>133</v>
      </c>
      <c r="BK132" s="234">
        <f>ROUND(I132*H132,2)</f>
        <v>0</v>
      </c>
      <c r="BL132" s="17" t="s">
        <v>143</v>
      </c>
      <c r="BM132" s="233" t="s">
        <v>169</v>
      </c>
    </row>
    <row r="133" s="2" customFormat="1" ht="24.15" customHeight="1">
      <c r="A133" s="38"/>
      <c r="B133" s="39"/>
      <c r="C133" s="221" t="s">
        <v>133</v>
      </c>
      <c r="D133" s="221" t="s">
        <v>128</v>
      </c>
      <c r="E133" s="222" t="s">
        <v>170</v>
      </c>
      <c r="F133" s="223" t="s">
        <v>171</v>
      </c>
      <c r="G133" s="224" t="s">
        <v>168</v>
      </c>
      <c r="H133" s="225">
        <v>240</v>
      </c>
      <c r="I133" s="226"/>
      <c r="J133" s="227">
        <f>ROUND(I133*H133,2)</f>
        <v>0</v>
      </c>
      <c r="K133" s="228"/>
      <c r="L133" s="44"/>
      <c r="M133" s="229" t="s">
        <v>1</v>
      </c>
      <c r="N133" s="230" t="s">
        <v>42</v>
      </c>
      <c r="O133" s="97"/>
      <c r="P133" s="231">
        <f>O133*H133</f>
        <v>0</v>
      </c>
      <c r="Q133" s="231">
        <v>0</v>
      </c>
      <c r="R133" s="231">
        <f>Q133*H133</f>
        <v>0</v>
      </c>
      <c r="S133" s="231">
        <v>0</v>
      </c>
      <c r="T133" s="23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3" t="s">
        <v>143</v>
      </c>
      <c r="AT133" s="233" t="s">
        <v>128</v>
      </c>
      <c r="AU133" s="233" t="s">
        <v>133</v>
      </c>
      <c r="AY133" s="17" t="s">
        <v>127</v>
      </c>
      <c r="BE133" s="234">
        <f>IF(N133="základná",J133,0)</f>
        <v>0</v>
      </c>
      <c r="BF133" s="234">
        <f>IF(N133="znížená",J133,0)</f>
        <v>0</v>
      </c>
      <c r="BG133" s="234">
        <f>IF(N133="zákl. prenesená",J133,0)</f>
        <v>0</v>
      </c>
      <c r="BH133" s="234">
        <f>IF(N133="zníž. prenesená",J133,0)</f>
        <v>0</v>
      </c>
      <c r="BI133" s="234">
        <f>IF(N133="nulová",J133,0)</f>
        <v>0</v>
      </c>
      <c r="BJ133" s="17" t="s">
        <v>133</v>
      </c>
      <c r="BK133" s="234">
        <f>ROUND(I133*H133,2)</f>
        <v>0</v>
      </c>
      <c r="BL133" s="17" t="s">
        <v>143</v>
      </c>
      <c r="BM133" s="233" t="s">
        <v>172</v>
      </c>
    </row>
    <row r="134" s="2" customFormat="1" ht="16.5" customHeight="1">
      <c r="A134" s="38"/>
      <c r="B134" s="39"/>
      <c r="C134" s="221" t="s">
        <v>138</v>
      </c>
      <c r="D134" s="221" t="s">
        <v>128</v>
      </c>
      <c r="E134" s="222" t="s">
        <v>173</v>
      </c>
      <c r="F134" s="223" t="s">
        <v>174</v>
      </c>
      <c r="G134" s="224" t="s">
        <v>168</v>
      </c>
      <c r="H134" s="225">
        <v>50.759999999999998</v>
      </c>
      <c r="I134" s="226"/>
      <c r="J134" s="227">
        <f>ROUND(I134*H134,2)</f>
        <v>0</v>
      </c>
      <c r="K134" s="228"/>
      <c r="L134" s="44"/>
      <c r="M134" s="229" t="s">
        <v>1</v>
      </c>
      <c r="N134" s="230" t="s">
        <v>42</v>
      </c>
      <c r="O134" s="97"/>
      <c r="P134" s="231">
        <f>O134*H134</f>
        <v>0</v>
      </c>
      <c r="Q134" s="231">
        <v>0</v>
      </c>
      <c r="R134" s="231">
        <f>Q134*H134</f>
        <v>0</v>
      </c>
      <c r="S134" s="231">
        <v>0</v>
      </c>
      <c r="T134" s="23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3" t="s">
        <v>143</v>
      </c>
      <c r="AT134" s="233" t="s">
        <v>128</v>
      </c>
      <c r="AU134" s="233" t="s">
        <v>133</v>
      </c>
      <c r="AY134" s="17" t="s">
        <v>127</v>
      </c>
      <c r="BE134" s="234">
        <f>IF(N134="základná",J134,0)</f>
        <v>0</v>
      </c>
      <c r="BF134" s="234">
        <f>IF(N134="znížená",J134,0)</f>
        <v>0</v>
      </c>
      <c r="BG134" s="234">
        <f>IF(N134="zákl. prenesená",J134,0)</f>
        <v>0</v>
      </c>
      <c r="BH134" s="234">
        <f>IF(N134="zníž. prenesená",J134,0)</f>
        <v>0</v>
      </c>
      <c r="BI134" s="234">
        <f>IF(N134="nulová",J134,0)</f>
        <v>0</v>
      </c>
      <c r="BJ134" s="17" t="s">
        <v>133</v>
      </c>
      <c r="BK134" s="234">
        <f>ROUND(I134*H134,2)</f>
        <v>0</v>
      </c>
      <c r="BL134" s="17" t="s">
        <v>143</v>
      </c>
      <c r="BM134" s="233" t="s">
        <v>175</v>
      </c>
    </row>
    <row r="135" s="2" customFormat="1" ht="24.15" customHeight="1">
      <c r="A135" s="38"/>
      <c r="B135" s="39"/>
      <c r="C135" s="221" t="s">
        <v>143</v>
      </c>
      <c r="D135" s="221" t="s">
        <v>128</v>
      </c>
      <c r="E135" s="222" t="s">
        <v>176</v>
      </c>
      <c r="F135" s="223" t="s">
        <v>177</v>
      </c>
      <c r="G135" s="224" t="s">
        <v>168</v>
      </c>
      <c r="H135" s="225">
        <v>50.759999999999998</v>
      </c>
      <c r="I135" s="226"/>
      <c r="J135" s="227">
        <f>ROUND(I135*H135,2)</f>
        <v>0</v>
      </c>
      <c r="K135" s="228"/>
      <c r="L135" s="44"/>
      <c r="M135" s="229" t="s">
        <v>1</v>
      </c>
      <c r="N135" s="230" t="s">
        <v>42</v>
      </c>
      <c r="O135" s="97"/>
      <c r="P135" s="231">
        <f>O135*H135</f>
        <v>0</v>
      </c>
      <c r="Q135" s="231">
        <v>0</v>
      </c>
      <c r="R135" s="231">
        <f>Q135*H135</f>
        <v>0</v>
      </c>
      <c r="S135" s="231">
        <v>0</v>
      </c>
      <c r="T135" s="23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3" t="s">
        <v>143</v>
      </c>
      <c r="AT135" s="233" t="s">
        <v>128</v>
      </c>
      <c r="AU135" s="233" t="s">
        <v>133</v>
      </c>
      <c r="AY135" s="17" t="s">
        <v>127</v>
      </c>
      <c r="BE135" s="234">
        <f>IF(N135="základná",J135,0)</f>
        <v>0</v>
      </c>
      <c r="BF135" s="234">
        <f>IF(N135="znížená",J135,0)</f>
        <v>0</v>
      </c>
      <c r="BG135" s="234">
        <f>IF(N135="zákl. prenesená",J135,0)</f>
        <v>0</v>
      </c>
      <c r="BH135" s="234">
        <f>IF(N135="zníž. prenesená",J135,0)</f>
        <v>0</v>
      </c>
      <c r="BI135" s="234">
        <f>IF(N135="nulová",J135,0)</f>
        <v>0</v>
      </c>
      <c r="BJ135" s="17" t="s">
        <v>133</v>
      </c>
      <c r="BK135" s="234">
        <f>ROUND(I135*H135,2)</f>
        <v>0</v>
      </c>
      <c r="BL135" s="17" t="s">
        <v>143</v>
      </c>
      <c r="BM135" s="233" t="s">
        <v>178</v>
      </c>
    </row>
    <row r="136" s="2" customFormat="1" ht="21.75" customHeight="1">
      <c r="A136" s="38"/>
      <c r="B136" s="39"/>
      <c r="C136" s="221" t="s">
        <v>126</v>
      </c>
      <c r="D136" s="221" t="s">
        <v>128</v>
      </c>
      <c r="E136" s="222" t="s">
        <v>179</v>
      </c>
      <c r="F136" s="223" t="s">
        <v>180</v>
      </c>
      <c r="G136" s="224" t="s">
        <v>168</v>
      </c>
      <c r="H136" s="225">
        <v>26.719999999999999</v>
      </c>
      <c r="I136" s="226"/>
      <c r="J136" s="227">
        <f>ROUND(I136*H136,2)</f>
        <v>0</v>
      </c>
      <c r="K136" s="228"/>
      <c r="L136" s="44"/>
      <c r="M136" s="229" t="s">
        <v>1</v>
      </c>
      <c r="N136" s="230" t="s">
        <v>42</v>
      </c>
      <c r="O136" s="97"/>
      <c r="P136" s="231">
        <f>O136*H136</f>
        <v>0</v>
      </c>
      <c r="Q136" s="231">
        <v>0</v>
      </c>
      <c r="R136" s="231">
        <f>Q136*H136</f>
        <v>0</v>
      </c>
      <c r="S136" s="231">
        <v>0</v>
      </c>
      <c r="T136" s="23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3" t="s">
        <v>143</v>
      </c>
      <c r="AT136" s="233" t="s">
        <v>128</v>
      </c>
      <c r="AU136" s="233" t="s">
        <v>133</v>
      </c>
      <c r="AY136" s="17" t="s">
        <v>127</v>
      </c>
      <c r="BE136" s="234">
        <f>IF(N136="základná",J136,0)</f>
        <v>0</v>
      </c>
      <c r="BF136" s="234">
        <f>IF(N136="znížená",J136,0)</f>
        <v>0</v>
      </c>
      <c r="BG136" s="234">
        <f>IF(N136="zákl. prenesená",J136,0)</f>
        <v>0</v>
      </c>
      <c r="BH136" s="234">
        <f>IF(N136="zníž. prenesená",J136,0)</f>
        <v>0</v>
      </c>
      <c r="BI136" s="234">
        <f>IF(N136="nulová",J136,0)</f>
        <v>0</v>
      </c>
      <c r="BJ136" s="17" t="s">
        <v>133</v>
      </c>
      <c r="BK136" s="234">
        <f>ROUND(I136*H136,2)</f>
        <v>0</v>
      </c>
      <c r="BL136" s="17" t="s">
        <v>143</v>
      </c>
      <c r="BM136" s="233" t="s">
        <v>181</v>
      </c>
    </row>
    <row r="137" s="2" customFormat="1" ht="37.8" customHeight="1">
      <c r="A137" s="38"/>
      <c r="B137" s="39"/>
      <c r="C137" s="221" t="s">
        <v>182</v>
      </c>
      <c r="D137" s="221" t="s">
        <v>128</v>
      </c>
      <c r="E137" s="222" t="s">
        <v>183</v>
      </c>
      <c r="F137" s="223" t="s">
        <v>184</v>
      </c>
      <c r="G137" s="224" t="s">
        <v>168</v>
      </c>
      <c r="H137" s="225">
        <v>26.719999999999999</v>
      </c>
      <c r="I137" s="226"/>
      <c r="J137" s="227">
        <f>ROUND(I137*H137,2)</f>
        <v>0</v>
      </c>
      <c r="K137" s="228"/>
      <c r="L137" s="44"/>
      <c r="M137" s="229" t="s">
        <v>1</v>
      </c>
      <c r="N137" s="230" t="s">
        <v>42</v>
      </c>
      <c r="O137" s="97"/>
      <c r="P137" s="231">
        <f>O137*H137</f>
        <v>0</v>
      </c>
      <c r="Q137" s="231">
        <v>0</v>
      </c>
      <c r="R137" s="231">
        <f>Q137*H137</f>
        <v>0</v>
      </c>
      <c r="S137" s="231">
        <v>0</v>
      </c>
      <c r="T137" s="23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3" t="s">
        <v>143</v>
      </c>
      <c r="AT137" s="233" t="s">
        <v>128</v>
      </c>
      <c r="AU137" s="233" t="s">
        <v>133</v>
      </c>
      <c r="AY137" s="17" t="s">
        <v>127</v>
      </c>
      <c r="BE137" s="234">
        <f>IF(N137="základná",J137,0)</f>
        <v>0</v>
      </c>
      <c r="BF137" s="234">
        <f>IF(N137="znížená",J137,0)</f>
        <v>0</v>
      </c>
      <c r="BG137" s="234">
        <f>IF(N137="zákl. prenesená",J137,0)</f>
        <v>0</v>
      </c>
      <c r="BH137" s="234">
        <f>IF(N137="zníž. prenesená",J137,0)</f>
        <v>0</v>
      </c>
      <c r="BI137" s="234">
        <f>IF(N137="nulová",J137,0)</f>
        <v>0</v>
      </c>
      <c r="BJ137" s="17" t="s">
        <v>133</v>
      </c>
      <c r="BK137" s="234">
        <f>ROUND(I137*H137,2)</f>
        <v>0</v>
      </c>
      <c r="BL137" s="17" t="s">
        <v>143</v>
      </c>
      <c r="BM137" s="233" t="s">
        <v>185</v>
      </c>
    </row>
    <row r="138" s="2" customFormat="1" ht="24.15" customHeight="1">
      <c r="A138" s="38"/>
      <c r="B138" s="39"/>
      <c r="C138" s="221" t="s">
        <v>186</v>
      </c>
      <c r="D138" s="221" t="s">
        <v>128</v>
      </c>
      <c r="E138" s="222" t="s">
        <v>187</v>
      </c>
      <c r="F138" s="223" t="s">
        <v>188</v>
      </c>
      <c r="G138" s="224" t="s">
        <v>168</v>
      </c>
      <c r="H138" s="225">
        <v>391.24000000000001</v>
      </c>
      <c r="I138" s="226"/>
      <c r="J138" s="227">
        <f>ROUND(I138*H138,2)</f>
        <v>0</v>
      </c>
      <c r="K138" s="228"/>
      <c r="L138" s="44"/>
      <c r="M138" s="229" t="s">
        <v>1</v>
      </c>
      <c r="N138" s="230" t="s">
        <v>42</v>
      </c>
      <c r="O138" s="97"/>
      <c r="P138" s="231">
        <f>O138*H138</f>
        <v>0</v>
      </c>
      <c r="Q138" s="231">
        <v>0</v>
      </c>
      <c r="R138" s="231">
        <f>Q138*H138</f>
        <v>0</v>
      </c>
      <c r="S138" s="231">
        <v>0</v>
      </c>
      <c r="T138" s="23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3" t="s">
        <v>143</v>
      </c>
      <c r="AT138" s="233" t="s">
        <v>128</v>
      </c>
      <c r="AU138" s="233" t="s">
        <v>133</v>
      </c>
      <c r="AY138" s="17" t="s">
        <v>127</v>
      </c>
      <c r="BE138" s="234">
        <f>IF(N138="základná",J138,0)</f>
        <v>0</v>
      </c>
      <c r="BF138" s="234">
        <f>IF(N138="znížená",J138,0)</f>
        <v>0</v>
      </c>
      <c r="BG138" s="234">
        <f>IF(N138="zákl. prenesená",J138,0)</f>
        <v>0</v>
      </c>
      <c r="BH138" s="234">
        <f>IF(N138="zníž. prenesená",J138,0)</f>
        <v>0</v>
      </c>
      <c r="BI138" s="234">
        <f>IF(N138="nulová",J138,0)</f>
        <v>0</v>
      </c>
      <c r="BJ138" s="17" t="s">
        <v>133</v>
      </c>
      <c r="BK138" s="234">
        <f>ROUND(I138*H138,2)</f>
        <v>0</v>
      </c>
      <c r="BL138" s="17" t="s">
        <v>143</v>
      </c>
      <c r="BM138" s="233" t="s">
        <v>189</v>
      </c>
    </row>
    <row r="139" s="13" customFormat="1">
      <c r="A139" s="13"/>
      <c r="B139" s="248"/>
      <c r="C139" s="249"/>
      <c r="D139" s="250" t="s">
        <v>190</v>
      </c>
      <c r="E139" s="251" t="s">
        <v>1</v>
      </c>
      <c r="F139" s="252" t="s">
        <v>191</v>
      </c>
      <c r="G139" s="249"/>
      <c r="H139" s="253">
        <v>391.24000000000001</v>
      </c>
      <c r="I139" s="254"/>
      <c r="J139" s="249"/>
      <c r="K139" s="249"/>
      <c r="L139" s="255"/>
      <c r="M139" s="256"/>
      <c r="N139" s="257"/>
      <c r="O139" s="257"/>
      <c r="P139" s="257"/>
      <c r="Q139" s="257"/>
      <c r="R139" s="257"/>
      <c r="S139" s="257"/>
      <c r="T139" s="25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9" t="s">
        <v>190</v>
      </c>
      <c r="AU139" s="259" t="s">
        <v>133</v>
      </c>
      <c r="AV139" s="13" t="s">
        <v>133</v>
      </c>
      <c r="AW139" s="13" t="s">
        <v>33</v>
      </c>
      <c r="AX139" s="13" t="s">
        <v>84</v>
      </c>
      <c r="AY139" s="259" t="s">
        <v>127</v>
      </c>
    </row>
    <row r="140" s="2" customFormat="1" ht="37.8" customHeight="1">
      <c r="A140" s="38"/>
      <c r="B140" s="39"/>
      <c r="C140" s="221" t="s">
        <v>192</v>
      </c>
      <c r="D140" s="221" t="s">
        <v>128</v>
      </c>
      <c r="E140" s="222" t="s">
        <v>193</v>
      </c>
      <c r="F140" s="223" t="s">
        <v>194</v>
      </c>
      <c r="G140" s="224" t="s">
        <v>168</v>
      </c>
      <c r="H140" s="225">
        <v>295.72000000000003</v>
      </c>
      <c r="I140" s="226"/>
      <c r="J140" s="227">
        <f>ROUND(I140*H140,2)</f>
        <v>0</v>
      </c>
      <c r="K140" s="228"/>
      <c r="L140" s="44"/>
      <c r="M140" s="229" t="s">
        <v>1</v>
      </c>
      <c r="N140" s="230" t="s">
        <v>42</v>
      </c>
      <c r="O140" s="97"/>
      <c r="P140" s="231">
        <f>O140*H140</f>
        <v>0</v>
      </c>
      <c r="Q140" s="231">
        <v>0</v>
      </c>
      <c r="R140" s="231">
        <f>Q140*H140</f>
        <v>0</v>
      </c>
      <c r="S140" s="231">
        <v>0</v>
      </c>
      <c r="T140" s="23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3" t="s">
        <v>143</v>
      </c>
      <c r="AT140" s="233" t="s">
        <v>128</v>
      </c>
      <c r="AU140" s="233" t="s">
        <v>133</v>
      </c>
      <c r="AY140" s="17" t="s">
        <v>127</v>
      </c>
      <c r="BE140" s="234">
        <f>IF(N140="základná",J140,0)</f>
        <v>0</v>
      </c>
      <c r="BF140" s="234">
        <f>IF(N140="znížená",J140,0)</f>
        <v>0</v>
      </c>
      <c r="BG140" s="234">
        <f>IF(N140="zákl. prenesená",J140,0)</f>
        <v>0</v>
      </c>
      <c r="BH140" s="234">
        <f>IF(N140="zníž. prenesená",J140,0)</f>
        <v>0</v>
      </c>
      <c r="BI140" s="234">
        <f>IF(N140="nulová",J140,0)</f>
        <v>0</v>
      </c>
      <c r="BJ140" s="17" t="s">
        <v>133</v>
      </c>
      <c r="BK140" s="234">
        <f>ROUND(I140*H140,2)</f>
        <v>0</v>
      </c>
      <c r="BL140" s="17" t="s">
        <v>143</v>
      </c>
      <c r="BM140" s="233" t="s">
        <v>195</v>
      </c>
    </row>
    <row r="141" s="13" customFormat="1">
      <c r="A141" s="13"/>
      <c r="B141" s="248"/>
      <c r="C141" s="249"/>
      <c r="D141" s="250" t="s">
        <v>190</v>
      </c>
      <c r="E141" s="251" t="s">
        <v>1</v>
      </c>
      <c r="F141" s="252" t="s">
        <v>196</v>
      </c>
      <c r="G141" s="249"/>
      <c r="H141" s="253">
        <v>295.72000000000003</v>
      </c>
      <c r="I141" s="254"/>
      <c r="J141" s="249"/>
      <c r="K141" s="249"/>
      <c r="L141" s="255"/>
      <c r="M141" s="256"/>
      <c r="N141" s="257"/>
      <c r="O141" s="257"/>
      <c r="P141" s="257"/>
      <c r="Q141" s="257"/>
      <c r="R141" s="257"/>
      <c r="S141" s="257"/>
      <c r="T141" s="25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9" t="s">
        <v>190</v>
      </c>
      <c r="AU141" s="259" t="s">
        <v>133</v>
      </c>
      <c r="AV141" s="13" t="s">
        <v>133</v>
      </c>
      <c r="AW141" s="13" t="s">
        <v>33</v>
      </c>
      <c r="AX141" s="13" t="s">
        <v>84</v>
      </c>
      <c r="AY141" s="259" t="s">
        <v>127</v>
      </c>
    </row>
    <row r="142" s="2" customFormat="1" ht="44.25" customHeight="1">
      <c r="A142" s="38"/>
      <c r="B142" s="39"/>
      <c r="C142" s="221" t="s">
        <v>197</v>
      </c>
      <c r="D142" s="221" t="s">
        <v>128</v>
      </c>
      <c r="E142" s="222" t="s">
        <v>198</v>
      </c>
      <c r="F142" s="223" t="s">
        <v>199</v>
      </c>
      <c r="G142" s="224" t="s">
        <v>168</v>
      </c>
      <c r="H142" s="225">
        <v>2070.04</v>
      </c>
      <c r="I142" s="226"/>
      <c r="J142" s="227">
        <f>ROUND(I142*H142,2)</f>
        <v>0</v>
      </c>
      <c r="K142" s="228"/>
      <c r="L142" s="44"/>
      <c r="M142" s="229" t="s">
        <v>1</v>
      </c>
      <c r="N142" s="230" t="s">
        <v>42</v>
      </c>
      <c r="O142" s="97"/>
      <c r="P142" s="231">
        <f>O142*H142</f>
        <v>0</v>
      </c>
      <c r="Q142" s="231">
        <v>0</v>
      </c>
      <c r="R142" s="231">
        <f>Q142*H142</f>
        <v>0</v>
      </c>
      <c r="S142" s="231">
        <v>0</v>
      </c>
      <c r="T142" s="23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3" t="s">
        <v>143</v>
      </c>
      <c r="AT142" s="233" t="s">
        <v>128</v>
      </c>
      <c r="AU142" s="233" t="s">
        <v>133</v>
      </c>
      <c r="AY142" s="17" t="s">
        <v>127</v>
      </c>
      <c r="BE142" s="234">
        <f>IF(N142="základná",J142,0)</f>
        <v>0</v>
      </c>
      <c r="BF142" s="234">
        <f>IF(N142="znížená",J142,0)</f>
        <v>0</v>
      </c>
      <c r="BG142" s="234">
        <f>IF(N142="zákl. prenesená",J142,0)</f>
        <v>0</v>
      </c>
      <c r="BH142" s="234">
        <f>IF(N142="zníž. prenesená",J142,0)</f>
        <v>0</v>
      </c>
      <c r="BI142" s="234">
        <f>IF(N142="nulová",J142,0)</f>
        <v>0</v>
      </c>
      <c r="BJ142" s="17" t="s">
        <v>133</v>
      </c>
      <c r="BK142" s="234">
        <f>ROUND(I142*H142,2)</f>
        <v>0</v>
      </c>
      <c r="BL142" s="17" t="s">
        <v>143</v>
      </c>
      <c r="BM142" s="233" t="s">
        <v>200</v>
      </c>
    </row>
    <row r="143" s="13" customFormat="1">
      <c r="A143" s="13"/>
      <c r="B143" s="248"/>
      <c r="C143" s="249"/>
      <c r="D143" s="250" t="s">
        <v>190</v>
      </c>
      <c r="E143" s="251" t="s">
        <v>1</v>
      </c>
      <c r="F143" s="252" t="s">
        <v>201</v>
      </c>
      <c r="G143" s="249"/>
      <c r="H143" s="253">
        <v>2070.04</v>
      </c>
      <c r="I143" s="254"/>
      <c r="J143" s="249"/>
      <c r="K143" s="249"/>
      <c r="L143" s="255"/>
      <c r="M143" s="256"/>
      <c r="N143" s="257"/>
      <c r="O143" s="257"/>
      <c r="P143" s="257"/>
      <c r="Q143" s="257"/>
      <c r="R143" s="257"/>
      <c r="S143" s="257"/>
      <c r="T143" s="25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9" t="s">
        <v>190</v>
      </c>
      <c r="AU143" s="259" t="s">
        <v>133</v>
      </c>
      <c r="AV143" s="13" t="s">
        <v>133</v>
      </c>
      <c r="AW143" s="13" t="s">
        <v>33</v>
      </c>
      <c r="AX143" s="13" t="s">
        <v>84</v>
      </c>
      <c r="AY143" s="259" t="s">
        <v>127</v>
      </c>
    </row>
    <row r="144" s="2" customFormat="1" ht="24.15" customHeight="1">
      <c r="A144" s="38"/>
      <c r="B144" s="39"/>
      <c r="C144" s="221" t="s">
        <v>202</v>
      </c>
      <c r="D144" s="221" t="s">
        <v>128</v>
      </c>
      <c r="E144" s="222" t="s">
        <v>203</v>
      </c>
      <c r="F144" s="223" t="s">
        <v>204</v>
      </c>
      <c r="G144" s="224" t="s">
        <v>168</v>
      </c>
      <c r="H144" s="225">
        <v>343.48000000000002</v>
      </c>
      <c r="I144" s="226"/>
      <c r="J144" s="227">
        <f>ROUND(I144*H144,2)</f>
        <v>0</v>
      </c>
      <c r="K144" s="228"/>
      <c r="L144" s="44"/>
      <c r="M144" s="229" t="s">
        <v>1</v>
      </c>
      <c r="N144" s="230" t="s">
        <v>42</v>
      </c>
      <c r="O144" s="97"/>
      <c r="P144" s="231">
        <f>O144*H144</f>
        <v>0</v>
      </c>
      <c r="Q144" s="231">
        <v>0</v>
      </c>
      <c r="R144" s="231">
        <f>Q144*H144</f>
        <v>0</v>
      </c>
      <c r="S144" s="231">
        <v>0</v>
      </c>
      <c r="T144" s="23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3" t="s">
        <v>143</v>
      </c>
      <c r="AT144" s="233" t="s">
        <v>128</v>
      </c>
      <c r="AU144" s="233" t="s">
        <v>133</v>
      </c>
      <c r="AY144" s="17" t="s">
        <v>127</v>
      </c>
      <c r="BE144" s="234">
        <f>IF(N144="základná",J144,0)</f>
        <v>0</v>
      </c>
      <c r="BF144" s="234">
        <f>IF(N144="znížená",J144,0)</f>
        <v>0</v>
      </c>
      <c r="BG144" s="234">
        <f>IF(N144="zákl. prenesená",J144,0)</f>
        <v>0</v>
      </c>
      <c r="BH144" s="234">
        <f>IF(N144="zníž. prenesená",J144,0)</f>
        <v>0</v>
      </c>
      <c r="BI144" s="234">
        <f>IF(N144="nulová",J144,0)</f>
        <v>0</v>
      </c>
      <c r="BJ144" s="17" t="s">
        <v>133</v>
      </c>
      <c r="BK144" s="234">
        <f>ROUND(I144*H144,2)</f>
        <v>0</v>
      </c>
      <c r="BL144" s="17" t="s">
        <v>143</v>
      </c>
      <c r="BM144" s="233" t="s">
        <v>205</v>
      </c>
    </row>
    <row r="145" s="13" customFormat="1">
      <c r="A145" s="13"/>
      <c r="B145" s="248"/>
      <c r="C145" s="249"/>
      <c r="D145" s="250" t="s">
        <v>190</v>
      </c>
      <c r="E145" s="251" t="s">
        <v>1</v>
      </c>
      <c r="F145" s="252" t="s">
        <v>206</v>
      </c>
      <c r="G145" s="249"/>
      <c r="H145" s="253">
        <v>343.48000000000002</v>
      </c>
      <c r="I145" s="254"/>
      <c r="J145" s="249"/>
      <c r="K145" s="249"/>
      <c r="L145" s="255"/>
      <c r="M145" s="256"/>
      <c r="N145" s="257"/>
      <c r="O145" s="257"/>
      <c r="P145" s="257"/>
      <c r="Q145" s="257"/>
      <c r="R145" s="257"/>
      <c r="S145" s="257"/>
      <c r="T145" s="25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9" t="s">
        <v>190</v>
      </c>
      <c r="AU145" s="259" t="s">
        <v>133</v>
      </c>
      <c r="AV145" s="13" t="s">
        <v>133</v>
      </c>
      <c r="AW145" s="13" t="s">
        <v>33</v>
      </c>
      <c r="AX145" s="13" t="s">
        <v>84</v>
      </c>
      <c r="AY145" s="259" t="s">
        <v>127</v>
      </c>
    </row>
    <row r="146" s="2" customFormat="1" ht="21.75" customHeight="1">
      <c r="A146" s="38"/>
      <c r="B146" s="39"/>
      <c r="C146" s="221" t="s">
        <v>207</v>
      </c>
      <c r="D146" s="221" t="s">
        <v>128</v>
      </c>
      <c r="E146" s="222" t="s">
        <v>208</v>
      </c>
      <c r="F146" s="223" t="s">
        <v>209</v>
      </c>
      <c r="G146" s="224" t="s">
        <v>168</v>
      </c>
      <c r="H146" s="225">
        <v>343.48000000000002</v>
      </c>
      <c r="I146" s="226"/>
      <c r="J146" s="227">
        <f>ROUND(I146*H146,2)</f>
        <v>0</v>
      </c>
      <c r="K146" s="228"/>
      <c r="L146" s="44"/>
      <c r="M146" s="229" t="s">
        <v>1</v>
      </c>
      <c r="N146" s="230" t="s">
        <v>42</v>
      </c>
      <c r="O146" s="97"/>
      <c r="P146" s="231">
        <f>O146*H146</f>
        <v>0</v>
      </c>
      <c r="Q146" s="231">
        <v>0</v>
      </c>
      <c r="R146" s="231">
        <f>Q146*H146</f>
        <v>0</v>
      </c>
      <c r="S146" s="231">
        <v>0</v>
      </c>
      <c r="T146" s="23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3" t="s">
        <v>143</v>
      </c>
      <c r="AT146" s="233" t="s">
        <v>128</v>
      </c>
      <c r="AU146" s="233" t="s">
        <v>133</v>
      </c>
      <c r="AY146" s="17" t="s">
        <v>127</v>
      </c>
      <c r="BE146" s="234">
        <f>IF(N146="základná",J146,0)</f>
        <v>0</v>
      </c>
      <c r="BF146" s="234">
        <f>IF(N146="znížená",J146,0)</f>
        <v>0</v>
      </c>
      <c r="BG146" s="234">
        <f>IF(N146="zákl. prenesená",J146,0)</f>
        <v>0</v>
      </c>
      <c r="BH146" s="234">
        <f>IF(N146="zníž. prenesená",J146,0)</f>
        <v>0</v>
      </c>
      <c r="BI146" s="234">
        <f>IF(N146="nulová",J146,0)</f>
        <v>0</v>
      </c>
      <c r="BJ146" s="17" t="s">
        <v>133</v>
      </c>
      <c r="BK146" s="234">
        <f>ROUND(I146*H146,2)</f>
        <v>0</v>
      </c>
      <c r="BL146" s="17" t="s">
        <v>143</v>
      </c>
      <c r="BM146" s="233" t="s">
        <v>210</v>
      </c>
    </row>
    <row r="147" s="2" customFormat="1" ht="24.15" customHeight="1">
      <c r="A147" s="38"/>
      <c r="B147" s="39"/>
      <c r="C147" s="221" t="s">
        <v>211</v>
      </c>
      <c r="D147" s="221" t="s">
        <v>128</v>
      </c>
      <c r="E147" s="222" t="s">
        <v>212</v>
      </c>
      <c r="F147" s="223" t="s">
        <v>213</v>
      </c>
      <c r="G147" s="224" t="s">
        <v>214</v>
      </c>
      <c r="H147" s="225">
        <v>532.29600000000005</v>
      </c>
      <c r="I147" s="226"/>
      <c r="J147" s="227">
        <f>ROUND(I147*H147,2)</f>
        <v>0</v>
      </c>
      <c r="K147" s="228"/>
      <c r="L147" s="44"/>
      <c r="M147" s="229" t="s">
        <v>1</v>
      </c>
      <c r="N147" s="230" t="s">
        <v>42</v>
      </c>
      <c r="O147" s="97"/>
      <c r="P147" s="231">
        <f>O147*H147</f>
        <v>0</v>
      </c>
      <c r="Q147" s="231">
        <v>0</v>
      </c>
      <c r="R147" s="231">
        <f>Q147*H147</f>
        <v>0</v>
      </c>
      <c r="S147" s="231">
        <v>0</v>
      </c>
      <c r="T147" s="23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3" t="s">
        <v>143</v>
      </c>
      <c r="AT147" s="233" t="s">
        <v>128</v>
      </c>
      <c r="AU147" s="233" t="s">
        <v>133</v>
      </c>
      <c r="AY147" s="17" t="s">
        <v>127</v>
      </c>
      <c r="BE147" s="234">
        <f>IF(N147="základná",J147,0)</f>
        <v>0</v>
      </c>
      <c r="BF147" s="234">
        <f>IF(N147="znížená",J147,0)</f>
        <v>0</v>
      </c>
      <c r="BG147" s="234">
        <f>IF(N147="zákl. prenesená",J147,0)</f>
        <v>0</v>
      </c>
      <c r="BH147" s="234">
        <f>IF(N147="zníž. prenesená",J147,0)</f>
        <v>0</v>
      </c>
      <c r="BI147" s="234">
        <f>IF(N147="nulová",J147,0)</f>
        <v>0</v>
      </c>
      <c r="BJ147" s="17" t="s">
        <v>133</v>
      </c>
      <c r="BK147" s="234">
        <f>ROUND(I147*H147,2)</f>
        <v>0</v>
      </c>
      <c r="BL147" s="17" t="s">
        <v>143</v>
      </c>
      <c r="BM147" s="233" t="s">
        <v>215</v>
      </c>
    </row>
    <row r="148" s="13" customFormat="1">
      <c r="A148" s="13"/>
      <c r="B148" s="248"/>
      <c r="C148" s="249"/>
      <c r="D148" s="250" t="s">
        <v>190</v>
      </c>
      <c r="E148" s="251" t="s">
        <v>1</v>
      </c>
      <c r="F148" s="252" t="s">
        <v>216</v>
      </c>
      <c r="G148" s="249"/>
      <c r="H148" s="253">
        <v>532.29600000000005</v>
      </c>
      <c r="I148" s="254"/>
      <c r="J148" s="249"/>
      <c r="K148" s="249"/>
      <c r="L148" s="255"/>
      <c r="M148" s="256"/>
      <c r="N148" s="257"/>
      <c r="O148" s="257"/>
      <c r="P148" s="257"/>
      <c r="Q148" s="257"/>
      <c r="R148" s="257"/>
      <c r="S148" s="257"/>
      <c r="T148" s="25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9" t="s">
        <v>190</v>
      </c>
      <c r="AU148" s="259" t="s">
        <v>133</v>
      </c>
      <c r="AV148" s="13" t="s">
        <v>133</v>
      </c>
      <c r="AW148" s="13" t="s">
        <v>33</v>
      </c>
      <c r="AX148" s="13" t="s">
        <v>84</v>
      </c>
      <c r="AY148" s="259" t="s">
        <v>127</v>
      </c>
    </row>
    <row r="149" s="2" customFormat="1" ht="24.15" customHeight="1">
      <c r="A149" s="38"/>
      <c r="B149" s="39"/>
      <c r="C149" s="221" t="s">
        <v>217</v>
      </c>
      <c r="D149" s="221" t="s">
        <v>128</v>
      </c>
      <c r="E149" s="222" t="s">
        <v>218</v>
      </c>
      <c r="F149" s="223" t="s">
        <v>219</v>
      </c>
      <c r="G149" s="224" t="s">
        <v>168</v>
      </c>
      <c r="H149" s="225">
        <v>47.759999999999998</v>
      </c>
      <c r="I149" s="226"/>
      <c r="J149" s="227">
        <f>ROUND(I149*H149,2)</f>
        <v>0</v>
      </c>
      <c r="K149" s="228"/>
      <c r="L149" s="44"/>
      <c r="M149" s="229" t="s">
        <v>1</v>
      </c>
      <c r="N149" s="230" t="s">
        <v>42</v>
      </c>
      <c r="O149" s="97"/>
      <c r="P149" s="231">
        <f>O149*H149</f>
        <v>0</v>
      </c>
      <c r="Q149" s="231">
        <v>0</v>
      </c>
      <c r="R149" s="231">
        <f>Q149*H149</f>
        <v>0</v>
      </c>
      <c r="S149" s="231">
        <v>0</v>
      </c>
      <c r="T149" s="23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3" t="s">
        <v>143</v>
      </c>
      <c r="AT149" s="233" t="s">
        <v>128</v>
      </c>
      <c r="AU149" s="233" t="s">
        <v>133</v>
      </c>
      <c r="AY149" s="17" t="s">
        <v>127</v>
      </c>
      <c r="BE149" s="234">
        <f>IF(N149="základná",J149,0)</f>
        <v>0</v>
      </c>
      <c r="BF149" s="234">
        <f>IF(N149="znížená",J149,0)</f>
        <v>0</v>
      </c>
      <c r="BG149" s="234">
        <f>IF(N149="zákl. prenesená",J149,0)</f>
        <v>0</v>
      </c>
      <c r="BH149" s="234">
        <f>IF(N149="zníž. prenesená",J149,0)</f>
        <v>0</v>
      </c>
      <c r="BI149" s="234">
        <f>IF(N149="nulová",J149,0)</f>
        <v>0</v>
      </c>
      <c r="BJ149" s="17" t="s">
        <v>133</v>
      </c>
      <c r="BK149" s="234">
        <f>ROUND(I149*H149,2)</f>
        <v>0</v>
      </c>
      <c r="BL149" s="17" t="s">
        <v>143</v>
      </c>
      <c r="BM149" s="233" t="s">
        <v>220</v>
      </c>
    </row>
    <row r="150" s="2" customFormat="1" ht="21.75" customHeight="1">
      <c r="A150" s="38"/>
      <c r="B150" s="39"/>
      <c r="C150" s="221" t="s">
        <v>221</v>
      </c>
      <c r="D150" s="221" t="s">
        <v>128</v>
      </c>
      <c r="E150" s="222" t="s">
        <v>222</v>
      </c>
      <c r="F150" s="223" t="s">
        <v>223</v>
      </c>
      <c r="G150" s="224" t="s">
        <v>141</v>
      </c>
      <c r="H150" s="225">
        <v>2117</v>
      </c>
      <c r="I150" s="226"/>
      <c r="J150" s="227">
        <f>ROUND(I150*H150,2)</f>
        <v>0</v>
      </c>
      <c r="K150" s="228"/>
      <c r="L150" s="44"/>
      <c r="M150" s="229" t="s">
        <v>1</v>
      </c>
      <c r="N150" s="230" t="s">
        <v>42</v>
      </c>
      <c r="O150" s="97"/>
      <c r="P150" s="231">
        <f>O150*H150</f>
        <v>0</v>
      </c>
      <c r="Q150" s="231">
        <v>0</v>
      </c>
      <c r="R150" s="231">
        <f>Q150*H150</f>
        <v>0</v>
      </c>
      <c r="S150" s="231">
        <v>0</v>
      </c>
      <c r="T150" s="23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3" t="s">
        <v>143</v>
      </c>
      <c r="AT150" s="233" t="s">
        <v>128</v>
      </c>
      <c r="AU150" s="233" t="s">
        <v>133</v>
      </c>
      <c r="AY150" s="17" t="s">
        <v>127</v>
      </c>
      <c r="BE150" s="234">
        <f>IF(N150="základná",J150,0)</f>
        <v>0</v>
      </c>
      <c r="BF150" s="234">
        <f>IF(N150="znížená",J150,0)</f>
        <v>0</v>
      </c>
      <c r="BG150" s="234">
        <f>IF(N150="zákl. prenesená",J150,0)</f>
        <v>0</v>
      </c>
      <c r="BH150" s="234">
        <f>IF(N150="zníž. prenesená",J150,0)</f>
        <v>0</v>
      </c>
      <c r="BI150" s="234">
        <f>IF(N150="nulová",J150,0)</f>
        <v>0</v>
      </c>
      <c r="BJ150" s="17" t="s">
        <v>133</v>
      </c>
      <c r="BK150" s="234">
        <f>ROUND(I150*H150,2)</f>
        <v>0</v>
      </c>
      <c r="BL150" s="17" t="s">
        <v>143</v>
      </c>
      <c r="BM150" s="233" t="s">
        <v>224</v>
      </c>
    </row>
    <row r="151" s="11" customFormat="1" ht="22.8" customHeight="1">
      <c r="A151" s="11"/>
      <c r="B151" s="207"/>
      <c r="C151" s="208"/>
      <c r="D151" s="209" t="s">
        <v>75</v>
      </c>
      <c r="E151" s="246" t="s">
        <v>133</v>
      </c>
      <c r="F151" s="246" t="s">
        <v>225</v>
      </c>
      <c r="G151" s="208"/>
      <c r="H151" s="208"/>
      <c r="I151" s="211"/>
      <c r="J151" s="247">
        <f>BK151</f>
        <v>0</v>
      </c>
      <c r="K151" s="208"/>
      <c r="L151" s="213"/>
      <c r="M151" s="214"/>
      <c r="N151" s="215"/>
      <c r="O151" s="215"/>
      <c r="P151" s="216">
        <f>SUM(P152:P181)</f>
        <v>0</v>
      </c>
      <c r="Q151" s="215"/>
      <c r="R151" s="216">
        <f>SUM(R152:R181)</f>
        <v>281.72660457860002</v>
      </c>
      <c r="S151" s="215"/>
      <c r="T151" s="217">
        <f>SUM(T152:T181)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18" t="s">
        <v>84</v>
      </c>
      <c r="AT151" s="219" t="s">
        <v>75</v>
      </c>
      <c r="AU151" s="219" t="s">
        <v>84</v>
      </c>
      <c r="AY151" s="218" t="s">
        <v>127</v>
      </c>
      <c r="BK151" s="220">
        <f>SUM(BK152:BK181)</f>
        <v>0</v>
      </c>
    </row>
    <row r="152" s="2" customFormat="1" ht="33" customHeight="1">
      <c r="A152" s="38"/>
      <c r="B152" s="39"/>
      <c r="C152" s="221" t="s">
        <v>226</v>
      </c>
      <c r="D152" s="221" t="s">
        <v>128</v>
      </c>
      <c r="E152" s="222" t="s">
        <v>227</v>
      </c>
      <c r="F152" s="223" t="s">
        <v>228</v>
      </c>
      <c r="G152" s="224" t="s">
        <v>141</v>
      </c>
      <c r="H152" s="225">
        <v>2117</v>
      </c>
      <c r="I152" s="226"/>
      <c r="J152" s="227">
        <f>ROUND(I152*H152,2)</f>
        <v>0</v>
      </c>
      <c r="K152" s="228"/>
      <c r="L152" s="44"/>
      <c r="M152" s="229" t="s">
        <v>1</v>
      </c>
      <c r="N152" s="230" t="s">
        <v>42</v>
      </c>
      <c r="O152" s="97"/>
      <c r="P152" s="231">
        <f>O152*H152</f>
        <v>0</v>
      </c>
      <c r="Q152" s="231">
        <v>0</v>
      </c>
      <c r="R152" s="231">
        <f>Q152*H152</f>
        <v>0</v>
      </c>
      <c r="S152" s="231">
        <v>0</v>
      </c>
      <c r="T152" s="23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3" t="s">
        <v>143</v>
      </c>
      <c r="AT152" s="233" t="s">
        <v>128</v>
      </c>
      <c r="AU152" s="233" t="s">
        <v>133</v>
      </c>
      <c r="AY152" s="17" t="s">
        <v>127</v>
      </c>
      <c r="BE152" s="234">
        <f>IF(N152="základná",J152,0)</f>
        <v>0</v>
      </c>
      <c r="BF152" s="234">
        <f>IF(N152="znížená",J152,0)</f>
        <v>0</v>
      </c>
      <c r="BG152" s="234">
        <f>IF(N152="zákl. prenesená",J152,0)</f>
        <v>0</v>
      </c>
      <c r="BH152" s="234">
        <f>IF(N152="zníž. prenesená",J152,0)</f>
        <v>0</v>
      </c>
      <c r="BI152" s="234">
        <f>IF(N152="nulová",J152,0)</f>
        <v>0</v>
      </c>
      <c r="BJ152" s="17" t="s">
        <v>133</v>
      </c>
      <c r="BK152" s="234">
        <f>ROUND(I152*H152,2)</f>
        <v>0</v>
      </c>
      <c r="BL152" s="17" t="s">
        <v>143</v>
      </c>
      <c r="BM152" s="233" t="s">
        <v>229</v>
      </c>
    </row>
    <row r="153" s="2" customFormat="1" ht="33" customHeight="1">
      <c r="A153" s="38"/>
      <c r="B153" s="39"/>
      <c r="C153" s="221" t="s">
        <v>7</v>
      </c>
      <c r="D153" s="221" t="s">
        <v>128</v>
      </c>
      <c r="E153" s="222" t="s">
        <v>230</v>
      </c>
      <c r="F153" s="223" t="s">
        <v>231</v>
      </c>
      <c r="G153" s="224" t="s">
        <v>168</v>
      </c>
      <c r="H153" s="225">
        <v>26</v>
      </c>
      <c r="I153" s="226"/>
      <c r="J153" s="227">
        <f>ROUND(I153*H153,2)</f>
        <v>0</v>
      </c>
      <c r="K153" s="228"/>
      <c r="L153" s="44"/>
      <c r="M153" s="229" t="s">
        <v>1</v>
      </c>
      <c r="N153" s="230" t="s">
        <v>42</v>
      </c>
      <c r="O153" s="97"/>
      <c r="P153" s="231">
        <f>O153*H153</f>
        <v>0</v>
      </c>
      <c r="Q153" s="231">
        <v>2.2699590000000001</v>
      </c>
      <c r="R153" s="231">
        <f>Q153*H153</f>
        <v>59.018934000000002</v>
      </c>
      <c r="S153" s="231">
        <v>0</v>
      </c>
      <c r="T153" s="23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3" t="s">
        <v>143</v>
      </c>
      <c r="AT153" s="233" t="s">
        <v>128</v>
      </c>
      <c r="AU153" s="233" t="s">
        <v>133</v>
      </c>
      <c r="AY153" s="17" t="s">
        <v>127</v>
      </c>
      <c r="BE153" s="234">
        <f>IF(N153="základná",J153,0)</f>
        <v>0</v>
      </c>
      <c r="BF153" s="234">
        <f>IF(N153="znížená",J153,0)</f>
        <v>0</v>
      </c>
      <c r="BG153" s="234">
        <f>IF(N153="zákl. prenesená",J153,0)</f>
        <v>0</v>
      </c>
      <c r="BH153" s="234">
        <f>IF(N153="zníž. prenesená",J153,0)</f>
        <v>0</v>
      </c>
      <c r="BI153" s="234">
        <f>IF(N153="nulová",J153,0)</f>
        <v>0</v>
      </c>
      <c r="BJ153" s="17" t="s">
        <v>133</v>
      </c>
      <c r="BK153" s="234">
        <f>ROUND(I153*H153,2)</f>
        <v>0</v>
      </c>
      <c r="BL153" s="17" t="s">
        <v>143</v>
      </c>
      <c r="BM153" s="233" t="s">
        <v>232</v>
      </c>
    </row>
    <row r="154" s="2" customFormat="1" ht="24.15" customHeight="1">
      <c r="A154" s="38"/>
      <c r="B154" s="39"/>
      <c r="C154" s="221" t="s">
        <v>233</v>
      </c>
      <c r="D154" s="221" t="s">
        <v>128</v>
      </c>
      <c r="E154" s="222" t="s">
        <v>234</v>
      </c>
      <c r="F154" s="223" t="s">
        <v>235</v>
      </c>
      <c r="G154" s="224" t="s">
        <v>214</v>
      </c>
      <c r="H154" s="225">
        <v>1.6000000000000001</v>
      </c>
      <c r="I154" s="226"/>
      <c r="J154" s="227">
        <f>ROUND(I154*H154,2)</f>
        <v>0</v>
      </c>
      <c r="K154" s="228"/>
      <c r="L154" s="44"/>
      <c r="M154" s="229" t="s">
        <v>1</v>
      </c>
      <c r="N154" s="230" t="s">
        <v>42</v>
      </c>
      <c r="O154" s="97"/>
      <c r="P154" s="231">
        <f>O154*H154</f>
        <v>0</v>
      </c>
      <c r="Q154" s="231">
        <v>1.07392898</v>
      </c>
      <c r="R154" s="231">
        <f>Q154*H154</f>
        <v>1.7182863680000002</v>
      </c>
      <c r="S154" s="231">
        <v>0</v>
      </c>
      <c r="T154" s="23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3" t="s">
        <v>143</v>
      </c>
      <c r="AT154" s="233" t="s">
        <v>128</v>
      </c>
      <c r="AU154" s="233" t="s">
        <v>133</v>
      </c>
      <c r="AY154" s="17" t="s">
        <v>127</v>
      </c>
      <c r="BE154" s="234">
        <f>IF(N154="základná",J154,0)</f>
        <v>0</v>
      </c>
      <c r="BF154" s="234">
        <f>IF(N154="znížená",J154,0)</f>
        <v>0</v>
      </c>
      <c r="BG154" s="234">
        <f>IF(N154="zákl. prenesená",J154,0)</f>
        <v>0</v>
      </c>
      <c r="BH154" s="234">
        <f>IF(N154="zníž. prenesená",J154,0)</f>
        <v>0</v>
      </c>
      <c r="BI154" s="234">
        <f>IF(N154="nulová",J154,0)</f>
        <v>0</v>
      </c>
      <c r="BJ154" s="17" t="s">
        <v>133</v>
      </c>
      <c r="BK154" s="234">
        <f>ROUND(I154*H154,2)</f>
        <v>0</v>
      </c>
      <c r="BL154" s="17" t="s">
        <v>143</v>
      </c>
      <c r="BM154" s="233" t="s">
        <v>236</v>
      </c>
    </row>
    <row r="155" s="2" customFormat="1" ht="33" customHeight="1">
      <c r="A155" s="38"/>
      <c r="B155" s="39"/>
      <c r="C155" s="221" t="s">
        <v>237</v>
      </c>
      <c r="D155" s="221" t="s">
        <v>128</v>
      </c>
      <c r="E155" s="222" t="s">
        <v>238</v>
      </c>
      <c r="F155" s="223" t="s">
        <v>239</v>
      </c>
      <c r="G155" s="224" t="s">
        <v>240</v>
      </c>
      <c r="H155" s="225">
        <v>30</v>
      </c>
      <c r="I155" s="226"/>
      <c r="J155" s="227">
        <f>ROUND(I155*H155,2)</f>
        <v>0</v>
      </c>
      <c r="K155" s="228"/>
      <c r="L155" s="44"/>
      <c r="M155" s="229" t="s">
        <v>1</v>
      </c>
      <c r="N155" s="230" t="s">
        <v>42</v>
      </c>
      <c r="O155" s="97"/>
      <c r="P155" s="231">
        <f>O155*H155</f>
        <v>0</v>
      </c>
      <c r="Q155" s="231">
        <v>0.0081886000000000007</v>
      </c>
      <c r="R155" s="231">
        <f>Q155*H155</f>
        <v>0.24565800000000002</v>
      </c>
      <c r="S155" s="231">
        <v>0</v>
      </c>
      <c r="T155" s="23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3" t="s">
        <v>143</v>
      </c>
      <c r="AT155" s="233" t="s">
        <v>128</v>
      </c>
      <c r="AU155" s="233" t="s">
        <v>133</v>
      </c>
      <c r="AY155" s="17" t="s">
        <v>127</v>
      </c>
      <c r="BE155" s="234">
        <f>IF(N155="základná",J155,0)</f>
        <v>0</v>
      </c>
      <c r="BF155" s="234">
        <f>IF(N155="znížená",J155,0)</f>
        <v>0</v>
      </c>
      <c r="BG155" s="234">
        <f>IF(N155="zákl. prenesená",J155,0)</f>
        <v>0</v>
      </c>
      <c r="BH155" s="234">
        <f>IF(N155="zníž. prenesená",J155,0)</f>
        <v>0</v>
      </c>
      <c r="BI155" s="234">
        <f>IF(N155="nulová",J155,0)</f>
        <v>0</v>
      </c>
      <c r="BJ155" s="17" t="s">
        <v>133</v>
      </c>
      <c r="BK155" s="234">
        <f>ROUND(I155*H155,2)</f>
        <v>0</v>
      </c>
      <c r="BL155" s="17" t="s">
        <v>143</v>
      </c>
      <c r="BM155" s="233" t="s">
        <v>241</v>
      </c>
    </row>
    <row r="156" s="2" customFormat="1" ht="33" customHeight="1">
      <c r="A156" s="38"/>
      <c r="B156" s="39"/>
      <c r="C156" s="221" t="s">
        <v>242</v>
      </c>
      <c r="D156" s="221" t="s">
        <v>128</v>
      </c>
      <c r="E156" s="222" t="s">
        <v>243</v>
      </c>
      <c r="F156" s="223" t="s">
        <v>244</v>
      </c>
      <c r="G156" s="224" t="s">
        <v>240</v>
      </c>
      <c r="H156" s="225">
        <v>56</v>
      </c>
      <c r="I156" s="226"/>
      <c r="J156" s="227">
        <f>ROUND(I156*H156,2)</f>
        <v>0</v>
      </c>
      <c r="K156" s="228"/>
      <c r="L156" s="44"/>
      <c r="M156" s="229" t="s">
        <v>1</v>
      </c>
      <c r="N156" s="230" t="s">
        <v>42</v>
      </c>
      <c r="O156" s="97"/>
      <c r="P156" s="231">
        <f>O156*H156</f>
        <v>0</v>
      </c>
      <c r="Q156" s="231">
        <v>0.0057037499999999996</v>
      </c>
      <c r="R156" s="231">
        <f>Q156*H156</f>
        <v>0.31940999999999997</v>
      </c>
      <c r="S156" s="231">
        <v>0</v>
      </c>
      <c r="T156" s="23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3" t="s">
        <v>143</v>
      </c>
      <c r="AT156" s="233" t="s">
        <v>128</v>
      </c>
      <c r="AU156" s="233" t="s">
        <v>133</v>
      </c>
      <c r="AY156" s="17" t="s">
        <v>127</v>
      </c>
      <c r="BE156" s="234">
        <f>IF(N156="základná",J156,0)</f>
        <v>0</v>
      </c>
      <c r="BF156" s="234">
        <f>IF(N156="znížená",J156,0)</f>
        <v>0</v>
      </c>
      <c r="BG156" s="234">
        <f>IF(N156="zákl. prenesená",J156,0)</f>
        <v>0</v>
      </c>
      <c r="BH156" s="234">
        <f>IF(N156="zníž. prenesená",J156,0)</f>
        <v>0</v>
      </c>
      <c r="BI156" s="234">
        <f>IF(N156="nulová",J156,0)</f>
        <v>0</v>
      </c>
      <c r="BJ156" s="17" t="s">
        <v>133</v>
      </c>
      <c r="BK156" s="234">
        <f>ROUND(I156*H156,2)</f>
        <v>0</v>
      </c>
      <c r="BL156" s="17" t="s">
        <v>143</v>
      </c>
      <c r="BM156" s="233" t="s">
        <v>245</v>
      </c>
    </row>
    <row r="157" s="2" customFormat="1" ht="37.8" customHeight="1">
      <c r="A157" s="38"/>
      <c r="B157" s="39"/>
      <c r="C157" s="221" t="s">
        <v>246</v>
      </c>
      <c r="D157" s="221" t="s">
        <v>128</v>
      </c>
      <c r="E157" s="222" t="s">
        <v>247</v>
      </c>
      <c r="F157" s="223" t="s">
        <v>248</v>
      </c>
      <c r="G157" s="224" t="s">
        <v>141</v>
      </c>
      <c r="H157" s="225">
        <v>1650</v>
      </c>
      <c r="I157" s="226"/>
      <c r="J157" s="227">
        <f>ROUND(I157*H157,2)</f>
        <v>0</v>
      </c>
      <c r="K157" s="228"/>
      <c r="L157" s="44"/>
      <c r="M157" s="229" t="s">
        <v>1</v>
      </c>
      <c r="N157" s="230" t="s">
        <v>42</v>
      </c>
      <c r="O157" s="97"/>
      <c r="P157" s="231">
        <f>O157*H157</f>
        <v>0</v>
      </c>
      <c r="Q157" s="231">
        <v>0</v>
      </c>
      <c r="R157" s="231">
        <f>Q157*H157</f>
        <v>0</v>
      </c>
      <c r="S157" s="231">
        <v>0</v>
      </c>
      <c r="T157" s="23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3" t="s">
        <v>143</v>
      </c>
      <c r="AT157" s="233" t="s">
        <v>128</v>
      </c>
      <c r="AU157" s="233" t="s">
        <v>133</v>
      </c>
      <c r="AY157" s="17" t="s">
        <v>127</v>
      </c>
      <c r="BE157" s="234">
        <f>IF(N157="základná",J157,0)</f>
        <v>0</v>
      </c>
      <c r="BF157" s="234">
        <f>IF(N157="znížená",J157,0)</f>
        <v>0</v>
      </c>
      <c r="BG157" s="234">
        <f>IF(N157="zákl. prenesená",J157,0)</f>
        <v>0</v>
      </c>
      <c r="BH157" s="234">
        <f>IF(N157="zníž. prenesená",J157,0)</f>
        <v>0</v>
      </c>
      <c r="BI157" s="234">
        <f>IF(N157="nulová",J157,0)</f>
        <v>0</v>
      </c>
      <c r="BJ157" s="17" t="s">
        <v>133</v>
      </c>
      <c r="BK157" s="234">
        <f>ROUND(I157*H157,2)</f>
        <v>0</v>
      </c>
      <c r="BL157" s="17" t="s">
        <v>143</v>
      </c>
      <c r="BM157" s="233" t="s">
        <v>249</v>
      </c>
    </row>
    <row r="158" s="13" customFormat="1">
      <c r="A158" s="13"/>
      <c r="B158" s="248"/>
      <c r="C158" s="249"/>
      <c r="D158" s="250" t="s">
        <v>190</v>
      </c>
      <c r="E158" s="251" t="s">
        <v>1</v>
      </c>
      <c r="F158" s="252" t="s">
        <v>250</v>
      </c>
      <c r="G158" s="249"/>
      <c r="H158" s="253">
        <v>1650</v>
      </c>
      <c r="I158" s="254"/>
      <c r="J158" s="249"/>
      <c r="K158" s="249"/>
      <c r="L158" s="255"/>
      <c r="M158" s="256"/>
      <c r="N158" s="257"/>
      <c r="O158" s="257"/>
      <c r="P158" s="257"/>
      <c r="Q158" s="257"/>
      <c r="R158" s="257"/>
      <c r="S158" s="257"/>
      <c r="T158" s="25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9" t="s">
        <v>190</v>
      </c>
      <c r="AU158" s="259" t="s">
        <v>133</v>
      </c>
      <c r="AV158" s="13" t="s">
        <v>133</v>
      </c>
      <c r="AW158" s="13" t="s">
        <v>33</v>
      </c>
      <c r="AX158" s="13" t="s">
        <v>84</v>
      </c>
      <c r="AY158" s="259" t="s">
        <v>127</v>
      </c>
    </row>
    <row r="159" s="2" customFormat="1" ht="33" customHeight="1">
      <c r="A159" s="38"/>
      <c r="B159" s="39"/>
      <c r="C159" s="221" t="s">
        <v>251</v>
      </c>
      <c r="D159" s="221" t="s">
        <v>128</v>
      </c>
      <c r="E159" s="222" t="s">
        <v>252</v>
      </c>
      <c r="F159" s="223" t="s">
        <v>253</v>
      </c>
      <c r="G159" s="224" t="s">
        <v>141</v>
      </c>
      <c r="H159" s="225">
        <v>165</v>
      </c>
      <c r="I159" s="226"/>
      <c r="J159" s="227">
        <f>ROUND(I159*H159,2)</f>
        <v>0</v>
      </c>
      <c r="K159" s="228"/>
      <c r="L159" s="44"/>
      <c r="M159" s="229" t="s">
        <v>1</v>
      </c>
      <c r="N159" s="230" t="s">
        <v>42</v>
      </c>
      <c r="O159" s="97"/>
      <c r="P159" s="231">
        <f>O159*H159</f>
        <v>0</v>
      </c>
      <c r="Q159" s="231">
        <v>0.072015410000000002</v>
      </c>
      <c r="R159" s="231">
        <f>Q159*H159</f>
        <v>11.88254265</v>
      </c>
      <c r="S159" s="231">
        <v>0</v>
      </c>
      <c r="T159" s="23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3" t="s">
        <v>143</v>
      </c>
      <c r="AT159" s="233" t="s">
        <v>128</v>
      </c>
      <c r="AU159" s="233" t="s">
        <v>133</v>
      </c>
      <c r="AY159" s="17" t="s">
        <v>127</v>
      </c>
      <c r="BE159" s="234">
        <f>IF(N159="základná",J159,0)</f>
        <v>0</v>
      </c>
      <c r="BF159" s="234">
        <f>IF(N159="znížená",J159,0)</f>
        <v>0</v>
      </c>
      <c r="BG159" s="234">
        <f>IF(N159="zákl. prenesená",J159,0)</f>
        <v>0</v>
      </c>
      <c r="BH159" s="234">
        <f>IF(N159="zníž. prenesená",J159,0)</f>
        <v>0</v>
      </c>
      <c r="BI159" s="234">
        <f>IF(N159="nulová",J159,0)</f>
        <v>0</v>
      </c>
      <c r="BJ159" s="17" t="s">
        <v>133</v>
      </c>
      <c r="BK159" s="234">
        <f>ROUND(I159*H159,2)</f>
        <v>0</v>
      </c>
      <c r="BL159" s="17" t="s">
        <v>143</v>
      </c>
      <c r="BM159" s="233" t="s">
        <v>254</v>
      </c>
    </row>
    <row r="160" s="2" customFormat="1" ht="37.8" customHeight="1">
      <c r="A160" s="38"/>
      <c r="B160" s="39"/>
      <c r="C160" s="221" t="s">
        <v>255</v>
      </c>
      <c r="D160" s="221" t="s">
        <v>128</v>
      </c>
      <c r="E160" s="222" t="s">
        <v>256</v>
      </c>
      <c r="F160" s="223" t="s">
        <v>257</v>
      </c>
      <c r="G160" s="224" t="s">
        <v>141</v>
      </c>
      <c r="H160" s="225">
        <v>165</v>
      </c>
      <c r="I160" s="226"/>
      <c r="J160" s="227">
        <f>ROUND(I160*H160,2)</f>
        <v>0</v>
      </c>
      <c r="K160" s="228"/>
      <c r="L160" s="44"/>
      <c r="M160" s="229" t="s">
        <v>1</v>
      </c>
      <c r="N160" s="230" t="s">
        <v>42</v>
      </c>
      <c r="O160" s="97"/>
      <c r="P160" s="231">
        <f>O160*H160</f>
        <v>0</v>
      </c>
      <c r="Q160" s="231">
        <v>0</v>
      </c>
      <c r="R160" s="231">
        <f>Q160*H160</f>
        <v>0</v>
      </c>
      <c r="S160" s="231">
        <v>0</v>
      </c>
      <c r="T160" s="23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3" t="s">
        <v>143</v>
      </c>
      <c r="AT160" s="233" t="s">
        <v>128</v>
      </c>
      <c r="AU160" s="233" t="s">
        <v>133</v>
      </c>
      <c r="AY160" s="17" t="s">
        <v>127</v>
      </c>
      <c r="BE160" s="234">
        <f>IF(N160="základná",J160,0)</f>
        <v>0</v>
      </c>
      <c r="BF160" s="234">
        <f>IF(N160="znížená",J160,0)</f>
        <v>0</v>
      </c>
      <c r="BG160" s="234">
        <f>IF(N160="zákl. prenesená",J160,0)</f>
        <v>0</v>
      </c>
      <c r="BH160" s="234">
        <f>IF(N160="zníž. prenesená",J160,0)</f>
        <v>0</v>
      </c>
      <c r="BI160" s="234">
        <f>IF(N160="nulová",J160,0)</f>
        <v>0</v>
      </c>
      <c r="BJ160" s="17" t="s">
        <v>133</v>
      </c>
      <c r="BK160" s="234">
        <f>ROUND(I160*H160,2)</f>
        <v>0</v>
      </c>
      <c r="BL160" s="17" t="s">
        <v>143</v>
      </c>
      <c r="BM160" s="233" t="s">
        <v>258</v>
      </c>
    </row>
    <row r="161" s="2" customFormat="1" ht="24.15" customHeight="1">
      <c r="A161" s="38"/>
      <c r="B161" s="39"/>
      <c r="C161" s="221" t="s">
        <v>259</v>
      </c>
      <c r="D161" s="221" t="s">
        <v>128</v>
      </c>
      <c r="E161" s="222" t="s">
        <v>260</v>
      </c>
      <c r="F161" s="223" t="s">
        <v>261</v>
      </c>
      <c r="G161" s="224" t="s">
        <v>168</v>
      </c>
      <c r="H161" s="225">
        <v>26.719999999999999</v>
      </c>
      <c r="I161" s="226"/>
      <c r="J161" s="227">
        <f>ROUND(I161*H161,2)</f>
        <v>0</v>
      </c>
      <c r="K161" s="228"/>
      <c r="L161" s="44"/>
      <c r="M161" s="229" t="s">
        <v>1</v>
      </c>
      <c r="N161" s="230" t="s">
        <v>42</v>
      </c>
      <c r="O161" s="97"/>
      <c r="P161" s="231">
        <f>O161*H161</f>
        <v>0</v>
      </c>
      <c r="Q161" s="231">
        <v>2.2151342000000001</v>
      </c>
      <c r="R161" s="231">
        <f>Q161*H161</f>
        <v>59.188385824000001</v>
      </c>
      <c r="S161" s="231">
        <v>0</v>
      </c>
      <c r="T161" s="23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3" t="s">
        <v>143</v>
      </c>
      <c r="AT161" s="233" t="s">
        <v>128</v>
      </c>
      <c r="AU161" s="233" t="s">
        <v>133</v>
      </c>
      <c r="AY161" s="17" t="s">
        <v>127</v>
      </c>
      <c r="BE161" s="234">
        <f>IF(N161="základná",J161,0)</f>
        <v>0</v>
      </c>
      <c r="BF161" s="234">
        <f>IF(N161="znížená",J161,0)</f>
        <v>0</v>
      </c>
      <c r="BG161" s="234">
        <f>IF(N161="zákl. prenesená",J161,0)</f>
        <v>0</v>
      </c>
      <c r="BH161" s="234">
        <f>IF(N161="zníž. prenesená",J161,0)</f>
        <v>0</v>
      </c>
      <c r="BI161" s="234">
        <f>IF(N161="nulová",J161,0)</f>
        <v>0</v>
      </c>
      <c r="BJ161" s="17" t="s">
        <v>133</v>
      </c>
      <c r="BK161" s="234">
        <f>ROUND(I161*H161,2)</f>
        <v>0</v>
      </c>
      <c r="BL161" s="17" t="s">
        <v>143</v>
      </c>
      <c r="BM161" s="233" t="s">
        <v>262</v>
      </c>
    </row>
    <row r="162" s="2" customFormat="1" ht="37.8" customHeight="1">
      <c r="A162" s="38"/>
      <c r="B162" s="39"/>
      <c r="C162" s="221" t="s">
        <v>263</v>
      </c>
      <c r="D162" s="221" t="s">
        <v>128</v>
      </c>
      <c r="E162" s="222" t="s">
        <v>264</v>
      </c>
      <c r="F162" s="223" t="s">
        <v>265</v>
      </c>
      <c r="G162" s="224" t="s">
        <v>141</v>
      </c>
      <c r="H162" s="225">
        <v>2290.3499999999999</v>
      </c>
      <c r="I162" s="226"/>
      <c r="J162" s="227">
        <f>ROUND(I162*H162,2)</f>
        <v>0</v>
      </c>
      <c r="K162" s="228"/>
      <c r="L162" s="44"/>
      <c r="M162" s="229" t="s">
        <v>1</v>
      </c>
      <c r="N162" s="230" t="s">
        <v>42</v>
      </c>
      <c r="O162" s="97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3" t="s">
        <v>143</v>
      </c>
      <c r="AT162" s="233" t="s">
        <v>128</v>
      </c>
      <c r="AU162" s="233" t="s">
        <v>133</v>
      </c>
      <c r="AY162" s="17" t="s">
        <v>127</v>
      </c>
      <c r="BE162" s="234">
        <f>IF(N162="základná",J162,0)</f>
        <v>0</v>
      </c>
      <c r="BF162" s="234">
        <f>IF(N162="znížená",J162,0)</f>
        <v>0</v>
      </c>
      <c r="BG162" s="234">
        <f>IF(N162="zákl. prenesená",J162,0)</f>
        <v>0</v>
      </c>
      <c r="BH162" s="234">
        <f>IF(N162="zníž. prenesená",J162,0)</f>
        <v>0</v>
      </c>
      <c r="BI162" s="234">
        <f>IF(N162="nulová",J162,0)</f>
        <v>0</v>
      </c>
      <c r="BJ162" s="17" t="s">
        <v>133</v>
      </c>
      <c r="BK162" s="234">
        <f>ROUND(I162*H162,2)</f>
        <v>0</v>
      </c>
      <c r="BL162" s="17" t="s">
        <v>143</v>
      </c>
      <c r="BM162" s="233" t="s">
        <v>266</v>
      </c>
    </row>
    <row r="163" s="13" customFormat="1">
      <c r="A163" s="13"/>
      <c r="B163" s="248"/>
      <c r="C163" s="249"/>
      <c r="D163" s="250" t="s">
        <v>190</v>
      </c>
      <c r="E163" s="251" t="s">
        <v>1</v>
      </c>
      <c r="F163" s="252" t="s">
        <v>267</v>
      </c>
      <c r="G163" s="249"/>
      <c r="H163" s="253">
        <v>2290.3499999999999</v>
      </c>
      <c r="I163" s="254"/>
      <c r="J163" s="249"/>
      <c r="K163" s="249"/>
      <c r="L163" s="255"/>
      <c r="M163" s="256"/>
      <c r="N163" s="257"/>
      <c r="O163" s="257"/>
      <c r="P163" s="257"/>
      <c r="Q163" s="257"/>
      <c r="R163" s="257"/>
      <c r="S163" s="257"/>
      <c r="T163" s="25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9" t="s">
        <v>190</v>
      </c>
      <c r="AU163" s="259" t="s">
        <v>133</v>
      </c>
      <c r="AV163" s="13" t="s">
        <v>133</v>
      </c>
      <c r="AW163" s="13" t="s">
        <v>33</v>
      </c>
      <c r="AX163" s="13" t="s">
        <v>84</v>
      </c>
      <c r="AY163" s="259" t="s">
        <v>127</v>
      </c>
    </row>
    <row r="164" s="2" customFormat="1" ht="37.8" customHeight="1">
      <c r="A164" s="38"/>
      <c r="B164" s="39"/>
      <c r="C164" s="221" t="s">
        <v>268</v>
      </c>
      <c r="D164" s="221" t="s">
        <v>128</v>
      </c>
      <c r="E164" s="222" t="s">
        <v>269</v>
      </c>
      <c r="F164" s="223" t="s">
        <v>270</v>
      </c>
      <c r="G164" s="224" t="s">
        <v>141</v>
      </c>
      <c r="H164" s="225">
        <v>2160</v>
      </c>
      <c r="I164" s="226"/>
      <c r="J164" s="227">
        <f>ROUND(I164*H164,2)</f>
        <v>0</v>
      </c>
      <c r="K164" s="228"/>
      <c r="L164" s="44"/>
      <c r="M164" s="229" t="s">
        <v>1</v>
      </c>
      <c r="N164" s="230" t="s">
        <v>42</v>
      </c>
      <c r="O164" s="97"/>
      <c r="P164" s="231">
        <f>O164*H164</f>
        <v>0</v>
      </c>
      <c r="Q164" s="231">
        <v>0</v>
      </c>
      <c r="R164" s="231">
        <f>Q164*H164</f>
        <v>0</v>
      </c>
      <c r="S164" s="231">
        <v>0</v>
      </c>
      <c r="T164" s="23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3" t="s">
        <v>143</v>
      </c>
      <c r="AT164" s="233" t="s">
        <v>128</v>
      </c>
      <c r="AU164" s="233" t="s">
        <v>133</v>
      </c>
      <c r="AY164" s="17" t="s">
        <v>127</v>
      </c>
      <c r="BE164" s="234">
        <f>IF(N164="základná",J164,0)</f>
        <v>0</v>
      </c>
      <c r="BF164" s="234">
        <f>IF(N164="znížená",J164,0)</f>
        <v>0</v>
      </c>
      <c r="BG164" s="234">
        <f>IF(N164="zákl. prenesená",J164,0)</f>
        <v>0</v>
      </c>
      <c r="BH164" s="234">
        <f>IF(N164="zníž. prenesená",J164,0)</f>
        <v>0</v>
      </c>
      <c r="BI164" s="234">
        <f>IF(N164="nulová",J164,0)</f>
        <v>0</v>
      </c>
      <c r="BJ164" s="17" t="s">
        <v>133</v>
      </c>
      <c r="BK164" s="234">
        <f>ROUND(I164*H164,2)</f>
        <v>0</v>
      </c>
      <c r="BL164" s="17" t="s">
        <v>143</v>
      </c>
      <c r="BM164" s="233" t="s">
        <v>271</v>
      </c>
    </row>
    <row r="165" s="13" customFormat="1">
      <c r="A165" s="13"/>
      <c r="B165" s="248"/>
      <c r="C165" s="249"/>
      <c r="D165" s="250" t="s">
        <v>190</v>
      </c>
      <c r="E165" s="251" t="s">
        <v>1</v>
      </c>
      <c r="F165" s="252" t="s">
        <v>272</v>
      </c>
      <c r="G165" s="249"/>
      <c r="H165" s="253">
        <v>2160</v>
      </c>
      <c r="I165" s="254"/>
      <c r="J165" s="249"/>
      <c r="K165" s="249"/>
      <c r="L165" s="255"/>
      <c r="M165" s="256"/>
      <c r="N165" s="257"/>
      <c r="O165" s="257"/>
      <c r="P165" s="257"/>
      <c r="Q165" s="257"/>
      <c r="R165" s="257"/>
      <c r="S165" s="257"/>
      <c r="T165" s="25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9" t="s">
        <v>190</v>
      </c>
      <c r="AU165" s="259" t="s">
        <v>133</v>
      </c>
      <c r="AV165" s="13" t="s">
        <v>133</v>
      </c>
      <c r="AW165" s="13" t="s">
        <v>33</v>
      </c>
      <c r="AX165" s="13" t="s">
        <v>84</v>
      </c>
      <c r="AY165" s="259" t="s">
        <v>127</v>
      </c>
    </row>
    <row r="166" s="2" customFormat="1" ht="33" customHeight="1">
      <c r="A166" s="38"/>
      <c r="B166" s="39"/>
      <c r="C166" s="221" t="s">
        <v>273</v>
      </c>
      <c r="D166" s="221" t="s">
        <v>128</v>
      </c>
      <c r="E166" s="222" t="s">
        <v>274</v>
      </c>
      <c r="F166" s="223" t="s">
        <v>275</v>
      </c>
      <c r="G166" s="224" t="s">
        <v>141</v>
      </c>
      <c r="H166" s="225">
        <v>152.69</v>
      </c>
      <c r="I166" s="226"/>
      <c r="J166" s="227">
        <f>ROUND(I166*H166,2)</f>
        <v>0</v>
      </c>
      <c r="K166" s="228"/>
      <c r="L166" s="44"/>
      <c r="M166" s="229" t="s">
        <v>1</v>
      </c>
      <c r="N166" s="230" t="s">
        <v>42</v>
      </c>
      <c r="O166" s="97"/>
      <c r="P166" s="231">
        <f>O166*H166</f>
        <v>0</v>
      </c>
      <c r="Q166" s="231">
        <v>0.067725499999999994</v>
      </c>
      <c r="R166" s="231">
        <f>Q166*H166</f>
        <v>10.341006595</v>
      </c>
      <c r="S166" s="231">
        <v>0</v>
      </c>
      <c r="T166" s="23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3" t="s">
        <v>143</v>
      </c>
      <c r="AT166" s="233" t="s">
        <v>128</v>
      </c>
      <c r="AU166" s="233" t="s">
        <v>133</v>
      </c>
      <c r="AY166" s="17" t="s">
        <v>127</v>
      </c>
      <c r="BE166" s="234">
        <f>IF(N166="základná",J166,0)</f>
        <v>0</v>
      </c>
      <c r="BF166" s="234">
        <f>IF(N166="znížená",J166,0)</f>
        <v>0</v>
      </c>
      <c r="BG166" s="234">
        <f>IF(N166="zákl. prenesená",J166,0)</f>
        <v>0</v>
      </c>
      <c r="BH166" s="234">
        <f>IF(N166="zníž. prenesená",J166,0)</f>
        <v>0</v>
      </c>
      <c r="BI166" s="234">
        <f>IF(N166="nulová",J166,0)</f>
        <v>0</v>
      </c>
      <c r="BJ166" s="17" t="s">
        <v>133</v>
      </c>
      <c r="BK166" s="234">
        <f>ROUND(I166*H166,2)</f>
        <v>0</v>
      </c>
      <c r="BL166" s="17" t="s">
        <v>143</v>
      </c>
      <c r="BM166" s="233" t="s">
        <v>276</v>
      </c>
    </row>
    <row r="167" s="2" customFormat="1" ht="33" customHeight="1">
      <c r="A167" s="38"/>
      <c r="B167" s="39"/>
      <c r="C167" s="221" t="s">
        <v>277</v>
      </c>
      <c r="D167" s="221" t="s">
        <v>128</v>
      </c>
      <c r="E167" s="222" t="s">
        <v>278</v>
      </c>
      <c r="F167" s="223" t="s">
        <v>279</v>
      </c>
      <c r="G167" s="224" t="s">
        <v>141</v>
      </c>
      <c r="H167" s="225">
        <v>144</v>
      </c>
      <c r="I167" s="226"/>
      <c r="J167" s="227">
        <f>ROUND(I167*H167,2)</f>
        <v>0</v>
      </c>
      <c r="K167" s="228"/>
      <c r="L167" s="44"/>
      <c r="M167" s="229" t="s">
        <v>1</v>
      </c>
      <c r="N167" s="230" t="s">
        <v>42</v>
      </c>
      <c r="O167" s="97"/>
      <c r="P167" s="231">
        <f>O167*H167</f>
        <v>0</v>
      </c>
      <c r="Q167" s="231">
        <v>0.064253599999999994</v>
      </c>
      <c r="R167" s="231">
        <f>Q167*H167</f>
        <v>9.2525183999999996</v>
      </c>
      <c r="S167" s="231">
        <v>0</v>
      </c>
      <c r="T167" s="23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3" t="s">
        <v>143</v>
      </c>
      <c r="AT167" s="233" t="s">
        <v>128</v>
      </c>
      <c r="AU167" s="233" t="s">
        <v>133</v>
      </c>
      <c r="AY167" s="17" t="s">
        <v>127</v>
      </c>
      <c r="BE167" s="234">
        <f>IF(N167="základná",J167,0)</f>
        <v>0</v>
      </c>
      <c r="BF167" s="234">
        <f>IF(N167="znížená",J167,0)</f>
        <v>0</v>
      </c>
      <c r="BG167" s="234">
        <f>IF(N167="zákl. prenesená",J167,0)</f>
        <v>0</v>
      </c>
      <c r="BH167" s="234">
        <f>IF(N167="zníž. prenesená",J167,0)</f>
        <v>0</v>
      </c>
      <c r="BI167" s="234">
        <f>IF(N167="nulová",J167,0)</f>
        <v>0</v>
      </c>
      <c r="BJ167" s="17" t="s">
        <v>133</v>
      </c>
      <c r="BK167" s="234">
        <f>ROUND(I167*H167,2)</f>
        <v>0</v>
      </c>
      <c r="BL167" s="17" t="s">
        <v>143</v>
      </c>
      <c r="BM167" s="233" t="s">
        <v>280</v>
      </c>
    </row>
    <row r="168" s="2" customFormat="1" ht="37.8" customHeight="1">
      <c r="A168" s="38"/>
      <c r="B168" s="39"/>
      <c r="C168" s="221" t="s">
        <v>281</v>
      </c>
      <c r="D168" s="221" t="s">
        <v>128</v>
      </c>
      <c r="E168" s="222" t="s">
        <v>282</v>
      </c>
      <c r="F168" s="223" t="s">
        <v>283</v>
      </c>
      <c r="G168" s="224" t="s">
        <v>141</v>
      </c>
      <c r="H168" s="225">
        <v>152.69</v>
      </c>
      <c r="I168" s="226"/>
      <c r="J168" s="227">
        <f>ROUND(I168*H168,2)</f>
        <v>0</v>
      </c>
      <c r="K168" s="228"/>
      <c r="L168" s="44"/>
      <c r="M168" s="229" t="s">
        <v>1</v>
      </c>
      <c r="N168" s="230" t="s">
        <v>42</v>
      </c>
      <c r="O168" s="97"/>
      <c r="P168" s="231">
        <f>O168*H168</f>
        <v>0</v>
      </c>
      <c r="Q168" s="231">
        <v>0</v>
      </c>
      <c r="R168" s="231">
        <f>Q168*H168</f>
        <v>0</v>
      </c>
      <c r="S168" s="231">
        <v>0</v>
      </c>
      <c r="T168" s="23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3" t="s">
        <v>143</v>
      </c>
      <c r="AT168" s="233" t="s">
        <v>128</v>
      </c>
      <c r="AU168" s="233" t="s">
        <v>133</v>
      </c>
      <c r="AY168" s="17" t="s">
        <v>127</v>
      </c>
      <c r="BE168" s="234">
        <f>IF(N168="základná",J168,0)</f>
        <v>0</v>
      </c>
      <c r="BF168" s="234">
        <f>IF(N168="znížená",J168,0)</f>
        <v>0</v>
      </c>
      <c r="BG168" s="234">
        <f>IF(N168="zákl. prenesená",J168,0)</f>
        <v>0</v>
      </c>
      <c r="BH168" s="234">
        <f>IF(N168="zníž. prenesená",J168,0)</f>
        <v>0</v>
      </c>
      <c r="BI168" s="234">
        <f>IF(N168="nulová",J168,0)</f>
        <v>0</v>
      </c>
      <c r="BJ168" s="17" t="s">
        <v>133</v>
      </c>
      <c r="BK168" s="234">
        <f>ROUND(I168*H168,2)</f>
        <v>0</v>
      </c>
      <c r="BL168" s="17" t="s">
        <v>143</v>
      </c>
      <c r="BM168" s="233" t="s">
        <v>284</v>
      </c>
    </row>
    <row r="169" s="2" customFormat="1" ht="37.8" customHeight="1">
      <c r="A169" s="38"/>
      <c r="B169" s="39"/>
      <c r="C169" s="221" t="s">
        <v>285</v>
      </c>
      <c r="D169" s="221" t="s">
        <v>128</v>
      </c>
      <c r="E169" s="222" t="s">
        <v>286</v>
      </c>
      <c r="F169" s="223" t="s">
        <v>287</v>
      </c>
      <c r="G169" s="224" t="s">
        <v>141</v>
      </c>
      <c r="H169" s="225">
        <v>144</v>
      </c>
      <c r="I169" s="226"/>
      <c r="J169" s="227">
        <f>ROUND(I169*H169,2)</f>
        <v>0</v>
      </c>
      <c r="K169" s="228"/>
      <c r="L169" s="44"/>
      <c r="M169" s="229" t="s">
        <v>1</v>
      </c>
      <c r="N169" s="230" t="s">
        <v>42</v>
      </c>
      <c r="O169" s="97"/>
      <c r="P169" s="231">
        <f>O169*H169</f>
        <v>0</v>
      </c>
      <c r="Q169" s="231">
        <v>0</v>
      </c>
      <c r="R169" s="231">
        <f>Q169*H169</f>
        <v>0</v>
      </c>
      <c r="S169" s="231">
        <v>0</v>
      </c>
      <c r="T169" s="23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3" t="s">
        <v>143</v>
      </c>
      <c r="AT169" s="233" t="s">
        <v>128</v>
      </c>
      <c r="AU169" s="233" t="s">
        <v>133</v>
      </c>
      <c r="AY169" s="17" t="s">
        <v>127</v>
      </c>
      <c r="BE169" s="234">
        <f>IF(N169="základná",J169,0)</f>
        <v>0</v>
      </c>
      <c r="BF169" s="234">
        <f>IF(N169="znížená",J169,0)</f>
        <v>0</v>
      </c>
      <c r="BG169" s="234">
        <f>IF(N169="zákl. prenesená",J169,0)</f>
        <v>0</v>
      </c>
      <c r="BH169" s="234">
        <f>IF(N169="zníž. prenesená",J169,0)</f>
        <v>0</v>
      </c>
      <c r="BI169" s="234">
        <f>IF(N169="nulová",J169,0)</f>
        <v>0</v>
      </c>
      <c r="BJ169" s="17" t="s">
        <v>133</v>
      </c>
      <c r="BK169" s="234">
        <f>ROUND(I169*H169,2)</f>
        <v>0</v>
      </c>
      <c r="BL169" s="17" t="s">
        <v>143</v>
      </c>
      <c r="BM169" s="233" t="s">
        <v>288</v>
      </c>
    </row>
    <row r="170" s="2" customFormat="1" ht="16.5" customHeight="1">
      <c r="A170" s="38"/>
      <c r="B170" s="39"/>
      <c r="C170" s="221" t="s">
        <v>289</v>
      </c>
      <c r="D170" s="221" t="s">
        <v>128</v>
      </c>
      <c r="E170" s="222" t="s">
        <v>290</v>
      </c>
      <c r="F170" s="223" t="s">
        <v>291</v>
      </c>
      <c r="G170" s="224" t="s">
        <v>214</v>
      </c>
      <c r="H170" s="225">
        <v>1.74</v>
      </c>
      <c r="I170" s="226"/>
      <c r="J170" s="227">
        <f>ROUND(I170*H170,2)</f>
        <v>0</v>
      </c>
      <c r="K170" s="228"/>
      <c r="L170" s="44"/>
      <c r="M170" s="229" t="s">
        <v>1</v>
      </c>
      <c r="N170" s="230" t="s">
        <v>42</v>
      </c>
      <c r="O170" s="97"/>
      <c r="P170" s="231">
        <f>O170*H170</f>
        <v>0</v>
      </c>
      <c r="Q170" s="231">
        <v>1.0189584899999999</v>
      </c>
      <c r="R170" s="231">
        <f>Q170*H170</f>
        <v>1.7729877725999998</v>
      </c>
      <c r="S170" s="231">
        <v>0</v>
      </c>
      <c r="T170" s="23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3" t="s">
        <v>143</v>
      </c>
      <c r="AT170" s="233" t="s">
        <v>128</v>
      </c>
      <c r="AU170" s="233" t="s">
        <v>133</v>
      </c>
      <c r="AY170" s="17" t="s">
        <v>127</v>
      </c>
      <c r="BE170" s="234">
        <f>IF(N170="základná",J170,0)</f>
        <v>0</v>
      </c>
      <c r="BF170" s="234">
        <f>IF(N170="znížená",J170,0)</f>
        <v>0</v>
      </c>
      <c r="BG170" s="234">
        <f>IF(N170="zákl. prenesená",J170,0)</f>
        <v>0</v>
      </c>
      <c r="BH170" s="234">
        <f>IF(N170="zníž. prenesená",J170,0)</f>
        <v>0</v>
      </c>
      <c r="BI170" s="234">
        <f>IF(N170="nulová",J170,0)</f>
        <v>0</v>
      </c>
      <c r="BJ170" s="17" t="s">
        <v>133</v>
      </c>
      <c r="BK170" s="234">
        <f>ROUND(I170*H170,2)</f>
        <v>0</v>
      </c>
      <c r="BL170" s="17" t="s">
        <v>143</v>
      </c>
      <c r="BM170" s="233" t="s">
        <v>292</v>
      </c>
    </row>
    <row r="171" s="2" customFormat="1" ht="16.5" customHeight="1">
      <c r="A171" s="38"/>
      <c r="B171" s="39"/>
      <c r="C171" s="221" t="s">
        <v>293</v>
      </c>
      <c r="D171" s="221" t="s">
        <v>128</v>
      </c>
      <c r="E171" s="222" t="s">
        <v>294</v>
      </c>
      <c r="F171" s="223" t="s">
        <v>295</v>
      </c>
      <c r="G171" s="224" t="s">
        <v>296</v>
      </c>
      <c r="H171" s="225">
        <v>43</v>
      </c>
      <c r="I171" s="226"/>
      <c r="J171" s="227">
        <f>ROUND(I171*H171,2)</f>
        <v>0</v>
      </c>
      <c r="K171" s="228"/>
      <c r="L171" s="44"/>
      <c r="M171" s="229" t="s">
        <v>1</v>
      </c>
      <c r="N171" s="230" t="s">
        <v>42</v>
      </c>
      <c r="O171" s="97"/>
      <c r="P171" s="231">
        <f>O171*H171</f>
        <v>0</v>
      </c>
      <c r="Q171" s="231">
        <v>2.2000000000000001E-06</v>
      </c>
      <c r="R171" s="231">
        <f>Q171*H171</f>
        <v>9.4600000000000009E-05</v>
      </c>
      <c r="S171" s="231">
        <v>0</v>
      </c>
      <c r="T171" s="23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3" t="s">
        <v>143</v>
      </c>
      <c r="AT171" s="233" t="s">
        <v>128</v>
      </c>
      <c r="AU171" s="233" t="s">
        <v>133</v>
      </c>
      <c r="AY171" s="17" t="s">
        <v>127</v>
      </c>
      <c r="BE171" s="234">
        <f>IF(N171="základná",J171,0)</f>
        <v>0</v>
      </c>
      <c r="BF171" s="234">
        <f>IF(N171="znížená",J171,0)</f>
        <v>0</v>
      </c>
      <c r="BG171" s="234">
        <f>IF(N171="zákl. prenesená",J171,0)</f>
        <v>0</v>
      </c>
      <c r="BH171" s="234">
        <f>IF(N171="zníž. prenesená",J171,0)</f>
        <v>0</v>
      </c>
      <c r="BI171" s="234">
        <f>IF(N171="nulová",J171,0)</f>
        <v>0</v>
      </c>
      <c r="BJ171" s="17" t="s">
        <v>133</v>
      </c>
      <c r="BK171" s="234">
        <f>ROUND(I171*H171,2)</f>
        <v>0</v>
      </c>
      <c r="BL171" s="17" t="s">
        <v>143</v>
      </c>
      <c r="BM171" s="233" t="s">
        <v>297</v>
      </c>
    </row>
    <row r="172" s="2" customFormat="1" ht="16.5" customHeight="1">
      <c r="A172" s="38"/>
      <c r="B172" s="39"/>
      <c r="C172" s="260" t="s">
        <v>298</v>
      </c>
      <c r="D172" s="260" t="s">
        <v>299</v>
      </c>
      <c r="E172" s="261" t="s">
        <v>300</v>
      </c>
      <c r="F172" s="262" t="s">
        <v>301</v>
      </c>
      <c r="G172" s="263" t="s">
        <v>302</v>
      </c>
      <c r="H172" s="264">
        <v>625</v>
      </c>
      <c r="I172" s="265"/>
      <c r="J172" s="266">
        <f>ROUND(I172*H172,2)</f>
        <v>0</v>
      </c>
      <c r="K172" s="267"/>
      <c r="L172" s="268"/>
      <c r="M172" s="269" t="s">
        <v>1</v>
      </c>
      <c r="N172" s="270" t="s">
        <v>42</v>
      </c>
      <c r="O172" s="97"/>
      <c r="P172" s="231">
        <f>O172*H172</f>
        <v>0</v>
      </c>
      <c r="Q172" s="231">
        <v>0</v>
      </c>
      <c r="R172" s="231">
        <f>Q172*H172</f>
        <v>0</v>
      </c>
      <c r="S172" s="231">
        <v>0</v>
      </c>
      <c r="T172" s="23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3" t="s">
        <v>192</v>
      </c>
      <c r="AT172" s="233" t="s">
        <v>299</v>
      </c>
      <c r="AU172" s="233" t="s">
        <v>133</v>
      </c>
      <c r="AY172" s="17" t="s">
        <v>127</v>
      </c>
      <c r="BE172" s="234">
        <f>IF(N172="základná",J172,0)</f>
        <v>0</v>
      </c>
      <c r="BF172" s="234">
        <f>IF(N172="znížená",J172,0)</f>
        <v>0</v>
      </c>
      <c r="BG172" s="234">
        <f>IF(N172="zákl. prenesená",J172,0)</f>
        <v>0</v>
      </c>
      <c r="BH172" s="234">
        <f>IF(N172="zníž. prenesená",J172,0)</f>
        <v>0</v>
      </c>
      <c r="BI172" s="234">
        <f>IF(N172="nulová",J172,0)</f>
        <v>0</v>
      </c>
      <c r="BJ172" s="17" t="s">
        <v>133</v>
      </c>
      <c r="BK172" s="234">
        <f>ROUND(I172*H172,2)</f>
        <v>0</v>
      </c>
      <c r="BL172" s="17" t="s">
        <v>143</v>
      </c>
      <c r="BM172" s="233" t="s">
        <v>303</v>
      </c>
    </row>
    <row r="173" s="2" customFormat="1" ht="24.15" customHeight="1">
      <c r="A173" s="38"/>
      <c r="B173" s="39"/>
      <c r="C173" s="260" t="s">
        <v>304</v>
      </c>
      <c r="D173" s="260" t="s">
        <v>299</v>
      </c>
      <c r="E173" s="261" t="s">
        <v>305</v>
      </c>
      <c r="F173" s="262" t="s">
        <v>306</v>
      </c>
      <c r="G173" s="263" t="s">
        <v>141</v>
      </c>
      <c r="H173" s="264">
        <v>12</v>
      </c>
      <c r="I173" s="265"/>
      <c r="J173" s="266">
        <f>ROUND(I173*H173,2)</f>
        <v>0</v>
      </c>
      <c r="K173" s="267"/>
      <c r="L173" s="268"/>
      <c r="M173" s="269" t="s">
        <v>1</v>
      </c>
      <c r="N173" s="270" t="s">
        <v>42</v>
      </c>
      <c r="O173" s="97"/>
      <c r="P173" s="231">
        <f>O173*H173</f>
        <v>0</v>
      </c>
      <c r="Q173" s="231">
        <v>0.00165</v>
      </c>
      <c r="R173" s="231">
        <f>Q173*H173</f>
        <v>0.019799999999999998</v>
      </c>
      <c r="S173" s="231">
        <v>0</v>
      </c>
      <c r="T173" s="23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3" t="s">
        <v>192</v>
      </c>
      <c r="AT173" s="233" t="s">
        <v>299</v>
      </c>
      <c r="AU173" s="233" t="s">
        <v>133</v>
      </c>
      <c r="AY173" s="17" t="s">
        <v>127</v>
      </c>
      <c r="BE173" s="234">
        <f>IF(N173="základná",J173,0)</f>
        <v>0</v>
      </c>
      <c r="BF173" s="234">
        <f>IF(N173="znížená",J173,0)</f>
        <v>0</v>
      </c>
      <c r="BG173" s="234">
        <f>IF(N173="zákl. prenesená",J173,0)</f>
        <v>0</v>
      </c>
      <c r="BH173" s="234">
        <f>IF(N173="zníž. prenesená",J173,0)</f>
        <v>0</v>
      </c>
      <c r="BI173" s="234">
        <f>IF(N173="nulová",J173,0)</f>
        <v>0</v>
      </c>
      <c r="BJ173" s="17" t="s">
        <v>133</v>
      </c>
      <c r="BK173" s="234">
        <f>ROUND(I173*H173,2)</f>
        <v>0</v>
      </c>
      <c r="BL173" s="17" t="s">
        <v>143</v>
      </c>
      <c r="BM173" s="233" t="s">
        <v>307</v>
      </c>
    </row>
    <row r="174" s="2" customFormat="1" ht="24.15" customHeight="1">
      <c r="A174" s="38"/>
      <c r="B174" s="39"/>
      <c r="C174" s="260" t="s">
        <v>308</v>
      </c>
      <c r="D174" s="260" t="s">
        <v>299</v>
      </c>
      <c r="E174" s="261" t="s">
        <v>309</v>
      </c>
      <c r="F174" s="262" t="s">
        <v>310</v>
      </c>
      <c r="G174" s="263" t="s">
        <v>296</v>
      </c>
      <c r="H174" s="264">
        <v>15</v>
      </c>
      <c r="I174" s="265"/>
      <c r="J174" s="266">
        <f>ROUND(I174*H174,2)</f>
        <v>0</v>
      </c>
      <c r="K174" s="267"/>
      <c r="L174" s="268"/>
      <c r="M174" s="269" t="s">
        <v>1</v>
      </c>
      <c r="N174" s="270" t="s">
        <v>42</v>
      </c>
      <c r="O174" s="97"/>
      <c r="P174" s="231">
        <f>O174*H174</f>
        <v>0</v>
      </c>
      <c r="Q174" s="231">
        <v>0</v>
      </c>
      <c r="R174" s="231">
        <f>Q174*H174</f>
        <v>0</v>
      </c>
      <c r="S174" s="231">
        <v>0</v>
      </c>
      <c r="T174" s="23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3" t="s">
        <v>192</v>
      </c>
      <c r="AT174" s="233" t="s">
        <v>299</v>
      </c>
      <c r="AU174" s="233" t="s">
        <v>133</v>
      </c>
      <c r="AY174" s="17" t="s">
        <v>127</v>
      </c>
      <c r="BE174" s="234">
        <f>IF(N174="základná",J174,0)</f>
        <v>0</v>
      </c>
      <c r="BF174" s="234">
        <f>IF(N174="znížená",J174,0)</f>
        <v>0</v>
      </c>
      <c r="BG174" s="234">
        <f>IF(N174="zákl. prenesená",J174,0)</f>
        <v>0</v>
      </c>
      <c r="BH174" s="234">
        <f>IF(N174="zníž. prenesená",J174,0)</f>
        <v>0</v>
      </c>
      <c r="BI174" s="234">
        <f>IF(N174="nulová",J174,0)</f>
        <v>0</v>
      </c>
      <c r="BJ174" s="17" t="s">
        <v>133</v>
      </c>
      <c r="BK174" s="234">
        <f>ROUND(I174*H174,2)</f>
        <v>0</v>
      </c>
      <c r="BL174" s="17" t="s">
        <v>143</v>
      </c>
      <c r="BM174" s="233" t="s">
        <v>311</v>
      </c>
    </row>
    <row r="175" s="2" customFormat="1" ht="24.15" customHeight="1">
      <c r="A175" s="38"/>
      <c r="B175" s="39"/>
      <c r="C175" s="221" t="s">
        <v>312</v>
      </c>
      <c r="D175" s="221" t="s">
        <v>128</v>
      </c>
      <c r="E175" s="222" t="s">
        <v>313</v>
      </c>
      <c r="F175" s="223" t="s">
        <v>314</v>
      </c>
      <c r="G175" s="224" t="s">
        <v>168</v>
      </c>
      <c r="H175" s="225">
        <v>50.759999999999998</v>
      </c>
      <c r="I175" s="226"/>
      <c r="J175" s="227">
        <f>ROUND(I175*H175,2)</f>
        <v>0</v>
      </c>
      <c r="K175" s="228"/>
      <c r="L175" s="44"/>
      <c r="M175" s="229" t="s">
        <v>1</v>
      </c>
      <c r="N175" s="230" t="s">
        <v>42</v>
      </c>
      <c r="O175" s="97"/>
      <c r="P175" s="231">
        <f>O175*H175</f>
        <v>0</v>
      </c>
      <c r="Q175" s="231">
        <v>2.4157202</v>
      </c>
      <c r="R175" s="231">
        <f>Q175*H175</f>
        <v>122.621957352</v>
      </c>
      <c r="S175" s="231">
        <v>0</v>
      </c>
      <c r="T175" s="23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3" t="s">
        <v>143</v>
      </c>
      <c r="AT175" s="233" t="s">
        <v>128</v>
      </c>
      <c r="AU175" s="233" t="s">
        <v>133</v>
      </c>
      <c r="AY175" s="17" t="s">
        <v>127</v>
      </c>
      <c r="BE175" s="234">
        <f>IF(N175="základná",J175,0)</f>
        <v>0</v>
      </c>
      <c r="BF175" s="234">
        <f>IF(N175="znížená",J175,0)</f>
        <v>0</v>
      </c>
      <c r="BG175" s="234">
        <f>IF(N175="zákl. prenesená",J175,0)</f>
        <v>0</v>
      </c>
      <c r="BH175" s="234">
        <f>IF(N175="zníž. prenesená",J175,0)</f>
        <v>0</v>
      </c>
      <c r="BI175" s="234">
        <f>IF(N175="nulová",J175,0)</f>
        <v>0</v>
      </c>
      <c r="BJ175" s="17" t="s">
        <v>133</v>
      </c>
      <c r="BK175" s="234">
        <f>ROUND(I175*H175,2)</f>
        <v>0</v>
      </c>
      <c r="BL175" s="17" t="s">
        <v>143</v>
      </c>
      <c r="BM175" s="233" t="s">
        <v>315</v>
      </c>
    </row>
    <row r="176" s="2" customFormat="1" ht="16.5" customHeight="1">
      <c r="A176" s="38"/>
      <c r="B176" s="39"/>
      <c r="C176" s="221" t="s">
        <v>316</v>
      </c>
      <c r="D176" s="221" t="s">
        <v>128</v>
      </c>
      <c r="E176" s="222" t="s">
        <v>317</v>
      </c>
      <c r="F176" s="223" t="s">
        <v>318</v>
      </c>
      <c r="G176" s="224" t="s">
        <v>214</v>
      </c>
      <c r="H176" s="225">
        <v>3.2999999999999998</v>
      </c>
      <c r="I176" s="226"/>
      <c r="J176" s="227">
        <f>ROUND(I176*H176,2)</f>
        <v>0</v>
      </c>
      <c r="K176" s="228"/>
      <c r="L176" s="44"/>
      <c r="M176" s="229" t="s">
        <v>1</v>
      </c>
      <c r="N176" s="230" t="s">
        <v>42</v>
      </c>
      <c r="O176" s="97"/>
      <c r="P176" s="231">
        <f>O176*H176</f>
        <v>0</v>
      </c>
      <c r="Q176" s="231">
        <v>1.0189584899999999</v>
      </c>
      <c r="R176" s="231">
        <f>Q176*H176</f>
        <v>3.3625630169999998</v>
      </c>
      <c r="S176" s="231">
        <v>0</v>
      </c>
      <c r="T176" s="23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3" t="s">
        <v>143</v>
      </c>
      <c r="AT176" s="233" t="s">
        <v>128</v>
      </c>
      <c r="AU176" s="233" t="s">
        <v>133</v>
      </c>
      <c r="AY176" s="17" t="s">
        <v>127</v>
      </c>
      <c r="BE176" s="234">
        <f>IF(N176="základná",J176,0)</f>
        <v>0</v>
      </c>
      <c r="BF176" s="234">
        <f>IF(N176="znížená",J176,0)</f>
        <v>0</v>
      </c>
      <c r="BG176" s="234">
        <f>IF(N176="zákl. prenesená",J176,0)</f>
        <v>0</v>
      </c>
      <c r="BH176" s="234">
        <f>IF(N176="zníž. prenesená",J176,0)</f>
        <v>0</v>
      </c>
      <c r="BI176" s="234">
        <f>IF(N176="nulová",J176,0)</f>
        <v>0</v>
      </c>
      <c r="BJ176" s="17" t="s">
        <v>133</v>
      </c>
      <c r="BK176" s="234">
        <f>ROUND(I176*H176,2)</f>
        <v>0</v>
      </c>
      <c r="BL176" s="17" t="s">
        <v>143</v>
      </c>
      <c r="BM176" s="233" t="s">
        <v>319</v>
      </c>
    </row>
    <row r="177" s="2" customFormat="1" ht="24.15" customHeight="1">
      <c r="A177" s="38"/>
      <c r="B177" s="39"/>
      <c r="C177" s="221" t="s">
        <v>320</v>
      </c>
      <c r="D177" s="221" t="s">
        <v>128</v>
      </c>
      <c r="E177" s="222" t="s">
        <v>321</v>
      </c>
      <c r="F177" s="223" t="s">
        <v>322</v>
      </c>
      <c r="G177" s="224" t="s">
        <v>141</v>
      </c>
      <c r="H177" s="225">
        <v>4234</v>
      </c>
      <c r="I177" s="226"/>
      <c r="J177" s="227">
        <f>ROUND(I177*H177,2)</f>
        <v>0</v>
      </c>
      <c r="K177" s="228"/>
      <c r="L177" s="44"/>
      <c r="M177" s="229" t="s">
        <v>1</v>
      </c>
      <c r="N177" s="230" t="s">
        <v>42</v>
      </c>
      <c r="O177" s="97"/>
      <c r="P177" s="231">
        <f>O177*H177</f>
        <v>0</v>
      </c>
      <c r="Q177" s="231">
        <v>3.0000000000000001E-05</v>
      </c>
      <c r="R177" s="231">
        <f>Q177*H177</f>
        <v>0.12701999999999999</v>
      </c>
      <c r="S177" s="231">
        <v>0</v>
      </c>
      <c r="T177" s="23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3" t="s">
        <v>143</v>
      </c>
      <c r="AT177" s="233" t="s">
        <v>128</v>
      </c>
      <c r="AU177" s="233" t="s">
        <v>133</v>
      </c>
      <c r="AY177" s="17" t="s">
        <v>127</v>
      </c>
      <c r="BE177" s="234">
        <f>IF(N177="základná",J177,0)</f>
        <v>0</v>
      </c>
      <c r="BF177" s="234">
        <f>IF(N177="znížená",J177,0)</f>
        <v>0</v>
      </c>
      <c r="BG177" s="234">
        <f>IF(N177="zákl. prenesená",J177,0)</f>
        <v>0</v>
      </c>
      <c r="BH177" s="234">
        <f>IF(N177="zníž. prenesená",J177,0)</f>
        <v>0</v>
      </c>
      <c r="BI177" s="234">
        <f>IF(N177="nulová",J177,0)</f>
        <v>0</v>
      </c>
      <c r="BJ177" s="17" t="s">
        <v>133</v>
      </c>
      <c r="BK177" s="234">
        <f>ROUND(I177*H177,2)</f>
        <v>0</v>
      </c>
      <c r="BL177" s="17" t="s">
        <v>143</v>
      </c>
      <c r="BM177" s="233" t="s">
        <v>323</v>
      </c>
    </row>
    <row r="178" s="13" customFormat="1">
      <c r="A178" s="13"/>
      <c r="B178" s="248"/>
      <c r="C178" s="249"/>
      <c r="D178" s="250" t="s">
        <v>190</v>
      </c>
      <c r="E178" s="251" t="s">
        <v>1</v>
      </c>
      <c r="F178" s="252" t="s">
        <v>324</v>
      </c>
      <c r="G178" s="249"/>
      <c r="H178" s="253">
        <v>4234</v>
      </c>
      <c r="I178" s="254"/>
      <c r="J178" s="249"/>
      <c r="K178" s="249"/>
      <c r="L178" s="255"/>
      <c r="M178" s="256"/>
      <c r="N178" s="257"/>
      <c r="O178" s="257"/>
      <c r="P178" s="257"/>
      <c r="Q178" s="257"/>
      <c r="R178" s="257"/>
      <c r="S178" s="257"/>
      <c r="T178" s="25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9" t="s">
        <v>190</v>
      </c>
      <c r="AU178" s="259" t="s">
        <v>133</v>
      </c>
      <c r="AV178" s="13" t="s">
        <v>133</v>
      </c>
      <c r="AW178" s="13" t="s">
        <v>33</v>
      </c>
      <c r="AX178" s="13" t="s">
        <v>84</v>
      </c>
      <c r="AY178" s="259" t="s">
        <v>127</v>
      </c>
    </row>
    <row r="179" s="2" customFormat="1" ht="16.5" customHeight="1">
      <c r="A179" s="38"/>
      <c r="B179" s="39"/>
      <c r="C179" s="260" t="s">
        <v>325</v>
      </c>
      <c r="D179" s="260" t="s">
        <v>299</v>
      </c>
      <c r="E179" s="261" t="s">
        <v>326</v>
      </c>
      <c r="F179" s="262" t="s">
        <v>327</v>
      </c>
      <c r="G179" s="263" t="s">
        <v>141</v>
      </c>
      <c r="H179" s="264">
        <v>2319.3000000000002</v>
      </c>
      <c r="I179" s="265"/>
      <c r="J179" s="266">
        <f>ROUND(I179*H179,2)</f>
        <v>0</v>
      </c>
      <c r="K179" s="267"/>
      <c r="L179" s="268"/>
      <c r="M179" s="269" t="s">
        <v>1</v>
      </c>
      <c r="N179" s="270" t="s">
        <v>42</v>
      </c>
      <c r="O179" s="97"/>
      <c r="P179" s="231">
        <f>O179*H179</f>
        <v>0</v>
      </c>
      <c r="Q179" s="231">
        <v>0.00029999999999999997</v>
      </c>
      <c r="R179" s="231">
        <f>Q179*H179</f>
        <v>0.69579000000000002</v>
      </c>
      <c r="S179" s="231">
        <v>0</v>
      </c>
      <c r="T179" s="23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3" t="s">
        <v>192</v>
      </c>
      <c r="AT179" s="233" t="s">
        <v>299</v>
      </c>
      <c r="AU179" s="233" t="s">
        <v>133</v>
      </c>
      <c r="AY179" s="17" t="s">
        <v>127</v>
      </c>
      <c r="BE179" s="234">
        <f>IF(N179="základná",J179,0)</f>
        <v>0</v>
      </c>
      <c r="BF179" s="234">
        <f>IF(N179="znížená",J179,0)</f>
        <v>0</v>
      </c>
      <c r="BG179" s="234">
        <f>IF(N179="zákl. prenesená",J179,0)</f>
        <v>0</v>
      </c>
      <c r="BH179" s="234">
        <f>IF(N179="zníž. prenesená",J179,0)</f>
        <v>0</v>
      </c>
      <c r="BI179" s="234">
        <f>IF(N179="nulová",J179,0)</f>
        <v>0</v>
      </c>
      <c r="BJ179" s="17" t="s">
        <v>133</v>
      </c>
      <c r="BK179" s="234">
        <f>ROUND(I179*H179,2)</f>
        <v>0</v>
      </c>
      <c r="BL179" s="17" t="s">
        <v>143</v>
      </c>
      <c r="BM179" s="233" t="s">
        <v>328</v>
      </c>
    </row>
    <row r="180" s="13" customFormat="1">
      <c r="A180" s="13"/>
      <c r="B180" s="248"/>
      <c r="C180" s="249"/>
      <c r="D180" s="250" t="s">
        <v>190</v>
      </c>
      <c r="E180" s="249"/>
      <c r="F180" s="252" t="s">
        <v>329</v>
      </c>
      <c r="G180" s="249"/>
      <c r="H180" s="253">
        <v>2319.3000000000002</v>
      </c>
      <c r="I180" s="254"/>
      <c r="J180" s="249"/>
      <c r="K180" s="249"/>
      <c r="L180" s="255"/>
      <c r="M180" s="256"/>
      <c r="N180" s="257"/>
      <c r="O180" s="257"/>
      <c r="P180" s="257"/>
      <c r="Q180" s="257"/>
      <c r="R180" s="257"/>
      <c r="S180" s="257"/>
      <c r="T180" s="25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9" t="s">
        <v>190</v>
      </c>
      <c r="AU180" s="259" t="s">
        <v>133</v>
      </c>
      <c r="AV180" s="13" t="s">
        <v>133</v>
      </c>
      <c r="AW180" s="13" t="s">
        <v>4</v>
      </c>
      <c r="AX180" s="13" t="s">
        <v>84</v>
      </c>
      <c r="AY180" s="259" t="s">
        <v>127</v>
      </c>
    </row>
    <row r="181" s="2" customFormat="1" ht="16.5" customHeight="1">
      <c r="A181" s="38"/>
      <c r="B181" s="39"/>
      <c r="C181" s="260" t="s">
        <v>330</v>
      </c>
      <c r="D181" s="260" t="s">
        <v>299</v>
      </c>
      <c r="E181" s="261" t="s">
        <v>331</v>
      </c>
      <c r="F181" s="262" t="s">
        <v>332</v>
      </c>
      <c r="G181" s="263" t="s">
        <v>141</v>
      </c>
      <c r="H181" s="264">
        <v>2319.3000000000002</v>
      </c>
      <c r="I181" s="265"/>
      <c r="J181" s="266">
        <f>ROUND(I181*H181,2)</f>
        <v>0</v>
      </c>
      <c r="K181" s="267"/>
      <c r="L181" s="268"/>
      <c r="M181" s="269" t="s">
        <v>1</v>
      </c>
      <c r="N181" s="270" t="s">
        <v>42</v>
      </c>
      <c r="O181" s="97"/>
      <c r="P181" s="231">
        <f>O181*H181</f>
        <v>0</v>
      </c>
      <c r="Q181" s="231">
        <v>0.00050000000000000001</v>
      </c>
      <c r="R181" s="231">
        <f>Q181*H181</f>
        <v>1.1596500000000001</v>
      </c>
      <c r="S181" s="231">
        <v>0</v>
      </c>
      <c r="T181" s="23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3" t="s">
        <v>192</v>
      </c>
      <c r="AT181" s="233" t="s">
        <v>299</v>
      </c>
      <c r="AU181" s="233" t="s">
        <v>133</v>
      </c>
      <c r="AY181" s="17" t="s">
        <v>127</v>
      </c>
      <c r="BE181" s="234">
        <f>IF(N181="základná",J181,0)</f>
        <v>0</v>
      </c>
      <c r="BF181" s="234">
        <f>IF(N181="znížená",J181,0)</f>
        <v>0</v>
      </c>
      <c r="BG181" s="234">
        <f>IF(N181="zákl. prenesená",J181,0)</f>
        <v>0</v>
      </c>
      <c r="BH181" s="234">
        <f>IF(N181="zníž. prenesená",J181,0)</f>
        <v>0</v>
      </c>
      <c r="BI181" s="234">
        <f>IF(N181="nulová",J181,0)</f>
        <v>0</v>
      </c>
      <c r="BJ181" s="17" t="s">
        <v>133</v>
      </c>
      <c r="BK181" s="234">
        <f>ROUND(I181*H181,2)</f>
        <v>0</v>
      </c>
      <c r="BL181" s="17" t="s">
        <v>143</v>
      </c>
      <c r="BM181" s="233" t="s">
        <v>333</v>
      </c>
    </row>
    <row r="182" s="11" customFormat="1" ht="22.8" customHeight="1">
      <c r="A182" s="11"/>
      <c r="B182" s="207"/>
      <c r="C182" s="208"/>
      <c r="D182" s="209" t="s">
        <v>75</v>
      </c>
      <c r="E182" s="246" t="s">
        <v>126</v>
      </c>
      <c r="F182" s="246" t="s">
        <v>334</v>
      </c>
      <c r="G182" s="208"/>
      <c r="H182" s="208"/>
      <c r="I182" s="211"/>
      <c r="J182" s="247">
        <f>BK182</f>
        <v>0</v>
      </c>
      <c r="K182" s="208"/>
      <c r="L182" s="213"/>
      <c r="M182" s="214"/>
      <c r="N182" s="215"/>
      <c r="O182" s="215"/>
      <c r="P182" s="216">
        <f>SUM(P183:P185)</f>
        <v>0</v>
      </c>
      <c r="Q182" s="215"/>
      <c r="R182" s="216">
        <f>SUM(R183:R185)</f>
        <v>1749.92176</v>
      </c>
      <c r="S182" s="215"/>
      <c r="T182" s="217">
        <f>SUM(T183:T185)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218" t="s">
        <v>84</v>
      </c>
      <c r="AT182" s="219" t="s">
        <v>75</v>
      </c>
      <c r="AU182" s="219" t="s">
        <v>84</v>
      </c>
      <c r="AY182" s="218" t="s">
        <v>127</v>
      </c>
      <c r="BK182" s="220">
        <f>SUM(BK183:BK185)</f>
        <v>0</v>
      </c>
    </row>
    <row r="183" s="2" customFormat="1" ht="33" customHeight="1">
      <c r="A183" s="38"/>
      <c r="B183" s="39"/>
      <c r="C183" s="221" t="s">
        <v>335</v>
      </c>
      <c r="D183" s="221" t="s">
        <v>128</v>
      </c>
      <c r="E183" s="222" t="s">
        <v>336</v>
      </c>
      <c r="F183" s="223" t="s">
        <v>337</v>
      </c>
      <c r="G183" s="224" t="s">
        <v>141</v>
      </c>
      <c r="H183" s="225">
        <v>1925</v>
      </c>
      <c r="I183" s="226"/>
      <c r="J183" s="227">
        <f>ROUND(I183*H183,2)</f>
        <v>0</v>
      </c>
      <c r="K183" s="228"/>
      <c r="L183" s="44"/>
      <c r="M183" s="229" t="s">
        <v>1</v>
      </c>
      <c r="N183" s="230" t="s">
        <v>42</v>
      </c>
      <c r="O183" s="97"/>
      <c r="P183" s="231">
        <f>O183*H183</f>
        <v>0</v>
      </c>
      <c r="Q183" s="231">
        <v>0.080960000000000004</v>
      </c>
      <c r="R183" s="231">
        <f>Q183*H183</f>
        <v>155.84800000000001</v>
      </c>
      <c r="S183" s="231">
        <v>0</v>
      </c>
      <c r="T183" s="23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3" t="s">
        <v>143</v>
      </c>
      <c r="AT183" s="233" t="s">
        <v>128</v>
      </c>
      <c r="AU183" s="233" t="s">
        <v>133</v>
      </c>
      <c r="AY183" s="17" t="s">
        <v>127</v>
      </c>
      <c r="BE183" s="234">
        <f>IF(N183="základná",J183,0)</f>
        <v>0</v>
      </c>
      <c r="BF183" s="234">
        <f>IF(N183="znížená",J183,0)</f>
        <v>0</v>
      </c>
      <c r="BG183" s="234">
        <f>IF(N183="zákl. prenesená",J183,0)</f>
        <v>0</v>
      </c>
      <c r="BH183" s="234">
        <f>IF(N183="zníž. prenesená",J183,0)</f>
        <v>0</v>
      </c>
      <c r="BI183" s="234">
        <f>IF(N183="nulová",J183,0)</f>
        <v>0</v>
      </c>
      <c r="BJ183" s="17" t="s">
        <v>133</v>
      </c>
      <c r="BK183" s="234">
        <f>ROUND(I183*H183,2)</f>
        <v>0</v>
      </c>
      <c r="BL183" s="17" t="s">
        <v>143</v>
      </c>
      <c r="BM183" s="233" t="s">
        <v>338</v>
      </c>
    </row>
    <row r="184" s="2" customFormat="1" ht="33" customHeight="1">
      <c r="A184" s="38"/>
      <c r="B184" s="39"/>
      <c r="C184" s="221" t="s">
        <v>339</v>
      </c>
      <c r="D184" s="221" t="s">
        <v>128</v>
      </c>
      <c r="E184" s="222" t="s">
        <v>340</v>
      </c>
      <c r="F184" s="223" t="s">
        <v>341</v>
      </c>
      <c r="G184" s="224" t="s">
        <v>141</v>
      </c>
      <c r="H184" s="225">
        <v>1925</v>
      </c>
      <c r="I184" s="226"/>
      <c r="J184" s="227">
        <f>ROUND(I184*H184,2)</f>
        <v>0</v>
      </c>
      <c r="K184" s="228"/>
      <c r="L184" s="44"/>
      <c r="M184" s="229" t="s">
        <v>1</v>
      </c>
      <c r="N184" s="230" t="s">
        <v>42</v>
      </c>
      <c r="O184" s="97"/>
      <c r="P184" s="231">
        <f>O184*H184</f>
        <v>0</v>
      </c>
      <c r="Q184" s="231">
        <v>0.36834</v>
      </c>
      <c r="R184" s="231">
        <f>Q184*H184</f>
        <v>709.05449999999996</v>
      </c>
      <c r="S184" s="231">
        <v>0</v>
      </c>
      <c r="T184" s="23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3" t="s">
        <v>143</v>
      </c>
      <c r="AT184" s="233" t="s">
        <v>128</v>
      </c>
      <c r="AU184" s="233" t="s">
        <v>133</v>
      </c>
      <c r="AY184" s="17" t="s">
        <v>127</v>
      </c>
      <c r="BE184" s="234">
        <f>IF(N184="základná",J184,0)</f>
        <v>0</v>
      </c>
      <c r="BF184" s="234">
        <f>IF(N184="znížená",J184,0)</f>
        <v>0</v>
      </c>
      <c r="BG184" s="234">
        <f>IF(N184="zákl. prenesená",J184,0)</f>
        <v>0</v>
      </c>
      <c r="BH184" s="234">
        <f>IF(N184="zníž. prenesená",J184,0)</f>
        <v>0</v>
      </c>
      <c r="BI184" s="234">
        <f>IF(N184="nulová",J184,0)</f>
        <v>0</v>
      </c>
      <c r="BJ184" s="17" t="s">
        <v>133</v>
      </c>
      <c r="BK184" s="234">
        <f>ROUND(I184*H184,2)</f>
        <v>0</v>
      </c>
      <c r="BL184" s="17" t="s">
        <v>143</v>
      </c>
      <c r="BM184" s="233" t="s">
        <v>342</v>
      </c>
    </row>
    <row r="185" s="2" customFormat="1" ht="33" customHeight="1">
      <c r="A185" s="38"/>
      <c r="B185" s="39"/>
      <c r="C185" s="221" t="s">
        <v>343</v>
      </c>
      <c r="D185" s="221" t="s">
        <v>128</v>
      </c>
      <c r="E185" s="222" t="s">
        <v>344</v>
      </c>
      <c r="F185" s="223" t="s">
        <v>345</v>
      </c>
      <c r="G185" s="224" t="s">
        <v>141</v>
      </c>
      <c r="H185" s="225">
        <v>2017</v>
      </c>
      <c r="I185" s="226"/>
      <c r="J185" s="227">
        <f>ROUND(I185*H185,2)</f>
        <v>0</v>
      </c>
      <c r="K185" s="228"/>
      <c r="L185" s="44"/>
      <c r="M185" s="229" t="s">
        <v>1</v>
      </c>
      <c r="N185" s="230" t="s">
        <v>42</v>
      </c>
      <c r="O185" s="97"/>
      <c r="P185" s="231">
        <f>O185*H185</f>
        <v>0</v>
      </c>
      <c r="Q185" s="231">
        <v>0.43878</v>
      </c>
      <c r="R185" s="231">
        <f>Q185*H185</f>
        <v>885.01926000000003</v>
      </c>
      <c r="S185" s="231">
        <v>0</v>
      </c>
      <c r="T185" s="23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3" t="s">
        <v>143</v>
      </c>
      <c r="AT185" s="233" t="s">
        <v>128</v>
      </c>
      <c r="AU185" s="233" t="s">
        <v>133</v>
      </c>
      <c r="AY185" s="17" t="s">
        <v>127</v>
      </c>
      <c r="BE185" s="234">
        <f>IF(N185="základná",J185,0)</f>
        <v>0</v>
      </c>
      <c r="BF185" s="234">
        <f>IF(N185="znížená",J185,0)</f>
        <v>0</v>
      </c>
      <c r="BG185" s="234">
        <f>IF(N185="zákl. prenesená",J185,0)</f>
        <v>0</v>
      </c>
      <c r="BH185" s="234">
        <f>IF(N185="zníž. prenesená",J185,0)</f>
        <v>0</v>
      </c>
      <c r="BI185" s="234">
        <f>IF(N185="nulová",J185,0)</f>
        <v>0</v>
      </c>
      <c r="BJ185" s="17" t="s">
        <v>133</v>
      </c>
      <c r="BK185" s="234">
        <f>ROUND(I185*H185,2)</f>
        <v>0</v>
      </c>
      <c r="BL185" s="17" t="s">
        <v>143</v>
      </c>
      <c r="BM185" s="233" t="s">
        <v>346</v>
      </c>
    </row>
    <row r="186" s="11" customFormat="1" ht="22.8" customHeight="1">
      <c r="A186" s="11"/>
      <c r="B186" s="207"/>
      <c r="C186" s="208"/>
      <c r="D186" s="209" t="s">
        <v>75</v>
      </c>
      <c r="E186" s="246" t="s">
        <v>182</v>
      </c>
      <c r="F186" s="246" t="s">
        <v>347</v>
      </c>
      <c r="G186" s="208"/>
      <c r="H186" s="208"/>
      <c r="I186" s="211"/>
      <c r="J186" s="247">
        <f>BK186</f>
        <v>0</v>
      </c>
      <c r="K186" s="208"/>
      <c r="L186" s="213"/>
      <c r="M186" s="214"/>
      <c r="N186" s="215"/>
      <c r="O186" s="215"/>
      <c r="P186" s="216">
        <f>SUM(P187:P193)</f>
        <v>0</v>
      </c>
      <c r="Q186" s="215"/>
      <c r="R186" s="216">
        <f>SUM(R187:R193)</f>
        <v>701.20304499999997</v>
      </c>
      <c r="S186" s="215"/>
      <c r="T186" s="217">
        <f>SUM(T187:T193)</f>
        <v>0</v>
      </c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R186" s="218" t="s">
        <v>84</v>
      </c>
      <c r="AT186" s="219" t="s">
        <v>75</v>
      </c>
      <c r="AU186" s="219" t="s">
        <v>84</v>
      </c>
      <c r="AY186" s="218" t="s">
        <v>127</v>
      </c>
      <c r="BK186" s="220">
        <f>SUM(BK187:BK193)</f>
        <v>0</v>
      </c>
    </row>
    <row r="187" s="2" customFormat="1" ht="33" customHeight="1">
      <c r="A187" s="38"/>
      <c r="B187" s="39"/>
      <c r="C187" s="221" t="s">
        <v>348</v>
      </c>
      <c r="D187" s="221" t="s">
        <v>128</v>
      </c>
      <c r="E187" s="222" t="s">
        <v>349</v>
      </c>
      <c r="F187" s="223" t="s">
        <v>350</v>
      </c>
      <c r="G187" s="224" t="s">
        <v>168</v>
      </c>
      <c r="H187" s="225">
        <v>288.75</v>
      </c>
      <c r="I187" s="226"/>
      <c r="J187" s="227">
        <f>ROUND(I187*H187,2)</f>
        <v>0</v>
      </c>
      <c r="K187" s="228"/>
      <c r="L187" s="44"/>
      <c r="M187" s="229" t="s">
        <v>1</v>
      </c>
      <c r="N187" s="230" t="s">
        <v>42</v>
      </c>
      <c r="O187" s="97"/>
      <c r="P187" s="231">
        <f>O187*H187</f>
        <v>0</v>
      </c>
      <c r="Q187" s="231">
        <v>0</v>
      </c>
      <c r="R187" s="231">
        <f>Q187*H187</f>
        <v>0</v>
      </c>
      <c r="S187" s="231">
        <v>0</v>
      </c>
      <c r="T187" s="23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3" t="s">
        <v>143</v>
      </c>
      <c r="AT187" s="233" t="s">
        <v>128</v>
      </c>
      <c r="AU187" s="233" t="s">
        <v>133</v>
      </c>
      <c r="AY187" s="17" t="s">
        <v>127</v>
      </c>
      <c r="BE187" s="234">
        <f>IF(N187="základná",J187,0)</f>
        <v>0</v>
      </c>
      <c r="BF187" s="234">
        <f>IF(N187="znížená",J187,0)</f>
        <v>0</v>
      </c>
      <c r="BG187" s="234">
        <f>IF(N187="zákl. prenesená",J187,0)</f>
        <v>0</v>
      </c>
      <c r="BH187" s="234">
        <f>IF(N187="zníž. prenesená",J187,0)</f>
        <v>0</v>
      </c>
      <c r="BI187" s="234">
        <f>IF(N187="nulová",J187,0)</f>
        <v>0</v>
      </c>
      <c r="BJ187" s="17" t="s">
        <v>133</v>
      </c>
      <c r="BK187" s="234">
        <f>ROUND(I187*H187,2)</f>
        <v>0</v>
      </c>
      <c r="BL187" s="17" t="s">
        <v>143</v>
      </c>
      <c r="BM187" s="233" t="s">
        <v>351</v>
      </c>
    </row>
    <row r="188" s="2" customFormat="1" ht="37.8" customHeight="1">
      <c r="A188" s="38"/>
      <c r="B188" s="39"/>
      <c r="C188" s="260" t="s">
        <v>352</v>
      </c>
      <c r="D188" s="260" t="s">
        <v>299</v>
      </c>
      <c r="E188" s="261" t="s">
        <v>353</v>
      </c>
      <c r="F188" s="262" t="s">
        <v>354</v>
      </c>
      <c r="G188" s="263" t="s">
        <v>302</v>
      </c>
      <c r="H188" s="264">
        <v>231</v>
      </c>
      <c r="I188" s="265"/>
      <c r="J188" s="266">
        <f>ROUND(I188*H188,2)</f>
        <v>0</v>
      </c>
      <c r="K188" s="267"/>
      <c r="L188" s="268"/>
      <c r="M188" s="269" t="s">
        <v>1</v>
      </c>
      <c r="N188" s="270" t="s">
        <v>42</v>
      </c>
      <c r="O188" s="97"/>
      <c r="P188" s="231">
        <f>O188*H188</f>
        <v>0</v>
      </c>
      <c r="Q188" s="231">
        <v>0.001</v>
      </c>
      <c r="R188" s="231">
        <f>Q188*H188</f>
        <v>0.23100000000000001</v>
      </c>
      <c r="S188" s="231">
        <v>0</v>
      </c>
      <c r="T188" s="23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3" t="s">
        <v>192</v>
      </c>
      <c r="AT188" s="233" t="s">
        <v>299</v>
      </c>
      <c r="AU188" s="233" t="s">
        <v>133</v>
      </c>
      <c r="AY188" s="17" t="s">
        <v>127</v>
      </c>
      <c r="BE188" s="234">
        <f>IF(N188="základná",J188,0)</f>
        <v>0</v>
      </c>
      <c r="BF188" s="234">
        <f>IF(N188="znížená",J188,0)</f>
        <v>0</v>
      </c>
      <c r="BG188" s="234">
        <f>IF(N188="zákl. prenesená",J188,0)</f>
        <v>0</v>
      </c>
      <c r="BH188" s="234">
        <f>IF(N188="zníž. prenesená",J188,0)</f>
        <v>0</v>
      </c>
      <c r="BI188" s="234">
        <f>IF(N188="nulová",J188,0)</f>
        <v>0</v>
      </c>
      <c r="BJ188" s="17" t="s">
        <v>133</v>
      </c>
      <c r="BK188" s="234">
        <f>ROUND(I188*H188,2)</f>
        <v>0</v>
      </c>
      <c r="BL188" s="17" t="s">
        <v>143</v>
      </c>
      <c r="BM188" s="233" t="s">
        <v>355</v>
      </c>
    </row>
    <row r="189" s="13" customFormat="1">
      <c r="A189" s="13"/>
      <c r="B189" s="248"/>
      <c r="C189" s="249"/>
      <c r="D189" s="250" t="s">
        <v>190</v>
      </c>
      <c r="E189" s="251" t="s">
        <v>1</v>
      </c>
      <c r="F189" s="252" t="s">
        <v>356</v>
      </c>
      <c r="G189" s="249"/>
      <c r="H189" s="253">
        <v>231</v>
      </c>
      <c r="I189" s="254"/>
      <c r="J189" s="249"/>
      <c r="K189" s="249"/>
      <c r="L189" s="255"/>
      <c r="M189" s="256"/>
      <c r="N189" s="257"/>
      <c r="O189" s="257"/>
      <c r="P189" s="257"/>
      <c r="Q189" s="257"/>
      <c r="R189" s="257"/>
      <c r="S189" s="257"/>
      <c r="T189" s="25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9" t="s">
        <v>190</v>
      </c>
      <c r="AU189" s="259" t="s">
        <v>133</v>
      </c>
      <c r="AV189" s="13" t="s">
        <v>133</v>
      </c>
      <c r="AW189" s="13" t="s">
        <v>33</v>
      </c>
      <c r="AX189" s="13" t="s">
        <v>84</v>
      </c>
      <c r="AY189" s="259" t="s">
        <v>127</v>
      </c>
    </row>
    <row r="190" s="2" customFormat="1" ht="24.15" customHeight="1">
      <c r="A190" s="38"/>
      <c r="B190" s="39"/>
      <c r="C190" s="260" t="s">
        <v>357</v>
      </c>
      <c r="D190" s="260" t="s">
        <v>299</v>
      </c>
      <c r="E190" s="261" t="s">
        <v>358</v>
      </c>
      <c r="F190" s="262" t="s">
        <v>359</v>
      </c>
      <c r="G190" s="263" t="s">
        <v>168</v>
      </c>
      <c r="H190" s="264">
        <v>288.75</v>
      </c>
      <c r="I190" s="265"/>
      <c r="J190" s="266">
        <f>ROUND(I190*H190,2)</f>
        <v>0</v>
      </c>
      <c r="K190" s="267"/>
      <c r="L190" s="268"/>
      <c r="M190" s="269" t="s">
        <v>1</v>
      </c>
      <c r="N190" s="270" t="s">
        <v>42</v>
      </c>
      <c r="O190" s="97"/>
      <c r="P190" s="231">
        <f>O190*H190</f>
        <v>0</v>
      </c>
      <c r="Q190" s="231">
        <v>2.3917999999999999</v>
      </c>
      <c r="R190" s="231">
        <f>Q190*H190</f>
        <v>690.63225</v>
      </c>
      <c r="S190" s="231">
        <v>0</v>
      </c>
      <c r="T190" s="23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3" t="s">
        <v>192</v>
      </c>
      <c r="AT190" s="233" t="s">
        <v>299</v>
      </c>
      <c r="AU190" s="233" t="s">
        <v>133</v>
      </c>
      <c r="AY190" s="17" t="s">
        <v>127</v>
      </c>
      <c r="BE190" s="234">
        <f>IF(N190="základná",J190,0)</f>
        <v>0</v>
      </c>
      <c r="BF190" s="234">
        <f>IF(N190="znížená",J190,0)</f>
        <v>0</v>
      </c>
      <c r="BG190" s="234">
        <f>IF(N190="zákl. prenesená",J190,0)</f>
        <v>0</v>
      </c>
      <c r="BH190" s="234">
        <f>IF(N190="zníž. prenesená",J190,0)</f>
        <v>0</v>
      </c>
      <c r="BI190" s="234">
        <f>IF(N190="nulová",J190,0)</f>
        <v>0</v>
      </c>
      <c r="BJ190" s="17" t="s">
        <v>133</v>
      </c>
      <c r="BK190" s="234">
        <f>ROUND(I190*H190,2)</f>
        <v>0</v>
      </c>
      <c r="BL190" s="17" t="s">
        <v>143</v>
      </c>
      <c r="BM190" s="233" t="s">
        <v>360</v>
      </c>
    </row>
    <row r="191" s="2" customFormat="1" ht="44.25" customHeight="1">
      <c r="A191" s="38"/>
      <c r="B191" s="39"/>
      <c r="C191" s="221" t="s">
        <v>361</v>
      </c>
      <c r="D191" s="221" t="s">
        <v>128</v>
      </c>
      <c r="E191" s="222" t="s">
        <v>362</v>
      </c>
      <c r="F191" s="223" t="s">
        <v>363</v>
      </c>
      <c r="G191" s="224" t="s">
        <v>141</v>
      </c>
      <c r="H191" s="225">
        <v>1925</v>
      </c>
      <c r="I191" s="226"/>
      <c r="J191" s="227">
        <f>ROUND(I191*H191,2)</f>
        <v>0</v>
      </c>
      <c r="K191" s="228"/>
      <c r="L191" s="44"/>
      <c r="M191" s="229" t="s">
        <v>1</v>
      </c>
      <c r="N191" s="230" t="s">
        <v>42</v>
      </c>
      <c r="O191" s="97"/>
      <c r="P191" s="231">
        <f>O191*H191</f>
        <v>0</v>
      </c>
      <c r="Q191" s="231">
        <v>0.0051469999999999997</v>
      </c>
      <c r="R191" s="231">
        <f>Q191*H191</f>
        <v>9.9079749999999986</v>
      </c>
      <c r="S191" s="231">
        <v>0</v>
      </c>
      <c r="T191" s="23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3" t="s">
        <v>143</v>
      </c>
      <c r="AT191" s="233" t="s">
        <v>128</v>
      </c>
      <c r="AU191" s="233" t="s">
        <v>133</v>
      </c>
      <c r="AY191" s="17" t="s">
        <v>127</v>
      </c>
      <c r="BE191" s="234">
        <f>IF(N191="základná",J191,0)</f>
        <v>0</v>
      </c>
      <c r="BF191" s="234">
        <f>IF(N191="znížená",J191,0)</f>
        <v>0</v>
      </c>
      <c r="BG191" s="234">
        <f>IF(N191="zákl. prenesená",J191,0)</f>
        <v>0</v>
      </c>
      <c r="BH191" s="234">
        <f>IF(N191="zníž. prenesená",J191,0)</f>
        <v>0</v>
      </c>
      <c r="BI191" s="234">
        <f>IF(N191="nulová",J191,0)</f>
        <v>0</v>
      </c>
      <c r="BJ191" s="17" t="s">
        <v>133</v>
      </c>
      <c r="BK191" s="234">
        <f>ROUND(I191*H191,2)</f>
        <v>0</v>
      </c>
      <c r="BL191" s="17" t="s">
        <v>143</v>
      </c>
      <c r="BM191" s="233" t="s">
        <v>364</v>
      </c>
    </row>
    <row r="192" s="2" customFormat="1" ht="24.15" customHeight="1">
      <c r="A192" s="38"/>
      <c r="B192" s="39"/>
      <c r="C192" s="221" t="s">
        <v>365</v>
      </c>
      <c r="D192" s="221" t="s">
        <v>128</v>
      </c>
      <c r="E192" s="222" t="s">
        <v>366</v>
      </c>
      <c r="F192" s="223" t="s">
        <v>367</v>
      </c>
      <c r="G192" s="224" t="s">
        <v>240</v>
      </c>
      <c r="H192" s="225">
        <v>1200</v>
      </c>
      <c r="I192" s="226"/>
      <c r="J192" s="227">
        <f>ROUND(I192*H192,2)</f>
        <v>0</v>
      </c>
      <c r="K192" s="228"/>
      <c r="L192" s="44"/>
      <c r="M192" s="229" t="s">
        <v>1</v>
      </c>
      <c r="N192" s="230" t="s">
        <v>42</v>
      </c>
      <c r="O192" s="97"/>
      <c r="P192" s="231">
        <f>O192*H192</f>
        <v>0</v>
      </c>
      <c r="Q192" s="231">
        <v>0.00034479999999999998</v>
      </c>
      <c r="R192" s="231">
        <f>Q192*H192</f>
        <v>0.41375999999999996</v>
      </c>
      <c r="S192" s="231">
        <v>0</v>
      </c>
      <c r="T192" s="23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3" t="s">
        <v>143</v>
      </c>
      <c r="AT192" s="233" t="s">
        <v>128</v>
      </c>
      <c r="AU192" s="233" t="s">
        <v>133</v>
      </c>
      <c r="AY192" s="17" t="s">
        <v>127</v>
      </c>
      <c r="BE192" s="234">
        <f>IF(N192="základná",J192,0)</f>
        <v>0</v>
      </c>
      <c r="BF192" s="234">
        <f>IF(N192="znížená",J192,0)</f>
        <v>0</v>
      </c>
      <c r="BG192" s="234">
        <f>IF(N192="zákl. prenesená",J192,0)</f>
        <v>0</v>
      </c>
      <c r="BH192" s="234">
        <f>IF(N192="zníž. prenesená",J192,0)</f>
        <v>0</v>
      </c>
      <c r="BI192" s="234">
        <f>IF(N192="nulová",J192,0)</f>
        <v>0</v>
      </c>
      <c r="BJ192" s="17" t="s">
        <v>133</v>
      </c>
      <c r="BK192" s="234">
        <f>ROUND(I192*H192,2)</f>
        <v>0</v>
      </c>
      <c r="BL192" s="17" t="s">
        <v>143</v>
      </c>
      <c r="BM192" s="233" t="s">
        <v>368</v>
      </c>
    </row>
    <row r="193" s="2" customFormat="1" ht="37.8" customHeight="1">
      <c r="A193" s="38"/>
      <c r="B193" s="39"/>
      <c r="C193" s="221" t="s">
        <v>369</v>
      </c>
      <c r="D193" s="221" t="s">
        <v>128</v>
      </c>
      <c r="E193" s="222" t="s">
        <v>370</v>
      </c>
      <c r="F193" s="223" t="s">
        <v>371</v>
      </c>
      <c r="G193" s="224" t="s">
        <v>240</v>
      </c>
      <c r="H193" s="225">
        <v>1200</v>
      </c>
      <c r="I193" s="226"/>
      <c r="J193" s="227">
        <f>ROUND(I193*H193,2)</f>
        <v>0</v>
      </c>
      <c r="K193" s="228"/>
      <c r="L193" s="44"/>
      <c r="M193" s="229" t="s">
        <v>1</v>
      </c>
      <c r="N193" s="230" t="s">
        <v>42</v>
      </c>
      <c r="O193" s="97"/>
      <c r="P193" s="231">
        <f>O193*H193</f>
        <v>0</v>
      </c>
      <c r="Q193" s="231">
        <v>1.505E-05</v>
      </c>
      <c r="R193" s="231">
        <f>Q193*H193</f>
        <v>0.01806</v>
      </c>
      <c r="S193" s="231">
        <v>0</v>
      </c>
      <c r="T193" s="23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3" t="s">
        <v>143</v>
      </c>
      <c r="AT193" s="233" t="s">
        <v>128</v>
      </c>
      <c r="AU193" s="233" t="s">
        <v>133</v>
      </c>
      <c r="AY193" s="17" t="s">
        <v>127</v>
      </c>
      <c r="BE193" s="234">
        <f>IF(N193="základná",J193,0)</f>
        <v>0</v>
      </c>
      <c r="BF193" s="234">
        <f>IF(N193="znížená",J193,0)</f>
        <v>0</v>
      </c>
      <c r="BG193" s="234">
        <f>IF(N193="zákl. prenesená",J193,0)</f>
        <v>0</v>
      </c>
      <c r="BH193" s="234">
        <f>IF(N193="zníž. prenesená",J193,0)</f>
        <v>0</v>
      </c>
      <c r="BI193" s="234">
        <f>IF(N193="nulová",J193,0)</f>
        <v>0</v>
      </c>
      <c r="BJ193" s="17" t="s">
        <v>133</v>
      </c>
      <c r="BK193" s="234">
        <f>ROUND(I193*H193,2)</f>
        <v>0</v>
      </c>
      <c r="BL193" s="17" t="s">
        <v>143</v>
      </c>
      <c r="BM193" s="233" t="s">
        <v>372</v>
      </c>
    </row>
    <row r="194" s="11" customFormat="1" ht="22.8" customHeight="1">
      <c r="A194" s="11"/>
      <c r="B194" s="207"/>
      <c r="C194" s="208"/>
      <c r="D194" s="209" t="s">
        <v>75</v>
      </c>
      <c r="E194" s="246" t="s">
        <v>197</v>
      </c>
      <c r="F194" s="246" t="s">
        <v>373</v>
      </c>
      <c r="G194" s="208"/>
      <c r="H194" s="208"/>
      <c r="I194" s="211"/>
      <c r="J194" s="247">
        <f>BK194</f>
        <v>0</v>
      </c>
      <c r="K194" s="208"/>
      <c r="L194" s="213"/>
      <c r="M194" s="214"/>
      <c r="N194" s="215"/>
      <c r="O194" s="215"/>
      <c r="P194" s="216">
        <f>P195</f>
        <v>0</v>
      </c>
      <c r="Q194" s="215"/>
      <c r="R194" s="216">
        <f>R195</f>
        <v>0.090475</v>
      </c>
      <c r="S194" s="215"/>
      <c r="T194" s="217">
        <f>T195</f>
        <v>0</v>
      </c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R194" s="218" t="s">
        <v>84</v>
      </c>
      <c r="AT194" s="219" t="s">
        <v>75</v>
      </c>
      <c r="AU194" s="219" t="s">
        <v>84</v>
      </c>
      <c r="AY194" s="218" t="s">
        <v>127</v>
      </c>
      <c r="BK194" s="220">
        <f>BK195</f>
        <v>0</v>
      </c>
    </row>
    <row r="195" s="2" customFormat="1" ht="24.15" customHeight="1">
      <c r="A195" s="38"/>
      <c r="B195" s="39"/>
      <c r="C195" s="221" t="s">
        <v>374</v>
      </c>
      <c r="D195" s="221" t="s">
        <v>128</v>
      </c>
      <c r="E195" s="222" t="s">
        <v>375</v>
      </c>
      <c r="F195" s="223" t="s">
        <v>376</v>
      </c>
      <c r="G195" s="224" t="s">
        <v>141</v>
      </c>
      <c r="H195" s="225">
        <v>1925</v>
      </c>
      <c r="I195" s="226"/>
      <c r="J195" s="227">
        <f>ROUND(I195*H195,2)</f>
        <v>0</v>
      </c>
      <c r="K195" s="228"/>
      <c r="L195" s="44"/>
      <c r="M195" s="229" t="s">
        <v>1</v>
      </c>
      <c r="N195" s="230" t="s">
        <v>42</v>
      </c>
      <c r="O195" s="97"/>
      <c r="P195" s="231">
        <f>O195*H195</f>
        <v>0</v>
      </c>
      <c r="Q195" s="231">
        <v>4.6999999999999997E-05</v>
      </c>
      <c r="R195" s="231">
        <f>Q195*H195</f>
        <v>0.090475</v>
      </c>
      <c r="S195" s="231">
        <v>0</v>
      </c>
      <c r="T195" s="23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3" t="s">
        <v>143</v>
      </c>
      <c r="AT195" s="233" t="s">
        <v>128</v>
      </c>
      <c r="AU195" s="233" t="s">
        <v>133</v>
      </c>
      <c r="AY195" s="17" t="s">
        <v>127</v>
      </c>
      <c r="BE195" s="234">
        <f>IF(N195="základná",J195,0)</f>
        <v>0</v>
      </c>
      <c r="BF195" s="234">
        <f>IF(N195="znížená",J195,0)</f>
        <v>0</v>
      </c>
      <c r="BG195" s="234">
        <f>IF(N195="zákl. prenesená",J195,0)</f>
        <v>0</v>
      </c>
      <c r="BH195" s="234">
        <f>IF(N195="zníž. prenesená",J195,0)</f>
        <v>0</v>
      </c>
      <c r="BI195" s="234">
        <f>IF(N195="nulová",J195,0)</f>
        <v>0</v>
      </c>
      <c r="BJ195" s="17" t="s">
        <v>133</v>
      </c>
      <c r="BK195" s="234">
        <f>ROUND(I195*H195,2)</f>
        <v>0</v>
      </c>
      <c r="BL195" s="17" t="s">
        <v>143</v>
      </c>
      <c r="BM195" s="233" t="s">
        <v>377</v>
      </c>
    </row>
    <row r="196" s="11" customFormat="1" ht="22.8" customHeight="1">
      <c r="A196" s="11"/>
      <c r="B196" s="207"/>
      <c r="C196" s="208"/>
      <c r="D196" s="209" t="s">
        <v>75</v>
      </c>
      <c r="E196" s="246" t="s">
        <v>378</v>
      </c>
      <c r="F196" s="246" t="s">
        <v>379</v>
      </c>
      <c r="G196" s="208"/>
      <c r="H196" s="208"/>
      <c r="I196" s="211"/>
      <c r="J196" s="247">
        <f>BK196</f>
        <v>0</v>
      </c>
      <c r="K196" s="208"/>
      <c r="L196" s="213"/>
      <c r="M196" s="214"/>
      <c r="N196" s="215"/>
      <c r="O196" s="215"/>
      <c r="P196" s="216">
        <f>SUM(P197:P198)</f>
        <v>0</v>
      </c>
      <c r="Q196" s="215"/>
      <c r="R196" s="216">
        <f>SUM(R197:R198)</f>
        <v>0</v>
      </c>
      <c r="S196" s="215"/>
      <c r="T196" s="217">
        <f>SUM(T197:T198)</f>
        <v>0</v>
      </c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R196" s="218" t="s">
        <v>84</v>
      </c>
      <c r="AT196" s="219" t="s">
        <v>75</v>
      </c>
      <c r="AU196" s="219" t="s">
        <v>84</v>
      </c>
      <c r="AY196" s="218" t="s">
        <v>127</v>
      </c>
      <c r="BK196" s="220">
        <f>SUM(BK197:BK198)</f>
        <v>0</v>
      </c>
    </row>
    <row r="197" s="2" customFormat="1" ht="24.15" customHeight="1">
      <c r="A197" s="38"/>
      <c r="B197" s="39"/>
      <c r="C197" s="221" t="s">
        <v>380</v>
      </c>
      <c r="D197" s="221" t="s">
        <v>128</v>
      </c>
      <c r="E197" s="222" t="s">
        <v>381</v>
      </c>
      <c r="F197" s="223" t="s">
        <v>382</v>
      </c>
      <c r="G197" s="224" t="s">
        <v>214</v>
      </c>
      <c r="H197" s="225">
        <v>2732.942</v>
      </c>
      <c r="I197" s="226"/>
      <c r="J197" s="227">
        <f>ROUND(I197*H197,2)</f>
        <v>0</v>
      </c>
      <c r="K197" s="228"/>
      <c r="L197" s="44"/>
      <c r="M197" s="229" t="s">
        <v>1</v>
      </c>
      <c r="N197" s="230" t="s">
        <v>42</v>
      </c>
      <c r="O197" s="97"/>
      <c r="P197" s="231">
        <f>O197*H197</f>
        <v>0</v>
      </c>
      <c r="Q197" s="231">
        <v>0</v>
      </c>
      <c r="R197" s="231">
        <f>Q197*H197</f>
        <v>0</v>
      </c>
      <c r="S197" s="231">
        <v>0</v>
      </c>
      <c r="T197" s="23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3" t="s">
        <v>143</v>
      </c>
      <c r="AT197" s="233" t="s">
        <v>128</v>
      </c>
      <c r="AU197" s="233" t="s">
        <v>133</v>
      </c>
      <c r="AY197" s="17" t="s">
        <v>127</v>
      </c>
      <c r="BE197" s="234">
        <f>IF(N197="základná",J197,0)</f>
        <v>0</v>
      </c>
      <c r="BF197" s="234">
        <f>IF(N197="znížená",J197,0)</f>
        <v>0</v>
      </c>
      <c r="BG197" s="234">
        <f>IF(N197="zákl. prenesená",J197,0)</f>
        <v>0</v>
      </c>
      <c r="BH197" s="234">
        <f>IF(N197="zníž. prenesená",J197,0)</f>
        <v>0</v>
      </c>
      <c r="BI197" s="234">
        <f>IF(N197="nulová",J197,0)</f>
        <v>0</v>
      </c>
      <c r="BJ197" s="17" t="s">
        <v>133</v>
      </c>
      <c r="BK197" s="234">
        <f>ROUND(I197*H197,2)</f>
        <v>0</v>
      </c>
      <c r="BL197" s="17" t="s">
        <v>143</v>
      </c>
      <c r="BM197" s="233" t="s">
        <v>383</v>
      </c>
    </row>
    <row r="198" s="2" customFormat="1" ht="37.8" customHeight="1">
      <c r="A198" s="38"/>
      <c r="B198" s="39"/>
      <c r="C198" s="221" t="s">
        <v>384</v>
      </c>
      <c r="D198" s="221" t="s">
        <v>128</v>
      </c>
      <c r="E198" s="222" t="s">
        <v>385</v>
      </c>
      <c r="F198" s="223" t="s">
        <v>386</v>
      </c>
      <c r="G198" s="224" t="s">
        <v>214</v>
      </c>
      <c r="H198" s="225">
        <v>2732.942</v>
      </c>
      <c r="I198" s="226"/>
      <c r="J198" s="227">
        <f>ROUND(I198*H198,2)</f>
        <v>0</v>
      </c>
      <c r="K198" s="228"/>
      <c r="L198" s="44"/>
      <c r="M198" s="229" t="s">
        <v>1</v>
      </c>
      <c r="N198" s="230" t="s">
        <v>42</v>
      </c>
      <c r="O198" s="97"/>
      <c r="P198" s="231">
        <f>O198*H198</f>
        <v>0</v>
      </c>
      <c r="Q198" s="231">
        <v>0</v>
      </c>
      <c r="R198" s="231">
        <f>Q198*H198</f>
        <v>0</v>
      </c>
      <c r="S198" s="231">
        <v>0</v>
      </c>
      <c r="T198" s="23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3" t="s">
        <v>143</v>
      </c>
      <c r="AT198" s="233" t="s">
        <v>128</v>
      </c>
      <c r="AU198" s="233" t="s">
        <v>133</v>
      </c>
      <c r="AY198" s="17" t="s">
        <v>127</v>
      </c>
      <c r="BE198" s="234">
        <f>IF(N198="základná",J198,0)</f>
        <v>0</v>
      </c>
      <c r="BF198" s="234">
        <f>IF(N198="znížená",J198,0)</f>
        <v>0</v>
      </c>
      <c r="BG198" s="234">
        <f>IF(N198="zákl. prenesená",J198,0)</f>
        <v>0</v>
      </c>
      <c r="BH198" s="234">
        <f>IF(N198="zníž. prenesená",J198,0)</f>
        <v>0</v>
      </c>
      <c r="BI198" s="234">
        <f>IF(N198="nulová",J198,0)</f>
        <v>0</v>
      </c>
      <c r="BJ198" s="17" t="s">
        <v>133</v>
      </c>
      <c r="BK198" s="234">
        <f>ROUND(I198*H198,2)</f>
        <v>0</v>
      </c>
      <c r="BL198" s="17" t="s">
        <v>143</v>
      </c>
      <c r="BM198" s="233" t="s">
        <v>387</v>
      </c>
    </row>
    <row r="199" s="11" customFormat="1" ht="25.92" customHeight="1">
      <c r="A199" s="11"/>
      <c r="B199" s="207"/>
      <c r="C199" s="208"/>
      <c r="D199" s="209" t="s">
        <v>75</v>
      </c>
      <c r="E199" s="210" t="s">
        <v>388</v>
      </c>
      <c r="F199" s="210" t="s">
        <v>389</v>
      </c>
      <c r="G199" s="208"/>
      <c r="H199" s="208"/>
      <c r="I199" s="211"/>
      <c r="J199" s="212">
        <f>BK199</f>
        <v>0</v>
      </c>
      <c r="K199" s="208"/>
      <c r="L199" s="213"/>
      <c r="M199" s="214"/>
      <c r="N199" s="215"/>
      <c r="O199" s="215"/>
      <c r="P199" s="216">
        <f>P200+P220</f>
        <v>0</v>
      </c>
      <c r="Q199" s="215"/>
      <c r="R199" s="216">
        <f>R200+R220</f>
        <v>6.0807507999999997</v>
      </c>
      <c r="S199" s="215"/>
      <c r="T199" s="217">
        <f>T200+T220</f>
        <v>0</v>
      </c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R199" s="218" t="s">
        <v>133</v>
      </c>
      <c r="AT199" s="219" t="s">
        <v>75</v>
      </c>
      <c r="AU199" s="219" t="s">
        <v>76</v>
      </c>
      <c r="AY199" s="218" t="s">
        <v>127</v>
      </c>
      <c r="BK199" s="220">
        <f>BK200+BK220</f>
        <v>0</v>
      </c>
    </row>
    <row r="200" s="11" customFormat="1" ht="22.8" customHeight="1">
      <c r="A200" s="11"/>
      <c r="B200" s="207"/>
      <c r="C200" s="208"/>
      <c r="D200" s="209" t="s">
        <v>75</v>
      </c>
      <c r="E200" s="246" t="s">
        <v>390</v>
      </c>
      <c r="F200" s="246" t="s">
        <v>391</v>
      </c>
      <c r="G200" s="208"/>
      <c r="H200" s="208"/>
      <c r="I200" s="211"/>
      <c r="J200" s="247">
        <f>BK200</f>
        <v>0</v>
      </c>
      <c r="K200" s="208"/>
      <c r="L200" s="213"/>
      <c r="M200" s="214"/>
      <c r="N200" s="215"/>
      <c r="O200" s="215"/>
      <c r="P200" s="216">
        <f>SUM(P201:P219)</f>
        <v>0</v>
      </c>
      <c r="Q200" s="215"/>
      <c r="R200" s="216">
        <f>SUM(R201:R219)</f>
        <v>5.7982659999999999</v>
      </c>
      <c r="S200" s="215"/>
      <c r="T200" s="217">
        <f>SUM(T201:T219)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218" t="s">
        <v>133</v>
      </c>
      <c r="AT200" s="219" t="s">
        <v>75</v>
      </c>
      <c r="AU200" s="219" t="s">
        <v>84</v>
      </c>
      <c r="AY200" s="218" t="s">
        <v>127</v>
      </c>
      <c r="BK200" s="220">
        <f>SUM(BK201:BK219)</f>
        <v>0</v>
      </c>
    </row>
    <row r="201" s="2" customFormat="1" ht="37.8" customHeight="1">
      <c r="A201" s="38"/>
      <c r="B201" s="39"/>
      <c r="C201" s="221" t="s">
        <v>392</v>
      </c>
      <c r="D201" s="221" t="s">
        <v>128</v>
      </c>
      <c r="E201" s="222" t="s">
        <v>393</v>
      </c>
      <c r="F201" s="223" t="s">
        <v>394</v>
      </c>
      <c r="G201" s="224" t="s">
        <v>141</v>
      </c>
      <c r="H201" s="225">
        <v>1925</v>
      </c>
      <c r="I201" s="226"/>
      <c r="J201" s="227">
        <f>ROUND(I201*H201,2)</f>
        <v>0</v>
      </c>
      <c r="K201" s="228"/>
      <c r="L201" s="44"/>
      <c r="M201" s="229" t="s">
        <v>1</v>
      </c>
      <c r="N201" s="230" t="s">
        <v>42</v>
      </c>
      <c r="O201" s="97"/>
      <c r="P201" s="231">
        <f>O201*H201</f>
        <v>0</v>
      </c>
      <c r="Q201" s="231">
        <v>3.3000000000000003E-05</v>
      </c>
      <c r="R201" s="231">
        <f>Q201*H201</f>
        <v>0.063524999999999998</v>
      </c>
      <c r="S201" s="231">
        <v>0</v>
      </c>
      <c r="T201" s="23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3" t="s">
        <v>395</v>
      </c>
      <c r="AT201" s="233" t="s">
        <v>128</v>
      </c>
      <c r="AU201" s="233" t="s">
        <v>133</v>
      </c>
      <c r="AY201" s="17" t="s">
        <v>127</v>
      </c>
      <c r="BE201" s="234">
        <f>IF(N201="základná",J201,0)</f>
        <v>0</v>
      </c>
      <c r="BF201" s="234">
        <f>IF(N201="znížená",J201,0)</f>
        <v>0</v>
      </c>
      <c r="BG201" s="234">
        <f>IF(N201="zákl. prenesená",J201,0)</f>
        <v>0</v>
      </c>
      <c r="BH201" s="234">
        <f>IF(N201="zníž. prenesená",J201,0)</f>
        <v>0</v>
      </c>
      <c r="BI201" s="234">
        <f>IF(N201="nulová",J201,0)</f>
        <v>0</v>
      </c>
      <c r="BJ201" s="17" t="s">
        <v>133</v>
      </c>
      <c r="BK201" s="234">
        <f>ROUND(I201*H201,2)</f>
        <v>0</v>
      </c>
      <c r="BL201" s="17" t="s">
        <v>395</v>
      </c>
      <c r="BM201" s="233" t="s">
        <v>396</v>
      </c>
    </row>
    <row r="202" s="2" customFormat="1" ht="24.15" customHeight="1">
      <c r="A202" s="38"/>
      <c r="B202" s="39"/>
      <c r="C202" s="260" t="s">
        <v>397</v>
      </c>
      <c r="D202" s="260" t="s">
        <v>299</v>
      </c>
      <c r="E202" s="261" t="s">
        <v>398</v>
      </c>
      <c r="F202" s="262" t="s">
        <v>399</v>
      </c>
      <c r="G202" s="263" t="s">
        <v>141</v>
      </c>
      <c r="H202" s="264">
        <v>2213.75</v>
      </c>
      <c r="I202" s="265"/>
      <c r="J202" s="266">
        <f>ROUND(I202*H202,2)</f>
        <v>0</v>
      </c>
      <c r="K202" s="267"/>
      <c r="L202" s="268"/>
      <c r="M202" s="269" t="s">
        <v>1</v>
      </c>
      <c r="N202" s="270" t="s">
        <v>42</v>
      </c>
      <c r="O202" s="97"/>
      <c r="P202" s="231">
        <f>O202*H202</f>
        <v>0</v>
      </c>
      <c r="Q202" s="231">
        <v>0.0019400000000000001</v>
      </c>
      <c r="R202" s="231">
        <f>Q202*H202</f>
        <v>4.2946749999999998</v>
      </c>
      <c r="S202" s="231">
        <v>0</v>
      </c>
      <c r="T202" s="23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3" t="s">
        <v>320</v>
      </c>
      <c r="AT202" s="233" t="s">
        <v>299</v>
      </c>
      <c r="AU202" s="233" t="s">
        <v>133</v>
      </c>
      <c r="AY202" s="17" t="s">
        <v>127</v>
      </c>
      <c r="BE202" s="234">
        <f>IF(N202="základná",J202,0)</f>
        <v>0</v>
      </c>
      <c r="BF202" s="234">
        <f>IF(N202="znížená",J202,0)</f>
        <v>0</v>
      </c>
      <c r="BG202" s="234">
        <f>IF(N202="zákl. prenesená",J202,0)</f>
        <v>0</v>
      </c>
      <c r="BH202" s="234">
        <f>IF(N202="zníž. prenesená",J202,0)</f>
        <v>0</v>
      </c>
      <c r="BI202" s="234">
        <f>IF(N202="nulová",J202,0)</f>
        <v>0</v>
      </c>
      <c r="BJ202" s="17" t="s">
        <v>133</v>
      </c>
      <c r="BK202" s="234">
        <f>ROUND(I202*H202,2)</f>
        <v>0</v>
      </c>
      <c r="BL202" s="17" t="s">
        <v>395</v>
      </c>
      <c r="BM202" s="233" t="s">
        <v>400</v>
      </c>
    </row>
    <row r="203" s="13" customFormat="1">
      <c r="A203" s="13"/>
      <c r="B203" s="248"/>
      <c r="C203" s="249"/>
      <c r="D203" s="250" t="s">
        <v>190</v>
      </c>
      <c r="E203" s="249"/>
      <c r="F203" s="252" t="s">
        <v>401</v>
      </c>
      <c r="G203" s="249"/>
      <c r="H203" s="253">
        <v>2213.75</v>
      </c>
      <c r="I203" s="254"/>
      <c r="J203" s="249"/>
      <c r="K203" s="249"/>
      <c r="L203" s="255"/>
      <c r="M203" s="256"/>
      <c r="N203" s="257"/>
      <c r="O203" s="257"/>
      <c r="P203" s="257"/>
      <c r="Q203" s="257"/>
      <c r="R203" s="257"/>
      <c r="S203" s="257"/>
      <c r="T203" s="25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9" t="s">
        <v>190</v>
      </c>
      <c r="AU203" s="259" t="s">
        <v>133</v>
      </c>
      <c r="AV203" s="13" t="s">
        <v>133</v>
      </c>
      <c r="AW203" s="13" t="s">
        <v>4</v>
      </c>
      <c r="AX203" s="13" t="s">
        <v>84</v>
      </c>
      <c r="AY203" s="259" t="s">
        <v>127</v>
      </c>
    </row>
    <row r="204" s="2" customFormat="1" ht="33" customHeight="1">
      <c r="A204" s="38"/>
      <c r="B204" s="39"/>
      <c r="C204" s="221" t="s">
        <v>402</v>
      </c>
      <c r="D204" s="221" t="s">
        <v>128</v>
      </c>
      <c r="E204" s="222" t="s">
        <v>403</v>
      </c>
      <c r="F204" s="223" t="s">
        <v>404</v>
      </c>
      <c r="G204" s="224" t="s">
        <v>141</v>
      </c>
      <c r="H204" s="225">
        <v>36</v>
      </c>
      <c r="I204" s="226"/>
      <c r="J204" s="227">
        <f>ROUND(I204*H204,2)</f>
        <v>0</v>
      </c>
      <c r="K204" s="228"/>
      <c r="L204" s="44"/>
      <c r="M204" s="229" t="s">
        <v>1</v>
      </c>
      <c r="N204" s="230" t="s">
        <v>42</v>
      </c>
      <c r="O204" s="97"/>
      <c r="P204" s="231">
        <f>O204*H204</f>
        <v>0</v>
      </c>
      <c r="Q204" s="231">
        <v>3.3000000000000003E-05</v>
      </c>
      <c r="R204" s="231">
        <f>Q204*H204</f>
        <v>0.001188</v>
      </c>
      <c r="S204" s="231">
        <v>0</v>
      </c>
      <c r="T204" s="23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3" t="s">
        <v>395</v>
      </c>
      <c r="AT204" s="233" t="s">
        <v>128</v>
      </c>
      <c r="AU204" s="233" t="s">
        <v>133</v>
      </c>
      <c r="AY204" s="17" t="s">
        <v>127</v>
      </c>
      <c r="BE204" s="234">
        <f>IF(N204="základná",J204,0)</f>
        <v>0</v>
      </c>
      <c r="BF204" s="234">
        <f>IF(N204="znížená",J204,0)</f>
        <v>0</v>
      </c>
      <c r="BG204" s="234">
        <f>IF(N204="zákl. prenesená",J204,0)</f>
        <v>0</v>
      </c>
      <c r="BH204" s="234">
        <f>IF(N204="zníž. prenesená",J204,0)</f>
        <v>0</v>
      </c>
      <c r="BI204" s="234">
        <f>IF(N204="nulová",J204,0)</f>
        <v>0</v>
      </c>
      <c r="BJ204" s="17" t="s">
        <v>133</v>
      </c>
      <c r="BK204" s="234">
        <f>ROUND(I204*H204,2)</f>
        <v>0</v>
      </c>
      <c r="BL204" s="17" t="s">
        <v>395</v>
      </c>
      <c r="BM204" s="233" t="s">
        <v>405</v>
      </c>
    </row>
    <row r="205" s="2" customFormat="1" ht="24.15" customHeight="1">
      <c r="A205" s="38"/>
      <c r="B205" s="39"/>
      <c r="C205" s="260" t="s">
        <v>406</v>
      </c>
      <c r="D205" s="260" t="s">
        <v>299</v>
      </c>
      <c r="E205" s="261" t="s">
        <v>407</v>
      </c>
      <c r="F205" s="262" t="s">
        <v>399</v>
      </c>
      <c r="G205" s="263" t="s">
        <v>141</v>
      </c>
      <c r="H205" s="264">
        <v>43.200000000000003</v>
      </c>
      <c r="I205" s="265"/>
      <c r="J205" s="266">
        <f>ROUND(I205*H205,2)</f>
        <v>0</v>
      </c>
      <c r="K205" s="267"/>
      <c r="L205" s="268"/>
      <c r="M205" s="269" t="s">
        <v>1</v>
      </c>
      <c r="N205" s="270" t="s">
        <v>42</v>
      </c>
      <c r="O205" s="97"/>
      <c r="P205" s="231">
        <f>O205*H205</f>
        <v>0</v>
      </c>
      <c r="Q205" s="231">
        <v>0.0019400000000000001</v>
      </c>
      <c r="R205" s="231">
        <f>Q205*H205</f>
        <v>0.083808000000000007</v>
      </c>
      <c r="S205" s="231">
        <v>0</v>
      </c>
      <c r="T205" s="23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3" t="s">
        <v>320</v>
      </c>
      <c r="AT205" s="233" t="s">
        <v>299</v>
      </c>
      <c r="AU205" s="233" t="s">
        <v>133</v>
      </c>
      <c r="AY205" s="17" t="s">
        <v>127</v>
      </c>
      <c r="BE205" s="234">
        <f>IF(N205="základná",J205,0)</f>
        <v>0</v>
      </c>
      <c r="BF205" s="234">
        <f>IF(N205="znížená",J205,0)</f>
        <v>0</v>
      </c>
      <c r="BG205" s="234">
        <f>IF(N205="zákl. prenesená",J205,0)</f>
        <v>0</v>
      </c>
      <c r="BH205" s="234">
        <f>IF(N205="zníž. prenesená",J205,0)</f>
        <v>0</v>
      </c>
      <c r="BI205" s="234">
        <f>IF(N205="nulová",J205,0)</f>
        <v>0</v>
      </c>
      <c r="BJ205" s="17" t="s">
        <v>133</v>
      </c>
      <c r="BK205" s="234">
        <f>ROUND(I205*H205,2)</f>
        <v>0</v>
      </c>
      <c r="BL205" s="17" t="s">
        <v>395</v>
      </c>
      <c r="BM205" s="233" t="s">
        <v>408</v>
      </c>
    </row>
    <row r="206" s="13" customFormat="1">
      <c r="A206" s="13"/>
      <c r="B206" s="248"/>
      <c r="C206" s="249"/>
      <c r="D206" s="250" t="s">
        <v>190</v>
      </c>
      <c r="E206" s="249"/>
      <c r="F206" s="252" t="s">
        <v>409</v>
      </c>
      <c r="G206" s="249"/>
      <c r="H206" s="253">
        <v>43.200000000000003</v>
      </c>
      <c r="I206" s="254"/>
      <c r="J206" s="249"/>
      <c r="K206" s="249"/>
      <c r="L206" s="255"/>
      <c r="M206" s="256"/>
      <c r="N206" s="257"/>
      <c r="O206" s="257"/>
      <c r="P206" s="257"/>
      <c r="Q206" s="257"/>
      <c r="R206" s="257"/>
      <c r="S206" s="257"/>
      <c r="T206" s="25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9" t="s">
        <v>190</v>
      </c>
      <c r="AU206" s="259" t="s">
        <v>133</v>
      </c>
      <c r="AV206" s="13" t="s">
        <v>133</v>
      </c>
      <c r="AW206" s="13" t="s">
        <v>4</v>
      </c>
      <c r="AX206" s="13" t="s">
        <v>84</v>
      </c>
      <c r="AY206" s="259" t="s">
        <v>127</v>
      </c>
    </row>
    <row r="207" s="2" customFormat="1" ht="37.8" customHeight="1">
      <c r="A207" s="38"/>
      <c r="B207" s="39"/>
      <c r="C207" s="221" t="s">
        <v>410</v>
      </c>
      <c r="D207" s="221" t="s">
        <v>128</v>
      </c>
      <c r="E207" s="222" t="s">
        <v>411</v>
      </c>
      <c r="F207" s="223" t="s">
        <v>412</v>
      </c>
      <c r="G207" s="224" t="s">
        <v>141</v>
      </c>
      <c r="H207" s="225">
        <v>1925</v>
      </c>
      <c r="I207" s="226"/>
      <c r="J207" s="227">
        <f>ROUND(I207*H207,2)</f>
        <v>0</v>
      </c>
      <c r="K207" s="228"/>
      <c r="L207" s="44"/>
      <c r="M207" s="229" t="s">
        <v>1</v>
      </c>
      <c r="N207" s="230" t="s">
        <v>42</v>
      </c>
      <c r="O207" s="97"/>
      <c r="P207" s="231">
        <f>O207*H207</f>
        <v>0</v>
      </c>
      <c r="Q207" s="231">
        <v>0</v>
      </c>
      <c r="R207" s="231">
        <f>Q207*H207</f>
        <v>0</v>
      </c>
      <c r="S207" s="231">
        <v>0</v>
      </c>
      <c r="T207" s="23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3" t="s">
        <v>395</v>
      </c>
      <c r="AT207" s="233" t="s">
        <v>128</v>
      </c>
      <c r="AU207" s="233" t="s">
        <v>133</v>
      </c>
      <c r="AY207" s="17" t="s">
        <v>127</v>
      </c>
      <c r="BE207" s="234">
        <f>IF(N207="základná",J207,0)</f>
        <v>0</v>
      </c>
      <c r="BF207" s="234">
        <f>IF(N207="znížená",J207,0)</f>
        <v>0</v>
      </c>
      <c r="BG207" s="234">
        <f>IF(N207="zákl. prenesená",J207,0)</f>
        <v>0</v>
      </c>
      <c r="BH207" s="234">
        <f>IF(N207="zníž. prenesená",J207,0)</f>
        <v>0</v>
      </c>
      <c r="BI207" s="234">
        <f>IF(N207="nulová",J207,0)</f>
        <v>0</v>
      </c>
      <c r="BJ207" s="17" t="s">
        <v>133</v>
      </c>
      <c r="BK207" s="234">
        <f>ROUND(I207*H207,2)</f>
        <v>0</v>
      </c>
      <c r="BL207" s="17" t="s">
        <v>395</v>
      </c>
      <c r="BM207" s="233" t="s">
        <v>413</v>
      </c>
    </row>
    <row r="208" s="2" customFormat="1" ht="24.15" customHeight="1">
      <c r="A208" s="38"/>
      <c r="B208" s="39"/>
      <c r="C208" s="260" t="s">
        <v>414</v>
      </c>
      <c r="D208" s="260" t="s">
        <v>299</v>
      </c>
      <c r="E208" s="261" t="s">
        <v>415</v>
      </c>
      <c r="F208" s="262" t="s">
        <v>327</v>
      </c>
      <c r="G208" s="263" t="s">
        <v>141</v>
      </c>
      <c r="H208" s="264">
        <v>2213.75</v>
      </c>
      <c r="I208" s="265"/>
      <c r="J208" s="266">
        <f>ROUND(I208*H208,2)</f>
        <v>0</v>
      </c>
      <c r="K208" s="267"/>
      <c r="L208" s="268"/>
      <c r="M208" s="269" t="s">
        <v>1</v>
      </c>
      <c r="N208" s="270" t="s">
        <v>42</v>
      </c>
      <c r="O208" s="97"/>
      <c r="P208" s="231">
        <f>O208*H208</f>
        <v>0</v>
      </c>
      <c r="Q208" s="231">
        <v>0.00029999999999999997</v>
      </c>
      <c r="R208" s="231">
        <f>Q208*H208</f>
        <v>0.66412499999999997</v>
      </c>
      <c r="S208" s="231">
        <v>0</v>
      </c>
      <c r="T208" s="23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3" t="s">
        <v>320</v>
      </c>
      <c r="AT208" s="233" t="s">
        <v>299</v>
      </c>
      <c r="AU208" s="233" t="s">
        <v>133</v>
      </c>
      <c r="AY208" s="17" t="s">
        <v>127</v>
      </c>
      <c r="BE208" s="234">
        <f>IF(N208="základná",J208,0)</f>
        <v>0</v>
      </c>
      <c r="BF208" s="234">
        <f>IF(N208="znížená",J208,0)</f>
        <v>0</v>
      </c>
      <c r="BG208" s="234">
        <f>IF(N208="zákl. prenesená",J208,0)</f>
        <v>0</v>
      </c>
      <c r="BH208" s="234">
        <f>IF(N208="zníž. prenesená",J208,0)</f>
        <v>0</v>
      </c>
      <c r="BI208" s="234">
        <f>IF(N208="nulová",J208,0)</f>
        <v>0</v>
      </c>
      <c r="BJ208" s="17" t="s">
        <v>133</v>
      </c>
      <c r="BK208" s="234">
        <f>ROUND(I208*H208,2)</f>
        <v>0</v>
      </c>
      <c r="BL208" s="17" t="s">
        <v>395</v>
      </c>
      <c r="BM208" s="233" t="s">
        <v>416</v>
      </c>
    </row>
    <row r="209" s="13" customFormat="1">
      <c r="A209" s="13"/>
      <c r="B209" s="248"/>
      <c r="C209" s="249"/>
      <c r="D209" s="250" t="s">
        <v>190</v>
      </c>
      <c r="E209" s="249"/>
      <c r="F209" s="252" t="s">
        <v>401</v>
      </c>
      <c r="G209" s="249"/>
      <c r="H209" s="253">
        <v>2213.75</v>
      </c>
      <c r="I209" s="254"/>
      <c r="J209" s="249"/>
      <c r="K209" s="249"/>
      <c r="L209" s="255"/>
      <c r="M209" s="256"/>
      <c r="N209" s="257"/>
      <c r="O209" s="257"/>
      <c r="P209" s="257"/>
      <c r="Q209" s="257"/>
      <c r="R209" s="257"/>
      <c r="S209" s="257"/>
      <c r="T209" s="25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9" t="s">
        <v>190</v>
      </c>
      <c r="AU209" s="259" t="s">
        <v>133</v>
      </c>
      <c r="AV209" s="13" t="s">
        <v>133</v>
      </c>
      <c r="AW209" s="13" t="s">
        <v>4</v>
      </c>
      <c r="AX209" s="13" t="s">
        <v>84</v>
      </c>
      <c r="AY209" s="259" t="s">
        <v>127</v>
      </c>
    </row>
    <row r="210" s="2" customFormat="1" ht="37.8" customHeight="1">
      <c r="A210" s="38"/>
      <c r="B210" s="39"/>
      <c r="C210" s="221" t="s">
        <v>417</v>
      </c>
      <c r="D210" s="221" t="s">
        <v>128</v>
      </c>
      <c r="E210" s="222" t="s">
        <v>418</v>
      </c>
      <c r="F210" s="223" t="s">
        <v>419</v>
      </c>
      <c r="G210" s="224" t="s">
        <v>141</v>
      </c>
      <c r="H210" s="225">
        <v>1925</v>
      </c>
      <c r="I210" s="226"/>
      <c r="J210" s="227">
        <f>ROUND(I210*H210,2)</f>
        <v>0</v>
      </c>
      <c r="K210" s="228"/>
      <c r="L210" s="44"/>
      <c r="M210" s="229" t="s">
        <v>1</v>
      </c>
      <c r="N210" s="230" t="s">
        <v>42</v>
      </c>
      <c r="O210" s="97"/>
      <c r="P210" s="231">
        <f>O210*H210</f>
        <v>0</v>
      </c>
      <c r="Q210" s="231">
        <v>0</v>
      </c>
      <c r="R210" s="231">
        <f>Q210*H210</f>
        <v>0</v>
      </c>
      <c r="S210" s="231">
        <v>0</v>
      </c>
      <c r="T210" s="23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3" t="s">
        <v>395</v>
      </c>
      <c r="AT210" s="233" t="s">
        <v>128</v>
      </c>
      <c r="AU210" s="233" t="s">
        <v>133</v>
      </c>
      <c r="AY210" s="17" t="s">
        <v>127</v>
      </c>
      <c r="BE210" s="234">
        <f>IF(N210="základná",J210,0)</f>
        <v>0</v>
      </c>
      <c r="BF210" s="234">
        <f>IF(N210="znížená",J210,0)</f>
        <v>0</v>
      </c>
      <c r="BG210" s="234">
        <f>IF(N210="zákl. prenesená",J210,0)</f>
        <v>0</v>
      </c>
      <c r="BH210" s="234">
        <f>IF(N210="zníž. prenesená",J210,0)</f>
        <v>0</v>
      </c>
      <c r="BI210" s="234">
        <f>IF(N210="nulová",J210,0)</f>
        <v>0</v>
      </c>
      <c r="BJ210" s="17" t="s">
        <v>133</v>
      </c>
      <c r="BK210" s="234">
        <f>ROUND(I210*H210,2)</f>
        <v>0</v>
      </c>
      <c r="BL210" s="17" t="s">
        <v>395</v>
      </c>
      <c r="BM210" s="233" t="s">
        <v>420</v>
      </c>
    </row>
    <row r="211" s="2" customFormat="1" ht="24.15" customHeight="1">
      <c r="A211" s="38"/>
      <c r="B211" s="39"/>
      <c r="C211" s="260" t="s">
        <v>421</v>
      </c>
      <c r="D211" s="260" t="s">
        <v>299</v>
      </c>
      <c r="E211" s="261" t="s">
        <v>422</v>
      </c>
      <c r="F211" s="262" t="s">
        <v>327</v>
      </c>
      <c r="G211" s="263" t="s">
        <v>141</v>
      </c>
      <c r="H211" s="264">
        <v>2213.75</v>
      </c>
      <c r="I211" s="265"/>
      <c r="J211" s="266">
        <f>ROUND(I211*H211,2)</f>
        <v>0</v>
      </c>
      <c r="K211" s="267"/>
      <c r="L211" s="268"/>
      <c r="M211" s="269" t="s">
        <v>1</v>
      </c>
      <c r="N211" s="270" t="s">
        <v>42</v>
      </c>
      <c r="O211" s="97"/>
      <c r="P211" s="231">
        <f>O211*H211</f>
        <v>0</v>
      </c>
      <c r="Q211" s="231">
        <v>0.00029999999999999997</v>
      </c>
      <c r="R211" s="231">
        <f>Q211*H211</f>
        <v>0.66412499999999997</v>
      </c>
      <c r="S211" s="231">
        <v>0</v>
      </c>
      <c r="T211" s="23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3" t="s">
        <v>320</v>
      </c>
      <c r="AT211" s="233" t="s">
        <v>299</v>
      </c>
      <c r="AU211" s="233" t="s">
        <v>133</v>
      </c>
      <c r="AY211" s="17" t="s">
        <v>127</v>
      </c>
      <c r="BE211" s="234">
        <f>IF(N211="základná",J211,0)</f>
        <v>0</v>
      </c>
      <c r="BF211" s="234">
        <f>IF(N211="znížená",J211,0)</f>
        <v>0</v>
      </c>
      <c r="BG211" s="234">
        <f>IF(N211="zákl. prenesená",J211,0)</f>
        <v>0</v>
      </c>
      <c r="BH211" s="234">
        <f>IF(N211="zníž. prenesená",J211,0)</f>
        <v>0</v>
      </c>
      <c r="BI211" s="234">
        <f>IF(N211="nulová",J211,0)</f>
        <v>0</v>
      </c>
      <c r="BJ211" s="17" t="s">
        <v>133</v>
      </c>
      <c r="BK211" s="234">
        <f>ROUND(I211*H211,2)</f>
        <v>0</v>
      </c>
      <c r="BL211" s="17" t="s">
        <v>395</v>
      </c>
      <c r="BM211" s="233" t="s">
        <v>423</v>
      </c>
    </row>
    <row r="212" s="13" customFormat="1">
      <c r="A212" s="13"/>
      <c r="B212" s="248"/>
      <c r="C212" s="249"/>
      <c r="D212" s="250" t="s">
        <v>190</v>
      </c>
      <c r="E212" s="249"/>
      <c r="F212" s="252" t="s">
        <v>401</v>
      </c>
      <c r="G212" s="249"/>
      <c r="H212" s="253">
        <v>2213.75</v>
      </c>
      <c r="I212" s="254"/>
      <c r="J212" s="249"/>
      <c r="K212" s="249"/>
      <c r="L212" s="255"/>
      <c r="M212" s="256"/>
      <c r="N212" s="257"/>
      <c r="O212" s="257"/>
      <c r="P212" s="257"/>
      <c r="Q212" s="257"/>
      <c r="R212" s="257"/>
      <c r="S212" s="257"/>
      <c r="T212" s="25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9" t="s">
        <v>190</v>
      </c>
      <c r="AU212" s="259" t="s">
        <v>133</v>
      </c>
      <c r="AV212" s="13" t="s">
        <v>133</v>
      </c>
      <c r="AW212" s="13" t="s">
        <v>4</v>
      </c>
      <c r="AX212" s="13" t="s">
        <v>84</v>
      </c>
      <c r="AY212" s="259" t="s">
        <v>127</v>
      </c>
    </row>
    <row r="213" s="2" customFormat="1" ht="37.8" customHeight="1">
      <c r="A213" s="38"/>
      <c r="B213" s="39"/>
      <c r="C213" s="221" t="s">
        <v>424</v>
      </c>
      <c r="D213" s="221" t="s">
        <v>128</v>
      </c>
      <c r="E213" s="222" t="s">
        <v>425</v>
      </c>
      <c r="F213" s="223" t="s">
        <v>426</v>
      </c>
      <c r="G213" s="224" t="s">
        <v>141</v>
      </c>
      <c r="H213" s="225">
        <v>36</v>
      </c>
      <c r="I213" s="226"/>
      <c r="J213" s="227">
        <f>ROUND(I213*H213,2)</f>
        <v>0</v>
      </c>
      <c r="K213" s="228"/>
      <c r="L213" s="44"/>
      <c r="M213" s="229" t="s">
        <v>1</v>
      </c>
      <c r="N213" s="230" t="s">
        <v>42</v>
      </c>
      <c r="O213" s="97"/>
      <c r="P213" s="231">
        <f>O213*H213</f>
        <v>0</v>
      </c>
      <c r="Q213" s="231">
        <v>0</v>
      </c>
      <c r="R213" s="231">
        <f>Q213*H213</f>
        <v>0</v>
      </c>
      <c r="S213" s="231">
        <v>0</v>
      </c>
      <c r="T213" s="23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3" t="s">
        <v>395</v>
      </c>
      <c r="AT213" s="233" t="s">
        <v>128</v>
      </c>
      <c r="AU213" s="233" t="s">
        <v>133</v>
      </c>
      <c r="AY213" s="17" t="s">
        <v>127</v>
      </c>
      <c r="BE213" s="234">
        <f>IF(N213="základná",J213,0)</f>
        <v>0</v>
      </c>
      <c r="BF213" s="234">
        <f>IF(N213="znížená",J213,0)</f>
        <v>0</v>
      </c>
      <c r="BG213" s="234">
        <f>IF(N213="zákl. prenesená",J213,0)</f>
        <v>0</v>
      </c>
      <c r="BH213" s="234">
        <f>IF(N213="zníž. prenesená",J213,0)</f>
        <v>0</v>
      </c>
      <c r="BI213" s="234">
        <f>IF(N213="nulová",J213,0)</f>
        <v>0</v>
      </c>
      <c r="BJ213" s="17" t="s">
        <v>133</v>
      </c>
      <c r="BK213" s="234">
        <f>ROUND(I213*H213,2)</f>
        <v>0</v>
      </c>
      <c r="BL213" s="17" t="s">
        <v>395</v>
      </c>
      <c r="BM213" s="233" t="s">
        <v>427</v>
      </c>
    </row>
    <row r="214" s="2" customFormat="1" ht="24.15" customHeight="1">
      <c r="A214" s="38"/>
      <c r="B214" s="39"/>
      <c r="C214" s="260" t="s">
        <v>428</v>
      </c>
      <c r="D214" s="260" t="s">
        <v>299</v>
      </c>
      <c r="E214" s="261" t="s">
        <v>429</v>
      </c>
      <c r="F214" s="262" t="s">
        <v>327</v>
      </c>
      <c r="G214" s="263" t="s">
        <v>141</v>
      </c>
      <c r="H214" s="264">
        <v>43.200000000000003</v>
      </c>
      <c r="I214" s="265"/>
      <c r="J214" s="266">
        <f>ROUND(I214*H214,2)</f>
        <v>0</v>
      </c>
      <c r="K214" s="267"/>
      <c r="L214" s="268"/>
      <c r="M214" s="269" t="s">
        <v>1</v>
      </c>
      <c r="N214" s="270" t="s">
        <v>42</v>
      </c>
      <c r="O214" s="97"/>
      <c r="P214" s="231">
        <f>O214*H214</f>
        <v>0</v>
      </c>
      <c r="Q214" s="231">
        <v>0.00029999999999999997</v>
      </c>
      <c r="R214" s="231">
        <f>Q214*H214</f>
        <v>0.012959999999999999</v>
      </c>
      <c r="S214" s="231">
        <v>0</v>
      </c>
      <c r="T214" s="23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3" t="s">
        <v>320</v>
      </c>
      <c r="AT214" s="233" t="s">
        <v>299</v>
      </c>
      <c r="AU214" s="233" t="s">
        <v>133</v>
      </c>
      <c r="AY214" s="17" t="s">
        <v>127</v>
      </c>
      <c r="BE214" s="234">
        <f>IF(N214="základná",J214,0)</f>
        <v>0</v>
      </c>
      <c r="BF214" s="234">
        <f>IF(N214="znížená",J214,0)</f>
        <v>0</v>
      </c>
      <c r="BG214" s="234">
        <f>IF(N214="zákl. prenesená",J214,0)</f>
        <v>0</v>
      </c>
      <c r="BH214" s="234">
        <f>IF(N214="zníž. prenesená",J214,0)</f>
        <v>0</v>
      </c>
      <c r="BI214" s="234">
        <f>IF(N214="nulová",J214,0)</f>
        <v>0</v>
      </c>
      <c r="BJ214" s="17" t="s">
        <v>133</v>
      </c>
      <c r="BK214" s="234">
        <f>ROUND(I214*H214,2)</f>
        <v>0</v>
      </c>
      <c r="BL214" s="17" t="s">
        <v>395</v>
      </c>
      <c r="BM214" s="233" t="s">
        <v>430</v>
      </c>
    </row>
    <row r="215" s="13" customFormat="1">
      <c r="A215" s="13"/>
      <c r="B215" s="248"/>
      <c r="C215" s="249"/>
      <c r="D215" s="250" t="s">
        <v>190</v>
      </c>
      <c r="E215" s="249"/>
      <c r="F215" s="252" t="s">
        <v>409</v>
      </c>
      <c r="G215" s="249"/>
      <c r="H215" s="253">
        <v>43.200000000000003</v>
      </c>
      <c r="I215" s="254"/>
      <c r="J215" s="249"/>
      <c r="K215" s="249"/>
      <c r="L215" s="255"/>
      <c r="M215" s="256"/>
      <c r="N215" s="257"/>
      <c r="O215" s="257"/>
      <c r="P215" s="257"/>
      <c r="Q215" s="257"/>
      <c r="R215" s="257"/>
      <c r="S215" s="257"/>
      <c r="T215" s="25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9" t="s">
        <v>190</v>
      </c>
      <c r="AU215" s="259" t="s">
        <v>133</v>
      </c>
      <c r="AV215" s="13" t="s">
        <v>133</v>
      </c>
      <c r="AW215" s="13" t="s">
        <v>4</v>
      </c>
      <c r="AX215" s="13" t="s">
        <v>84</v>
      </c>
      <c r="AY215" s="259" t="s">
        <v>127</v>
      </c>
    </row>
    <row r="216" s="2" customFormat="1" ht="37.8" customHeight="1">
      <c r="A216" s="38"/>
      <c r="B216" s="39"/>
      <c r="C216" s="221" t="s">
        <v>431</v>
      </c>
      <c r="D216" s="221" t="s">
        <v>128</v>
      </c>
      <c r="E216" s="222" t="s">
        <v>432</v>
      </c>
      <c r="F216" s="223" t="s">
        <v>433</v>
      </c>
      <c r="G216" s="224" t="s">
        <v>141</v>
      </c>
      <c r="H216" s="225">
        <v>36</v>
      </c>
      <c r="I216" s="226"/>
      <c r="J216" s="227">
        <f>ROUND(I216*H216,2)</f>
        <v>0</v>
      </c>
      <c r="K216" s="228"/>
      <c r="L216" s="44"/>
      <c r="M216" s="229" t="s">
        <v>1</v>
      </c>
      <c r="N216" s="230" t="s">
        <v>42</v>
      </c>
      <c r="O216" s="97"/>
      <c r="P216" s="231">
        <f>O216*H216</f>
        <v>0</v>
      </c>
      <c r="Q216" s="231">
        <v>2.5000000000000001E-05</v>
      </c>
      <c r="R216" s="231">
        <f>Q216*H216</f>
        <v>0.00090000000000000008</v>
      </c>
      <c r="S216" s="231">
        <v>0</v>
      </c>
      <c r="T216" s="23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3" t="s">
        <v>395</v>
      </c>
      <c r="AT216" s="233" t="s">
        <v>128</v>
      </c>
      <c r="AU216" s="233" t="s">
        <v>133</v>
      </c>
      <c r="AY216" s="17" t="s">
        <v>127</v>
      </c>
      <c r="BE216" s="234">
        <f>IF(N216="základná",J216,0)</f>
        <v>0</v>
      </c>
      <c r="BF216" s="234">
        <f>IF(N216="znížená",J216,0)</f>
        <v>0</v>
      </c>
      <c r="BG216" s="234">
        <f>IF(N216="zákl. prenesená",J216,0)</f>
        <v>0</v>
      </c>
      <c r="BH216" s="234">
        <f>IF(N216="zníž. prenesená",J216,0)</f>
        <v>0</v>
      </c>
      <c r="BI216" s="234">
        <f>IF(N216="nulová",J216,0)</f>
        <v>0</v>
      </c>
      <c r="BJ216" s="17" t="s">
        <v>133</v>
      </c>
      <c r="BK216" s="234">
        <f>ROUND(I216*H216,2)</f>
        <v>0</v>
      </c>
      <c r="BL216" s="17" t="s">
        <v>395</v>
      </c>
      <c r="BM216" s="233" t="s">
        <v>434</v>
      </c>
    </row>
    <row r="217" s="2" customFormat="1" ht="24.15" customHeight="1">
      <c r="A217" s="38"/>
      <c r="B217" s="39"/>
      <c r="C217" s="260" t="s">
        <v>435</v>
      </c>
      <c r="D217" s="260" t="s">
        <v>299</v>
      </c>
      <c r="E217" s="261" t="s">
        <v>436</v>
      </c>
      <c r="F217" s="262" t="s">
        <v>327</v>
      </c>
      <c r="G217" s="263" t="s">
        <v>141</v>
      </c>
      <c r="H217" s="264">
        <v>43.200000000000003</v>
      </c>
      <c r="I217" s="265"/>
      <c r="J217" s="266">
        <f>ROUND(I217*H217,2)</f>
        <v>0</v>
      </c>
      <c r="K217" s="267"/>
      <c r="L217" s="268"/>
      <c r="M217" s="269" t="s">
        <v>1</v>
      </c>
      <c r="N217" s="270" t="s">
        <v>42</v>
      </c>
      <c r="O217" s="97"/>
      <c r="P217" s="231">
        <f>O217*H217</f>
        <v>0</v>
      </c>
      <c r="Q217" s="231">
        <v>0.00029999999999999997</v>
      </c>
      <c r="R217" s="231">
        <f>Q217*H217</f>
        <v>0.012959999999999999</v>
      </c>
      <c r="S217" s="231">
        <v>0</v>
      </c>
      <c r="T217" s="23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3" t="s">
        <v>320</v>
      </c>
      <c r="AT217" s="233" t="s">
        <v>299</v>
      </c>
      <c r="AU217" s="233" t="s">
        <v>133</v>
      </c>
      <c r="AY217" s="17" t="s">
        <v>127</v>
      </c>
      <c r="BE217" s="234">
        <f>IF(N217="základná",J217,0)</f>
        <v>0</v>
      </c>
      <c r="BF217" s="234">
        <f>IF(N217="znížená",J217,0)</f>
        <v>0</v>
      </c>
      <c r="BG217" s="234">
        <f>IF(N217="zákl. prenesená",J217,0)</f>
        <v>0</v>
      </c>
      <c r="BH217" s="234">
        <f>IF(N217="zníž. prenesená",J217,0)</f>
        <v>0</v>
      </c>
      <c r="BI217" s="234">
        <f>IF(N217="nulová",J217,0)</f>
        <v>0</v>
      </c>
      <c r="BJ217" s="17" t="s">
        <v>133</v>
      </c>
      <c r="BK217" s="234">
        <f>ROUND(I217*H217,2)</f>
        <v>0</v>
      </c>
      <c r="BL217" s="17" t="s">
        <v>395</v>
      </c>
      <c r="BM217" s="233" t="s">
        <v>437</v>
      </c>
    </row>
    <row r="218" s="13" customFormat="1">
      <c r="A218" s="13"/>
      <c r="B218" s="248"/>
      <c r="C218" s="249"/>
      <c r="D218" s="250" t="s">
        <v>190</v>
      </c>
      <c r="E218" s="249"/>
      <c r="F218" s="252" t="s">
        <v>409</v>
      </c>
      <c r="G218" s="249"/>
      <c r="H218" s="253">
        <v>43.200000000000003</v>
      </c>
      <c r="I218" s="254"/>
      <c r="J218" s="249"/>
      <c r="K218" s="249"/>
      <c r="L218" s="255"/>
      <c r="M218" s="256"/>
      <c r="N218" s="257"/>
      <c r="O218" s="257"/>
      <c r="P218" s="257"/>
      <c r="Q218" s="257"/>
      <c r="R218" s="257"/>
      <c r="S218" s="257"/>
      <c r="T218" s="25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9" t="s">
        <v>190</v>
      </c>
      <c r="AU218" s="259" t="s">
        <v>133</v>
      </c>
      <c r="AV218" s="13" t="s">
        <v>133</v>
      </c>
      <c r="AW218" s="13" t="s">
        <v>4</v>
      </c>
      <c r="AX218" s="13" t="s">
        <v>84</v>
      </c>
      <c r="AY218" s="259" t="s">
        <v>127</v>
      </c>
    </row>
    <row r="219" s="2" customFormat="1" ht="24.15" customHeight="1">
      <c r="A219" s="38"/>
      <c r="B219" s="39"/>
      <c r="C219" s="221" t="s">
        <v>438</v>
      </c>
      <c r="D219" s="221" t="s">
        <v>128</v>
      </c>
      <c r="E219" s="222" t="s">
        <v>439</v>
      </c>
      <c r="F219" s="223" t="s">
        <v>440</v>
      </c>
      <c r="G219" s="224" t="s">
        <v>441</v>
      </c>
      <c r="H219" s="271"/>
      <c r="I219" s="226"/>
      <c r="J219" s="227">
        <f>ROUND(I219*H219,2)</f>
        <v>0</v>
      </c>
      <c r="K219" s="228"/>
      <c r="L219" s="44"/>
      <c r="M219" s="229" t="s">
        <v>1</v>
      </c>
      <c r="N219" s="230" t="s">
        <v>42</v>
      </c>
      <c r="O219" s="97"/>
      <c r="P219" s="231">
        <f>O219*H219</f>
        <v>0</v>
      </c>
      <c r="Q219" s="231">
        <v>0</v>
      </c>
      <c r="R219" s="231">
        <f>Q219*H219</f>
        <v>0</v>
      </c>
      <c r="S219" s="231">
        <v>0</v>
      </c>
      <c r="T219" s="23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3" t="s">
        <v>395</v>
      </c>
      <c r="AT219" s="233" t="s">
        <v>128</v>
      </c>
      <c r="AU219" s="233" t="s">
        <v>133</v>
      </c>
      <c r="AY219" s="17" t="s">
        <v>127</v>
      </c>
      <c r="BE219" s="234">
        <f>IF(N219="základná",J219,0)</f>
        <v>0</v>
      </c>
      <c r="BF219" s="234">
        <f>IF(N219="znížená",J219,0)</f>
        <v>0</v>
      </c>
      <c r="BG219" s="234">
        <f>IF(N219="zákl. prenesená",J219,0)</f>
        <v>0</v>
      </c>
      <c r="BH219" s="234">
        <f>IF(N219="zníž. prenesená",J219,0)</f>
        <v>0</v>
      </c>
      <c r="BI219" s="234">
        <f>IF(N219="nulová",J219,0)</f>
        <v>0</v>
      </c>
      <c r="BJ219" s="17" t="s">
        <v>133</v>
      </c>
      <c r="BK219" s="234">
        <f>ROUND(I219*H219,2)</f>
        <v>0</v>
      </c>
      <c r="BL219" s="17" t="s">
        <v>395</v>
      </c>
      <c r="BM219" s="233" t="s">
        <v>442</v>
      </c>
    </row>
    <row r="220" s="11" customFormat="1" ht="22.8" customHeight="1">
      <c r="A220" s="11"/>
      <c r="B220" s="207"/>
      <c r="C220" s="208"/>
      <c r="D220" s="209" t="s">
        <v>75</v>
      </c>
      <c r="E220" s="246" t="s">
        <v>443</v>
      </c>
      <c r="F220" s="246" t="s">
        <v>444</v>
      </c>
      <c r="G220" s="208"/>
      <c r="H220" s="208"/>
      <c r="I220" s="211"/>
      <c r="J220" s="247">
        <f>BK220</f>
        <v>0</v>
      </c>
      <c r="K220" s="208"/>
      <c r="L220" s="213"/>
      <c r="M220" s="214"/>
      <c r="N220" s="215"/>
      <c r="O220" s="215"/>
      <c r="P220" s="216">
        <f>SUM(P221:P223)</f>
        <v>0</v>
      </c>
      <c r="Q220" s="215"/>
      <c r="R220" s="216">
        <f>SUM(R221:R223)</f>
        <v>0.28248479999999998</v>
      </c>
      <c r="S220" s="215"/>
      <c r="T220" s="217">
        <f>SUM(T221:T223)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218" t="s">
        <v>133</v>
      </c>
      <c r="AT220" s="219" t="s">
        <v>75</v>
      </c>
      <c r="AU220" s="219" t="s">
        <v>84</v>
      </c>
      <c r="AY220" s="218" t="s">
        <v>127</v>
      </c>
      <c r="BK220" s="220">
        <f>SUM(BK221:BK223)</f>
        <v>0</v>
      </c>
    </row>
    <row r="221" s="2" customFormat="1" ht="33" customHeight="1">
      <c r="A221" s="38"/>
      <c r="B221" s="39"/>
      <c r="C221" s="221" t="s">
        <v>445</v>
      </c>
      <c r="D221" s="221" t="s">
        <v>128</v>
      </c>
      <c r="E221" s="222" t="s">
        <v>446</v>
      </c>
      <c r="F221" s="223" t="s">
        <v>447</v>
      </c>
      <c r="G221" s="224" t="s">
        <v>240</v>
      </c>
      <c r="H221" s="225">
        <v>240</v>
      </c>
      <c r="I221" s="226"/>
      <c r="J221" s="227">
        <f>ROUND(I221*H221,2)</f>
        <v>0</v>
      </c>
      <c r="K221" s="228"/>
      <c r="L221" s="44"/>
      <c r="M221" s="229" t="s">
        <v>1</v>
      </c>
      <c r="N221" s="230" t="s">
        <v>42</v>
      </c>
      <c r="O221" s="97"/>
      <c r="P221" s="231">
        <f>O221*H221</f>
        <v>0</v>
      </c>
      <c r="Q221" s="231">
        <v>0.00058850999999999999</v>
      </c>
      <c r="R221" s="231">
        <f>Q221*H221</f>
        <v>0.14124239999999999</v>
      </c>
      <c r="S221" s="231">
        <v>0</v>
      </c>
      <c r="T221" s="23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3" t="s">
        <v>395</v>
      </c>
      <c r="AT221" s="233" t="s">
        <v>128</v>
      </c>
      <c r="AU221" s="233" t="s">
        <v>133</v>
      </c>
      <c r="AY221" s="17" t="s">
        <v>127</v>
      </c>
      <c r="BE221" s="234">
        <f>IF(N221="základná",J221,0)</f>
        <v>0</v>
      </c>
      <c r="BF221" s="234">
        <f>IF(N221="znížená",J221,0)</f>
        <v>0</v>
      </c>
      <c r="BG221" s="234">
        <f>IF(N221="zákl. prenesená",J221,0)</f>
        <v>0</v>
      </c>
      <c r="BH221" s="234">
        <f>IF(N221="zníž. prenesená",J221,0)</f>
        <v>0</v>
      </c>
      <c r="BI221" s="234">
        <f>IF(N221="nulová",J221,0)</f>
        <v>0</v>
      </c>
      <c r="BJ221" s="17" t="s">
        <v>133</v>
      </c>
      <c r="BK221" s="234">
        <f>ROUND(I221*H221,2)</f>
        <v>0</v>
      </c>
      <c r="BL221" s="17" t="s">
        <v>395</v>
      </c>
      <c r="BM221" s="233" t="s">
        <v>448</v>
      </c>
    </row>
    <row r="222" s="2" customFormat="1" ht="16.5" customHeight="1">
      <c r="A222" s="38"/>
      <c r="B222" s="39"/>
      <c r="C222" s="221" t="s">
        <v>449</v>
      </c>
      <c r="D222" s="221" t="s">
        <v>128</v>
      </c>
      <c r="E222" s="222" t="s">
        <v>450</v>
      </c>
      <c r="F222" s="223" t="s">
        <v>451</v>
      </c>
      <c r="G222" s="224" t="s">
        <v>240</v>
      </c>
      <c r="H222" s="225">
        <v>240</v>
      </c>
      <c r="I222" s="226"/>
      <c r="J222" s="227">
        <f>ROUND(I222*H222,2)</f>
        <v>0</v>
      </c>
      <c r="K222" s="228"/>
      <c r="L222" s="44"/>
      <c r="M222" s="229" t="s">
        <v>1</v>
      </c>
      <c r="N222" s="230" t="s">
        <v>42</v>
      </c>
      <c r="O222" s="97"/>
      <c r="P222" s="231">
        <f>O222*H222</f>
        <v>0</v>
      </c>
      <c r="Q222" s="231">
        <v>0.00058850999999999999</v>
      </c>
      <c r="R222" s="231">
        <f>Q222*H222</f>
        <v>0.14124239999999999</v>
      </c>
      <c r="S222" s="231">
        <v>0</v>
      </c>
      <c r="T222" s="23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3" t="s">
        <v>395</v>
      </c>
      <c r="AT222" s="233" t="s">
        <v>128</v>
      </c>
      <c r="AU222" s="233" t="s">
        <v>133</v>
      </c>
      <c r="AY222" s="17" t="s">
        <v>127</v>
      </c>
      <c r="BE222" s="234">
        <f>IF(N222="základná",J222,0)</f>
        <v>0</v>
      </c>
      <c r="BF222" s="234">
        <f>IF(N222="znížená",J222,0)</f>
        <v>0</v>
      </c>
      <c r="BG222" s="234">
        <f>IF(N222="zákl. prenesená",J222,0)</f>
        <v>0</v>
      </c>
      <c r="BH222" s="234">
        <f>IF(N222="zníž. prenesená",J222,0)</f>
        <v>0</v>
      </c>
      <c r="BI222" s="234">
        <f>IF(N222="nulová",J222,0)</f>
        <v>0</v>
      </c>
      <c r="BJ222" s="17" t="s">
        <v>133</v>
      </c>
      <c r="BK222" s="234">
        <f>ROUND(I222*H222,2)</f>
        <v>0</v>
      </c>
      <c r="BL222" s="17" t="s">
        <v>395</v>
      </c>
      <c r="BM222" s="233" t="s">
        <v>452</v>
      </c>
    </row>
    <row r="223" s="2" customFormat="1" ht="24.15" customHeight="1">
      <c r="A223" s="38"/>
      <c r="B223" s="39"/>
      <c r="C223" s="221" t="s">
        <v>453</v>
      </c>
      <c r="D223" s="221" t="s">
        <v>128</v>
      </c>
      <c r="E223" s="222" t="s">
        <v>454</v>
      </c>
      <c r="F223" s="223" t="s">
        <v>455</v>
      </c>
      <c r="G223" s="224" t="s">
        <v>441</v>
      </c>
      <c r="H223" s="271"/>
      <c r="I223" s="226"/>
      <c r="J223" s="227">
        <f>ROUND(I223*H223,2)</f>
        <v>0</v>
      </c>
      <c r="K223" s="228"/>
      <c r="L223" s="44"/>
      <c r="M223" s="229" t="s">
        <v>1</v>
      </c>
      <c r="N223" s="230" t="s">
        <v>42</v>
      </c>
      <c r="O223" s="97"/>
      <c r="P223" s="231">
        <f>O223*H223</f>
        <v>0</v>
      </c>
      <c r="Q223" s="231">
        <v>0</v>
      </c>
      <c r="R223" s="231">
        <f>Q223*H223</f>
        <v>0</v>
      </c>
      <c r="S223" s="231">
        <v>0</v>
      </c>
      <c r="T223" s="23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3" t="s">
        <v>395</v>
      </c>
      <c r="AT223" s="233" t="s">
        <v>128</v>
      </c>
      <c r="AU223" s="233" t="s">
        <v>133</v>
      </c>
      <c r="AY223" s="17" t="s">
        <v>127</v>
      </c>
      <c r="BE223" s="234">
        <f>IF(N223="základná",J223,0)</f>
        <v>0</v>
      </c>
      <c r="BF223" s="234">
        <f>IF(N223="znížená",J223,0)</f>
        <v>0</v>
      </c>
      <c r="BG223" s="234">
        <f>IF(N223="zákl. prenesená",J223,0)</f>
        <v>0</v>
      </c>
      <c r="BH223" s="234">
        <f>IF(N223="zníž. prenesená",J223,0)</f>
        <v>0</v>
      </c>
      <c r="BI223" s="234">
        <f>IF(N223="nulová",J223,0)</f>
        <v>0</v>
      </c>
      <c r="BJ223" s="17" t="s">
        <v>133</v>
      </c>
      <c r="BK223" s="234">
        <f>ROUND(I223*H223,2)</f>
        <v>0</v>
      </c>
      <c r="BL223" s="17" t="s">
        <v>395</v>
      </c>
      <c r="BM223" s="233" t="s">
        <v>456</v>
      </c>
    </row>
    <row r="224" s="11" customFormat="1" ht="25.92" customHeight="1">
      <c r="A224" s="11"/>
      <c r="B224" s="207"/>
      <c r="C224" s="208"/>
      <c r="D224" s="209" t="s">
        <v>75</v>
      </c>
      <c r="E224" s="210" t="s">
        <v>299</v>
      </c>
      <c r="F224" s="210" t="s">
        <v>457</v>
      </c>
      <c r="G224" s="208"/>
      <c r="H224" s="208"/>
      <c r="I224" s="211"/>
      <c r="J224" s="212">
        <f>BK224</f>
        <v>0</v>
      </c>
      <c r="K224" s="208"/>
      <c r="L224" s="213"/>
      <c r="M224" s="214"/>
      <c r="N224" s="215"/>
      <c r="O224" s="215"/>
      <c r="P224" s="216">
        <f>P225</f>
        <v>0</v>
      </c>
      <c r="Q224" s="215"/>
      <c r="R224" s="216">
        <f>R225</f>
        <v>0</v>
      </c>
      <c r="S224" s="215"/>
      <c r="T224" s="217">
        <f>T225</f>
        <v>0</v>
      </c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R224" s="218" t="s">
        <v>138</v>
      </c>
      <c r="AT224" s="219" t="s">
        <v>75</v>
      </c>
      <c r="AU224" s="219" t="s">
        <v>76</v>
      </c>
      <c r="AY224" s="218" t="s">
        <v>127</v>
      </c>
      <c r="BK224" s="220">
        <f>BK225</f>
        <v>0</v>
      </c>
    </row>
    <row r="225" s="11" customFormat="1" ht="22.8" customHeight="1">
      <c r="A225" s="11"/>
      <c r="B225" s="207"/>
      <c r="C225" s="208"/>
      <c r="D225" s="209" t="s">
        <v>75</v>
      </c>
      <c r="E225" s="246" t="s">
        <v>458</v>
      </c>
      <c r="F225" s="246" t="s">
        <v>459</v>
      </c>
      <c r="G225" s="208"/>
      <c r="H225" s="208"/>
      <c r="I225" s="211"/>
      <c r="J225" s="247">
        <f>BK225</f>
        <v>0</v>
      </c>
      <c r="K225" s="208"/>
      <c r="L225" s="213"/>
      <c r="M225" s="214"/>
      <c r="N225" s="215"/>
      <c r="O225" s="215"/>
      <c r="P225" s="216">
        <f>P226</f>
        <v>0</v>
      </c>
      <c r="Q225" s="215"/>
      <c r="R225" s="216">
        <f>R226</f>
        <v>0</v>
      </c>
      <c r="S225" s="215"/>
      <c r="T225" s="217">
        <f>T226</f>
        <v>0</v>
      </c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R225" s="218" t="s">
        <v>138</v>
      </c>
      <c r="AT225" s="219" t="s">
        <v>75</v>
      </c>
      <c r="AU225" s="219" t="s">
        <v>84</v>
      </c>
      <c r="AY225" s="218" t="s">
        <v>127</v>
      </c>
      <c r="BK225" s="220">
        <f>BK226</f>
        <v>0</v>
      </c>
    </row>
    <row r="226" s="2" customFormat="1" ht="37.8" customHeight="1">
      <c r="A226" s="38"/>
      <c r="B226" s="39"/>
      <c r="C226" s="221" t="s">
        <v>460</v>
      </c>
      <c r="D226" s="221" t="s">
        <v>128</v>
      </c>
      <c r="E226" s="222" t="s">
        <v>461</v>
      </c>
      <c r="F226" s="223" t="s">
        <v>462</v>
      </c>
      <c r="G226" s="224" t="s">
        <v>463</v>
      </c>
      <c r="H226" s="225">
        <v>55</v>
      </c>
      <c r="I226" s="226"/>
      <c r="J226" s="227">
        <f>ROUND(I226*H226,2)</f>
        <v>0</v>
      </c>
      <c r="K226" s="228"/>
      <c r="L226" s="44"/>
      <c r="M226" s="229" t="s">
        <v>1</v>
      </c>
      <c r="N226" s="230" t="s">
        <v>42</v>
      </c>
      <c r="O226" s="97"/>
      <c r="P226" s="231">
        <f>O226*H226</f>
        <v>0</v>
      </c>
      <c r="Q226" s="231">
        <v>0</v>
      </c>
      <c r="R226" s="231">
        <f>Q226*H226</f>
        <v>0</v>
      </c>
      <c r="S226" s="231">
        <v>0</v>
      </c>
      <c r="T226" s="23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3" t="s">
        <v>428</v>
      </c>
      <c r="AT226" s="233" t="s">
        <v>128</v>
      </c>
      <c r="AU226" s="233" t="s">
        <v>133</v>
      </c>
      <c r="AY226" s="17" t="s">
        <v>127</v>
      </c>
      <c r="BE226" s="234">
        <f>IF(N226="základná",J226,0)</f>
        <v>0</v>
      </c>
      <c r="BF226" s="234">
        <f>IF(N226="znížená",J226,0)</f>
        <v>0</v>
      </c>
      <c r="BG226" s="234">
        <f>IF(N226="zákl. prenesená",J226,0)</f>
        <v>0</v>
      </c>
      <c r="BH226" s="234">
        <f>IF(N226="zníž. prenesená",J226,0)</f>
        <v>0</v>
      </c>
      <c r="BI226" s="234">
        <f>IF(N226="nulová",J226,0)</f>
        <v>0</v>
      </c>
      <c r="BJ226" s="17" t="s">
        <v>133</v>
      </c>
      <c r="BK226" s="234">
        <f>ROUND(I226*H226,2)</f>
        <v>0</v>
      </c>
      <c r="BL226" s="17" t="s">
        <v>428</v>
      </c>
      <c r="BM226" s="233" t="s">
        <v>464</v>
      </c>
    </row>
    <row r="227" s="11" customFormat="1" ht="25.92" customHeight="1">
      <c r="A227" s="11"/>
      <c r="B227" s="207"/>
      <c r="C227" s="208"/>
      <c r="D227" s="209" t="s">
        <v>75</v>
      </c>
      <c r="E227" s="210" t="s">
        <v>124</v>
      </c>
      <c r="F227" s="210" t="s">
        <v>125</v>
      </c>
      <c r="G227" s="208"/>
      <c r="H227" s="208"/>
      <c r="I227" s="211"/>
      <c r="J227" s="212">
        <f>BK227</f>
        <v>0</v>
      </c>
      <c r="K227" s="208"/>
      <c r="L227" s="213"/>
      <c r="M227" s="214"/>
      <c r="N227" s="215"/>
      <c r="O227" s="215"/>
      <c r="P227" s="216">
        <f>P228</f>
        <v>0</v>
      </c>
      <c r="Q227" s="215"/>
      <c r="R227" s="216">
        <f>R228</f>
        <v>0</v>
      </c>
      <c r="S227" s="215"/>
      <c r="T227" s="217">
        <f>T228</f>
        <v>0</v>
      </c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R227" s="218" t="s">
        <v>126</v>
      </c>
      <c r="AT227" s="219" t="s">
        <v>75</v>
      </c>
      <c r="AU227" s="219" t="s">
        <v>76</v>
      </c>
      <c r="AY227" s="218" t="s">
        <v>127</v>
      </c>
      <c r="BK227" s="220">
        <f>BK228</f>
        <v>0</v>
      </c>
    </row>
    <row r="228" s="2" customFormat="1" ht="16.5" customHeight="1">
      <c r="A228" s="38"/>
      <c r="B228" s="39"/>
      <c r="C228" s="221" t="s">
        <v>465</v>
      </c>
      <c r="D228" s="221" t="s">
        <v>128</v>
      </c>
      <c r="E228" s="222" t="s">
        <v>466</v>
      </c>
      <c r="F228" s="223" t="s">
        <v>467</v>
      </c>
      <c r="G228" s="224" t="s">
        <v>296</v>
      </c>
      <c r="H228" s="225">
        <v>10</v>
      </c>
      <c r="I228" s="226"/>
      <c r="J228" s="227">
        <f>ROUND(I228*H228,2)</f>
        <v>0</v>
      </c>
      <c r="K228" s="228"/>
      <c r="L228" s="44"/>
      <c r="M228" s="235" t="s">
        <v>1</v>
      </c>
      <c r="N228" s="236" t="s">
        <v>42</v>
      </c>
      <c r="O228" s="237"/>
      <c r="P228" s="238">
        <f>O228*H228</f>
        <v>0</v>
      </c>
      <c r="Q228" s="238">
        <v>0</v>
      </c>
      <c r="R228" s="238">
        <f>Q228*H228</f>
        <v>0</v>
      </c>
      <c r="S228" s="238">
        <v>0</v>
      </c>
      <c r="T228" s="239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3" t="s">
        <v>132</v>
      </c>
      <c r="AT228" s="233" t="s">
        <v>128</v>
      </c>
      <c r="AU228" s="233" t="s">
        <v>84</v>
      </c>
      <c r="AY228" s="17" t="s">
        <v>127</v>
      </c>
      <c r="BE228" s="234">
        <f>IF(N228="základná",J228,0)</f>
        <v>0</v>
      </c>
      <c r="BF228" s="234">
        <f>IF(N228="znížená",J228,0)</f>
        <v>0</v>
      </c>
      <c r="BG228" s="234">
        <f>IF(N228="zákl. prenesená",J228,0)</f>
        <v>0</v>
      </c>
      <c r="BH228" s="234">
        <f>IF(N228="zníž. prenesená",J228,0)</f>
        <v>0</v>
      </c>
      <c r="BI228" s="234">
        <f>IF(N228="nulová",J228,0)</f>
        <v>0</v>
      </c>
      <c r="BJ228" s="17" t="s">
        <v>133</v>
      </c>
      <c r="BK228" s="234">
        <f>ROUND(I228*H228,2)</f>
        <v>0</v>
      </c>
      <c r="BL228" s="17" t="s">
        <v>132</v>
      </c>
      <c r="BM228" s="233" t="s">
        <v>468</v>
      </c>
    </row>
    <row r="229" s="2" customFormat="1" ht="6.96" customHeight="1">
      <c r="A229" s="38"/>
      <c r="B229" s="72"/>
      <c r="C229" s="73"/>
      <c r="D229" s="73"/>
      <c r="E229" s="73"/>
      <c r="F229" s="73"/>
      <c r="G229" s="73"/>
      <c r="H229" s="73"/>
      <c r="I229" s="73"/>
      <c r="J229" s="73"/>
      <c r="K229" s="73"/>
      <c r="L229" s="44"/>
      <c r="M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</row>
  </sheetData>
  <sheetProtection sheet="1" autoFilter="0" formatColumns="0" formatRows="0" objects="1" scenarios="1" spinCount="100000" saltValue="YZfuEZwcj/opHt9Lhh/kXx6fGsMIg7YxGcohmB6t/KhSuzSf3cW8ooIm8AGJ94YItEc30fLlawWj8Iq+gylCLQ==" hashValue="QjuUl8mjLoOQwwLDqtqsl/36wqN40RHeSSTuWTXOy0XOl2uX4F5B8/cicstdm8iGOlOcKlJandhcjs91X5btsQ==" algorithmName="SHA-512" password="CC35"/>
  <autoFilter ref="C128:K228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hidden="1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76</v>
      </c>
    </row>
    <row r="4" hidden="1" s="1" customFormat="1" ht="24.96" customHeight="1">
      <c r="B4" s="20"/>
      <c r="D4" s="144" t="s">
        <v>103</v>
      </c>
      <c r="L4" s="20"/>
      <c r="M4" s="145" t="s">
        <v>9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6" t="s">
        <v>15</v>
      </c>
      <c r="L6" s="20"/>
    </row>
    <row r="7" hidden="1" s="1" customFormat="1" ht="16.5" customHeight="1">
      <c r="B7" s="20"/>
      <c r="E7" s="147" t="str">
        <f>'Rekapitulácia stavby'!K6</f>
        <v>Sklad potravinárskych výrobkov - Kolárovo</v>
      </c>
      <c r="F7" s="146"/>
      <c r="G7" s="146"/>
      <c r="H7" s="146"/>
      <c r="L7" s="20"/>
    </row>
    <row r="8" hidden="1" s="2" customFormat="1" ht="12" customHeight="1">
      <c r="A8" s="38"/>
      <c r="B8" s="44"/>
      <c r="C8" s="38"/>
      <c r="D8" s="146" t="s">
        <v>104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8" t="s">
        <v>469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6" t="s">
        <v>17</v>
      </c>
      <c r="E11" s="38"/>
      <c r="F11" s="149" t="s">
        <v>1</v>
      </c>
      <c r="G11" s="38"/>
      <c r="H11" s="38"/>
      <c r="I11" s="146" t="s">
        <v>18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6" t="s">
        <v>19</v>
      </c>
      <c r="E12" s="38"/>
      <c r="F12" s="149" t="s">
        <v>20</v>
      </c>
      <c r="G12" s="38"/>
      <c r="H12" s="38"/>
      <c r="I12" s="146" t="s">
        <v>21</v>
      </c>
      <c r="J12" s="150" t="str">
        <f>'Rekapitulácia stavby'!AN8</f>
        <v>7. 2. 2024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6" t="s">
        <v>23</v>
      </c>
      <c r="E14" s="38"/>
      <c r="F14" s="38"/>
      <c r="G14" s="38"/>
      <c r="H14" s="38"/>
      <c r="I14" s="146" t="s">
        <v>24</v>
      </c>
      <c r="J14" s="149" t="s">
        <v>25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9" t="s">
        <v>26</v>
      </c>
      <c r="F15" s="38"/>
      <c r="G15" s="38"/>
      <c r="H15" s="38"/>
      <c r="I15" s="146" t="s">
        <v>27</v>
      </c>
      <c r="J15" s="149" t="s">
        <v>28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6" t="s">
        <v>29</v>
      </c>
      <c r="E17" s="38"/>
      <c r="F17" s="38"/>
      <c r="G17" s="38"/>
      <c r="H17" s="38"/>
      <c r="I17" s="146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27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6" t="s">
        <v>31</v>
      </c>
      <c r="E20" s="38"/>
      <c r="F20" s="38"/>
      <c r="G20" s="38"/>
      <c r="H20" s="38"/>
      <c r="I20" s="146" t="s">
        <v>24</v>
      </c>
      <c r="J20" s="149" t="str">
        <f>IF('Rekapitulácia stavby'!AN16="","",'Rekapitulácia stavby'!AN16)</f>
        <v/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9" t="str">
        <f>IF('Rekapitulácia stavby'!E17="","",'Rekapitulácia stavby'!E17)</f>
        <v xml:space="preserve"> </v>
      </c>
      <c r="F21" s="38"/>
      <c r="G21" s="38"/>
      <c r="H21" s="38"/>
      <c r="I21" s="146" t="s">
        <v>27</v>
      </c>
      <c r="J21" s="149" t="str">
        <f>IF('Rekapitulácia stavby'!AN17="","",'Rekapitulácia stavby'!AN17)</f>
        <v/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6" t="s">
        <v>34</v>
      </c>
      <c r="E23" s="38"/>
      <c r="F23" s="38"/>
      <c r="G23" s="38"/>
      <c r="H23" s="38"/>
      <c r="I23" s="146" t="s">
        <v>24</v>
      </c>
      <c r="J23" s="149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9" t="str">
        <f>IF('Rekapitulácia stavby'!E20="","",'Rekapitulácia stavby'!E20)</f>
        <v xml:space="preserve"> </v>
      </c>
      <c r="F24" s="38"/>
      <c r="G24" s="38"/>
      <c r="H24" s="38"/>
      <c r="I24" s="146" t="s">
        <v>27</v>
      </c>
      <c r="J24" s="149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6" t="s">
        <v>35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6" t="s">
        <v>36</v>
      </c>
      <c r="E30" s="38"/>
      <c r="F30" s="38"/>
      <c r="G30" s="38"/>
      <c r="H30" s="38"/>
      <c r="I30" s="38"/>
      <c r="J30" s="157">
        <f>ROUND(J127,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8" t="s">
        <v>38</v>
      </c>
      <c r="G32" s="38"/>
      <c r="H32" s="38"/>
      <c r="I32" s="158" t="s">
        <v>37</v>
      </c>
      <c r="J32" s="158" t="s">
        <v>39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9" t="s">
        <v>40</v>
      </c>
      <c r="E33" s="160" t="s">
        <v>41</v>
      </c>
      <c r="F33" s="161">
        <f>ROUND((SUM(BE127:BE323)),  2)</f>
        <v>0</v>
      </c>
      <c r="G33" s="162"/>
      <c r="H33" s="162"/>
      <c r="I33" s="163">
        <v>0.20000000000000001</v>
      </c>
      <c r="J33" s="161">
        <f>ROUND(((SUM(BE127:BE323))*I33),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60" t="s">
        <v>42</v>
      </c>
      <c r="F34" s="161">
        <f>ROUND((SUM(BF127:BF323)),  2)</f>
        <v>0</v>
      </c>
      <c r="G34" s="162"/>
      <c r="H34" s="162"/>
      <c r="I34" s="163">
        <v>0.20000000000000001</v>
      </c>
      <c r="J34" s="161">
        <f>ROUND(((SUM(BF127:BF323))*I34),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43</v>
      </c>
      <c r="F35" s="164">
        <f>ROUND((SUM(BG127:BG323)),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44</v>
      </c>
      <c r="F36" s="164">
        <f>ROUND((SUM(BH127:BH323)),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45</v>
      </c>
      <c r="F37" s="161">
        <f>ROUND((SUM(BI127:BI323)),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9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9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Sklad potravinárskych výrobkov - Kolárovo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C - Vrchná stavba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Kolárovo</v>
      </c>
      <c r="G89" s="40"/>
      <c r="H89" s="40"/>
      <c r="I89" s="32" t="s">
        <v>21</v>
      </c>
      <c r="J89" s="85" t="str">
        <f>IF(J12="","",J12)</f>
        <v>7. 2. 2024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TOMATA s.r.o.</v>
      </c>
      <c r="G91" s="40"/>
      <c r="H91" s="40"/>
      <c r="I91" s="32" t="s">
        <v>31</v>
      </c>
      <c r="J91" s="36" t="str">
        <f>E21</f>
        <v xml:space="preserve"> 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107</v>
      </c>
      <c r="D94" s="186"/>
      <c r="E94" s="186"/>
      <c r="F94" s="186"/>
      <c r="G94" s="186"/>
      <c r="H94" s="186"/>
      <c r="I94" s="186"/>
      <c r="J94" s="187" t="s">
        <v>108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109</v>
      </c>
      <c r="D96" s="40"/>
      <c r="E96" s="40"/>
      <c r="F96" s="40"/>
      <c r="G96" s="40"/>
      <c r="H96" s="40"/>
      <c r="I96" s="40"/>
      <c r="J96" s="116">
        <f>J127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9"/>
      <c r="C97" s="190"/>
      <c r="D97" s="191" t="s">
        <v>151</v>
      </c>
      <c r="E97" s="192"/>
      <c r="F97" s="192"/>
      <c r="G97" s="192"/>
      <c r="H97" s="192"/>
      <c r="I97" s="192"/>
      <c r="J97" s="193">
        <f>J128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40"/>
      <c r="C98" s="241"/>
      <c r="D98" s="242" t="s">
        <v>153</v>
      </c>
      <c r="E98" s="243"/>
      <c r="F98" s="243"/>
      <c r="G98" s="243"/>
      <c r="H98" s="243"/>
      <c r="I98" s="243"/>
      <c r="J98" s="244">
        <f>J129</f>
        <v>0</v>
      </c>
      <c r="K98" s="241"/>
      <c r="L98" s="24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40"/>
      <c r="C99" s="241"/>
      <c r="D99" s="242" t="s">
        <v>156</v>
      </c>
      <c r="E99" s="243"/>
      <c r="F99" s="243"/>
      <c r="G99" s="243"/>
      <c r="H99" s="243"/>
      <c r="I99" s="243"/>
      <c r="J99" s="244">
        <f>J140</f>
        <v>0</v>
      </c>
      <c r="K99" s="241"/>
      <c r="L99" s="24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40"/>
      <c r="C100" s="241"/>
      <c r="D100" s="242" t="s">
        <v>157</v>
      </c>
      <c r="E100" s="243"/>
      <c r="F100" s="243"/>
      <c r="G100" s="243"/>
      <c r="H100" s="243"/>
      <c r="I100" s="243"/>
      <c r="J100" s="244">
        <f>J149</f>
        <v>0</v>
      </c>
      <c r="K100" s="241"/>
      <c r="L100" s="24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9" customFormat="1" ht="24.96" customHeight="1">
      <c r="A101" s="9"/>
      <c r="B101" s="189"/>
      <c r="C101" s="190"/>
      <c r="D101" s="191" t="s">
        <v>158</v>
      </c>
      <c r="E101" s="192"/>
      <c r="F101" s="192"/>
      <c r="G101" s="192"/>
      <c r="H101" s="192"/>
      <c r="I101" s="192"/>
      <c r="J101" s="193">
        <f>J151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2" customFormat="1" ht="19.92" customHeight="1">
      <c r="A102" s="12"/>
      <c r="B102" s="240"/>
      <c r="C102" s="241"/>
      <c r="D102" s="242" t="s">
        <v>160</v>
      </c>
      <c r="E102" s="243"/>
      <c r="F102" s="243"/>
      <c r="G102" s="243"/>
      <c r="H102" s="243"/>
      <c r="I102" s="243"/>
      <c r="J102" s="244">
        <f>J152</f>
        <v>0</v>
      </c>
      <c r="K102" s="241"/>
      <c r="L102" s="245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12" customFormat="1" ht="19.92" customHeight="1">
      <c r="A103" s="12"/>
      <c r="B103" s="240"/>
      <c r="C103" s="241"/>
      <c r="D103" s="242" t="s">
        <v>470</v>
      </c>
      <c r="E103" s="243"/>
      <c r="F103" s="243"/>
      <c r="G103" s="243"/>
      <c r="H103" s="243"/>
      <c r="I103" s="243"/>
      <c r="J103" s="244">
        <f>J162</f>
        <v>0</v>
      </c>
      <c r="K103" s="241"/>
      <c r="L103" s="24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12" customFormat="1" ht="19.92" customHeight="1">
      <c r="A104" s="12"/>
      <c r="B104" s="240"/>
      <c r="C104" s="241"/>
      <c r="D104" s="242" t="s">
        <v>471</v>
      </c>
      <c r="E104" s="243"/>
      <c r="F104" s="243"/>
      <c r="G104" s="243"/>
      <c r="H104" s="243"/>
      <c r="I104" s="243"/>
      <c r="J104" s="244">
        <f>J271</f>
        <v>0</v>
      </c>
      <c r="K104" s="241"/>
      <c r="L104" s="245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9" customFormat="1" ht="24.96" customHeight="1">
      <c r="A105" s="9"/>
      <c r="B105" s="189"/>
      <c r="C105" s="190"/>
      <c r="D105" s="191" t="s">
        <v>161</v>
      </c>
      <c r="E105" s="192"/>
      <c r="F105" s="192"/>
      <c r="G105" s="192"/>
      <c r="H105" s="192"/>
      <c r="I105" s="192"/>
      <c r="J105" s="193">
        <f>J289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2" customFormat="1" ht="19.92" customHeight="1">
      <c r="A106" s="12"/>
      <c r="B106" s="240"/>
      <c r="C106" s="241"/>
      <c r="D106" s="242" t="s">
        <v>162</v>
      </c>
      <c r="E106" s="243"/>
      <c r="F106" s="243"/>
      <c r="G106" s="243"/>
      <c r="H106" s="243"/>
      <c r="I106" s="243"/>
      <c r="J106" s="244">
        <f>J290</f>
        <v>0</v>
      </c>
      <c r="K106" s="241"/>
      <c r="L106" s="245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s="9" customFormat="1" ht="24.96" customHeight="1">
      <c r="A107" s="9"/>
      <c r="B107" s="189"/>
      <c r="C107" s="190"/>
      <c r="D107" s="191" t="s">
        <v>111</v>
      </c>
      <c r="E107" s="192"/>
      <c r="F107" s="192"/>
      <c r="G107" s="192"/>
      <c r="H107" s="192"/>
      <c r="I107" s="192"/>
      <c r="J107" s="193">
        <f>J299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72"/>
      <c r="C109" s="73"/>
      <c r="D109" s="73"/>
      <c r="E109" s="73"/>
      <c r="F109" s="73"/>
      <c r="G109" s="73"/>
      <c r="H109" s="73"/>
      <c r="I109" s="73"/>
      <c r="J109" s="73"/>
      <c r="K109" s="73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74"/>
      <c r="C113" s="75"/>
      <c r="D113" s="75"/>
      <c r="E113" s="75"/>
      <c r="F113" s="75"/>
      <c r="G113" s="75"/>
      <c r="H113" s="75"/>
      <c r="I113" s="75"/>
      <c r="J113" s="75"/>
      <c r="K113" s="75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112</v>
      </c>
      <c r="D114" s="40"/>
      <c r="E114" s="40"/>
      <c r="F114" s="40"/>
      <c r="G114" s="40"/>
      <c r="H114" s="40"/>
      <c r="I114" s="40"/>
      <c r="J114" s="40"/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15</v>
      </c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84" t="str">
        <f>E7</f>
        <v>Sklad potravinárskych výrobkov - Kolárovo</v>
      </c>
      <c r="F117" s="32"/>
      <c r="G117" s="32"/>
      <c r="H117" s="32"/>
      <c r="I117" s="40"/>
      <c r="J117" s="40"/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104</v>
      </c>
      <c r="D118" s="40"/>
      <c r="E118" s="40"/>
      <c r="F118" s="40"/>
      <c r="G118" s="40"/>
      <c r="H118" s="40"/>
      <c r="I118" s="40"/>
      <c r="J118" s="40"/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82" t="str">
        <f>E9</f>
        <v>C - Vrchná stavba</v>
      </c>
      <c r="F119" s="40"/>
      <c r="G119" s="40"/>
      <c r="H119" s="40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19</v>
      </c>
      <c r="D121" s="40"/>
      <c r="E121" s="40"/>
      <c r="F121" s="27" t="str">
        <f>F12</f>
        <v>Kolárovo</v>
      </c>
      <c r="G121" s="40"/>
      <c r="H121" s="40"/>
      <c r="I121" s="32" t="s">
        <v>21</v>
      </c>
      <c r="J121" s="85" t="str">
        <f>IF(J12="","",J12)</f>
        <v>7. 2. 2024</v>
      </c>
      <c r="K121" s="40"/>
      <c r="L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23</v>
      </c>
      <c r="D123" s="40"/>
      <c r="E123" s="40"/>
      <c r="F123" s="27" t="str">
        <f>E15</f>
        <v>TOMATA s.r.o.</v>
      </c>
      <c r="G123" s="40"/>
      <c r="H123" s="40"/>
      <c r="I123" s="32" t="s">
        <v>31</v>
      </c>
      <c r="J123" s="36" t="str">
        <f>E21</f>
        <v xml:space="preserve"> </v>
      </c>
      <c r="K123" s="40"/>
      <c r="L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29</v>
      </c>
      <c r="D124" s="40"/>
      <c r="E124" s="40"/>
      <c r="F124" s="27" t="str">
        <f>IF(E18="","",E18)</f>
        <v>Vyplň údaj</v>
      </c>
      <c r="G124" s="40"/>
      <c r="H124" s="40"/>
      <c r="I124" s="32" t="s">
        <v>34</v>
      </c>
      <c r="J124" s="36" t="str">
        <f>E24</f>
        <v xml:space="preserve"> </v>
      </c>
      <c r="K124" s="40"/>
      <c r="L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0" customFormat="1" ht="29.28" customHeight="1">
      <c r="A126" s="195"/>
      <c r="B126" s="196"/>
      <c r="C126" s="197" t="s">
        <v>113</v>
      </c>
      <c r="D126" s="198" t="s">
        <v>61</v>
      </c>
      <c r="E126" s="198" t="s">
        <v>57</v>
      </c>
      <c r="F126" s="198" t="s">
        <v>58</v>
      </c>
      <c r="G126" s="198" t="s">
        <v>114</v>
      </c>
      <c r="H126" s="198" t="s">
        <v>115</v>
      </c>
      <c r="I126" s="198" t="s">
        <v>116</v>
      </c>
      <c r="J126" s="199" t="s">
        <v>108</v>
      </c>
      <c r="K126" s="200" t="s">
        <v>117</v>
      </c>
      <c r="L126" s="201"/>
      <c r="M126" s="106" t="s">
        <v>1</v>
      </c>
      <c r="N126" s="107" t="s">
        <v>40</v>
      </c>
      <c r="O126" s="107" t="s">
        <v>118</v>
      </c>
      <c r="P126" s="107" t="s">
        <v>119</v>
      </c>
      <c r="Q126" s="107" t="s">
        <v>120</v>
      </c>
      <c r="R126" s="107" t="s">
        <v>121</v>
      </c>
      <c r="S126" s="107" t="s">
        <v>122</v>
      </c>
      <c r="T126" s="108" t="s">
        <v>123</v>
      </c>
      <c r="U126" s="195"/>
      <c r="V126" s="195"/>
      <c r="W126" s="195"/>
      <c r="X126" s="195"/>
      <c r="Y126" s="195"/>
      <c r="Z126" s="195"/>
      <c r="AA126" s="195"/>
      <c r="AB126" s="195"/>
      <c r="AC126" s="195"/>
      <c r="AD126" s="195"/>
      <c r="AE126" s="195"/>
    </row>
    <row r="127" s="2" customFormat="1" ht="22.8" customHeight="1">
      <c r="A127" s="38"/>
      <c r="B127" s="39"/>
      <c r="C127" s="113" t="s">
        <v>109</v>
      </c>
      <c r="D127" s="40"/>
      <c r="E127" s="40"/>
      <c r="F127" s="40"/>
      <c r="G127" s="40"/>
      <c r="H127" s="40"/>
      <c r="I127" s="40"/>
      <c r="J127" s="202">
        <f>BK127</f>
        <v>0</v>
      </c>
      <c r="K127" s="40"/>
      <c r="L127" s="44"/>
      <c r="M127" s="109"/>
      <c r="N127" s="203"/>
      <c r="O127" s="110"/>
      <c r="P127" s="204">
        <f>P128+P151+P289+P299</f>
        <v>0</v>
      </c>
      <c r="Q127" s="110"/>
      <c r="R127" s="204">
        <f>R128+R151+R289+R299</f>
        <v>208465.77268015521</v>
      </c>
      <c r="S127" s="110"/>
      <c r="T127" s="205">
        <f>T128+T151+T289+T299</f>
        <v>0.051600000000000007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110</v>
      </c>
      <c r="BK127" s="206">
        <f>BK128+BK151+BK289+BK299</f>
        <v>0</v>
      </c>
    </row>
    <row r="128" s="11" customFormat="1" ht="25.92" customHeight="1">
      <c r="A128" s="11"/>
      <c r="B128" s="207"/>
      <c r="C128" s="208"/>
      <c r="D128" s="209" t="s">
        <v>75</v>
      </c>
      <c r="E128" s="210" t="s">
        <v>163</v>
      </c>
      <c r="F128" s="210" t="s">
        <v>164</v>
      </c>
      <c r="G128" s="208"/>
      <c r="H128" s="208"/>
      <c r="I128" s="211"/>
      <c r="J128" s="212">
        <f>BK128</f>
        <v>0</v>
      </c>
      <c r="K128" s="208"/>
      <c r="L128" s="213"/>
      <c r="M128" s="214"/>
      <c r="N128" s="215"/>
      <c r="O128" s="215"/>
      <c r="P128" s="216">
        <f>P129+P140+P149</f>
        <v>0</v>
      </c>
      <c r="Q128" s="215"/>
      <c r="R128" s="216">
        <f>R129+R140+R149</f>
        <v>0.33878839999999999</v>
      </c>
      <c r="S128" s="215"/>
      <c r="T128" s="217">
        <f>T129+T140+T149</f>
        <v>0.051600000000000007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18" t="s">
        <v>84</v>
      </c>
      <c r="AT128" s="219" t="s">
        <v>75</v>
      </c>
      <c r="AU128" s="219" t="s">
        <v>76</v>
      </c>
      <c r="AY128" s="218" t="s">
        <v>127</v>
      </c>
      <c r="BK128" s="220">
        <f>BK129+BK140+BK149</f>
        <v>0</v>
      </c>
    </row>
    <row r="129" s="11" customFormat="1" ht="22.8" customHeight="1">
      <c r="A129" s="11"/>
      <c r="B129" s="207"/>
      <c r="C129" s="208"/>
      <c r="D129" s="209" t="s">
        <v>75</v>
      </c>
      <c r="E129" s="246" t="s">
        <v>133</v>
      </c>
      <c r="F129" s="246" t="s">
        <v>225</v>
      </c>
      <c r="G129" s="208"/>
      <c r="H129" s="208"/>
      <c r="I129" s="211"/>
      <c r="J129" s="247">
        <f>BK129</f>
        <v>0</v>
      </c>
      <c r="K129" s="208"/>
      <c r="L129" s="213"/>
      <c r="M129" s="214"/>
      <c r="N129" s="215"/>
      <c r="O129" s="215"/>
      <c r="P129" s="216">
        <f>SUM(P130:P139)</f>
        <v>0</v>
      </c>
      <c r="Q129" s="215"/>
      <c r="R129" s="216">
        <f>SUM(R130:R139)</f>
        <v>0.23558839999999998</v>
      </c>
      <c r="S129" s="215"/>
      <c r="T129" s="217">
        <f>SUM(T130:T139)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18" t="s">
        <v>84</v>
      </c>
      <c r="AT129" s="219" t="s">
        <v>75</v>
      </c>
      <c r="AU129" s="219" t="s">
        <v>84</v>
      </c>
      <c r="AY129" s="218" t="s">
        <v>127</v>
      </c>
      <c r="BK129" s="220">
        <f>SUM(BK130:BK139)</f>
        <v>0</v>
      </c>
    </row>
    <row r="130" s="2" customFormat="1" ht="24.15" customHeight="1">
      <c r="A130" s="38"/>
      <c r="B130" s="39"/>
      <c r="C130" s="221" t="s">
        <v>312</v>
      </c>
      <c r="D130" s="221" t="s">
        <v>128</v>
      </c>
      <c r="E130" s="222" t="s">
        <v>472</v>
      </c>
      <c r="F130" s="223" t="s">
        <v>473</v>
      </c>
      <c r="G130" s="224" t="s">
        <v>474</v>
      </c>
      <c r="H130" s="225">
        <v>5160</v>
      </c>
      <c r="I130" s="226"/>
      <c r="J130" s="227">
        <f>ROUND(I130*H130,2)</f>
        <v>0</v>
      </c>
      <c r="K130" s="228"/>
      <c r="L130" s="44"/>
      <c r="M130" s="229" t="s">
        <v>1</v>
      </c>
      <c r="N130" s="230" t="s">
        <v>42</v>
      </c>
      <c r="O130" s="97"/>
      <c r="P130" s="231">
        <f>O130*H130</f>
        <v>0</v>
      </c>
      <c r="Q130" s="231">
        <v>2.8989999999999999E-05</v>
      </c>
      <c r="R130" s="231">
        <f>Q130*H130</f>
        <v>0.14958839999999998</v>
      </c>
      <c r="S130" s="231">
        <v>0</v>
      </c>
      <c r="T130" s="23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3" t="s">
        <v>143</v>
      </c>
      <c r="AT130" s="233" t="s">
        <v>128</v>
      </c>
      <c r="AU130" s="233" t="s">
        <v>133</v>
      </c>
      <c r="AY130" s="17" t="s">
        <v>127</v>
      </c>
      <c r="BE130" s="234">
        <f>IF(N130="základná",J130,0)</f>
        <v>0</v>
      </c>
      <c r="BF130" s="234">
        <f>IF(N130="znížená",J130,0)</f>
        <v>0</v>
      </c>
      <c r="BG130" s="234">
        <f>IF(N130="zákl. prenesená",J130,0)</f>
        <v>0</v>
      </c>
      <c r="BH130" s="234">
        <f>IF(N130="zníž. prenesená",J130,0)</f>
        <v>0</v>
      </c>
      <c r="BI130" s="234">
        <f>IF(N130="nulová",J130,0)</f>
        <v>0</v>
      </c>
      <c r="BJ130" s="17" t="s">
        <v>133</v>
      </c>
      <c r="BK130" s="234">
        <f>ROUND(I130*H130,2)</f>
        <v>0</v>
      </c>
      <c r="BL130" s="17" t="s">
        <v>143</v>
      </c>
      <c r="BM130" s="233" t="s">
        <v>475</v>
      </c>
    </row>
    <row r="131" s="2" customFormat="1" ht="16.5" customHeight="1">
      <c r="A131" s="38"/>
      <c r="B131" s="39"/>
      <c r="C131" s="260" t="s">
        <v>277</v>
      </c>
      <c r="D131" s="260" t="s">
        <v>299</v>
      </c>
      <c r="E131" s="261" t="s">
        <v>476</v>
      </c>
      <c r="F131" s="262" t="s">
        <v>477</v>
      </c>
      <c r="G131" s="263" t="s">
        <v>296</v>
      </c>
      <c r="H131" s="264">
        <v>86</v>
      </c>
      <c r="I131" s="265"/>
      <c r="J131" s="266">
        <f>ROUND(I131*H131,2)</f>
        <v>0</v>
      </c>
      <c r="K131" s="267"/>
      <c r="L131" s="268"/>
      <c r="M131" s="269" t="s">
        <v>1</v>
      </c>
      <c r="N131" s="270" t="s">
        <v>42</v>
      </c>
      <c r="O131" s="97"/>
      <c r="P131" s="231">
        <f>O131*H131</f>
        <v>0</v>
      </c>
      <c r="Q131" s="231">
        <v>0.001</v>
      </c>
      <c r="R131" s="231">
        <f>Q131*H131</f>
        <v>0.086000000000000007</v>
      </c>
      <c r="S131" s="231">
        <v>0</v>
      </c>
      <c r="T131" s="23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3" t="s">
        <v>192</v>
      </c>
      <c r="AT131" s="233" t="s">
        <v>299</v>
      </c>
      <c r="AU131" s="233" t="s">
        <v>133</v>
      </c>
      <c r="AY131" s="17" t="s">
        <v>127</v>
      </c>
      <c r="BE131" s="234">
        <f>IF(N131="základná",J131,0)</f>
        <v>0</v>
      </c>
      <c r="BF131" s="234">
        <f>IF(N131="znížená",J131,0)</f>
        <v>0</v>
      </c>
      <c r="BG131" s="234">
        <f>IF(N131="zákl. prenesená",J131,0)</f>
        <v>0</v>
      </c>
      <c r="BH131" s="234">
        <f>IF(N131="zníž. prenesená",J131,0)</f>
        <v>0</v>
      </c>
      <c r="BI131" s="234">
        <f>IF(N131="nulová",J131,0)</f>
        <v>0</v>
      </c>
      <c r="BJ131" s="17" t="s">
        <v>133</v>
      </c>
      <c r="BK131" s="234">
        <f>ROUND(I131*H131,2)</f>
        <v>0</v>
      </c>
      <c r="BL131" s="17" t="s">
        <v>143</v>
      </c>
      <c r="BM131" s="233" t="s">
        <v>478</v>
      </c>
    </row>
    <row r="132" s="14" customFormat="1">
      <c r="A132" s="14"/>
      <c r="B132" s="272"/>
      <c r="C132" s="273"/>
      <c r="D132" s="250" t="s">
        <v>190</v>
      </c>
      <c r="E132" s="274" t="s">
        <v>1</v>
      </c>
      <c r="F132" s="275" t="s">
        <v>479</v>
      </c>
      <c r="G132" s="273"/>
      <c r="H132" s="274" t="s">
        <v>1</v>
      </c>
      <c r="I132" s="276"/>
      <c r="J132" s="273"/>
      <c r="K132" s="273"/>
      <c r="L132" s="277"/>
      <c r="M132" s="278"/>
      <c r="N132" s="279"/>
      <c r="O132" s="279"/>
      <c r="P132" s="279"/>
      <c r="Q132" s="279"/>
      <c r="R132" s="279"/>
      <c r="S132" s="279"/>
      <c r="T132" s="28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81" t="s">
        <v>190</v>
      </c>
      <c r="AU132" s="281" t="s">
        <v>133</v>
      </c>
      <c r="AV132" s="14" t="s">
        <v>84</v>
      </c>
      <c r="AW132" s="14" t="s">
        <v>33</v>
      </c>
      <c r="AX132" s="14" t="s">
        <v>76</v>
      </c>
      <c r="AY132" s="281" t="s">
        <v>127</v>
      </c>
    </row>
    <row r="133" s="13" customFormat="1">
      <c r="A133" s="13"/>
      <c r="B133" s="248"/>
      <c r="C133" s="249"/>
      <c r="D133" s="250" t="s">
        <v>190</v>
      </c>
      <c r="E133" s="251" t="s">
        <v>1</v>
      </c>
      <c r="F133" s="252" t="s">
        <v>480</v>
      </c>
      <c r="G133" s="249"/>
      <c r="H133" s="253">
        <v>56</v>
      </c>
      <c r="I133" s="254"/>
      <c r="J133" s="249"/>
      <c r="K133" s="249"/>
      <c r="L133" s="255"/>
      <c r="M133" s="256"/>
      <c r="N133" s="257"/>
      <c r="O133" s="257"/>
      <c r="P133" s="257"/>
      <c r="Q133" s="257"/>
      <c r="R133" s="257"/>
      <c r="S133" s="257"/>
      <c r="T133" s="25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9" t="s">
        <v>190</v>
      </c>
      <c r="AU133" s="259" t="s">
        <v>133</v>
      </c>
      <c r="AV133" s="13" t="s">
        <v>133</v>
      </c>
      <c r="AW133" s="13" t="s">
        <v>33</v>
      </c>
      <c r="AX133" s="13" t="s">
        <v>76</v>
      </c>
      <c r="AY133" s="259" t="s">
        <v>127</v>
      </c>
    </row>
    <row r="134" s="14" customFormat="1">
      <c r="A134" s="14"/>
      <c r="B134" s="272"/>
      <c r="C134" s="273"/>
      <c r="D134" s="250" t="s">
        <v>190</v>
      </c>
      <c r="E134" s="274" t="s">
        <v>1</v>
      </c>
      <c r="F134" s="275" t="s">
        <v>481</v>
      </c>
      <c r="G134" s="273"/>
      <c r="H134" s="274" t="s">
        <v>1</v>
      </c>
      <c r="I134" s="276"/>
      <c r="J134" s="273"/>
      <c r="K134" s="273"/>
      <c r="L134" s="277"/>
      <c r="M134" s="278"/>
      <c r="N134" s="279"/>
      <c r="O134" s="279"/>
      <c r="P134" s="279"/>
      <c r="Q134" s="279"/>
      <c r="R134" s="279"/>
      <c r="S134" s="279"/>
      <c r="T134" s="28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81" t="s">
        <v>190</v>
      </c>
      <c r="AU134" s="281" t="s">
        <v>133</v>
      </c>
      <c r="AV134" s="14" t="s">
        <v>84</v>
      </c>
      <c r="AW134" s="14" t="s">
        <v>33</v>
      </c>
      <c r="AX134" s="14" t="s">
        <v>76</v>
      </c>
      <c r="AY134" s="281" t="s">
        <v>127</v>
      </c>
    </row>
    <row r="135" s="13" customFormat="1">
      <c r="A135" s="13"/>
      <c r="B135" s="248"/>
      <c r="C135" s="249"/>
      <c r="D135" s="250" t="s">
        <v>190</v>
      </c>
      <c r="E135" s="251" t="s">
        <v>1</v>
      </c>
      <c r="F135" s="252" t="s">
        <v>482</v>
      </c>
      <c r="G135" s="249"/>
      <c r="H135" s="253">
        <v>22</v>
      </c>
      <c r="I135" s="254"/>
      <c r="J135" s="249"/>
      <c r="K135" s="249"/>
      <c r="L135" s="255"/>
      <c r="M135" s="256"/>
      <c r="N135" s="257"/>
      <c r="O135" s="257"/>
      <c r="P135" s="257"/>
      <c r="Q135" s="257"/>
      <c r="R135" s="257"/>
      <c r="S135" s="257"/>
      <c r="T135" s="25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9" t="s">
        <v>190</v>
      </c>
      <c r="AU135" s="259" t="s">
        <v>133</v>
      </c>
      <c r="AV135" s="13" t="s">
        <v>133</v>
      </c>
      <c r="AW135" s="13" t="s">
        <v>33</v>
      </c>
      <c r="AX135" s="13" t="s">
        <v>76</v>
      </c>
      <c r="AY135" s="259" t="s">
        <v>127</v>
      </c>
    </row>
    <row r="136" s="14" customFormat="1">
      <c r="A136" s="14"/>
      <c r="B136" s="272"/>
      <c r="C136" s="273"/>
      <c r="D136" s="250" t="s">
        <v>190</v>
      </c>
      <c r="E136" s="274" t="s">
        <v>1</v>
      </c>
      <c r="F136" s="275" t="s">
        <v>483</v>
      </c>
      <c r="G136" s="273"/>
      <c r="H136" s="274" t="s">
        <v>1</v>
      </c>
      <c r="I136" s="276"/>
      <c r="J136" s="273"/>
      <c r="K136" s="273"/>
      <c r="L136" s="277"/>
      <c r="M136" s="278"/>
      <c r="N136" s="279"/>
      <c r="O136" s="279"/>
      <c r="P136" s="279"/>
      <c r="Q136" s="279"/>
      <c r="R136" s="279"/>
      <c r="S136" s="279"/>
      <c r="T136" s="28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81" t="s">
        <v>190</v>
      </c>
      <c r="AU136" s="281" t="s">
        <v>133</v>
      </c>
      <c r="AV136" s="14" t="s">
        <v>84</v>
      </c>
      <c r="AW136" s="14" t="s">
        <v>33</v>
      </c>
      <c r="AX136" s="14" t="s">
        <v>76</v>
      </c>
      <c r="AY136" s="281" t="s">
        <v>127</v>
      </c>
    </row>
    <row r="137" s="13" customFormat="1">
      <c r="A137" s="13"/>
      <c r="B137" s="248"/>
      <c r="C137" s="249"/>
      <c r="D137" s="250" t="s">
        <v>190</v>
      </c>
      <c r="E137" s="251" t="s">
        <v>1</v>
      </c>
      <c r="F137" s="252" t="s">
        <v>484</v>
      </c>
      <c r="G137" s="249"/>
      <c r="H137" s="253">
        <v>8</v>
      </c>
      <c r="I137" s="254"/>
      <c r="J137" s="249"/>
      <c r="K137" s="249"/>
      <c r="L137" s="255"/>
      <c r="M137" s="256"/>
      <c r="N137" s="257"/>
      <c r="O137" s="257"/>
      <c r="P137" s="257"/>
      <c r="Q137" s="257"/>
      <c r="R137" s="257"/>
      <c r="S137" s="257"/>
      <c r="T137" s="25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9" t="s">
        <v>190</v>
      </c>
      <c r="AU137" s="259" t="s">
        <v>133</v>
      </c>
      <c r="AV137" s="13" t="s">
        <v>133</v>
      </c>
      <c r="AW137" s="13" t="s">
        <v>33</v>
      </c>
      <c r="AX137" s="13" t="s">
        <v>76</v>
      </c>
      <c r="AY137" s="259" t="s">
        <v>127</v>
      </c>
    </row>
    <row r="138" s="15" customFormat="1">
      <c r="A138" s="15"/>
      <c r="B138" s="282"/>
      <c r="C138" s="283"/>
      <c r="D138" s="250" t="s">
        <v>190</v>
      </c>
      <c r="E138" s="284" t="s">
        <v>1</v>
      </c>
      <c r="F138" s="285" t="s">
        <v>485</v>
      </c>
      <c r="G138" s="283"/>
      <c r="H138" s="286">
        <v>86</v>
      </c>
      <c r="I138" s="287"/>
      <c r="J138" s="283"/>
      <c r="K138" s="283"/>
      <c r="L138" s="288"/>
      <c r="M138" s="289"/>
      <c r="N138" s="290"/>
      <c r="O138" s="290"/>
      <c r="P138" s="290"/>
      <c r="Q138" s="290"/>
      <c r="R138" s="290"/>
      <c r="S138" s="290"/>
      <c r="T138" s="291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92" t="s">
        <v>190</v>
      </c>
      <c r="AU138" s="292" t="s">
        <v>133</v>
      </c>
      <c r="AV138" s="15" t="s">
        <v>143</v>
      </c>
      <c r="AW138" s="15" t="s">
        <v>33</v>
      </c>
      <c r="AX138" s="15" t="s">
        <v>84</v>
      </c>
      <c r="AY138" s="292" t="s">
        <v>127</v>
      </c>
    </row>
    <row r="139" s="2" customFormat="1" ht="16.5" customHeight="1">
      <c r="A139" s="38"/>
      <c r="B139" s="39"/>
      <c r="C139" s="260" t="s">
        <v>285</v>
      </c>
      <c r="D139" s="260" t="s">
        <v>299</v>
      </c>
      <c r="E139" s="261" t="s">
        <v>486</v>
      </c>
      <c r="F139" s="262" t="s">
        <v>487</v>
      </c>
      <c r="G139" s="263" t="s">
        <v>296</v>
      </c>
      <c r="H139" s="264">
        <v>86</v>
      </c>
      <c r="I139" s="265"/>
      <c r="J139" s="266">
        <f>ROUND(I139*H139,2)</f>
        <v>0</v>
      </c>
      <c r="K139" s="267"/>
      <c r="L139" s="268"/>
      <c r="M139" s="269" t="s">
        <v>1</v>
      </c>
      <c r="N139" s="270" t="s">
        <v>42</v>
      </c>
      <c r="O139" s="97"/>
      <c r="P139" s="231">
        <f>O139*H139</f>
        <v>0</v>
      </c>
      <c r="Q139" s="231">
        <v>0</v>
      </c>
      <c r="R139" s="231">
        <f>Q139*H139</f>
        <v>0</v>
      </c>
      <c r="S139" s="231">
        <v>0</v>
      </c>
      <c r="T139" s="23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3" t="s">
        <v>192</v>
      </c>
      <c r="AT139" s="233" t="s">
        <v>299</v>
      </c>
      <c r="AU139" s="233" t="s">
        <v>133</v>
      </c>
      <c r="AY139" s="17" t="s">
        <v>127</v>
      </c>
      <c r="BE139" s="234">
        <f>IF(N139="základná",J139,0)</f>
        <v>0</v>
      </c>
      <c r="BF139" s="234">
        <f>IF(N139="znížená",J139,0)</f>
        <v>0</v>
      </c>
      <c r="BG139" s="234">
        <f>IF(N139="zákl. prenesená",J139,0)</f>
        <v>0</v>
      </c>
      <c r="BH139" s="234">
        <f>IF(N139="zníž. prenesená",J139,0)</f>
        <v>0</v>
      </c>
      <c r="BI139" s="234">
        <f>IF(N139="nulová",J139,0)</f>
        <v>0</v>
      </c>
      <c r="BJ139" s="17" t="s">
        <v>133</v>
      </c>
      <c r="BK139" s="234">
        <f>ROUND(I139*H139,2)</f>
        <v>0</v>
      </c>
      <c r="BL139" s="17" t="s">
        <v>143</v>
      </c>
      <c r="BM139" s="233" t="s">
        <v>488</v>
      </c>
    </row>
    <row r="140" s="11" customFormat="1" ht="22.8" customHeight="1">
      <c r="A140" s="11"/>
      <c r="B140" s="207"/>
      <c r="C140" s="208"/>
      <c r="D140" s="209" t="s">
        <v>75</v>
      </c>
      <c r="E140" s="246" t="s">
        <v>197</v>
      </c>
      <c r="F140" s="246" t="s">
        <v>373</v>
      </c>
      <c r="G140" s="208"/>
      <c r="H140" s="208"/>
      <c r="I140" s="211"/>
      <c r="J140" s="247">
        <f>BK140</f>
        <v>0</v>
      </c>
      <c r="K140" s="208"/>
      <c r="L140" s="213"/>
      <c r="M140" s="214"/>
      <c r="N140" s="215"/>
      <c r="O140" s="215"/>
      <c r="P140" s="216">
        <f>SUM(P141:P148)</f>
        <v>0</v>
      </c>
      <c r="Q140" s="215"/>
      <c r="R140" s="216">
        <f>SUM(R141:R148)</f>
        <v>0.10320000000000001</v>
      </c>
      <c r="S140" s="215"/>
      <c r="T140" s="217">
        <f>SUM(T141:T148)</f>
        <v>0.051600000000000007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218" t="s">
        <v>84</v>
      </c>
      <c r="AT140" s="219" t="s">
        <v>75</v>
      </c>
      <c r="AU140" s="219" t="s">
        <v>84</v>
      </c>
      <c r="AY140" s="218" t="s">
        <v>127</v>
      </c>
      <c r="BK140" s="220">
        <f>SUM(BK141:BK148)</f>
        <v>0</v>
      </c>
    </row>
    <row r="141" s="2" customFormat="1" ht="24.15" customHeight="1">
      <c r="A141" s="38"/>
      <c r="B141" s="39"/>
      <c r="C141" s="221" t="s">
        <v>289</v>
      </c>
      <c r="D141" s="221" t="s">
        <v>128</v>
      </c>
      <c r="E141" s="222" t="s">
        <v>489</v>
      </c>
      <c r="F141" s="223" t="s">
        <v>490</v>
      </c>
      <c r="G141" s="224" t="s">
        <v>474</v>
      </c>
      <c r="H141" s="225">
        <v>5160</v>
      </c>
      <c r="I141" s="226"/>
      <c r="J141" s="227">
        <f>ROUND(I141*H141,2)</f>
        <v>0</v>
      </c>
      <c r="K141" s="228"/>
      <c r="L141" s="44"/>
      <c r="M141" s="229" t="s">
        <v>1</v>
      </c>
      <c r="N141" s="230" t="s">
        <v>42</v>
      </c>
      <c r="O141" s="97"/>
      <c r="P141" s="231">
        <f>O141*H141</f>
        <v>0</v>
      </c>
      <c r="Q141" s="231">
        <v>2.0000000000000002E-05</v>
      </c>
      <c r="R141" s="231">
        <f>Q141*H141</f>
        <v>0.10320000000000001</v>
      </c>
      <c r="S141" s="231">
        <v>1.0000000000000001E-05</v>
      </c>
      <c r="T141" s="232">
        <f>S141*H141</f>
        <v>0.051600000000000007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3" t="s">
        <v>143</v>
      </c>
      <c r="AT141" s="233" t="s">
        <v>128</v>
      </c>
      <c r="AU141" s="233" t="s">
        <v>133</v>
      </c>
      <c r="AY141" s="17" t="s">
        <v>127</v>
      </c>
      <c r="BE141" s="234">
        <f>IF(N141="základná",J141,0)</f>
        <v>0</v>
      </c>
      <c r="BF141" s="234">
        <f>IF(N141="znížená",J141,0)</f>
        <v>0</v>
      </c>
      <c r="BG141" s="234">
        <f>IF(N141="zákl. prenesená",J141,0)</f>
        <v>0</v>
      </c>
      <c r="BH141" s="234">
        <f>IF(N141="zníž. prenesená",J141,0)</f>
        <v>0</v>
      </c>
      <c r="BI141" s="234">
        <f>IF(N141="nulová",J141,0)</f>
        <v>0</v>
      </c>
      <c r="BJ141" s="17" t="s">
        <v>133</v>
      </c>
      <c r="BK141" s="234">
        <f>ROUND(I141*H141,2)</f>
        <v>0</v>
      </c>
      <c r="BL141" s="17" t="s">
        <v>143</v>
      </c>
      <c r="BM141" s="233" t="s">
        <v>491</v>
      </c>
    </row>
    <row r="142" s="14" customFormat="1">
      <c r="A142" s="14"/>
      <c r="B142" s="272"/>
      <c r="C142" s="273"/>
      <c r="D142" s="250" t="s">
        <v>190</v>
      </c>
      <c r="E142" s="274" t="s">
        <v>1</v>
      </c>
      <c r="F142" s="275" t="s">
        <v>479</v>
      </c>
      <c r="G142" s="273"/>
      <c r="H142" s="274" t="s">
        <v>1</v>
      </c>
      <c r="I142" s="276"/>
      <c r="J142" s="273"/>
      <c r="K142" s="273"/>
      <c r="L142" s="277"/>
      <c r="M142" s="278"/>
      <c r="N142" s="279"/>
      <c r="O142" s="279"/>
      <c r="P142" s="279"/>
      <c r="Q142" s="279"/>
      <c r="R142" s="279"/>
      <c r="S142" s="279"/>
      <c r="T142" s="28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81" t="s">
        <v>190</v>
      </c>
      <c r="AU142" s="281" t="s">
        <v>133</v>
      </c>
      <c r="AV142" s="14" t="s">
        <v>84</v>
      </c>
      <c r="AW142" s="14" t="s">
        <v>33</v>
      </c>
      <c r="AX142" s="14" t="s">
        <v>76</v>
      </c>
      <c r="AY142" s="281" t="s">
        <v>127</v>
      </c>
    </row>
    <row r="143" s="13" customFormat="1">
      <c r="A143" s="13"/>
      <c r="B143" s="248"/>
      <c r="C143" s="249"/>
      <c r="D143" s="250" t="s">
        <v>190</v>
      </c>
      <c r="E143" s="251" t="s">
        <v>1</v>
      </c>
      <c r="F143" s="252" t="s">
        <v>492</v>
      </c>
      <c r="G143" s="249"/>
      <c r="H143" s="253">
        <v>3360</v>
      </c>
      <c r="I143" s="254"/>
      <c r="J143" s="249"/>
      <c r="K143" s="249"/>
      <c r="L143" s="255"/>
      <c r="M143" s="256"/>
      <c r="N143" s="257"/>
      <c r="O143" s="257"/>
      <c r="P143" s="257"/>
      <c r="Q143" s="257"/>
      <c r="R143" s="257"/>
      <c r="S143" s="257"/>
      <c r="T143" s="25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9" t="s">
        <v>190</v>
      </c>
      <c r="AU143" s="259" t="s">
        <v>133</v>
      </c>
      <c r="AV143" s="13" t="s">
        <v>133</v>
      </c>
      <c r="AW143" s="13" t="s">
        <v>33</v>
      </c>
      <c r="AX143" s="13" t="s">
        <v>76</v>
      </c>
      <c r="AY143" s="259" t="s">
        <v>127</v>
      </c>
    </row>
    <row r="144" s="14" customFormat="1">
      <c r="A144" s="14"/>
      <c r="B144" s="272"/>
      <c r="C144" s="273"/>
      <c r="D144" s="250" t="s">
        <v>190</v>
      </c>
      <c r="E144" s="274" t="s">
        <v>1</v>
      </c>
      <c r="F144" s="275" t="s">
        <v>481</v>
      </c>
      <c r="G144" s="273"/>
      <c r="H144" s="274" t="s">
        <v>1</v>
      </c>
      <c r="I144" s="276"/>
      <c r="J144" s="273"/>
      <c r="K144" s="273"/>
      <c r="L144" s="277"/>
      <c r="M144" s="278"/>
      <c r="N144" s="279"/>
      <c r="O144" s="279"/>
      <c r="P144" s="279"/>
      <c r="Q144" s="279"/>
      <c r="R144" s="279"/>
      <c r="S144" s="279"/>
      <c r="T144" s="28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81" t="s">
        <v>190</v>
      </c>
      <c r="AU144" s="281" t="s">
        <v>133</v>
      </c>
      <c r="AV144" s="14" t="s">
        <v>84</v>
      </c>
      <c r="AW144" s="14" t="s">
        <v>33</v>
      </c>
      <c r="AX144" s="14" t="s">
        <v>76</v>
      </c>
      <c r="AY144" s="281" t="s">
        <v>127</v>
      </c>
    </row>
    <row r="145" s="13" customFormat="1">
      <c r="A145" s="13"/>
      <c r="B145" s="248"/>
      <c r="C145" s="249"/>
      <c r="D145" s="250" t="s">
        <v>190</v>
      </c>
      <c r="E145" s="251" t="s">
        <v>1</v>
      </c>
      <c r="F145" s="252" t="s">
        <v>493</v>
      </c>
      <c r="G145" s="249"/>
      <c r="H145" s="253">
        <v>1320</v>
      </c>
      <c r="I145" s="254"/>
      <c r="J145" s="249"/>
      <c r="K145" s="249"/>
      <c r="L145" s="255"/>
      <c r="M145" s="256"/>
      <c r="N145" s="257"/>
      <c r="O145" s="257"/>
      <c r="P145" s="257"/>
      <c r="Q145" s="257"/>
      <c r="R145" s="257"/>
      <c r="S145" s="257"/>
      <c r="T145" s="25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9" t="s">
        <v>190</v>
      </c>
      <c r="AU145" s="259" t="s">
        <v>133</v>
      </c>
      <c r="AV145" s="13" t="s">
        <v>133</v>
      </c>
      <c r="AW145" s="13" t="s">
        <v>33</v>
      </c>
      <c r="AX145" s="13" t="s">
        <v>76</v>
      </c>
      <c r="AY145" s="259" t="s">
        <v>127</v>
      </c>
    </row>
    <row r="146" s="14" customFormat="1">
      <c r="A146" s="14"/>
      <c r="B146" s="272"/>
      <c r="C146" s="273"/>
      <c r="D146" s="250" t="s">
        <v>190</v>
      </c>
      <c r="E146" s="274" t="s">
        <v>1</v>
      </c>
      <c r="F146" s="275" t="s">
        <v>483</v>
      </c>
      <c r="G146" s="273"/>
      <c r="H146" s="274" t="s">
        <v>1</v>
      </c>
      <c r="I146" s="276"/>
      <c r="J146" s="273"/>
      <c r="K146" s="273"/>
      <c r="L146" s="277"/>
      <c r="M146" s="278"/>
      <c r="N146" s="279"/>
      <c r="O146" s="279"/>
      <c r="P146" s="279"/>
      <c r="Q146" s="279"/>
      <c r="R146" s="279"/>
      <c r="S146" s="279"/>
      <c r="T146" s="28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81" t="s">
        <v>190</v>
      </c>
      <c r="AU146" s="281" t="s">
        <v>133</v>
      </c>
      <c r="AV146" s="14" t="s">
        <v>84</v>
      </c>
      <c r="AW146" s="14" t="s">
        <v>33</v>
      </c>
      <c r="AX146" s="14" t="s">
        <v>76</v>
      </c>
      <c r="AY146" s="281" t="s">
        <v>127</v>
      </c>
    </row>
    <row r="147" s="13" customFormat="1">
      <c r="A147" s="13"/>
      <c r="B147" s="248"/>
      <c r="C147" s="249"/>
      <c r="D147" s="250" t="s">
        <v>190</v>
      </c>
      <c r="E147" s="251" t="s">
        <v>1</v>
      </c>
      <c r="F147" s="252" t="s">
        <v>494</v>
      </c>
      <c r="G147" s="249"/>
      <c r="H147" s="253">
        <v>480</v>
      </c>
      <c r="I147" s="254"/>
      <c r="J147" s="249"/>
      <c r="K147" s="249"/>
      <c r="L147" s="255"/>
      <c r="M147" s="256"/>
      <c r="N147" s="257"/>
      <c r="O147" s="257"/>
      <c r="P147" s="257"/>
      <c r="Q147" s="257"/>
      <c r="R147" s="257"/>
      <c r="S147" s="257"/>
      <c r="T147" s="25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9" t="s">
        <v>190</v>
      </c>
      <c r="AU147" s="259" t="s">
        <v>133</v>
      </c>
      <c r="AV147" s="13" t="s">
        <v>133</v>
      </c>
      <c r="AW147" s="13" t="s">
        <v>33</v>
      </c>
      <c r="AX147" s="13" t="s">
        <v>76</v>
      </c>
      <c r="AY147" s="259" t="s">
        <v>127</v>
      </c>
    </row>
    <row r="148" s="15" customFormat="1">
      <c r="A148" s="15"/>
      <c r="B148" s="282"/>
      <c r="C148" s="283"/>
      <c r="D148" s="250" t="s">
        <v>190</v>
      </c>
      <c r="E148" s="284" t="s">
        <v>1</v>
      </c>
      <c r="F148" s="285" t="s">
        <v>485</v>
      </c>
      <c r="G148" s="283"/>
      <c r="H148" s="286">
        <v>5160</v>
      </c>
      <c r="I148" s="287"/>
      <c r="J148" s="283"/>
      <c r="K148" s="283"/>
      <c r="L148" s="288"/>
      <c r="M148" s="289"/>
      <c r="N148" s="290"/>
      <c r="O148" s="290"/>
      <c r="P148" s="290"/>
      <c r="Q148" s="290"/>
      <c r="R148" s="290"/>
      <c r="S148" s="290"/>
      <c r="T148" s="29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92" t="s">
        <v>190</v>
      </c>
      <c r="AU148" s="292" t="s">
        <v>133</v>
      </c>
      <c r="AV148" s="15" t="s">
        <v>143</v>
      </c>
      <c r="AW148" s="15" t="s">
        <v>33</v>
      </c>
      <c r="AX148" s="15" t="s">
        <v>84</v>
      </c>
      <c r="AY148" s="292" t="s">
        <v>127</v>
      </c>
    </row>
    <row r="149" s="11" customFormat="1" ht="22.8" customHeight="1">
      <c r="A149" s="11"/>
      <c r="B149" s="207"/>
      <c r="C149" s="208"/>
      <c r="D149" s="209" t="s">
        <v>75</v>
      </c>
      <c r="E149" s="246" t="s">
        <v>378</v>
      </c>
      <c r="F149" s="246" t="s">
        <v>379</v>
      </c>
      <c r="G149" s="208"/>
      <c r="H149" s="208"/>
      <c r="I149" s="211"/>
      <c r="J149" s="247">
        <f>BK149</f>
        <v>0</v>
      </c>
      <c r="K149" s="208"/>
      <c r="L149" s="213"/>
      <c r="M149" s="214"/>
      <c r="N149" s="215"/>
      <c r="O149" s="215"/>
      <c r="P149" s="216">
        <f>P150</f>
        <v>0</v>
      </c>
      <c r="Q149" s="215"/>
      <c r="R149" s="216">
        <f>R150</f>
        <v>0</v>
      </c>
      <c r="S149" s="215"/>
      <c r="T149" s="217">
        <f>T150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18" t="s">
        <v>84</v>
      </c>
      <c r="AT149" s="219" t="s">
        <v>75</v>
      </c>
      <c r="AU149" s="219" t="s">
        <v>84</v>
      </c>
      <c r="AY149" s="218" t="s">
        <v>127</v>
      </c>
      <c r="BK149" s="220">
        <f>BK150</f>
        <v>0</v>
      </c>
    </row>
    <row r="150" s="2" customFormat="1" ht="24.15" customHeight="1">
      <c r="A150" s="38"/>
      <c r="B150" s="39"/>
      <c r="C150" s="221" t="s">
        <v>255</v>
      </c>
      <c r="D150" s="221" t="s">
        <v>128</v>
      </c>
      <c r="E150" s="222" t="s">
        <v>381</v>
      </c>
      <c r="F150" s="223" t="s">
        <v>382</v>
      </c>
      <c r="G150" s="224" t="s">
        <v>214</v>
      </c>
      <c r="H150" s="225">
        <v>0.33900000000000002</v>
      </c>
      <c r="I150" s="226"/>
      <c r="J150" s="227">
        <f>ROUND(I150*H150,2)</f>
        <v>0</v>
      </c>
      <c r="K150" s="228"/>
      <c r="L150" s="44"/>
      <c r="M150" s="229" t="s">
        <v>1</v>
      </c>
      <c r="N150" s="230" t="s">
        <v>42</v>
      </c>
      <c r="O150" s="97"/>
      <c r="P150" s="231">
        <f>O150*H150</f>
        <v>0</v>
      </c>
      <c r="Q150" s="231">
        <v>0</v>
      </c>
      <c r="R150" s="231">
        <f>Q150*H150</f>
        <v>0</v>
      </c>
      <c r="S150" s="231">
        <v>0</v>
      </c>
      <c r="T150" s="23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3" t="s">
        <v>143</v>
      </c>
      <c r="AT150" s="233" t="s">
        <v>128</v>
      </c>
      <c r="AU150" s="233" t="s">
        <v>133</v>
      </c>
      <c r="AY150" s="17" t="s">
        <v>127</v>
      </c>
      <c r="BE150" s="234">
        <f>IF(N150="základná",J150,0)</f>
        <v>0</v>
      </c>
      <c r="BF150" s="234">
        <f>IF(N150="znížená",J150,0)</f>
        <v>0</v>
      </c>
      <c r="BG150" s="234">
        <f>IF(N150="zákl. prenesená",J150,0)</f>
        <v>0</v>
      </c>
      <c r="BH150" s="234">
        <f>IF(N150="zníž. prenesená",J150,0)</f>
        <v>0</v>
      </c>
      <c r="BI150" s="234">
        <f>IF(N150="nulová",J150,0)</f>
        <v>0</v>
      </c>
      <c r="BJ150" s="17" t="s">
        <v>133</v>
      </c>
      <c r="BK150" s="234">
        <f>ROUND(I150*H150,2)</f>
        <v>0</v>
      </c>
      <c r="BL150" s="17" t="s">
        <v>143</v>
      </c>
      <c r="BM150" s="233" t="s">
        <v>495</v>
      </c>
    </row>
    <row r="151" s="11" customFormat="1" ht="25.92" customHeight="1">
      <c r="A151" s="11"/>
      <c r="B151" s="207"/>
      <c r="C151" s="208"/>
      <c r="D151" s="209" t="s">
        <v>75</v>
      </c>
      <c r="E151" s="210" t="s">
        <v>388</v>
      </c>
      <c r="F151" s="210" t="s">
        <v>389</v>
      </c>
      <c r="G151" s="208"/>
      <c r="H151" s="208"/>
      <c r="I151" s="211"/>
      <c r="J151" s="212">
        <f>BK151</f>
        <v>0</v>
      </c>
      <c r="K151" s="208"/>
      <c r="L151" s="213"/>
      <c r="M151" s="214"/>
      <c r="N151" s="215"/>
      <c r="O151" s="215"/>
      <c r="P151" s="216">
        <f>P152+P162+P271</f>
        <v>0</v>
      </c>
      <c r="Q151" s="215"/>
      <c r="R151" s="216">
        <f>R152+R162+R271</f>
        <v>208465.43389175521</v>
      </c>
      <c r="S151" s="215"/>
      <c r="T151" s="217">
        <f>T152+T162+T271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18" t="s">
        <v>133</v>
      </c>
      <c r="AT151" s="219" t="s">
        <v>75</v>
      </c>
      <c r="AU151" s="219" t="s">
        <v>76</v>
      </c>
      <c r="AY151" s="218" t="s">
        <v>127</v>
      </c>
      <c r="BK151" s="220">
        <f>BK152+BK162+BK271</f>
        <v>0</v>
      </c>
    </row>
    <row r="152" s="11" customFormat="1" ht="22.8" customHeight="1">
      <c r="A152" s="11"/>
      <c r="B152" s="207"/>
      <c r="C152" s="208"/>
      <c r="D152" s="209" t="s">
        <v>75</v>
      </c>
      <c r="E152" s="246" t="s">
        <v>443</v>
      </c>
      <c r="F152" s="246" t="s">
        <v>444</v>
      </c>
      <c r="G152" s="208"/>
      <c r="H152" s="208"/>
      <c r="I152" s="211"/>
      <c r="J152" s="247">
        <f>BK152</f>
        <v>0</v>
      </c>
      <c r="K152" s="208"/>
      <c r="L152" s="213"/>
      <c r="M152" s="214"/>
      <c r="N152" s="215"/>
      <c r="O152" s="215"/>
      <c r="P152" s="216">
        <f>SUM(P153:P161)</f>
        <v>0</v>
      </c>
      <c r="Q152" s="215"/>
      <c r="R152" s="216">
        <f>SUM(R153:R161)</f>
        <v>0.64604000000000006</v>
      </c>
      <c r="S152" s="215"/>
      <c r="T152" s="217">
        <f>SUM(T153:T161)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218" t="s">
        <v>133</v>
      </c>
      <c r="AT152" s="219" t="s">
        <v>75</v>
      </c>
      <c r="AU152" s="219" t="s">
        <v>84</v>
      </c>
      <c r="AY152" s="218" t="s">
        <v>127</v>
      </c>
      <c r="BK152" s="220">
        <f>SUM(BK153:BK161)</f>
        <v>0</v>
      </c>
    </row>
    <row r="153" s="2" customFormat="1" ht="16.5" customHeight="1">
      <c r="A153" s="38"/>
      <c r="B153" s="39"/>
      <c r="C153" s="221" t="s">
        <v>84</v>
      </c>
      <c r="D153" s="221" t="s">
        <v>128</v>
      </c>
      <c r="E153" s="222" t="s">
        <v>496</v>
      </c>
      <c r="F153" s="223" t="s">
        <v>497</v>
      </c>
      <c r="G153" s="224" t="s">
        <v>240</v>
      </c>
      <c r="H153" s="225">
        <v>124</v>
      </c>
      <c r="I153" s="226"/>
      <c r="J153" s="227">
        <f>ROUND(I153*H153,2)</f>
        <v>0</v>
      </c>
      <c r="K153" s="228"/>
      <c r="L153" s="44"/>
      <c r="M153" s="229" t="s">
        <v>1</v>
      </c>
      <c r="N153" s="230" t="s">
        <v>42</v>
      </c>
      <c r="O153" s="97"/>
      <c r="P153" s="231">
        <f>O153*H153</f>
        <v>0</v>
      </c>
      <c r="Q153" s="231">
        <v>0.0052100000000000002</v>
      </c>
      <c r="R153" s="231">
        <f>Q153*H153</f>
        <v>0.64604000000000006</v>
      </c>
      <c r="S153" s="231">
        <v>0</v>
      </c>
      <c r="T153" s="23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3" t="s">
        <v>395</v>
      </c>
      <c r="AT153" s="233" t="s">
        <v>128</v>
      </c>
      <c r="AU153" s="233" t="s">
        <v>133</v>
      </c>
      <c r="AY153" s="17" t="s">
        <v>127</v>
      </c>
      <c r="BE153" s="234">
        <f>IF(N153="základná",J153,0)</f>
        <v>0</v>
      </c>
      <c r="BF153" s="234">
        <f>IF(N153="znížená",J153,0)</f>
        <v>0</v>
      </c>
      <c r="BG153" s="234">
        <f>IF(N153="zákl. prenesená",J153,0)</f>
        <v>0</v>
      </c>
      <c r="BH153" s="234">
        <f>IF(N153="zníž. prenesená",J153,0)</f>
        <v>0</v>
      </c>
      <c r="BI153" s="234">
        <f>IF(N153="nulová",J153,0)</f>
        <v>0</v>
      </c>
      <c r="BJ153" s="17" t="s">
        <v>133</v>
      </c>
      <c r="BK153" s="234">
        <f>ROUND(I153*H153,2)</f>
        <v>0</v>
      </c>
      <c r="BL153" s="17" t="s">
        <v>395</v>
      </c>
      <c r="BM153" s="233" t="s">
        <v>498</v>
      </c>
    </row>
    <row r="154" s="14" customFormat="1">
      <c r="A154" s="14"/>
      <c r="B154" s="272"/>
      <c r="C154" s="273"/>
      <c r="D154" s="250" t="s">
        <v>190</v>
      </c>
      <c r="E154" s="274" t="s">
        <v>1</v>
      </c>
      <c r="F154" s="275" t="s">
        <v>479</v>
      </c>
      <c r="G154" s="273"/>
      <c r="H154" s="274" t="s">
        <v>1</v>
      </c>
      <c r="I154" s="276"/>
      <c r="J154" s="273"/>
      <c r="K154" s="273"/>
      <c r="L154" s="277"/>
      <c r="M154" s="278"/>
      <c r="N154" s="279"/>
      <c r="O154" s="279"/>
      <c r="P154" s="279"/>
      <c r="Q154" s="279"/>
      <c r="R154" s="279"/>
      <c r="S154" s="279"/>
      <c r="T154" s="28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81" t="s">
        <v>190</v>
      </c>
      <c r="AU154" s="281" t="s">
        <v>133</v>
      </c>
      <c r="AV154" s="14" t="s">
        <v>84</v>
      </c>
      <c r="AW154" s="14" t="s">
        <v>33</v>
      </c>
      <c r="AX154" s="14" t="s">
        <v>76</v>
      </c>
      <c r="AY154" s="281" t="s">
        <v>127</v>
      </c>
    </row>
    <row r="155" s="13" customFormat="1">
      <c r="A155" s="13"/>
      <c r="B155" s="248"/>
      <c r="C155" s="249"/>
      <c r="D155" s="250" t="s">
        <v>190</v>
      </c>
      <c r="E155" s="251" t="s">
        <v>1</v>
      </c>
      <c r="F155" s="252" t="s">
        <v>499</v>
      </c>
      <c r="G155" s="249"/>
      <c r="H155" s="253">
        <v>94</v>
      </c>
      <c r="I155" s="254"/>
      <c r="J155" s="249"/>
      <c r="K155" s="249"/>
      <c r="L155" s="255"/>
      <c r="M155" s="256"/>
      <c r="N155" s="257"/>
      <c r="O155" s="257"/>
      <c r="P155" s="257"/>
      <c r="Q155" s="257"/>
      <c r="R155" s="257"/>
      <c r="S155" s="257"/>
      <c r="T155" s="25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9" t="s">
        <v>190</v>
      </c>
      <c r="AU155" s="259" t="s">
        <v>133</v>
      </c>
      <c r="AV155" s="13" t="s">
        <v>133</v>
      </c>
      <c r="AW155" s="13" t="s">
        <v>33</v>
      </c>
      <c r="AX155" s="13" t="s">
        <v>76</v>
      </c>
      <c r="AY155" s="259" t="s">
        <v>127</v>
      </c>
    </row>
    <row r="156" s="14" customFormat="1">
      <c r="A156" s="14"/>
      <c r="B156" s="272"/>
      <c r="C156" s="273"/>
      <c r="D156" s="250" t="s">
        <v>190</v>
      </c>
      <c r="E156" s="274" t="s">
        <v>1</v>
      </c>
      <c r="F156" s="275" t="s">
        <v>481</v>
      </c>
      <c r="G156" s="273"/>
      <c r="H156" s="274" t="s">
        <v>1</v>
      </c>
      <c r="I156" s="276"/>
      <c r="J156" s="273"/>
      <c r="K156" s="273"/>
      <c r="L156" s="277"/>
      <c r="M156" s="278"/>
      <c r="N156" s="279"/>
      <c r="O156" s="279"/>
      <c r="P156" s="279"/>
      <c r="Q156" s="279"/>
      <c r="R156" s="279"/>
      <c r="S156" s="279"/>
      <c r="T156" s="28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81" t="s">
        <v>190</v>
      </c>
      <c r="AU156" s="281" t="s">
        <v>133</v>
      </c>
      <c r="AV156" s="14" t="s">
        <v>84</v>
      </c>
      <c r="AW156" s="14" t="s">
        <v>33</v>
      </c>
      <c r="AX156" s="14" t="s">
        <v>76</v>
      </c>
      <c r="AY156" s="281" t="s">
        <v>127</v>
      </c>
    </row>
    <row r="157" s="13" customFormat="1">
      <c r="A157" s="13"/>
      <c r="B157" s="248"/>
      <c r="C157" s="249"/>
      <c r="D157" s="250" t="s">
        <v>190</v>
      </c>
      <c r="E157" s="251" t="s">
        <v>1</v>
      </c>
      <c r="F157" s="252" t="s">
        <v>7</v>
      </c>
      <c r="G157" s="249"/>
      <c r="H157" s="253">
        <v>20</v>
      </c>
      <c r="I157" s="254"/>
      <c r="J157" s="249"/>
      <c r="K157" s="249"/>
      <c r="L157" s="255"/>
      <c r="M157" s="256"/>
      <c r="N157" s="257"/>
      <c r="O157" s="257"/>
      <c r="P157" s="257"/>
      <c r="Q157" s="257"/>
      <c r="R157" s="257"/>
      <c r="S157" s="257"/>
      <c r="T157" s="25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9" t="s">
        <v>190</v>
      </c>
      <c r="AU157" s="259" t="s">
        <v>133</v>
      </c>
      <c r="AV157" s="13" t="s">
        <v>133</v>
      </c>
      <c r="AW157" s="13" t="s">
        <v>33</v>
      </c>
      <c r="AX157" s="13" t="s">
        <v>76</v>
      </c>
      <c r="AY157" s="259" t="s">
        <v>127</v>
      </c>
    </row>
    <row r="158" s="14" customFormat="1">
      <c r="A158" s="14"/>
      <c r="B158" s="272"/>
      <c r="C158" s="273"/>
      <c r="D158" s="250" t="s">
        <v>190</v>
      </c>
      <c r="E158" s="274" t="s">
        <v>1</v>
      </c>
      <c r="F158" s="275" t="s">
        <v>483</v>
      </c>
      <c r="G158" s="273"/>
      <c r="H158" s="274" t="s">
        <v>1</v>
      </c>
      <c r="I158" s="276"/>
      <c r="J158" s="273"/>
      <c r="K158" s="273"/>
      <c r="L158" s="277"/>
      <c r="M158" s="278"/>
      <c r="N158" s="279"/>
      <c r="O158" s="279"/>
      <c r="P158" s="279"/>
      <c r="Q158" s="279"/>
      <c r="R158" s="279"/>
      <c r="S158" s="279"/>
      <c r="T158" s="28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81" t="s">
        <v>190</v>
      </c>
      <c r="AU158" s="281" t="s">
        <v>133</v>
      </c>
      <c r="AV158" s="14" t="s">
        <v>84</v>
      </c>
      <c r="AW158" s="14" t="s">
        <v>33</v>
      </c>
      <c r="AX158" s="14" t="s">
        <v>76</v>
      </c>
      <c r="AY158" s="281" t="s">
        <v>127</v>
      </c>
    </row>
    <row r="159" s="13" customFormat="1">
      <c r="A159" s="13"/>
      <c r="B159" s="248"/>
      <c r="C159" s="249"/>
      <c r="D159" s="250" t="s">
        <v>190</v>
      </c>
      <c r="E159" s="251" t="s">
        <v>1</v>
      </c>
      <c r="F159" s="252" t="s">
        <v>202</v>
      </c>
      <c r="G159" s="249"/>
      <c r="H159" s="253">
        <v>10</v>
      </c>
      <c r="I159" s="254"/>
      <c r="J159" s="249"/>
      <c r="K159" s="249"/>
      <c r="L159" s="255"/>
      <c r="M159" s="256"/>
      <c r="N159" s="257"/>
      <c r="O159" s="257"/>
      <c r="P159" s="257"/>
      <c r="Q159" s="257"/>
      <c r="R159" s="257"/>
      <c r="S159" s="257"/>
      <c r="T159" s="25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9" t="s">
        <v>190</v>
      </c>
      <c r="AU159" s="259" t="s">
        <v>133</v>
      </c>
      <c r="AV159" s="13" t="s">
        <v>133</v>
      </c>
      <c r="AW159" s="13" t="s">
        <v>33</v>
      </c>
      <c r="AX159" s="13" t="s">
        <v>76</v>
      </c>
      <c r="AY159" s="259" t="s">
        <v>127</v>
      </c>
    </row>
    <row r="160" s="15" customFormat="1">
      <c r="A160" s="15"/>
      <c r="B160" s="282"/>
      <c r="C160" s="283"/>
      <c r="D160" s="250" t="s">
        <v>190</v>
      </c>
      <c r="E160" s="284" t="s">
        <v>1</v>
      </c>
      <c r="F160" s="285" t="s">
        <v>485</v>
      </c>
      <c r="G160" s="283"/>
      <c r="H160" s="286">
        <v>124</v>
      </c>
      <c r="I160" s="287"/>
      <c r="J160" s="283"/>
      <c r="K160" s="283"/>
      <c r="L160" s="288"/>
      <c r="M160" s="289"/>
      <c r="N160" s="290"/>
      <c r="O160" s="290"/>
      <c r="P160" s="290"/>
      <c r="Q160" s="290"/>
      <c r="R160" s="290"/>
      <c r="S160" s="290"/>
      <c r="T160" s="291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92" t="s">
        <v>190</v>
      </c>
      <c r="AU160" s="292" t="s">
        <v>133</v>
      </c>
      <c r="AV160" s="15" t="s">
        <v>143</v>
      </c>
      <c r="AW160" s="15" t="s">
        <v>33</v>
      </c>
      <c r="AX160" s="15" t="s">
        <v>84</v>
      </c>
      <c r="AY160" s="292" t="s">
        <v>127</v>
      </c>
    </row>
    <row r="161" s="2" customFormat="1" ht="24.15" customHeight="1">
      <c r="A161" s="38"/>
      <c r="B161" s="39"/>
      <c r="C161" s="221" t="s">
        <v>246</v>
      </c>
      <c r="D161" s="221" t="s">
        <v>128</v>
      </c>
      <c r="E161" s="222" t="s">
        <v>454</v>
      </c>
      <c r="F161" s="223" t="s">
        <v>455</v>
      </c>
      <c r="G161" s="224" t="s">
        <v>441</v>
      </c>
      <c r="H161" s="271"/>
      <c r="I161" s="226"/>
      <c r="J161" s="227">
        <f>ROUND(I161*H161,2)</f>
        <v>0</v>
      </c>
      <c r="K161" s="228"/>
      <c r="L161" s="44"/>
      <c r="M161" s="229" t="s">
        <v>1</v>
      </c>
      <c r="N161" s="230" t="s">
        <v>42</v>
      </c>
      <c r="O161" s="97"/>
      <c r="P161" s="231">
        <f>O161*H161</f>
        <v>0</v>
      </c>
      <c r="Q161" s="231">
        <v>0</v>
      </c>
      <c r="R161" s="231">
        <f>Q161*H161</f>
        <v>0</v>
      </c>
      <c r="S161" s="231">
        <v>0</v>
      </c>
      <c r="T161" s="23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3" t="s">
        <v>395</v>
      </c>
      <c r="AT161" s="233" t="s">
        <v>128</v>
      </c>
      <c r="AU161" s="233" t="s">
        <v>133</v>
      </c>
      <c r="AY161" s="17" t="s">
        <v>127</v>
      </c>
      <c r="BE161" s="234">
        <f>IF(N161="základná",J161,0)</f>
        <v>0</v>
      </c>
      <c r="BF161" s="234">
        <f>IF(N161="znížená",J161,0)</f>
        <v>0</v>
      </c>
      <c r="BG161" s="234">
        <f>IF(N161="zákl. prenesená",J161,0)</f>
        <v>0</v>
      </c>
      <c r="BH161" s="234">
        <f>IF(N161="zníž. prenesená",J161,0)</f>
        <v>0</v>
      </c>
      <c r="BI161" s="234">
        <f>IF(N161="nulová",J161,0)</f>
        <v>0</v>
      </c>
      <c r="BJ161" s="17" t="s">
        <v>133</v>
      </c>
      <c r="BK161" s="234">
        <f>ROUND(I161*H161,2)</f>
        <v>0</v>
      </c>
      <c r="BL161" s="17" t="s">
        <v>395</v>
      </c>
      <c r="BM161" s="233" t="s">
        <v>500</v>
      </c>
    </row>
    <row r="162" s="11" customFormat="1" ht="22.8" customHeight="1">
      <c r="A162" s="11"/>
      <c r="B162" s="207"/>
      <c r="C162" s="208"/>
      <c r="D162" s="209" t="s">
        <v>75</v>
      </c>
      <c r="E162" s="246" t="s">
        <v>501</v>
      </c>
      <c r="F162" s="246" t="s">
        <v>502</v>
      </c>
      <c r="G162" s="208"/>
      <c r="H162" s="208"/>
      <c r="I162" s="211"/>
      <c r="J162" s="247">
        <f>BK162</f>
        <v>0</v>
      </c>
      <c r="K162" s="208"/>
      <c r="L162" s="213"/>
      <c r="M162" s="214"/>
      <c r="N162" s="215"/>
      <c r="O162" s="215"/>
      <c r="P162" s="216">
        <f>SUM(P163:P270)</f>
        <v>0</v>
      </c>
      <c r="Q162" s="215"/>
      <c r="R162" s="216">
        <f>SUM(R163:R270)</f>
        <v>208443.6819582</v>
      </c>
      <c r="S162" s="215"/>
      <c r="T162" s="217">
        <f>SUM(T163:T270)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218" t="s">
        <v>133</v>
      </c>
      <c r="AT162" s="219" t="s">
        <v>75</v>
      </c>
      <c r="AU162" s="219" t="s">
        <v>84</v>
      </c>
      <c r="AY162" s="218" t="s">
        <v>127</v>
      </c>
      <c r="BK162" s="220">
        <f>SUM(BK163:BK270)</f>
        <v>0</v>
      </c>
    </row>
    <row r="163" s="2" customFormat="1" ht="16.5" customHeight="1">
      <c r="A163" s="38"/>
      <c r="B163" s="39"/>
      <c r="C163" s="221" t="s">
        <v>133</v>
      </c>
      <c r="D163" s="221" t="s">
        <v>128</v>
      </c>
      <c r="E163" s="222" t="s">
        <v>503</v>
      </c>
      <c r="F163" s="223" t="s">
        <v>504</v>
      </c>
      <c r="G163" s="224" t="s">
        <v>141</v>
      </c>
      <c r="H163" s="225">
        <v>2112</v>
      </c>
      <c r="I163" s="226"/>
      <c r="J163" s="227">
        <f>ROUND(I163*H163,2)</f>
        <v>0</v>
      </c>
      <c r="K163" s="228"/>
      <c r="L163" s="44"/>
      <c r="M163" s="229" t="s">
        <v>1</v>
      </c>
      <c r="N163" s="230" t="s">
        <v>42</v>
      </c>
      <c r="O163" s="97"/>
      <c r="P163" s="231">
        <f>O163*H163</f>
        <v>0</v>
      </c>
      <c r="Q163" s="231">
        <v>9.0000000000000006E-05</v>
      </c>
      <c r="R163" s="231">
        <f>Q163*H163</f>
        <v>0.19008</v>
      </c>
      <c r="S163" s="231">
        <v>0</v>
      </c>
      <c r="T163" s="23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3" t="s">
        <v>395</v>
      </c>
      <c r="AT163" s="233" t="s">
        <v>128</v>
      </c>
      <c r="AU163" s="233" t="s">
        <v>133</v>
      </c>
      <c r="AY163" s="17" t="s">
        <v>127</v>
      </c>
      <c r="BE163" s="234">
        <f>IF(N163="základná",J163,0)</f>
        <v>0</v>
      </c>
      <c r="BF163" s="234">
        <f>IF(N163="znížená",J163,0)</f>
        <v>0</v>
      </c>
      <c r="BG163" s="234">
        <f>IF(N163="zákl. prenesená",J163,0)</f>
        <v>0</v>
      </c>
      <c r="BH163" s="234">
        <f>IF(N163="zníž. prenesená",J163,0)</f>
        <v>0</v>
      </c>
      <c r="BI163" s="234">
        <f>IF(N163="nulová",J163,0)</f>
        <v>0</v>
      </c>
      <c r="BJ163" s="17" t="s">
        <v>133</v>
      </c>
      <c r="BK163" s="234">
        <f>ROUND(I163*H163,2)</f>
        <v>0</v>
      </c>
      <c r="BL163" s="17" t="s">
        <v>395</v>
      </c>
      <c r="BM163" s="233" t="s">
        <v>505</v>
      </c>
    </row>
    <row r="164" s="14" customFormat="1">
      <c r="A164" s="14"/>
      <c r="B164" s="272"/>
      <c r="C164" s="273"/>
      <c r="D164" s="250" t="s">
        <v>190</v>
      </c>
      <c r="E164" s="274" t="s">
        <v>1</v>
      </c>
      <c r="F164" s="275" t="s">
        <v>479</v>
      </c>
      <c r="G164" s="273"/>
      <c r="H164" s="274" t="s">
        <v>1</v>
      </c>
      <c r="I164" s="276"/>
      <c r="J164" s="273"/>
      <c r="K164" s="273"/>
      <c r="L164" s="277"/>
      <c r="M164" s="278"/>
      <c r="N164" s="279"/>
      <c r="O164" s="279"/>
      <c r="P164" s="279"/>
      <c r="Q164" s="279"/>
      <c r="R164" s="279"/>
      <c r="S164" s="279"/>
      <c r="T164" s="28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81" t="s">
        <v>190</v>
      </c>
      <c r="AU164" s="281" t="s">
        <v>133</v>
      </c>
      <c r="AV164" s="14" t="s">
        <v>84</v>
      </c>
      <c r="AW164" s="14" t="s">
        <v>33</v>
      </c>
      <c r="AX164" s="14" t="s">
        <v>76</v>
      </c>
      <c r="AY164" s="281" t="s">
        <v>127</v>
      </c>
    </row>
    <row r="165" s="13" customFormat="1">
      <c r="A165" s="13"/>
      <c r="B165" s="248"/>
      <c r="C165" s="249"/>
      <c r="D165" s="250" t="s">
        <v>190</v>
      </c>
      <c r="E165" s="251" t="s">
        <v>1</v>
      </c>
      <c r="F165" s="252" t="s">
        <v>506</v>
      </c>
      <c r="G165" s="249"/>
      <c r="H165" s="253">
        <v>1738</v>
      </c>
      <c r="I165" s="254"/>
      <c r="J165" s="249"/>
      <c r="K165" s="249"/>
      <c r="L165" s="255"/>
      <c r="M165" s="256"/>
      <c r="N165" s="257"/>
      <c r="O165" s="257"/>
      <c r="P165" s="257"/>
      <c r="Q165" s="257"/>
      <c r="R165" s="257"/>
      <c r="S165" s="257"/>
      <c r="T165" s="25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9" t="s">
        <v>190</v>
      </c>
      <c r="AU165" s="259" t="s">
        <v>133</v>
      </c>
      <c r="AV165" s="13" t="s">
        <v>133</v>
      </c>
      <c r="AW165" s="13" t="s">
        <v>33</v>
      </c>
      <c r="AX165" s="13" t="s">
        <v>76</v>
      </c>
      <c r="AY165" s="259" t="s">
        <v>127</v>
      </c>
    </row>
    <row r="166" s="14" customFormat="1">
      <c r="A166" s="14"/>
      <c r="B166" s="272"/>
      <c r="C166" s="273"/>
      <c r="D166" s="250" t="s">
        <v>190</v>
      </c>
      <c r="E166" s="274" t="s">
        <v>1</v>
      </c>
      <c r="F166" s="275" t="s">
        <v>481</v>
      </c>
      <c r="G166" s="273"/>
      <c r="H166" s="274" t="s">
        <v>1</v>
      </c>
      <c r="I166" s="276"/>
      <c r="J166" s="273"/>
      <c r="K166" s="273"/>
      <c r="L166" s="277"/>
      <c r="M166" s="278"/>
      <c r="N166" s="279"/>
      <c r="O166" s="279"/>
      <c r="P166" s="279"/>
      <c r="Q166" s="279"/>
      <c r="R166" s="279"/>
      <c r="S166" s="279"/>
      <c r="T166" s="28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1" t="s">
        <v>190</v>
      </c>
      <c r="AU166" s="281" t="s">
        <v>133</v>
      </c>
      <c r="AV166" s="14" t="s">
        <v>84</v>
      </c>
      <c r="AW166" s="14" t="s">
        <v>33</v>
      </c>
      <c r="AX166" s="14" t="s">
        <v>76</v>
      </c>
      <c r="AY166" s="281" t="s">
        <v>127</v>
      </c>
    </row>
    <row r="167" s="13" customFormat="1">
      <c r="A167" s="13"/>
      <c r="B167" s="248"/>
      <c r="C167" s="249"/>
      <c r="D167" s="250" t="s">
        <v>190</v>
      </c>
      <c r="E167" s="251" t="s">
        <v>1</v>
      </c>
      <c r="F167" s="252" t="s">
        <v>507</v>
      </c>
      <c r="G167" s="249"/>
      <c r="H167" s="253">
        <v>282</v>
      </c>
      <c r="I167" s="254"/>
      <c r="J167" s="249"/>
      <c r="K167" s="249"/>
      <c r="L167" s="255"/>
      <c r="M167" s="256"/>
      <c r="N167" s="257"/>
      <c r="O167" s="257"/>
      <c r="P167" s="257"/>
      <c r="Q167" s="257"/>
      <c r="R167" s="257"/>
      <c r="S167" s="257"/>
      <c r="T167" s="25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9" t="s">
        <v>190</v>
      </c>
      <c r="AU167" s="259" t="s">
        <v>133</v>
      </c>
      <c r="AV167" s="13" t="s">
        <v>133</v>
      </c>
      <c r="AW167" s="13" t="s">
        <v>33</v>
      </c>
      <c r="AX167" s="13" t="s">
        <v>76</v>
      </c>
      <c r="AY167" s="259" t="s">
        <v>127</v>
      </c>
    </row>
    <row r="168" s="14" customFormat="1">
      <c r="A168" s="14"/>
      <c r="B168" s="272"/>
      <c r="C168" s="273"/>
      <c r="D168" s="250" t="s">
        <v>190</v>
      </c>
      <c r="E168" s="274" t="s">
        <v>1</v>
      </c>
      <c r="F168" s="275" t="s">
        <v>483</v>
      </c>
      <c r="G168" s="273"/>
      <c r="H168" s="274" t="s">
        <v>1</v>
      </c>
      <c r="I168" s="276"/>
      <c r="J168" s="273"/>
      <c r="K168" s="273"/>
      <c r="L168" s="277"/>
      <c r="M168" s="278"/>
      <c r="N168" s="279"/>
      <c r="O168" s="279"/>
      <c r="P168" s="279"/>
      <c r="Q168" s="279"/>
      <c r="R168" s="279"/>
      <c r="S168" s="279"/>
      <c r="T168" s="28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81" t="s">
        <v>190</v>
      </c>
      <c r="AU168" s="281" t="s">
        <v>133</v>
      </c>
      <c r="AV168" s="14" t="s">
        <v>84</v>
      </c>
      <c r="AW168" s="14" t="s">
        <v>33</v>
      </c>
      <c r="AX168" s="14" t="s">
        <v>76</v>
      </c>
      <c r="AY168" s="281" t="s">
        <v>127</v>
      </c>
    </row>
    <row r="169" s="13" customFormat="1">
      <c r="A169" s="13"/>
      <c r="B169" s="248"/>
      <c r="C169" s="249"/>
      <c r="D169" s="250" t="s">
        <v>190</v>
      </c>
      <c r="E169" s="251" t="s">
        <v>1</v>
      </c>
      <c r="F169" s="252" t="s">
        <v>508</v>
      </c>
      <c r="G169" s="249"/>
      <c r="H169" s="253">
        <v>92</v>
      </c>
      <c r="I169" s="254"/>
      <c r="J169" s="249"/>
      <c r="K169" s="249"/>
      <c r="L169" s="255"/>
      <c r="M169" s="256"/>
      <c r="N169" s="257"/>
      <c r="O169" s="257"/>
      <c r="P169" s="257"/>
      <c r="Q169" s="257"/>
      <c r="R169" s="257"/>
      <c r="S169" s="257"/>
      <c r="T169" s="25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9" t="s">
        <v>190</v>
      </c>
      <c r="AU169" s="259" t="s">
        <v>133</v>
      </c>
      <c r="AV169" s="13" t="s">
        <v>133</v>
      </c>
      <c r="AW169" s="13" t="s">
        <v>33</v>
      </c>
      <c r="AX169" s="13" t="s">
        <v>76</v>
      </c>
      <c r="AY169" s="259" t="s">
        <v>127</v>
      </c>
    </row>
    <row r="170" s="15" customFormat="1">
      <c r="A170" s="15"/>
      <c r="B170" s="282"/>
      <c r="C170" s="283"/>
      <c r="D170" s="250" t="s">
        <v>190</v>
      </c>
      <c r="E170" s="284" t="s">
        <v>1</v>
      </c>
      <c r="F170" s="285" t="s">
        <v>485</v>
      </c>
      <c r="G170" s="283"/>
      <c r="H170" s="286">
        <v>2112</v>
      </c>
      <c r="I170" s="287"/>
      <c r="J170" s="283"/>
      <c r="K170" s="283"/>
      <c r="L170" s="288"/>
      <c r="M170" s="289"/>
      <c r="N170" s="290"/>
      <c r="O170" s="290"/>
      <c r="P170" s="290"/>
      <c r="Q170" s="290"/>
      <c r="R170" s="290"/>
      <c r="S170" s="290"/>
      <c r="T170" s="29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92" t="s">
        <v>190</v>
      </c>
      <c r="AU170" s="292" t="s">
        <v>133</v>
      </c>
      <c r="AV170" s="15" t="s">
        <v>143</v>
      </c>
      <c r="AW170" s="15" t="s">
        <v>33</v>
      </c>
      <c r="AX170" s="15" t="s">
        <v>84</v>
      </c>
      <c r="AY170" s="292" t="s">
        <v>127</v>
      </c>
    </row>
    <row r="171" s="2" customFormat="1" ht="16.5" customHeight="1">
      <c r="A171" s="38"/>
      <c r="B171" s="39"/>
      <c r="C171" s="260" t="s">
        <v>138</v>
      </c>
      <c r="D171" s="260" t="s">
        <v>299</v>
      </c>
      <c r="E171" s="261" t="s">
        <v>509</v>
      </c>
      <c r="F171" s="262" t="s">
        <v>510</v>
      </c>
      <c r="G171" s="263" t="s">
        <v>141</v>
      </c>
      <c r="H171" s="264">
        <v>2112</v>
      </c>
      <c r="I171" s="265"/>
      <c r="J171" s="266">
        <f>ROUND(I171*H171,2)</f>
        <v>0</v>
      </c>
      <c r="K171" s="267"/>
      <c r="L171" s="268"/>
      <c r="M171" s="269" t="s">
        <v>1</v>
      </c>
      <c r="N171" s="270" t="s">
        <v>42</v>
      </c>
      <c r="O171" s="97"/>
      <c r="P171" s="231">
        <f>O171*H171</f>
        <v>0</v>
      </c>
      <c r="Q171" s="231">
        <v>0.012200000000000001</v>
      </c>
      <c r="R171" s="231">
        <f>Q171*H171</f>
        <v>25.766400000000001</v>
      </c>
      <c r="S171" s="231">
        <v>0</v>
      </c>
      <c r="T171" s="23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3" t="s">
        <v>320</v>
      </c>
      <c r="AT171" s="233" t="s">
        <v>299</v>
      </c>
      <c r="AU171" s="233" t="s">
        <v>133</v>
      </c>
      <c r="AY171" s="17" t="s">
        <v>127</v>
      </c>
      <c r="BE171" s="234">
        <f>IF(N171="základná",J171,0)</f>
        <v>0</v>
      </c>
      <c r="BF171" s="234">
        <f>IF(N171="znížená",J171,0)</f>
        <v>0</v>
      </c>
      <c r="BG171" s="234">
        <f>IF(N171="zákl. prenesená",J171,0)</f>
        <v>0</v>
      </c>
      <c r="BH171" s="234">
        <f>IF(N171="zníž. prenesená",J171,0)</f>
        <v>0</v>
      </c>
      <c r="BI171" s="234">
        <f>IF(N171="nulová",J171,0)</f>
        <v>0</v>
      </c>
      <c r="BJ171" s="17" t="s">
        <v>133</v>
      </c>
      <c r="BK171" s="234">
        <f>ROUND(I171*H171,2)</f>
        <v>0</v>
      </c>
      <c r="BL171" s="17" t="s">
        <v>395</v>
      </c>
      <c r="BM171" s="233" t="s">
        <v>511</v>
      </c>
    </row>
    <row r="172" s="2" customFormat="1" ht="21.75" customHeight="1">
      <c r="A172" s="38"/>
      <c r="B172" s="39"/>
      <c r="C172" s="260" t="s">
        <v>143</v>
      </c>
      <c r="D172" s="260" t="s">
        <v>299</v>
      </c>
      <c r="E172" s="261" t="s">
        <v>512</v>
      </c>
      <c r="F172" s="262" t="s">
        <v>513</v>
      </c>
      <c r="G172" s="263" t="s">
        <v>141</v>
      </c>
      <c r="H172" s="264">
        <v>2112</v>
      </c>
      <c r="I172" s="265"/>
      <c r="J172" s="266">
        <f>ROUND(I172*H172,2)</f>
        <v>0</v>
      </c>
      <c r="K172" s="267"/>
      <c r="L172" s="268"/>
      <c r="M172" s="269" t="s">
        <v>1</v>
      </c>
      <c r="N172" s="270" t="s">
        <v>42</v>
      </c>
      <c r="O172" s="97"/>
      <c r="P172" s="231">
        <f>O172*H172</f>
        <v>0</v>
      </c>
      <c r="Q172" s="231">
        <v>0.014500000000000001</v>
      </c>
      <c r="R172" s="231">
        <f>Q172*H172</f>
        <v>30.624000000000002</v>
      </c>
      <c r="S172" s="231">
        <v>0</v>
      </c>
      <c r="T172" s="23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3" t="s">
        <v>320</v>
      </c>
      <c r="AT172" s="233" t="s">
        <v>299</v>
      </c>
      <c r="AU172" s="233" t="s">
        <v>133</v>
      </c>
      <c r="AY172" s="17" t="s">
        <v>127</v>
      </c>
      <c r="BE172" s="234">
        <f>IF(N172="základná",J172,0)</f>
        <v>0</v>
      </c>
      <c r="BF172" s="234">
        <f>IF(N172="znížená",J172,0)</f>
        <v>0</v>
      </c>
      <c r="BG172" s="234">
        <f>IF(N172="zákl. prenesená",J172,0)</f>
        <v>0</v>
      </c>
      <c r="BH172" s="234">
        <f>IF(N172="zníž. prenesená",J172,0)</f>
        <v>0</v>
      </c>
      <c r="BI172" s="234">
        <f>IF(N172="nulová",J172,0)</f>
        <v>0</v>
      </c>
      <c r="BJ172" s="17" t="s">
        <v>133</v>
      </c>
      <c r="BK172" s="234">
        <f>ROUND(I172*H172,2)</f>
        <v>0</v>
      </c>
      <c r="BL172" s="17" t="s">
        <v>395</v>
      </c>
      <c r="BM172" s="233" t="s">
        <v>514</v>
      </c>
    </row>
    <row r="173" s="2" customFormat="1" ht="16.5" customHeight="1">
      <c r="A173" s="38"/>
      <c r="B173" s="39"/>
      <c r="C173" s="221" t="s">
        <v>126</v>
      </c>
      <c r="D173" s="221" t="s">
        <v>128</v>
      </c>
      <c r="E173" s="222" t="s">
        <v>515</v>
      </c>
      <c r="F173" s="223" t="s">
        <v>516</v>
      </c>
      <c r="G173" s="224" t="s">
        <v>141</v>
      </c>
      <c r="H173" s="225">
        <v>155</v>
      </c>
      <c r="I173" s="226"/>
      <c r="J173" s="227">
        <f>ROUND(I173*H173,2)</f>
        <v>0</v>
      </c>
      <c r="K173" s="228"/>
      <c r="L173" s="44"/>
      <c r="M173" s="229" t="s">
        <v>1</v>
      </c>
      <c r="N173" s="230" t="s">
        <v>42</v>
      </c>
      <c r="O173" s="97"/>
      <c r="P173" s="231">
        <f>O173*H173</f>
        <v>0</v>
      </c>
      <c r="Q173" s="231">
        <v>3.0000000000000001E-05</v>
      </c>
      <c r="R173" s="231">
        <f>Q173*H173</f>
        <v>0.0046500000000000005</v>
      </c>
      <c r="S173" s="231">
        <v>0</v>
      </c>
      <c r="T173" s="23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3" t="s">
        <v>395</v>
      </c>
      <c r="AT173" s="233" t="s">
        <v>128</v>
      </c>
      <c r="AU173" s="233" t="s">
        <v>133</v>
      </c>
      <c r="AY173" s="17" t="s">
        <v>127</v>
      </c>
      <c r="BE173" s="234">
        <f>IF(N173="základná",J173,0)</f>
        <v>0</v>
      </c>
      <c r="BF173" s="234">
        <f>IF(N173="znížená",J173,0)</f>
        <v>0</v>
      </c>
      <c r="BG173" s="234">
        <f>IF(N173="zákl. prenesená",J173,0)</f>
        <v>0</v>
      </c>
      <c r="BH173" s="234">
        <f>IF(N173="zníž. prenesená",J173,0)</f>
        <v>0</v>
      </c>
      <c r="BI173" s="234">
        <f>IF(N173="nulová",J173,0)</f>
        <v>0</v>
      </c>
      <c r="BJ173" s="17" t="s">
        <v>133</v>
      </c>
      <c r="BK173" s="234">
        <f>ROUND(I173*H173,2)</f>
        <v>0</v>
      </c>
      <c r="BL173" s="17" t="s">
        <v>395</v>
      </c>
      <c r="BM173" s="233" t="s">
        <v>517</v>
      </c>
    </row>
    <row r="174" s="14" customFormat="1">
      <c r="A174" s="14"/>
      <c r="B174" s="272"/>
      <c r="C174" s="273"/>
      <c r="D174" s="250" t="s">
        <v>190</v>
      </c>
      <c r="E174" s="274" t="s">
        <v>1</v>
      </c>
      <c r="F174" s="275" t="s">
        <v>479</v>
      </c>
      <c r="G174" s="273"/>
      <c r="H174" s="274" t="s">
        <v>1</v>
      </c>
      <c r="I174" s="276"/>
      <c r="J174" s="273"/>
      <c r="K174" s="273"/>
      <c r="L174" s="277"/>
      <c r="M174" s="278"/>
      <c r="N174" s="279"/>
      <c r="O174" s="279"/>
      <c r="P174" s="279"/>
      <c r="Q174" s="279"/>
      <c r="R174" s="279"/>
      <c r="S174" s="279"/>
      <c r="T174" s="28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81" t="s">
        <v>190</v>
      </c>
      <c r="AU174" s="281" t="s">
        <v>133</v>
      </c>
      <c r="AV174" s="14" t="s">
        <v>84</v>
      </c>
      <c r="AW174" s="14" t="s">
        <v>33</v>
      </c>
      <c r="AX174" s="14" t="s">
        <v>76</v>
      </c>
      <c r="AY174" s="281" t="s">
        <v>127</v>
      </c>
    </row>
    <row r="175" s="13" customFormat="1">
      <c r="A175" s="13"/>
      <c r="B175" s="248"/>
      <c r="C175" s="249"/>
      <c r="D175" s="250" t="s">
        <v>190</v>
      </c>
      <c r="E175" s="251" t="s">
        <v>1</v>
      </c>
      <c r="F175" s="252" t="s">
        <v>518</v>
      </c>
      <c r="G175" s="249"/>
      <c r="H175" s="253">
        <v>110</v>
      </c>
      <c r="I175" s="254"/>
      <c r="J175" s="249"/>
      <c r="K175" s="249"/>
      <c r="L175" s="255"/>
      <c r="M175" s="256"/>
      <c r="N175" s="257"/>
      <c r="O175" s="257"/>
      <c r="P175" s="257"/>
      <c r="Q175" s="257"/>
      <c r="R175" s="257"/>
      <c r="S175" s="257"/>
      <c r="T175" s="25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9" t="s">
        <v>190</v>
      </c>
      <c r="AU175" s="259" t="s">
        <v>133</v>
      </c>
      <c r="AV175" s="13" t="s">
        <v>133</v>
      </c>
      <c r="AW175" s="13" t="s">
        <v>33</v>
      </c>
      <c r="AX175" s="13" t="s">
        <v>76</v>
      </c>
      <c r="AY175" s="259" t="s">
        <v>127</v>
      </c>
    </row>
    <row r="176" s="14" customFormat="1">
      <c r="A176" s="14"/>
      <c r="B176" s="272"/>
      <c r="C176" s="273"/>
      <c r="D176" s="250" t="s">
        <v>190</v>
      </c>
      <c r="E176" s="274" t="s">
        <v>1</v>
      </c>
      <c r="F176" s="275" t="s">
        <v>481</v>
      </c>
      <c r="G176" s="273"/>
      <c r="H176" s="274" t="s">
        <v>1</v>
      </c>
      <c r="I176" s="276"/>
      <c r="J176" s="273"/>
      <c r="K176" s="273"/>
      <c r="L176" s="277"/>
      <c r="M176" s="278"/>
      <c r="N176" s="279"/>
      <c r="O176" s="279"/>
      <c r="P176" s="279"/>
      <c r="Q176" s="279"/>
      <c r="R176" s="279"/>
      <c r="S176" s="279"/>
      <c r="T176" s="28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81" t="s">
        <v>190</v>
      </c>
      <c r="AU176" s="281" t="s">
        <v>133</v>
      </c>
      <c r="AV176" s="14" t="s">
        <v>84</v>
      </c>
      <c r="AW176" s="14" t="s">
        <v>33</v>
      </c>
      <c r="AX176" s="14" t="s">
        <v>76</v>
      </c>
      <c r="AY176" s="281" t="s">
        <v>127</v>
      </c>
    </row>
    <row r="177" s="13" customFormat="1">
      <c r="A177" s="13"/>
      <c r="B177" s="248"/>
      <c r="C177" s="249"/>
      <c r="D177" s="250" t="s">
        <v>190</v>
      </c>
      <c r="E177" s="251" t="s">
        <v>1</v>
      </c>
      <c r="F177" s="252" t="s">
        <v>277</v>
      </c>
      <c r="G177" s="249"/>
      <c r="H177" s="253">
        <v>28</v>
      </c>
      <c r="I177" s="254"/>
      <c r="J177" s="249"/>
      <c r="K177" s="249"/>
      <c r="L177" s="255"/>
      <c r="M177" s="256"/>
      <c r="N177" s="257"/>
      <c r="O177" s="257"/>
      <c r="P177" s="257"/>
      <c r="Q177" s="257"/>
      <c r="R177" s="257"/>
      <c r="S177" s="257"/>
      <c r="T177" s="25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9" t="s">
        <v>190</v>
      </c>
      <c r="AU177" s="259" t="s">
        <v>133</v>
      </c>
      <c r="AV177" s="13" t="s">
        <v>133</v>
      </c>
      <c r="AW177" s="13" t="s">
        <v>33</v>
      </c>
      <c r="AX177" s="13" t="s">
        <v>76</v>
      </c>
      <c r="AY177" s="259" t="s">
        <v>127</v>
      </c>
    </row>
    <row r="178" s="14" customFormat="1">
      <c r="A178" s="14"/>
      <c r="B178" s="272"/>
      <c r="C178" s="273"/>
      <c r="D178" s="250" t="s">
        <v>190</v>
      </c>
      <c r="E178" s="274" t="s">
        <v>1</v>
      </c>
      <c r="F178" s="275" t="s">
        <v>483</v>
      </c>
      <c r="G178" s="273"/>
      <c r="H178" s="274" t="s">
        <v>1</v>
      </c>
      <c r="I178" s="276"/>
      <c r="J178" s="273"/>
      <c r="K178" s="273"/>
      <c r="L178" s="277"/>
      <c r="M178" s="278"/>
      <c r="N178" s="279"/>
      <c r="O178" s="279"/>
      <c r="P178" s="279"/>
      <c r="Q178" s="279"/>
      <c r="R178" s="279"/>
      <c r="S178" s="279"/>
      <c r="T178" s="28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81" t="s">
        <v>190</v>
      </c>
      <c r="AU178" s="281" t="s">
        <v>133</v>
      </c>
      <c r="AV178" s="14" t="s">
        <v>84</v>
      </c>
      <c r="AW178" s="14" t="s">
        <v>33</v>
      </c>
      <c r="AX178" s="14" t="s">
        <v>76</v>
      </c>
      <c r="AY178" s="281" t="s">
        <v>127</v>
      </c>
    </row>
    <row r="179" s="13" customFormat="1">
      <c r="A179" s="13"/>
      <c r="B179" s="248"/>
      <c r="C179" s="249"/>
      <c r="D179" s="250" t="s">
        <v>190</v>
      </c>
      <c r="E179" s="251" t="s">
        <v>1</v>
      </c>
      <c r="F179" s="252" t="s">
        <v>519</v>
      </c>
      <c r="G179" s="249"/>
      <c r="H179" s="253">
        <v>17</v>
      </c>
      <c r="I179" s="254"/>
      <c r="J179" s="249"/>
      <c r="K179" s="249"/>
      <c r="L179" s="255"/>
      <c r="M179" s="256"/>
      <c r="N179" s="257"/>
      <c r="O179" s="257"/>
      <c r="P179" s="257"/>
      <c r="Q179" s="257"/>
      <c r="R179" s="257"/>
      <c r="S179" s="257"/>
      <c r="T179" s="25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9" t="s">
        <v>190</v>
      </c>
      <c r="AU179" s="259" t="s">
        <v>133</v>
      </c>
      <c r="AV179" s="13" t="s">
        <v>133</v>
      </c>
      <c r="AW179" s="13" t="s">
        <v>33</v>
      </c>
      <c r="AX179" s="13" t="s">
        <v>76</v>
      </c>
      <c r="AY179" s="259" t="s">
        <v>127</v>
      </c>
    </row>
    <row r="180" s="15" customFormat="1">
      <c r="A180" s="15"/>
      <c r="B180" s="282"/>
      <c r="C180" s="283"/>
      <c r="D180" s="250" t="s">
        <v>190</v>
      </c>
      <c r="E180" s="284" t="s">
        <v>1</v>
      </c>
      <c r="F180" s="285" t="s">
        <v>485</v>
      </c>
      <c r="G180" s="283"/>
      <c r="H180" s="286">
        <v>155</v>
      </c>
      <c r="I180" s="287"/>
      <c r="J180" s="283"/>
      <c r="K180" s="283"/>
      <c r="L180" s="288"/>
      <c r="M180" s="289"/>
      <c r="N180" s="290"/>
      <c r="O180" s="290"/>
      <c r="P180" s="290"/>
      <c r="Q180" s="290"/>
      <c r="R180" s="290"/>
      <c r="S180" s="290"/>
      <c r="T180" s="29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92" t="s">
        <v>190</v>
      </c>
      <c r="AU180" s="292" t="s">
        <v>133</v>
      </c>
      <c r="AV180" s="15" t="s">
        <v>143</v>
      </c>
      <c r="AW180" s="15" t="s">
        <v>33</v>
      </c>
      <c r="AX180" s="15" t="s">
        <v>84</v>
      </c>
      <c r="AY180" s="292" t="s">
        <v>127</v>
      </c>
    </row>
    <row r="181" s="2" customFormat="1" ht="24.15" customHeight="1">
      <c r="A181" s="38"/>
      <c r="B181" s="39"/>
      <c r="C181" s="260" t="s">
        <v>182</v>
      </c>
      <c r="D181" s="260" t="s">
        <v>299</v>
      </c>
      <c r="E181" s="261" t="s">
        <v>520</v>
      </c>
      <c r="F181" s="262" t="s">
        <v>521</v>
      </c>
      <c r="G181" s="263" t="s">
        <v>141</v>
      </c>
      <c r="H181" s="264">
        <v>155</v>
      </c>
      <c r="I181" s="265"/>
      <c r="J181" s="266">
        <f>ROUND(I181*H181,2)</f>
        <v>0</v>
      </c>
      <c r="K181" s="267"/>
      <c r="L181" s="268"/>
      <c r="M181" s="269" t="s">
        <v>1</v>
      </c>
      <c r="N181" s="270" t="s">
        <v>42</v>
      </c>
      <c r="O181" s="97"/>
      <c r="P181" s="231">
        <f>O181*H181</f>
        <v>0</v>
      </c>
      <c r="Q181" s="231">
        <v>0.0062599999999999999</v>
      </c>
      <c r="R181" s="231">
        <f>Q181*H181</f>
        <v>0.97029999999999994</v>
      </c>
      <c r="S181" s="231">
        <v>0</v>
      </c>
      <c r="T181" s="23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3" t="s">
        <v>320</v>
      </c>
      <c r="AT181" s="233" t="s">
        <v>299</v>
      </c>
      <c r="AU181" s="233" t="s">
        <v>133</v>
      </c>
      <c r="AY181" s="17" t="s">
        <v>127</v>
      </c>
      <c r="BE181" s="234">
        <f>IF(N181="základná",J181,0)</f>
        <v>0</v>
      </c>
      <c r="BF181" s="234">
        <f>IF(N181="znížená",J181,0)</f>
        <v>0</v>
      </c>
      <c r="BG181" s="234">
        <f>IF(N181="zákl. prenesená",J181,0)</f>
        <v>0</v>
      </c>
      <c r="BH181" s="234">
        <f>IF(N181="zníž. prenesená",J181,0)</f>
        <v>0</v>
      </c>
      <c r="BI181" s="234">
        <f>IF(N181="nulová",J181,0)</f>
        <v>0</v>
      </c>
      <c r="BJ181" s="17" t="s">
        <v>133</v>
      </c>
      <c r="BK181" s="234">
        <f>ROUND(I181*H181,2)</f>
        <v>0</v>
      </c>
      <c r="BL181" s="17" t="s">
        <v>395</v>
      </c>
      <c r="BM181" s="233" t="s">
        <v>522</v>
      </c>
    </row>
    <row r="182" s="2" customFormat="1" ht="24.15" customHeight="1">
      <c r="A182" s="38"/>
      <c r="B182" s="39"/>
      <c r="C182" s="221" t="s">
        <v>186</v>
      </c>
      <c r="D182" s="221" t="s">
        <v>128</v>
      </c>
      <c r="E182" s="222" t="s">
        <v>523</v>
      </c>
      <c r="F182" s="223" t="s">
        <v>524</v>
      </c>
      <c r="G182" s="224" t="s">
        <v>141</v>
      </c>
      <c r="H182" s="225">
        <v>1933</v>
      </c>
      <c r="I182" s="226"/>
      <c r="J182" s="227">
        <f>ROUND(I182*H182,2)</f>
        <v>0</v>
      </c>
      <c r="K182" s="228"/>
      <c r="L182" s="44"/>
      <c r="M182" s="229" t="s">
        <v>1</v>
      </c>
      <c r="N182" s="230" t="s">
        <v>42</v>
      </c>
      <c r="O182" s="97"/>
      <c r="P182" s="231">
        <f>O182*H182</f>
        <v>0</v>
      </c>
      <c r="Q182" s="231">
        <v>0.00044000000000000002</v>
      </c>
      <c r="R182" s="231">
        <f>Q182*H182</f>
        <v>0.85052000000000005</v>
      </c>
      <c r="S182" s="231">
        <v>0</v>
      </c>
      <c r="T182" s="23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3" t="s">
        <v>395</v>
      </c>
      <c r="AT182" s="233" t="s">
        <v>128</v>
      </c>
      <c r="AU182" s="233" t="s">
        <v>133</v>
      </c>
      <c r="AY182" s="17" t="s">
        <v>127</v>
      </c>
      <c r="BE182" s="234">
        <f>IF(N182="základná",J182,0)</f>
        <v>0</v>
      </c>
      <c r="BF182" s="234">
        <f>IF(N182="znížená",J182,0)</f>
        <v>0</v>
      </c>
      <c r="BG182" s="234">
        <f>IF(N182="zákl. prenesená",J182,0)</f>
        <v>0</v>
      </c>
      <c r="BH182" s="234">
        <f>IF(N182="zníž. prenesená",J182,0)</f>
        <v>0</v>
      </c>
      <c r="BI182" s="234">
        <f>IF(N182="nulová",J182,0)</f>
        <v>0</v>
      </c>
      <c r="BJ182" s="17" t="s">
        <v>133</v>
      </c>
      <c r="BK182" s="234">
        <f>ROUND(I182*H182,2)</f>
        <v>0</v>
      </c>
      <c r="BL182" s="17" t="s">
        <v>395</v>
      </c>
      <c r="BM182" s="233" t="s">
        <v>525</v>
      </c>
    </row>
    <row r="183" s="14" customFormat="1">
      <c r="A183" s="14"/>
      <c r="B183" s="272"/>
      <c r="C183" s="273"/>
      <c r="D183" s="250" t="s">
        <v>190</v>
      </c>
      <c r="E183" s="274" t="s">
        <v>1</v>
      </c>
      <c r="F183" s="275" t="s">
        <v>479</v>
      </c>
      <c r="G183" s="273"/>
      <c r="H183" s="274" t="s">
        <v>1</v>
      </c>
      <c r="I183" s="276"/>
      <c r="J183" s="273"/>
      <c r="K183" s="273"/>
      <c r="L183" s="277"/>
      <c r="M183" s="278"/>
      <c r="N183" s="279"/>
      <c r="O183" s="279"/>
      <c r="P183" s="279"/>
      <c r="Q183" s="279"/>
      <c r="R183" s="279"/>
      <c r="S183" s="279"/>
      <c r="T183" s="28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81" t="s">
        <v>190</v>
      </c>
      <c r="AU183" s="281" t="s">
        <v>133</v>
      </c>
      <c r="AV183" s="14" t="s">
        <v>84</v>
      </c>
      <c r="AW183" s="14" t="s">
        <v>33</v>
      </c>
      <c r="AX183" s="14" t="s">
        <v>76</v>
      </c>
      <c r="AY183" s="281" t="s">
        <v>127</v>
      </c>
    </row>
    <row r="184" s="13" customFormat="1">
      <c r="A184" s="13"/>
      <c r="B184" s="248"/>
      <c r="C184" s="249"/>
      <c r="D184" s="250" t="s">
        <v>190</v>
      </c>
      <c r="E184" s="251" t="s">
        <v>1</v>
      </c>
      <c r="F184" s="252" t="s">
        <v>526</v>
      </c>
      <c r="G184" s="249"/>
      <c r="H184" s="253">
        <v>1612</v>
      </c>
      <c r="I184" s="254"/>
      <c r="J184" s="249"/>
      <c r="K184" s="249"/>
      <c r="L184" s="255"/>
      <c r="M184" s="256"/>
      <c r="N184" s="257"/>
      <c r="O184" s="257"/>
      <c r="P184" s="257"/>
      <c r="Q184" s="257"/>
      <c r="R184" s="257"/>
      <c r="S184" s="257"/>
      <c r="T184" s="25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9" t="s">
        <v>190</v>
      </c>
      <c r="AU184" s="259" t="s">
        <v>133</v>
      </c>
      <c r="AV184" s="13" t="s">
        <v>133</v>
      </c>
      <c r="AW184" s="13" t="s">
        <v>33</v>
      </c>
      <c r="AX184" s="13" t="s">
        <v>76</v>
      </c>
      <c r="AY184" s="259" t="s">
        <v>127</v>
      </c>
    </row>
    <row r="185" s="14" customFormat="1">
      <c r="A185" s="14"/>
      <c r="B185" s="272"/>
      <c r="C185" s="273"/>
      <c r="D185" s="250" t="s">
        <v>190</v>
      </c>
      <c r="E185" s="274" t="s">
        <v>1</v>
      </c>
      <c r="F185" s="275" t="s">
        <v>481</v>
      </c>
      <c r="G185" s="273"/>
      <c r="H185" s="274" t="s">
        <v>1</v>
      </c>
      <c r="I185" s="276"/>
      <c r="J185" s="273"/>
      <c r="K185" s="273"/>
      <c r="L185" s="277"/>
      <c r="M185" s="278"/>
      <c r="N185" s="279"/>
      <c r="O185" s="279"/>
      <c r="P185" s="279"/>
      <c r="Q185" s="279"/>
      <c r="R185" s="279"/>
      <c r="S185" s="279"/>
      <c r="T185" s="28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81" t="s">
        <v>190</v>
      </c>
      <c r="AU185" s="281" t="s">
        <v>133</v>
      </c>
      <c r="AV185" s="14" t="s">
        <v>84</v>
      </c>
      <c r="AW185" s="14" t="s">
        <v>33</v>
      </c>
      <c r="AX185" s="14" t="s">
        <v>76</v>
      </c>
      <c r="AY185" s="281" t="s">
        <v>127</v>
      </c>
    </row>
    <row r="186" s="13" customFormat="1">
      <c r="A186" s="13"/>
      <c r="B186" s="248"/>
      <c r="C186" s="249"/>
      <c r="D186" s="250" t="s">
        <v>190</v>
      </c>
      <c r="E186" s="251" t="s">
        <v>1</v>
      </c>
      <c r="F186" s="252" t="s">
        <v>527</v>
      </c>
      <c r="G186" s="249"/>
      <c r="H186" s="253">
        <v>240</v>
      </c>
      <c r="I186" s="254"/>
      <c r="J186" s="249"/>
      <c r="K186" s="249"/>
      <c r="L186" s="255"/>
      <c r="M186" s="256"/>
      <c r="N186" s="257"/>
      <c r="O186" s="257"/>
      <c r="P186" s="257"/>
      <c r="Q186" s="257"/>
      <c r="R186" s="257"/>
      <c r="S186" s="257"/>
      <c r="T186" s="25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9" t="s">
        <v>190</v>
      </c>
      <c r="AU186" s="259" t="s">
        <v>133</v>
      </c>
      <c r="AV186" s="13" t="s">
        <v>133</v>
      </c>
      <c r="AW186" s="13" t="s">
        <v>33</v>
      </c>
      <c r="AX186" s="13" t="s">
        <v>76</v>
      </c>
      <c r="AY186" s="259" t="s">
        <v>127</v>
      </c>
    </row>
    <row r="187" s="14" customFormat="1">
      <c r="A187" s="14"/>
      <c r="B187" s="272"/>
      <c r="C187" s="273"/>
      <c r="D187" s="250" t="s">
        <v>190</v>
      </c>
      <c r="E187" s="274" t="s">
        <v>1</v>
      </c>
      <c r="F187" s="275" t="s">
        <v>483</v>
      </c>
      <c r="G187" s="273"/>
      <c r="H187" s="274" t="s">
        <v>1</v>
      </c>
      <c r="I187" s="276"/>
      <c r="J187" s="273"/>
      <c r="K187" s="273"/>
      <c r="L187" s="277"/>
      <c r="M187" s="278"/>
      <c r="N187" s="279"/>
      <c r="O187" s="279"/>
      <c r="P187" s="279"/>
      <c r="Q187" s="279"/>
      <c r="R187" s="279"/>
      <c r="S187" s="279"/>
      <c r="T187" s="28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81" t="s">
        <v>190</v>
      </c>
      <c r="AU187" s="281" t="s">
        <v>133</v>
      </c>
      <c r="AV187" s="14" t="s">
        <v>84</v>
      </c>
      <c r="AW187" s="14" t="s">
        <v>33</v>
      </c>
      <c r="AX187" s="14" t="s">
        <v>76</v>
      </c>
      <c r="AY187" s="281" t="s">
        <v>127</v>
      </c>
    </row>
    <row r="188" s="13" customFormat="1">
      <c r="A188" s="13"/>
      <c r="B188" s="248"/>
      <c r="C188" s="249"/>
      <c r="D188" s="250" t="s">
        <v>190</v>
      </c>
      <c r="E188" s="251" t="s">
        <v>1</v>
      </c>
      <c r="F188" s="252" t="s">
        <v>528</v>
      </c>
      <c r="G188" s="249"/>
      <c r="H188" s="253">
        <v>81</v>
      </c>
      <c r="I188" s="254"/>
      <c r="J188" s="249"/>
      <c r="K188" s="249"/>
      <c r="L188" s="255"/>
      <c r="M188" s="256"/>
      <c r="N188" s="257"/>
      <c r="O188" s="257"/>
      <c r="P188" s="257"/>
      <c r="Q188" s="257"/>
      <c r="R188" s="257"/>
      <c r="S188" s="257"/>
      <c r="T188" s="25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9" t="s">
        <v>190</v>
      </c>
      <c r="AU188" s="259" t="s">
        <v>133</v>
      </c>
      <c r="AV188" s="13" t="s">
        <v>133</v>
      </c>
      <c r="AW188" s="13" t="s">
        <v>33</v>
      </c>
      <c r="AX188" s="13" t="s">
        <v>76</v>
      </c>
      <c r="AY188" s="259" t="s">
        <v>127</v>
      </c>
    </row>
    <row r="189" s="15" customFormat="1">
      <c r="A189" s="15"/>
      <c r="B189" s="282"/>
      <c r="C189" s="283"/>
      <c r="D189" s="250" t="s">
        <v>190</v>
      </c>
      <c r="E189" s="284" t="s">
        <v>1</v>
      </c>
      <c r="F189" s="285" t="s">
        <v>485</v>
      </c>
      <c r="G189" s="283"/>
      <c r="H189" s="286">
        <v>1933</v>
      </c>
      <c r="I189" s="287"/>
      <c r="J189" s="283"/>
      <c r="K189" s="283"/>
      <c r="L189" s="288"/>
      <c r="M189" s="289"/>
      <c r="N189" s="290"/>
      <c r="O189" s="290"/>
      <c r="P189" s="290"/>
      <c r="Q189" s="290"/>
      <c r="R189" s="290"/>
      <c r="S189" s="290"/>
      <c r="T189" s="291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92" t="s">
        <v>190</v>
      </c>
      <c r="AU189" s="292" t="s">
        <v>133</v>
      </c>
      <c r="AV189" s="15" t="s">
        <v>143</v>
      </c>
      <c r="AW189" s="15" t="s">
        <v>33</v>
      </c>
      <c r="AX189" s="15" t="s">
        <v>84</v>
      </c>
      <c r="AY189" s="292" t="s">
        <v>127</v>
      </c>
    </row>
    <row r="190" s="2" customFormat="1" ht="33" customHeight="1">
      <c r="A190" s="38"/>
      <c r="B190" s="39"/>
      <c r="C190" s="260" t="s">
        <v>192</v>
      </c>
      <c r="D190" s="260" t="s">
        <v>299</v>
      </c>
      <c r="E190" s="261" t="s">
        <v>529</v>
      </c>
      <c r="F190" s="262" t="s">
        <v>530</v>
      </c>
      <c r="G190" s="263" t="s">
        <v>141</v>
      </c>
      <c r="H190" s="264">
        <v>1933</v>
      </c>
      <c r="I190" s="265"/>
      <c r="J190" s="266">
        <f>ROUND(I190*H190,2)</f>
        <v>0</v>
      </c>
      <c r="K190" s="267"/>
      <c r="L190" s="268"/>
      <c r="M190" s="269" t="s">
        <v>1</v>
      </c>
      <c r="N190" s="270" t="s">
        <v>42</v>
      </c>
      <c r="O190" s="97"/>
      <c r="P190" s="231">
        <f>O190*H190</f>
        <v>0</v>
      </c>
      <c r="Q190" s="231">
        <v>0.020299999999999999</v>
      </c>
      <c r="R190" s="231">
        <f>Q190*H190</f>
        <v>39.239899999999999</v>
      </c>
      <c r="S190" s="231">
        <v>0</v>
      </c>
      <c r="T190" s="23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3" t="s">
        <v>320</v>
      </c>
      <c r="AT190" s="233" t="s">
        <v>299</v>
      </c>
      <c r="AU190" s="233" t="s">
        <v>133</v>
      </c>
      <c r="AY190" s="17" t="s">
        <v>127</v>
      </c>
      <c r="BE190" s="234">
        <f>IF(N190="základná",J190,0)</f>
        <v>0</v>
      </c>
      <c r="BF190" s="234">
        <f>IF(N190="znížená",J190,0)</f>
        <v>0</v>
      </c>
      <c r="BG190" s="234">
        <f>IF(N190="zákl. prenesená",J190,0)</f>
        <v>0</v>
      </c>
      <c r="BH190" s="234">
        <f>IF(N190="zníž. prenesená",J190,0)</f>
        <v>0</v>
      </c>
      <c r="BI190" s="234">
        <f>IF(N190="nulová",J190,0)</f>
        <v>0</v>
      </c>
      <c r="BJ190" s="17" t="s">
        <v>133</v>
      </c>
      <c r="BK190" s="234">
        <f>ROUND(I190*H190,2)</f>
        <v>0</v>
      </c>
      <c r="BL190" s="17" t="s">
        <v>395</v>
      </c>
      <c r="BM190" s="233" t="s">
        <v>531</v>
      </c>
    </row>
    <row r="191" s="2" customFormat="1" ht="33" customHeight="1">
      <c r="A191" s="38"/>
      <c r="B191" s="39"/>
      <c r="C191" s="221" t="s">
        <v>197</v>
      </c>
      <c r="D191" s="221" t="s">
        <v>128</v>
      </c>
      <c r="E191" s="222" t="s">
        <v>532</v>
      </c>
      <c r="F191" s="223" t="s">
        <v>533</v>
      </c>
      <c r="G191" s="224" t="s">
        <v>141</v>
      </c>
      <c r="H191" s="225">
        <v>2207</v>
      </c>
      <c r="I191" s="226"/>
      <c r="J191" s="227">
        <f>ROUND(I191*H191,2)</f>
        <v>0</v>
      </c>
      <c r="K191" s="228"/>
      <c r="L191" s="44"/>
      <c r="M191" s="229" t="s">
        <v>1</v>
      </c>
      <c r="N191" s="230" t="s">
        <v>42</v>
      </c>
      <c r="O191" s="97"/>
      <c r="P191" s="231">
        <f>O191*H191</f>
        <v>0</v>
      </c>
      <c r="Q191" s="231">
        <v>0.00018000000000000001</v>
      </c>
      <c r="R191" s="231">
        <f>Q191*H191</f>
        <v>0.39726</v>
      </c>
      <c r="S191" s="231">
        <v>0</v>
      </c>
      <c r="T191" s="23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3" t="s">
        <v>395</v>
      </c>
      <c r="AT191" s="233" t="s">
        <v>128</v>
      </c>
      <c r="AU191" s="233" t="s">
        <v>133</v>
      </c>
      <c r="AY191" s="17" t="s">
        <v>127</v>
      </c>
      <c r="BE191" s="234">
        <f>IF(N191="základná",J191,0)</f>
        <v>0</v>
      </c>
      <c r="BF191" s="234">
        <f>IF(N191="znížená",J191,0)</f>
        <v>0</v>
      </c>
      <c r="BG191" s="234">
        <f>IF(N191="zákl. prenesená",J191,0)</f>
        <v>0</v>
      </c>
      <c r="BH191" s="234">
        <f>IF(N191="zníž. prenesená",J191,0)</f>
        <v>0</v>
      </c>
      <c r="BI191" s="234">
        <f>IF(N191="nulová",J191,0)</f>
        <v>0</v>
      </c>
      <c r="BJ191" s="17" t="s">
        <v>133</v>
      </c>
      <c r="BK191" s="234">
        <f>ROUND(I191*H191,2)</f>
        <v>0</v>
      </c>
      <c r="BL191" s="17" t="s">
        <v>395</v>
      </c>
      <c r="BM191" s="233" t="s">
        <v>534</v>
      </c>
    </row>
    <row r="192" s="14" customFormat="1">
      <c r="A192" s="14"/>
      <c r="B192" s="272"/>
      <c r="C192" s="273"/>
      <c r="D192" s="250" t="s">
        <v>190</v>
      </c>
      <c r="E192" s="274" t="s">
        <v>1</v>
      </c>
      <c r="F192" s="275" t="s">
        <v>479</v>
      </c>
      <c r="G192" s="273"/>
      <c r="H192" s="274" t="s">
        <v>1</v>
      </c>
      <c r="I192" s="276"/>
      <c r="J192" s="273"/>
      <c r="K192" s="273"/>
      <c r="L192" s="277"/>
      <c r="M192" s="278"/>
      <c r="N192" s="279"/>
      <c r="O192" s="279"/>
      <c r="P192" s="279"/>
      <c r="Q192" s="279"/>
      <c r="R192" s="279"/>
      <c r="S192" s="279"/>
      <c r="T192" s="28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81" t="s">
        <v>190</v>
      </c>
      <c r="AU192" s="281" t="s">
        <v>133</v>
      </c>
      <c r="AV192" s="14" t="s">
        <v>84</v>
      </c>
      <c r="AW192" s="14" t="s">
        <v>33</v>
      </c>
      <c r="AX192" s="14" t="s">
        <v>76</v>
      </c>
      <c r="AY192" s="281" t="s">
        <v>127</v>
      </c>
    </row>
    <row r="193" s="13" customFormat="1">
      <c r="A193" s="13"/>
      <c r="B193" s="248"/>
      <c r="C193" s="249"/>
      <c r="D193" s="250" t="s">
        <v>190</v>
      </c>
      <c r="E193" s="251" t="s">
        <v>1</v>
      </c>
      <c r="F193" s="252" t="s">
        <v>535</v>
      </c>
      <c r="G193" s="249"/>
      <c r="H193" s="253">
        <v>1799</v>
      </c>
      <c r="I193" s="254"/>
      <c r="J193" s="249"/>
      <c r="K193" s="249"/>
      <c r="L193" s="255"/>
      <c r="M193" s="256"/>
      <c r="N193" s="257"/>
      <c r="O193" s="257"/>
      <c r="P193" s="257"/>
      <c r="Q193" s="257"/>
      <c r="R193" s="257"/>
      <c r="S193" s="257"/>
      <c r="T193" s="25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9" t="s">
        <v>190</v>
      </c>
      <c r="AU193" s="259" t="s">
        <v>133</v>
      </c>
      <c r="AV193" s="13" t="s">
        <v>133</v>
      </c>
      <c r="AW193" s="13" t="s">
        <v>33</v>
      </c>
      <c r="AX193" s="13" t="s">
        <v>76</v>
      </c>
      <c r="AY193" s="259" t="s">
        <v>127</v>
      </c>
    </row>
    <row r="194" s="14" customFormat="1">
      <c r="A194" s="14"/>
      <c r="B194" s="272"/>
      <c r="C194" s="273"/>
      <c r="D194" s="250" t="s">
        <v>190</v>
      </c>
      <c r="E194" s="274" t="s">
        <v>1</v>
      </c>
      <c r="F194" s="275" t="s">
        <v>481</v>
      </c>
      <c r="G194" s="273"/>
      <c r="H194" s="274" t="s">
        <v>1</v>
      </c>
      <c r="I194" s="276"/>
      <c r="J194" s="273"/>
      <c r="K194" s="273"/>
      <c r="L194" s="277"/>
      <c r="M194" s="278"/>
      <c r="N194" s="279"/>
      <c r="O194" s="279"/>
      <c r="P194" s="279"/>
      <c r="Q194" s="279"/>
      <c r="R194" s="279"/>
      <c r="S194" s="279"/>
      <c r="T194" s="28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81" t="s">
        <v>190</v>
      </c>
      <c r="AU194" s="281" t="s">
        <v>133</v>
      </c>
      <c r="AV194" s="14" t="s">
        <v>84</v>
      </c>
      <c r="AW194" s="14" t="s">
        <v>33</v>
      </c>
      <c r="AX194" s="14" t="s">
        <v>76</v>
      </c>
      <c r="AY194" s="281" t="s">
        <v>127</v>
      </c>
    </row>
    <row r="195" s="13" customFormat="1">
      <c r="A195" s="13"/>
      <c r="B195" s="248"/>
      <c r="C195" s="249"/>
      <c r="D195" s="250" t="s">
        <v>190</v>
      </c>
      <c r="E195" s="251" t="s">
        <v>1</v>
      </c>
      <c r="F195" s="252" t="s">
        <v>536</v>
      </c>
      <c r="G195" s="249"/>
      <c r="H195" s="253">
        <v>275</v>
      </c>
      <c r="I195" s="254"/>
      <c r="J195" s="249"/>
      <c r="K195" s="249"/>
      <c r="L195" s="255"/>
      <c r="M195" s="256"/>
      <c r="N195" s="257"/>
      <c r="O195" s="257"/>
      <c r="P195" s="257"/>
      <c r="Q195" s="257"/>
      <c r="R195" s="257"/>
      <c r="S195" s="257"/>
      <c r="T195" s="25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9" t="s">
        <v>190</v>
      </c>
      <c r="AU195" s="259" t="s">
        <v>133</v>
      </c>
      <c r="AV195" s="13" t="s">
        <v>133</v>
      </c>
      <c r="AW195" s="13" t="s">
        <v>33</v>
      </c>
      <c r="AX195" s="13" t="s">
        <v>76</v>
      </c>
      <c r="AY195" s="259" t="s">
        <v>127</v>
      </c>
    </row>
    <row r="196" s="14" customFormat="1">
      <c r="A196" s="14"/>
      <c r="B196" s="272"/>
      <c r="C196" s="273"/>
      <c r="D196" s="250" t="s">
        <v>190</v>
      </c>
      <c r="E196" s="274" t="s">
        <v>1</v>
      </c>
      <c r="F196" s="275" t="s">
        <v>483</v>
      </c>
      <c r="G196" s="273"/>
      <c r="H196" s="274" t="s">
        <v>1</v>
      </c>
      <c r="I196" s="276"/>
      <c r="J196" s="273"/>
      <c r="K196" s="273"/>
      <c r="L196" s="277"/>
      <c r="M196" s="278"/>
      <c r="N196" s="279"/>
      <c r="O196" s="279"/>
      <c r="P196" s="279"/>
      <c r="Q196" s="279"/>
      <c r="R196" s="279"/>
      <c r="S196" s="279"/>
      <c r="T196" s="28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1" t="s">
        <v>190</v>
      </c>
      <c r="AU196" s="281" t="s">
        <v>133</v>
      </c>
      <c r="AV196" s="14" t="s">
        <v>84</v>
      </c>
      <c r="AW196" s="14" t="s">
        <v>33</v>
      </c>
      <c r="AX196" s="14" t="s">
        <v>76</v>
      </c>
      <c r="AY196" s="281" t="s">
        <v>127</v>
      </c>
    </row>
    <row r="197" s="13" customFormat="1">
      <c r="A197" s="13"/>
      <c r="B197" s="248"/>
      <c r="C197" s="249"/>
      <c r="D197" s="250" t="s">
        <v>190</v>
      </c>
      <c r="E197" s="251" t="s">
        <v>1</v>
      </c>
      <c r="F197" s="252" t="s">
        <v>537</v>
      </c>
      <c r="G197" s="249"/>
      <c r="H197" s="253">
        <v>133</v>
      </c>
      <c r="I197" s="254"/>
      <c r="J197" s="249"/>
      <c r="K197" s="249"/>
      <c r="L197" s="255"/>
      <c r="M197" s="256"/>
      <c r="N197" s="257"/>
      <c r="O197" s="257"/>
      <c r="P197" s="257"/>
      <c r="Q197" s="257"/>
      <c r="R197" s="257"/>
      <c r="S197" s="257"/>
      <c r="T197" s="25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9" t="s">
        <v>190</v>
      </c>
      <c r="AU197" s="259" t="s">
        <v>133</v>
      </c>
      <c r="AV197" s="13" t="s">
        <v>133</v>
      </c>
      <c r="AW197" s="13" t="s">
        <v>33</v>
      </c>
      <c r="AX197" s="13" t="s">
        <v>76</v>
      </c>
      <c r="AY197" s="259" t="s">
        <v>127</v>
      </c>
    </row>
    <row r="198" s="15" customFormat="1">
      <c r="A198" s="15"/>
      <c r="B198" s="282"/>
      <c r="C198" s="283"/>
      <c r="D198" s="250" t="s">
        <v>190</v>
      </c>
      <c r="E198" s="284" t="s">
        <v>1</v>
      </c>
      <c r="F198" s="285" t="s">
        <v>485</v>
      </c>
      <c r="G198" s="283"/>
      <c r="H198" s="286">
        <v>2207</v>
      </c>
      <c r="I198" s="287"/>
      <c r="J198" s="283"/>
      <c r="K198" s="283"/>
      <c r="L198" s="288"/>
      <c r="M198" s="289"/>
      <c r="N198" s="290"/>
      <c r="O198" s="290"/>
      <c r="P198" s="290"/>
      <c r="Q198" s="290"/>
      <c r="R198" s="290"/>
      <c r="S198" s="290"/>
      <c r="T198" s="291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92" t="s">
        <v>190</v>
      </c>
      <c r="AU198" s="292" t="s">
        <v>133</v>
      </c>
      <c r="AV198" s="15" t="s">
        <v>143</v>
      </c>
      <c r="AW198" s="15" t="s">
        <v>33</v>
      </c>
      <c r="AX198" s="15" t="s">
        <v>84</v>
      </c>
      <c r="AY198" s="292" t="s">
        <v>127</v>
      </c>
    </row>
    <row r="199" s="2" customFormat="1" ht="37.8" customHeight="1">
      <c r="A199" s="38"/>
      <c r="B199" s="39"/>
      <c r="C199" s="260" t="s">
        <v>202</v>
      </c>
      <c r="D199" s="260" t="s">
        <v>299</v>
      </c>
      <c r="E199" s="261" t="s">
        <v>538</v>
      </c>
      <c r="F199" s="262" t="s">
        <v>539</v>
      </c>
      <c r="G199" s="263" t="s">
        <v>141</v>
      </c>
      <c r="H199" s="264">
        <v>2207</v>
      </c>
      <c r="I199" s="265"/>
      <c r="J199" s="266">
        <f>ROUND(I199*H199,2)</f>
        <v>0</v>
      </c>
      <c r="K199" s="267"/>
      <c r="L199" s="268"/>
      <c r="M199" s="269" t="s">
        <v>1</v>
      </c>
      <c r="N199" s="270" t="s">
        <v>42</v>
      </c>
      <c r="O199" s="97"/>
      <c r="P199" s="231">
        <f>O199*H199</f>
        <v>0</v>
      </c>
      <c r="Q199" s="231">
        <v>0.019599999999999999</v>
      </c>
      <c r="R199" s="231">
        <f>Q199*H199</f>
        <v>43.257199999999997</v>
      </c>
      <c r="S199" s="231">
        <v>0</v>
      </c>
      <c r="T199" s="23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3" t="s">
        <v>320</v>
      </c>
      <c r="AT199" s="233" t="s">
        <v>299</v>
      </c>
      <c r="AU199" s="233" t="s">
        <v>133</v>
      </c>
      <c r="AY199" s="17" t="s">
        <v>127</v>
      </c>
      <c r="BE199" s="234">
        <f>IF(N199="základná",J199,0)</f>
        <v>0</v>
      </c>
      <c r="BF199" s="234">
        <f>IF(N199="znížená",J199,0)</f>
        <v>0</v>
      </c>
      <c r="BG199" s="234">
        <f>IF(N199="zákl. prenesená",J199,0)</f>
        <v>0</v>
      </c>
      <c r="BH199" s="234">
        <f>IF(N199="zníž. prenesená",J199,0)</f>
        <v>0</v>
      </c>
      <c r="BI199" s="234">
        <f>IF(N199="nulová",J199,0)</f>
        <v>0</v>
      </c>
      <c r="BJ199" s="17" t="s">
        <v>133</v>
      </c>
      <c r="BK199" s="234">
        <f>ROUND(I199*H199,2)</f>
        <v>0</v>
      </c>
      <c r="BL199" s="17" t="s">
        <v>395</v>
      </c>
      <c r="BM199" s="233" t="s">
        <v>540</v>
      </c>
    </row>
    <row r="200" s="2" customFormat="1" ht="24.15" customHeight="1">
      <c r="A200" s="38"/>
      <c r="B200" s="39"/>
      <c r="C200" s="260" t="s">
        <v>207</v>
      </c>
      <c r="D200" s="260" t="s">
        <v>299</v>
      </c>
      <c r="E200" s="261" t="s">
        <v>541</v>
      </c>
      <c r="F200" s="262" t="s">
        <v>542</v>
      </c>
      <c r="G200" s="263" t="s">
        <v>141</v>
      </c>
      <c r="H200" s="264">
        <v>2207</v>
      </c>
      <c r="I200" s="265"/>
      <c r="J200" s="266">
        <f>ROUND(I200*H200,2)</f>
        <v>0</v>
      </c>
      <c r="K200" s="267"/>
      <c r="L200" s="268"/>
      <c r="M200" s="269" t="s">
        <v>1</v>
      </c>
      <c r="N200" s="270" t="s">
        <v>42</v>
      </c>
      <c r="O200" s="97"/>
      <c r="P200" s="231">
        <f>O200*H200</f>
        <v>0</v>
      </c>
      <c r="Q200" s="231">
        <v>0.019599999999999999</v>
      </c>
      <c r="R200" s="231">
        <f>Q200*H200</f>
        <v>43.257199999999997</v>
      </c>
      <c r="S200" s="231">
        <v>0</v>
      </c>
      <c r="T200" s="23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3" t="s">
        <v>320</v>
      </c>
      <c r="AT200" s="233" t="s">
        <v>299</v>
      </c>
      <c r="AU200" s="233" t="s">
        <v>133</v>
      </c>
      <c r="AY200" s="17" t="s">
        <v>127</v>
      </c>
      <c r="BE200" s="234">
        <f>IF(N200="základná",J200,0)</f>
        <v>0</v>
      </c>
      <c r="BF200" s="234">
        <f>IF(N200="znížená",J200,0)</f>
        <v>0</v>
      </c>
      <c r="BG200" s="234">
        <f>IF(N200="zákl. prenesená",J200,0)</f>
        <v>0</v>
      </c>
      <c r="BH200" s="234">
        <f>IF(N200="zníž. prenesená",J200,0)</f>
        <v>0</v>
      </c>
      <c r="BI200" s="234">
        <f>IF(N200="nulová",J200,0)</f>
        <v>0</v>
      </c>
      <c r="BJ200" s="17" t="s">
        <v>133</v>
      </c>
      <c r="BK200" s="234">
        <f>ROUND(I200*H200,2)</f>
        <v>0</v>
      </c>
      <c r="BL200" s="17" t="s">
        <v>395</v>
      </c>
      <c r="BM200" s="233" t="s">
        <v>543</v>
      </c>
    </row>
    <row r="201" s="2" customFormat="1" ht="16.5" customHeight="1">
      <c r="A201" s="38"/>
      <c r="B201" s="39"/>
      <c r="C201" s="221" t="s">
        <v>217</v>
      </c>
      <c r="D201" s="221" t="s">
        <v>128</v>
      </c>
      <c r="E201" s="222" t="s">
        <v>544</v>
      </c>
      <c r="F201" s="223" t="s">
        <v>545</v>
      </c>
      <c r="G201" s="224" t="s">
        <v>141</v>
      </c>
      <c r="H201" s="225">
        <v>246.40000000000001</v>
      </c>
      <c r="I201" s="226"/>
      <c r="J201" s="227">
        <f>ROUND(I201*H201,2)</f>
        <v>0</v>
      </c>
      <c r="K201" s="228"/>
      <c r="L201" s="44"/>
      <c r="M201" s="229" t="s">
        <v>1</v>
      </c>
      <c r="N201" s="230" t="s">
        <v>42</v>
      </c>
      <c r="O201" s="97"/>
      <c r="P201" s="231">
        <f>O201*H201</f>
        <v>0</v>
      </c>
      <c r="Q201" s="231">
        <v>0.00011</v>
      </c>
      <c r="R201" s="231">
        <f>Q201*H201</f>
        <v>0.027104000000000003</v>
      </c>
      <c r="S201" s="231">
        <v>0</v>
      </c>
      <c r="T201" s="23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3" t="s">
        <v>395</v>
      </c>
      <c r="AT201" s="233" t="s">
        <v>128</v>
      </c>
      <c r="AU201" s="233" t="s">
        <v>133</v>
      </c>
      <c r="AY201" s="17" t="s">
        <v>127</v>
      </c>
      <c r="BE201" s="234">
        <f>IF(N201="základná",J201,0)</f>
        <v>0</v>
      </c>
      <c r="BF201" s="234">
        <f>IF(N201="znížená",J201,0)</f>
        <v>0</v>
      </c>
      <c r="BG201" s="234">
        <f>IF(N201="zákl. prenesená",J201,0)</f>
        <v>0</v>
      </c>
      <c r="BH201" s="234">
        <f>IF(N201="zníž. prenesená",J201,0)</f>
        <v>0</v>
      </c>
      <c r="BI201" s="234">
        <f>IF(N201="nulová",J201,0)</f>
        <v>0</v>
      </c>
      <c r="BJ201" s="17" t="s">
        <v>133</v>
      </c>
      <c r="BK201" s="234">
        <f>ROUND(I201*H201,2)</f>
        <v>0</v>
      </c>
      <c r="BL201" s="17" t="s">
        <v>395</v>
      </c>
      <c r="BM201" s="233" t="s">
        <v>546</v>
      </c>
    </row>
    <row r="202" s="14" customFormat="1">
      <c r="A202" s="14"/>
      <c r="B202" s="272"/>
      <c r="C202" s="273"/>
      <c r="D202" s="250" t="s">
        <v>190</v>
      </c>
      <c r="E202" s="274" t="s">
        <v>1</v>
      </c>
      <c r="F202" s="275" t="s">
        <v>479</v>
      </c>
      <c r="G202" s="273"/>
      <c r="H202" s="274" t="s">
        <v>1</v>
      </c>
      <c r="I202" s="276"/>
      <c r="J202" s="273"/>
      <c r="K202" s="273"/>
      <c r="L202" s="277"/>
      <c r="M202" s="278"/>
      <c r="N202" s="279"/>
      <c r="O202" s="279"/>
      <c r="P202" s="279"/>
      <c r="Q202" s="279"/>
      <c r="R202" s="279"/>
      <c r="S202" s="279"/>
      <c r="T202" s="28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81" t="s">
        <v>190</v>
      </c>
      <c r="AU202" s="281" t="s">
        <v>133</v>
      </c>
      <c r="AV202" s="14" t="s">
        <v>84</v>
      </c>
      <c r="AW202" s="14" t="s">
        <v>33</v>
      </c>
      <c r="AX202" s="14" t="s">
        <v>76</v>
      </c>
      <c r="AY202" s="281" t="s">
        <v>127</v>
      </c>
    </row>
    <row r="203" s="13" customFormat="1">
      <c r="A203" s="13"/>
      <c r="B203" s="248"/>
      <c r="C203" s="249"/>
      <c r="D203" s="250" t="s">
        <v>190</v>
      </c>
      <c r="E203" s="251" t="s">
        <v>1</v>
      </c>
      <c r="F203" s="252" t="s">
        <v>547</v>
      </c>
      <c r="G203" s="249"/>
      <c r="H203" s="253">
        <v>201</v>
      </c>
      <c r="I203" s="254"/>
      <c r="J203" s="249"/>
      <c r="K203" s="249"/>
      <c r="L203" s="255"/>
      <c r="M203" s="256"/>
      <c r="N203" s="257"/>
      <c r="O203" s="257"/>
      <c r="P203" s="257"/>
      <c r="Q203" s="257"/>
      <c r="R203" s="257"/>
      <c r="S203" s="257"/>
      <c r="T203" s="25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9" t="s">
        <v>190</v>
      </c>
      <c r="AU203" s="259" t="s">
        <v>133</v>
      </c>
      <c r="AV203" s="13" t="s">
        <v>133</v>
      </c>
      <c r="AW203" s="13" t="s">
        <v>33</v>
      </c>
      <c r="AX203" s="13" t="s">
        <v>76</v>
      </c>
      <c r="AY203" s="259" t="s">
        <v>127</v>
      </c>
    </row>
    <row r="204" s="14" customFormat="1">
      <c r="A204" s="14"/>
      <c r="B204" s="272"/>
      <c r="C204" s="273"/>
      <c r="D204" s="250" t="s">
        <v>190</v>
      </c>
      <c r="E204" s="274" t="s">
        <v>1</v>
      </c>
      <c r="F204" s="275" t="s">
        <v>481</v>
      </c>
      <c r="G204" s="273"/>
      <c r="H204" s="274" t="s">
        <v>1</v>
      </c>
      <c r="I204" s="276"/>
      <c r="J204" s="273"/>
      <c r="K204" s="273"/>
      <c r="L204" s="277"/>
      <c r="M204" s="278"/>
      <c r="N204" s="279"/>
      <c r="O204" s="279"/>
      <c r="P204" s="279"/>
      <c r="Q204" s="279"/>
      <c r="R204" s="279"/>
      <c r="S204" s="279"/>
      <c r="T204" s="28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81" t="s">
        <v>190</v>
      </c>
      <c r="AU204" s="281" t="s">
        <v>133</v>
      </c>
      <c r="AV204" s="14" t="s">
        <v>84</v>
      </c>
      <c r="AW204" s="14" t="s">
        <v>33</v>
      </c>
      <c r="AX204" s="14" t="s">
        <v>76</v>
      </c>
      <c r="AY204" s="281" t="s">
        <v>127</v>
      </c>
    </row>
    <row r="205" s="13" customFormat="1">
      <c r="A205" s="13"/>
      <c r="B205" s="248"/>
      <c r="C205" s="249"/>
      <c r="D205" s="250" t="s">
        <v>190</v>
      </c>
      <c r="E205" s="251" t="s">
        <v>1</v>
      </c>
      <c r="F205" s="252" t="s">
        <v>548</v>
      </c>
      <c r="G205" s="249"/>
      <c r="H205" s="253">
        <v>28.399999999999999</v>
      </c>
      <c r="I205" s="254"/>
      <c r="J205" s="249"/>
      <c r="K205" s="249"/>
      <c r="L205" s="255"/>
      <c r="M205" s="256"/>
      <c r="N205" s="257"/>
      <c r="O205" s="257"/>
      <c r="P205" s="257"/>
      <c r="Q205" s="257"/>
      <c r="R205" s="257"/>
      <c r="S205" s="257"/>
      <c r="T205" s="25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9" t="s">
        <v>190</v>
      </c>
      <c r="AU205" s="259" t="s">
        <v>133</v>
      </c>
      <c r="AV205" s="13" t="s">
        <v>133</v>
      </c>
      <c r="AW205" s="13" t="s">
        <v>33</v>
      </c>
      <c r="AX205" s="13" t="s">
        <v>76</v>
      </c>
      <c r="AY205" s="259" t="s">
        <v>127</v>
      </c>
    </row>
    <row r="206" s="14" customFormat="1">
      <c r="A206" s="14"/>
      <c r="B206" s="272"/>
      <c r="C206" s="273"/>
      <c r="D206" s="250" t="s">
        <v>190</v>
      </c>
      <c r="E206" s="274" t="s">
        <v>1</v>
      </c>
      <c r="F206" s="275" t="s">
        <v>483</v>
      </c>
      <c r="G206" s="273"/>
      <c r="H206" s="274" t="s">
        <v>1</v>
      </c>
      <c r="I206" s="276"/>
      <c r="J206" s="273"/>
      <c r="K206" s="273"/>
      <c r="L206" s="277"/>
      <c r="M206" s="278"/>
      <c r="N206" s="279"/>
      <c r="O206" s="279"/>
      <c r="P206" s="279"/>
      <c r="Q206" s="279"/>
      <c r="R206" s="279"/>
      <c r="S206" s="279"/>
      <c r="T206" s="28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81" t="s">
        <v>190</v>
      </c>
      <c r="AU206" s="281" t="s">
        <v>133</v>
      </c>
      <c r="AV206" s="14" t="s">
        <v>84</v>
      </c>
      <c r="AW206" s="14" t="s">
        <v>33</v>
      </c>
      <c r="AX206" s="14" t="s">
        <v>76</v>
      </c>
      <c r="AY206" s="281" t="s">
        <v>127</v>
      </c>
    </row>
    <row r="207" s="13" customFormat="1">
      <c r="A207" s="13"/>
      <c r="B207" s="248"/>
      <c r="C207" s="249"/>
      <c r="D207" s="250" t="s">
        <v>190</v>
      </c>
      <c r="E207" s="251" t="s">
        <v>1</v>
      </c>
      <c r="F207" s="252" t="s">
        <v>519</v>
      </c>
      <c r="G207" s="249"/>
      <c r="H207" s="253">
        <v>17</v>
      </c>
      <c r="I207" s="254"/>
      <c r="J207" s="249"/>
      <c r="K207" s="249"/>
      <c r="L207" s="255"/>
      <c r="M207" s="256"/>
      <c r="N207" s="257"/>
      <c r="O207" s="257"/>
      <c r="P207" s="257"/>
      <c r="Q207" s="257"/>
      <c r="R207" s="257"/>
      <c r="S207" s="257"/>
      <c r="T207" s="25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9" t="s">
        <v>190</v>
      </c>
      <c r="AU207" s="259" t="s">
        <v>133</v>
      </c>
      <c r="AV207" s="13" t="s">
        <v>133</v>
      </c>
      <c r="AW207" s="13" t="s">
        <v>33</v>
      </c>
      <c r="AX207" s="13" t="s">
        <v>76</v>
      </c>
      <c r="AY207" s="259" t="s">
        <v>127</v>
      </c>
    </row>
    <row r="208" s="15" customFormat="1">
      <c r="A208" s="15"/>
      <c r="B208" s="282"/>
      <c r="C208" s="283"/>
      <c r="D208" s="250" t="s">
        <v>190</v>
      </c>
      <c r="E208" s="284" t="s">
        <v>1</v>
      </c>
      <c r="F208" s="285" t="s">
        <v>485</v>
      </c>
      <c r="G208" s="283"/>
      <c r="H208" s="286">
        <v>246.40000000000001</v>
      </c>
      <c r="I208" s="287"/>
      <c r="J208" s="283"/>
      <c r="K208" s="283"/>
      <c r="L208" s="288"/>
      <c r="M208" s="289"/>
      <c r="N208" s="290"/>
      <c r="O208" s="290"/>
      <c r="P208" s="290"/>
      <c r="Q208" s="290"/>
      <c r="R208" s="290"/>
      <c r="S208" s="290"/>
      <c r="T208" s="291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92" t="s">
        <v>190</v>
      </c>
      <c r="AU208" s="292" t="s">
        <v>133</v>
      </c>
      <c r="AV208" s="15" t="s">
        <v>143</v>
      </c>
      <c r="AW208" s="15" t="s">
        <v>33</v>
      </c>
      <c r="AX208" s="15" t="s">
        <v>84</v>
      </c>
      <c r="AY208" s="292" t="s">
        <v>127</v>
      </c>
    </row>
    <row r="209" s="2" customFormat="1" ht="16.5" customHeight="1">
      <c r="A209" s="38"/>
      <c r="B209" s="39"/>
      <c r="C209" s="260" t="s">
        <v>211</v>
      </c>
      <c r="D209" s="260" t="s">
        <v>299</v>
      </c>
      <c r="E209" s="261" t="s">
        <v>549</v>
      </c>
      <c r="F209" s="262" t="s">
        <v>550</v>
      </c>
      <c r="G209" s="263" t="s">
        <v>141</v>
      </c>
      <c r="H209" s="264">
        <v>246.40000000000001</v>
      </c>
      <c r="I209" s="265"/>
      <c r="J209" s="266">
        <f>ROUND(I209*H209,2)</f>
        <v>0</v>
      </c>
      <c r="K209" s="267"/>
      <c r="L209" s="268"/>
      <c r="M209" s="269" t="s">
        <v>1</v>
      </c>
      <c r="N209" s="270" t="s">
        <v>42</v>
      </c>
      <c r="O209" s="97"/>
      <c r="P209" s="231">
        <f>O209*H209</f>
        <v>0</v>
      </c>
      <c r="Q209" s="231">
        <v>0.0074999999999999997</v>
      </c>
      <c r="R209" s="231">
        <f>Q209*H209</f>
        <v>1.8479999999999999</v>
      </c>
      <c r="S209" s="231">
        <v>0</v>
      </c>
      <c r="T209" s="23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3" t="s">
        <v>320</v>
      </c>
      <c r="AT209" s="233" t="s">
        <v>299</v>
      </c>
      <c r="AU209" s="233" t="s">
        <v>133</v>
      </c>
      <c r="AY209" s="17" t="s">
        <v>127</v>
      </c>
      <c r="BE209" s="234">
        <f>IF(N209="základná",J209,0)</f>
        <v>0</v>
      </c>
      <c r="BF209" s="234">
        <f>IF(N209="znížená",J209,0)</f>
        <v>0</v>
      </c>
      <c r="BG209" s="234">
        <f>IF(N209="zákl. prenesená",J209,0)</f>
        <v>0</v>
      </c>
      <c r="BH209" s="234">
        <f>IF(N209="zníž. prenesená",J209,0)</f>
        <v>0</v>
      </c>
      <c r="BI209" s="234">
        <f>IF(N209="nulová",J209,0)</f>
        <v>0</v>
      </c>
      <c r="BJ209" s="17" t="s">
        <v>133</v>
      </c>
      <c r="BK209" s="234">
        <f>ROUND(I209*H209,2)</f>
        <v>0</v>
      </c>
      <c r="BL209" s="17" t="s">
        <v>395</v>
      </c>
      <c r="BM209" s="233" t="s">
        <v>551</v>
      </c>
    </row>
    <row r="210" s="2" customFormat="1" ht="21.75" customHeight="1">
      <c r="A210" s="38"/>
      <c r="B210" s="39"/>
      <c r="C210" s="221" t="s">
        <v>335</v>
      </c>
      <c r="D210" s="221" t="s">
        <v>128</v>
      </c>
      <c r="E210" s="222" t="s">
        <v>552</v>
      </c>
      <c r="F210" s="223" t="s">
        <v>553</v>
      </c>
      <c r="G210" s="224" t="s">
        <v>240</v>
      </c>
      <c r="H210" s="225">
        <v>6</v>
      </c>
      <c r="I210" s="226"/>
      <c r="J210" s="227">
        <f>ROUND(I210*H210,2)</f>
        <v>0</v>
      </c>
      <c r="K210" s="228"/>
      <c r="L210" s="44"/>
      <c r="M210" s="229" t="s">
        <v>1</v>
      </c>
      <c r="N210" s="230" t="s">
        <v>42</v>
      </c>
      <c r="O210" s="97"/>
      <c r="P210" s="231">
        <f>O210*H210</f>
        <v>0</v>
      </c>
      <c r="Q210" s="231">
        <v>0.00042499999999999998</v>
      </c>
      <c r="R210" s="231">
        <f>Q210*H210</f>
        <v>0.0025499999999999997</v>
      </c>
      <c r="S210" s="231">
        <v>0</v>
      </c>
      <c r="T210" s="23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3" t="s">
        <v>395</v>
      </c>
      <c r="AT210" s="233" t="s">
        <v>128</v>
      </c>
      <c r="AU210" s="233" t="s">
        <v>133</v>
      </c>
      <c r="AY210" s="17" t="s">
        <v>127</v>
      </c>
      <c r="BE210" s="234">
        <f>IF(N210="základná",J210,0)</f>
        <v>0</v>
      </c>
      <c r="BF210" s="234">
        <f>IF(N210="znížená",J210,0)</f>
        <v>0</v>
      </c>
      <c r="BG210" s="234">
        <f>IF(N210="zákl. prenesená",J210,0)</f>
        <v>0</v>
      </c>
      <c r="BH210" s="234">
        <f>IF(N210="zníž. prenesená",J210,0)</f>
        <v>0</v>
      </c>
      <c r="BI210" s="234">
        <f>IF(N210="nulová",J210,0)</f>
        <v>0</v>
      </c>
      <c r="BJ210" s="17" t="s">
        <v>133</v>
      </c>
      <c r="BK210" s="234">
        <f>ROUND(I210*H210,2)</f>
        <v>0</v>
      </c>
      <c r="BL210" s="17" t="s">
        <v>395</v>
      </c>
      <c r="BM210" s="233" t="s">
        <v>554</v>
      </c>
    </row>
    <row r="211" s="14" customFormat="1">
      <c r="A211" s="14"/>
      <c r="B211" s="272"/>
      <c r="C211" s="273"/>
      <c r="D211" s="250" t="s">
        <v>190</v>
      </c>
      <c r="E211" s="274" t="s">
        <v>1</v>
      </c>
      <c r="F211" s="275" t="s">
        <v>479</v>
      </c>
      <c r="G211" s="273"/>
      <c r="H211" s="274" t="s">
        <v>1</v>
      </c>
      <c r="I211" s="276"/>
      <c r="J211" s="273"/>
      <c r="K211" s="273"/>
      <c r="L211" s="277"/>
      <c r="M211" s="278"/>
      <c r="N211" s="279"/>
      <c r="O211" s="279"/>
      <c r="P211" s="279"/>
      <c r="Q211" s="279"/>
      <c r="R211" s="279"/>
      <c r="S211" s="279"/>
      <c r="T211" s="28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1" t="s">
        <v>190</v>
      </c>
      <c r="AU211" s="281" t="s">
        <v>133</v>
      </c>
      <c r="AV211" s="14" t="s">
        <v>84</v>
      </c>
      <c r="AW211" s="14" t="s">
        <v>33</v>
      </c>
      <c r="AX211" s="14" t="s">
        <v>76</v>
      </c>
      <c r="AY211" s="281" t="s">
        <v>127</v>
      </c>
    </row>
    <row r="212" s="13" customFormat="1">
      <c r="A212" s="13"/>
      <c r="B212" s="248"/>
      <c r="C212" s="249"/>
      <c r="D212" s="250" t="s">
        <v>190</v>
      </c>
      <c r="E212" s="251" t="s">
        <v>1</v>
      </c>
      <c r="F212" s="252" t="s">
        <v>555</v>
      </c>
      <c r="G212" s="249"/>
      <c r="H212" s="253">
        <v>6</v>
      </c>
      <c r="I212" s="254"/>
      <c r="J212" s="249"/>
      <c r="K212" s="249"/>
      <c r="L212" s="255"/>
      <c r="M212" s="256"/>
      <c r="N212" s="257"/>
      <c r="O212" s="257"/>
      <c r="P212" s="257"/>
      <c r="Q212" s="257"/>
      <c r="R212" s="257"/>
      <c r="S212" s="257"/>
      <c r="T212" s="25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9" t="s">
        <v>190</v>
      </c>
      <c r="AU212" s="259" t="s">
        <v>133</v>
      </c>
      <c r="AV212" s="13" t="s">
        <v>133</v>
      </c>
      <c r="AW212" s="13" t="s">
        <v>33</v>
      </c>
      <c r="AX212" s="13" t="s">
        <v>84</v>
      </c>
      <c r="AY212" s="259" t="s">
        <v>127</v>
      </c>
    </row>
    <row r="213" s="2" customFormat="1" ht="24.15" customHeight="1">
      <c r="A213" s="38"/>
      <c r="B213" s="39"/>
      <c r="C213" s="260" t="s">
        <v>251</v>
      </c>
      <c r="D213" s="260" t="s">
        <v>299</v>
      </c>
      <c r="E213" s="261" t="s">
        <v>556</v>
      </c>
      <c r="F213" s="262" t="s">
        <v>557</v>
      </c>
      <c r="G213" s="263" t="s">
        <v>296</v>
      </c>
      <c r="H213" s="264">
        <v>1</v>
      </c>
      <c r="I213" s="265"/>
      <c r="J213" s="266">
        <f>ROUND(I213*H213,2)</f>
        <v>0</v>
      </c>
      <c r="K213" s="267"/>
      <c r="L213" s="268"/>
      <c r="M213" s="269" t="s">
        <v>1</v>
      </c>
      <c r="N213" s="270" t="s">
        <v>42</v>
      </c>
      <c r="O213" s="97"/>
      <c r="P213" s="231">
        <f>O213*H213</f>
        <v>0</v>
      </c>
      <c r="Q213" s="231">
        <v>0.094960000000000003</v>
      </c>
      <c r="R213" s="231">
        <f>Q213*H213</f>
        <v>0.094960000000000003</v>
      </c>
      <c r="S213" s="231">
        <v>0</v>
      </c>
      <c r="T213" s="23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3" t="s">
        <v>320</v>
      </c>
      <c r="AT213" s="233" t="s">
        <v>299</v>
      </c>
      <c r="AU213" s="233" t="s">
        <v>133</v>
      </c>
      <c r="AY213" s="17" t="s">
        <v>127</v>
      </c>
      <c r="BE213" s="234">
        <f>IF(N213="základná",J213,0)</f>
        <v>0</v>
      </c>
      <c r="BF213" s="234">
        <f>IF(N213="znížená",J213,0)</f>
        <v>0</v>
      </c>
      <c r="BG213" s="234">
        <f>IF(N213="zákl. prenesená",J213,0)</f>
        <v>0</v>
      </c>
      <c r="BH213" s="234">
        <f>IF(N213="zníž. prenesená",J213,0)</f>
        <v>0</v>
      </c>
      <c r="BI213" s="234">
        <f>IF(N213="nulová",J213,0)</f>
        <v>0</v>
      </c>
      <c r="BJ213" s="17" t="s">
        <v>133</v>
      </c>
      <c r="BK213" s="234">
        <f>ROUND(I213*H213,2)</f>
        <v>0</v>
      </c>
      <c r="BL213" s="17" t="s">
        <v>395</v>
      </c>
      <c r="BM213" s="233" t="s">
        <v>558</v>
      </c>
    </row>
    <row r="214" s="2" customFormat="1" ht="16.5" customHeight="1">
      <c r="A214" s="38"/>
      <c r="B214" s="39"/>
      <c r="C214" s="221" t="s">
        <v>237</v>
      </c>
      <c r="D214" s="221" t="s">
        <v>128</v>
      </c>
      <c r="E214" s="222" t="s">
        <v>559</v>
      </c>
      <c r="F214" s="223" t="s">
        <v>560</v>
      </c>
      <c r="G214" s="224" t="s">
        <v>296</v>
      </c>
      <c r="H214" s="225">
        <v>3</v>
      </c>
      <c r="I214" s="226"/>
      <c r="J214" s="227">
        <f>ROUND(I214*H214,2)</f>
        <v>0</v>
      </c>
      <c r="K214" s="228"/>
      <c r="L214" s="44"/>
      <c r="M214" s="229" t="s">
        <v>1</v>
      </c>
      <c r="N214" s="230" t="s">
        <v>42</v>
      </c>
      <c r="O214" s="97"/>
      <c r="P214" s="231">
        <f>O214*H214</f>
        <v>0</v>
      </c>
      <c r="Q214" s="231">
        <v>0</v>
      </c>
      <c r="R214" s="231">
        <f>Q214*H214</f>
        <v>0</v>
      </c>
      <c r="S214" s="231">
        <v>0</v>
      </c>
      <c r="T214" s="23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3" t="s">
        <v>395</v>
      </c>
      <c r="AT214" s="233" t="s">
        <v>128</v>
      </c>
      <c r="AU214" s="233" t="s">
        <v>133</v>
      </c>
      <c r="AY214" s="17" t="s">
        <v>127</v>
      </c>
      <c r="BE214" s="234">
        <f>IF(N214="základná",J214,0)</f>
        <v>0</v>
      </c>
      <c r="BF214" s="234">
        <f>IF(N214="znížená",J214,0)</f>
        <v>0</v>
      </c>
      <c r="BG214" s="234">
        <f>IF(N214="zákl. prenesená",J214,0)</f>
        <v>0</v>
      </c>
      <c r="BH214" s="234">
        <f>IF(N214="zníž. prenesená",J214,0)</f>
        <v>0</v>
      </c>
      <c r="BI214" s="234">
        <f>IF(N214="nulová",J214,0)</f>
        <v>0</v>
      </c>
      <c r="BJ214" s="17" t="s">
        <v>133</v>
      </c>
      <c r="BK214" s="234">
        <f>ROUND(I214*H214,2)</f>
        <v>0</v>
      </c>
      <c r="BL214" s="17" t="s">
        <v>395</v>
      </c>
      <c r="BM214" s="233" t="s">
        <v>561</v>
      </c>
    </row>
    <row r="215" s="14" customFormat="1">
      <c r="A215" s="14"/>
      <c r="B215" s="272"/>
      <c r="C215" s="273"/>
      <c r="D215" s="250" t="s">
        <v>190</v>
      </c>
      <c r="E215" s="274" t="s">
        <v>1</v>
      </c>
      <c r="F215" s="275" t="s">
        <v>479</v>
      </c>
      <c r="G215" s="273"/>
      <c r="H215" s="274" t="s">
        <v>1</v>
      </c>
      <c r="I215" s="276"/>
      <c r="J215" s="273"/>
      <c r="K215" s="273"/>
      <c r="L215" s="277"/>
      <c r="M215" s="278"/>
      <c r="N215" s="279"/>
      <c r="O215" s="279"/>
      <c r="P215" s="279"/>
      <c r="Q215" s="279"/>
      <c r="R215" s="279"/>
      <c r="S215" s="279"/>
      <c r="T215" s="28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81" t="s">
        <v>190</v>
      </c>
      <c r="AU215" s="281" t="s">
        <v>133</v>
      </c>
      <c r="AV215" s="14" t="s">
        <v>84</v>
      </c>
      <c r="AW215" s="14" t="s">
        <v>33</v>
      </c>
      <c r="AX215" s="14" t="s">
        <v>76</v>
      </c>
      <c r="AY215" s="281" t="s">
        <v>127</v>
      </c>
    </row>
    <row r="216" s="13" customFormat="1">
      <c r="A216" s="13"/>
      <c r="B216" s="248"/>
      <c r="C216" s="249"/>
      <c r="D216" s="250" t="s">
        <v>190</v>
      </c>
      <c r="E216" s="251" t="s">
        <v>1</v>
      </c>
      <c r="F216" s="252" t="s">
        <v>133</v>
      </c>
      <c r="G216" s="249"/>
      <c r="H216" s="253">
        <v>2</v>
      </c>
      <c r="I216" s="254"/>
      <c r="J216" s="249"/>
      <c r="K216" s="249"/>
      <c r="L216" s="255"/>
      <c r="M216" s="256"/>
      <c r="N216" s="257"/>
      <c r="O216" s="257"/>
      <c r="P216" s="257"/>
      <c r="Q216" s="257"/>
      <c r="R216" s="257"/>
      <c r="S216" s="257"/>
      <c r="T216" s="25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9" t="s">
        <v>190</v>
      </c>
      <c r="AU216" s="259" t="s">
        <v>133</v>
      </c>
      <c r="AV216" s="13" t="s">
        <v>133</v>
      </c>
      <c r="AW216" s="13" t="s">
        <v>33</v>
      </c>
      <c r="AX216" s="13" t="s">
        <v>76</v>
      </c>
      <c r="AY216" s="259" t="s">
        <v>127</v>
      </c>
    </row>
    <row r="217" s="14" customFormat="1">
      <c r="A217" s="14"/>
      <c r="B217" s="272"/>
      <c r="C217" s="273"/>
      <c r="D217" s="250" t="s">
        <v>190</v>
      </c>
      <c r="E217" s="274" t="s">
        <v>1</v>
      </c>
      <c r="F217" s="275" t="s">
        <v>483</v>
      </c>
      <c r="G217" s="273"/>
      <c r="H217" s="274" t="s">
        <v>1</v>
      </c>
      <c r="I217" s="276"/>
      <c r="J217" s="273"/>
      <c r="K217" s="273"/>
      <c r="L217" s="277"/>
      <c r="M217" s="278"/>
      <c r="N217" s="279"/>
      <c r="O217" s="279"/>
      <c r="P217" s="279"/>
      <c r="Q217" s="279"/>
      <c r="R217" s="279"/>
      <c r="S217" s="279"/>
      <c r="T217" s="28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81" t="s">
        <v>190</v>
      </c>
      <c r="AU217" s="281" t="s">
        <v>133</v>
      </c>
      <c r="AV217" s="14" t="s">
        <v>84</v>
      </c>
      <c r="AW217" s="14" t="s">
        <v>33</v>
      </c>
      <c r="AX217" s="14" t="s">
        <v>76</v>
      </c>
      <c r="AY217" s="281" t="s">
        <v>127</v>
      </c>
    </row>
    <row r="218" s="13" customFormat="1">
      <c r="A218" s="13"/>
      <c r="B218" s="248"/>
      <c r="C218" s="249"/>
      <c r="D218" s="250" t="s">
        <v>190</v>
      </c>
      <c r="E218" s="251" t="s">
        <v>1</v>
      </c>
      <c r="F218" s="252" t="s">
        <v>84</v>
      </c>
      <c r="G218" s="249"/>
      <c r="H218" s="253">
        <v>1</v>
      </c>
      <c r="I218" s="254"/>
      <c r="J218" s="249"/>
      <c r="K218" s="249"/>
      <c r="L218" s="255"/>
      <c r="M218" s="256"/>
      <c r="N218" s="257"/>
      <c r="O218" s="257"/>
      <c r="P218" s="257"/>
      <c r="Q218" s="257"/>
      <c r="R218" s="257"/>
      <c r="S218" s="257"/>
      <c r="T218" s="25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9" t="s">
        <v>190</v>
      </c>
      <c r="AU218" s="259" t="s">
        <v>133</v>
      </c>
      <c r="AV218" s="13" t="s">
        <v>133</v>
      </c>
      <c r="AW218" s="13" t="s">
        <v>33</v>
      </c>
      <c r="AX218" s="13" t="s">
        <v>76</v>
      </c>
      <c r="AY218" s="259" t="s">
        <v>127</v>
      </c>
    </row>
    <row r="219" s="15" customFormat="1">
      <c r="A219" s="15"/>
      <c r="B219" s="282"/>
      <c r="C219" s="283"/>
      <c r="D219" s="250" t="s">
        <v>190</v>
      </c>
      <c r="E219" s="284" t="s">
        <v>1</v>
      </c>
      <c r="F219" s="285" t="s">
        <v>485</v>
      </c>
      <c r="G219" s="283"/>
      <c r="H219" s="286">
        <v>3</v>
      </c>
      <c r="I219" s="287"/>
      <c r="J219" s="283"/>
      <c r="K219" s="283"/>
      <c r="L219" s="288"/>
      <c r="M219" s="289"/>
      <c r="N219" s="290"/>
      <c r="O219" s="290"/>
      <c r="P219" s="290"/>
      <c r="Q219" s="290"/>
      <c r="R219" s="290"/>
      <c r="S219" s="290"/>
      <c r="T219" s="29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92" t="s">
        <v>190</v>
      </c>
      <c r="AU219" s="292" t="s">
        <v>133</v>
      </c>
      <c r="AV219" s="15" t="s">
        <v>143</v>
      </c>
      <c r="AW219" s="15" t="s">
        <v>33</v>
      </c>
      <c r="AX219" s="15" t="s">
        <v>84</v>
      </c>
      <c r="AY219" s="292" t="s">
        <v>127</v>
      </c>
    </row>
    <row r="220" s="2" customFormat="1" ht="16.5" customHeight="1">
      <c r="A220" s="38"/>
      <c r="B220" s="39"/>
      <c r="C220" s="260" t="s">
        <v>242</v>
      </c>
      <c r="D220" s="260" t="s">
        <v>299</v>
      </c>
      <c r="E220" s="261" t="s">
        <v>562</v>
      </c>
      <c r="F220" s="262" t="s">
        <v>563</v>
      </c>
      <c r="G220" s="263" t="s">
        <v>296</v>
      </c>
      <c r="H220" s="264">
        <v>3</v>
      </c>
      <c r="I220" s="265"/>
      <c r="J220" s="266">
        <f>ROUND(I220*H220,2)</f>
        <v>0</v>
      </c>
      <c r="K220" s="267"/>
      <c r="L220" s="268"/>
      <c r="M220" s="269" t="s">
        <v>1</v>
      </c>
      <c r="N220" s="270" t="s">
        <v>42</v>
      </c>
      <c r="O220" s="97"/>
      <c r="P220" s="231">
        <f>O220*H220</f>
        <v>0</v>
      </c>
      <c r="Q220" s="231">
        <v>0.19300000000000001</v>
      </c>
      <c r="R220" s="231">
        <f>Q220*H220</f>
        <v>0.57899999999999996</v>
      </c>
      <c r="S220" s="231">
        <v>0</v>
      </c>
      <c r="T220" s="23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3" t="s">
        <v>320</v>
      </c>
      <c r="AT220" s="233" t="s">
        <v>299</v>
      </c>
      <c r="AU220" s="233" t="s">
        <v>133</v>
      </c>
      <c r="AY220" s="17" t="s">
        <v>127</v>
      </c>
      <c r="BE220" s="234">
        <f>IF(N220="základná",J220,0)</f>
        <v>0</v>
      </c>
      <c r="BF220" s="234">
        <f>IF(N220="znížená",J220,0)</f>
        <v>0</v>
      </c>
      <c r="BG220" s="234">
        <f>IF(N220="zákl. prenesená",J220,0)</f>
        <v>0</v>
      </c>
      <c r="BH220" s="234">
        <f>IF(N220="zníž. prenesená",J220,0)</f>
        <v>0</v>
      </c>
      <c r="BI220" s="234">
        <f>IF(N220="nulová",J220,0)</f>
        <v>0</v>
      </c>
      <c r="BJ220" s="17" t="s">
        <v>133</v>
      </c>
      <c r="BK220" s="234">
        <f>ROUND(I220*H220,2)</f>
        <v>0</v>
      </c>
      <c r="BL220" s="17" t="s">
        <v>395</v>
      </c>
      <c r="BM220" s="233" t="s">
        <v>564</v>
      </c>
    </row>
    <row r="221" s="2" customFormat="1" ht="16.5" customHeight="1">
      <c r="A221" s="38"/>
      <c r="B221" s="39"/>
      <c r="C221" s="221" t="s">
        <v>395</v>
      </c>
      <c r="D221" s="221" t="s">
        <v>128</v>
      </c>
      <c r="E221" s="222" t="s">
        <v>565</v>
      </c>
      <c r="F221" s="223" t="s">
        <v>566</v>
      </c>
      <c r="G221" s="224" t="s">
        <v>296</v>
      </c>
      <c r="H221" s="225">
        <v>2</v>
      </c>
      <c r="I221" s="226"/>
      <c r="J221" s="227">
        <f>ROUND(I221*H221,2)</f>
        <v>0</v>
      </c>
      <c r="K221" s="228"/>
      <c r="L221" s="44"/>
      <c r="M221" s="229" t="s">
        <v>1</v>
      </c>
      <c r="N221" s="230" t="s">
        <v>42</v>
      </c>
      <c r="O221" s="97"/>
      <c r="P221" s="231">
        <f>O221*H221</f>
        <v>0</v>
      </c>
      <c r="Q221" s="231">
        <v>0</v>
      </c>
      <c r="R221" s="231">
        <f>Q221*H221</f>
        <v>0</v>
      </c>
      <c r="S221" s="231">
        <v>0</v>
      </c>
      <c r="T221" s="23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3" t="s">
        <v>395</v>
      </c>
      <c r="AT221" s="233" t="s">
        <v>128</v>
      </c>
      <c r="AU221" s="233" t="s">
        <v>133</v>
      </c>
      <c r="AY221" s="17" t="s">
        <v>127</v>
      </c>
      <c r="BE221" s="234">
        <f>IF(N221="základná",J221,0)</f>
        <v>0</v>
      </c>
      <c r="BF221" s="234">
        <f>IF(N221="znížená",J221,0)</f>
        <v>0</v>
      </c>
      <c r="BG221" s="234">
        <f>IF(N221="zákl. prenesená",J221,0)</f>
        <v>0</v>
      </c>
      <c r="BH221" s="234">
        <f>IF(N221="zníž. prenesená",J221,0)</f>
        <v>0</v>
      </c>
      <c r="BI221" s="234">
        <f>IF(N221="nulová",J221,0)</f>
        <v>0</v>
      </c>
      <c r="BJ221" s="17" t="s">
        <v>133</v>
      </c>
      <c r="BK221" s="234">
        <f>ROUND(I221*H221,2)</f>
        <v>0</v>
      </c>
      <c r="BL221" s="17" t="s">
        <v>395</v>
      </c>
      <c r="BM221" s="233" t="s">
        <v>567</v>
      </c>
    </row>
    <row r="222" s="14" customFormat="1">
      <c r="A222" s="14"/>
      <c r="B222" s="272"/>
      <c r="C222" s="273"/>
      <c r="D222" s="250" t="s">
        <v>190</v>
      </c>
      <c r="E222" s="274" t="s">
        <v>1</v>
      </c>
      <c r="F222" s="275" t="s">
        <v>479</v>
      </c>
      <c r="G222" s="273"/>
      <c r="H222" s="274" t="s">
        <v>1</v>
      </c>
      <c r="I222" s="276"/>
      <c r="J222" s="273"/>
      <c r="K222" s="273"/>
      <c r="L222" s="277"/>
      <c r="M222" s="278"/>
      <c r="N222" s="279"/>
      <c r="O222" s="279"/>
      <c r="P222" s="279"/>
      <c r="Q222" s="279"/>
      <c r="R222" s="279"/>
      <c r="S222" s="279"/>
      <c r="T222" s="28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81" t="s">
        <v>190</v>
      </c>
      <c r="AU222" s="281" t="s">
        <v>133</v>
      </c>
      <c r="AV222" s="14" t="s">
        <v>84</v>
      </c>
      <c r="AW222" s="14" t="s">
        <v>33</v>
      </c>
      <c r="AX222" s="14" t="s">
        <v>76</v>
      </c>
      <c r="AY222" s="281" t="s">
        <v>127</v>
      </c>
    </row>
    <row r="223" s="13" customFormat="1">
      <c r="A223" s="13"/>
      <c r="B223" s="248"/>
      <c r="C223" s="249"/>
      <c r="D223" s="250" t="s">
        <v>190</v>
      </c>
      <c r="E223" s="251" t="s">
        <v>1</v>
      </c>
      <c r="F223" s="252" t="s">
        <v>84</v>
      </c>
      <c r="G223" s="249"/>
      <c r="H223" s="253">
        <v>1</v>
      </c>
      <c r="I223" s="254"/>
      <c r="J223" s="249"/>
      <c r="K223" s="249"/>
      <c r="L223" s="255"/>
      <c r="M223" s="256"/>
      <c r="N223" s="257"/>
      <c r="O223" s="257"/>
      <c r="P223" s="257"/>
      <c r="Q223" s="257"/>
      <c r="R223" s="257"/>
      <c r="S223" s="257"/>
      <c r="T223" s="25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9" t="s">
        <v>190</v>
      </c>
      <c r="AU223" s="259" t="s">
        <v>133</v>
      </c>
      <c r="AV223" s="13" t="s">
        <v>133</v>
      </c>
      <c r="AW223" s="13" t="s">
        <v>33</v>
      </c>
      <c r="AX223" s="13" t="s">
        <v>76</v>
      </c>
      <c r="AY223" s="259" t="s">
        <v>127</v>
      </c>
    </row>
    <row r="224" s="14" customFormat="1">
      <c r="A224" s="14"/>
      <c r="B224" s="272"/>
      <c r="C224" s="273"/>
      <c r="D224" s="250" t="s">
        <v>190</v>
      </c>
      <c r="E224" s="274" t="s">
        <v>1</v>
      </c>
      <c r="F224" s="275" t="s">
        <v>481</v>
      </c>
      <c r="G224" s="273"/>
      <c r="H224" s="274" t="s">
        <v>1</v>
      </c>
      <c r="I224" s="276"/>
      <c r="J224" s="273"/>
      <c r="K224" s="273"/>
      <c r="L224" s="277"/>
      <c r="M224" s="278"/>
      <c r="N224" s="279"/>
      <c r="O224" s="279"/>
      <c r="P224" s="279"/>
      <c r="Q224" s="279"/>
      <c r="R224" s="279"/>
      <c r="S224" s="279"/>
      <c r="T224" s="28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81" t="s">
        <v>190</v>
      </c>
      <c r="AU224" s="281" t="s">
        <v>133</v>
      </c>
      <c r="AV224" s="14" t="s">
        <v>84</v>
      </c>
      <c r="AW224" s="14" t="s">
        <v>33</v>
      </c>
      <c r="AX224" s="14" t="s">
        <v>76</v>
      </c>
      <c r="AY224" s="281" t="s">
        <v>127</v>
      </c>
    </row>
    <row r="225" s="13" customFormat="1">
      <c r="A225" s="13"/>
      <c r="B225" s="248"/>
      <c r="C225" s="249"/>
      <c r="D225" s="250" t="s">
        <v>190</v>
      </c>
      <c r="E225" s="251" t="s">
        <v>1</v>
      </c>
      <c r="F225" s="252" t="s">
        <v>84</v>
      </c>
      <c r="G225" s="249"/>
      <c r="H225" s="253">
        <v>1</v>
      </c>
      <c r="I225" s="254"/>
      <c r="J225" s="249"/>
      <c r="K225" s="249"/>
      <c r="L225" s="255"/>
      <c r="M225" s="256"/>
      <c r="N225" s="257"/>
      <c r="O225" s="257"/>
      <c r="P225" s="257"/>
      <c r="Q225" s="257"/>
      <c r="R225" s="257"/>
      <c r="S225" s="257"/>
      <c r="T225" s="25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9" t="s">
        <v>190</v>
      </c>
      <c r="AU225" s="259" t="s">
        <v>133</v>
      </c>
      <c r="AV225" s="13" t="s">
        <v>133</v>
      </c>
      <c r="AW225" s="13" t="s">
        <v>33</v>
      </c>
      <c r="AX225" s="13" t="s">
        <v>76</v>
      </c>
      <c r="AY225" s="259" t="s">
        <v>127</v>
      </c>
    </row>
    <row r="226" s="15" customFormat="1">
      <c r="A226" s="15"/>
      <c r="B226" s="282"/>
      <c r="C226" s="283"/>
      <c r="D226" s="250" t="s">
        <v>190</v>
      </c>
      <c r="E226" s="284" t="s">
        <v>1</v>
      </c>
      <c r="F226" s="285" t="s">
        <v>485</v>
      </c>
      <c r="G226" s="283"/>
      <c r="H226" s="286">
        <v>2</v>
      </c>
      <c r="I226" s="287"/>
      <c r="J226" s="283"/>
      <c r="K226" s="283"/>
      <c r="L226" s="288"/>
      <c r="M226" s="289"/>
      <c r="N226" s="290"/>
      <c r="O226" s="290"/>
      <c r="P226" s="290"/>
      <c r="Q226" s="290"/>
      <c r="R226" s="290"/>
      <c r="S226" s="290"/>
      <c r="T226" s="291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92" t="s">
        <v>190</v>
      </c>
      <c r="AU226" s="292" t="s">
        <v>133</v>
      </c>
      <c r="AV226" s="15" t="s">
        <v>143</v>
      </c>
      <c r="AW226" s="15" t="s">
        <v>33</v>
      </c>
      <c r="AX226" s="15" t="s">
        <v>84</v>
      </c>
      <c r="AY226" s="292" t="s">
        <v>127</v>
      </c>
    </row>
    <row r="227" s="2" customFormat="1" ht="16.5" customHeight="1">
      <c r="A227" s="38"/>
      <c r="B227" s="39"/>
      <c r="C227" s="260" t="s">
        <v>519</v>
      </c>
      <c r="D227" s="260" t="s">
        <v>299</v>
      </c>
      <c r="E227" s="261" t="s">
        <v>568</v>
      </c>
      <c r="F227" s="262" t="s">
        <v>569</v>
      </c>
      <c r="G227" s="263" t="s">
        <v>296</v>
      </c>
      <c r="H227" s="264">
        <v>2</v>
      </c>
      <c r="I227" s="265"/>
      <c r="J227" s="266">
        <f>ROUND(I227*H227,2)</f>
        <v>0</v>
      </c>
      <c r="K227" s="267"/>
      <c r="L227" s="268"/>
      <c r="M227" s="269" t="s">
        <v>1</v>
      </c>
      <c r="N227" s="270" t="s">
        <v>42</v>
      </c>
      <c r="O227" s="97"/>
      <c r="P227" s="231">
        <f>O227*H227</f>
        <v>0</v>
      </c>
      <c r="Q227" s="231">
        <v>0.29299999999999998</v>
      </c>
      <c r="R227" s="231">
        <f>Q227*H227</f>
        <v>0.58599999999999997</v>
      </c>
      <c r="S227" s="231">
        <v>0</v>
      </c>
      <c r="T227" s="23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3" t="s">
        <v>320</v>
      </c>
      <c r="AT227" s="233" t="s">
        <v>299</v>
      </c>
      <c r="AU227" s="233" t="s">
        <v>133</v>
      </c>
      <c r="AY227" s="17" t="s">
        <v>127</v>
      </c>
      <c r="BE227" s="234">
        <f>IF(N227="základná",J227,0)</f>
        <v>0</v>
      </c>
      <c r="BF227" s="234">
        <f>IF(N227="znížená",J227,0)</f>
        <v>0</v>
      </c>
      <c r="BG227" s="234">
        <f>IF(N227="zákl. prenesená",J227,0)</f>
        <v>0</v>
      </c>
      <c r="BH227" s="234">
        <f>IF(N227="zníž. prenesená",J227,0)</f>
        <v>0</v>
      </c>
      <c r="BI227" s="234">
        <f>IF(N227="nulová",J227,0)</f>
        <v>0</v>
      </c>
      <c r="BJ227" s="17" t="s">
        <v>133</v>
      </c>
      <c r="BK227" s="234">
        <f>ROUND(I227*H227,2)</f>
        <v>0</v>
      </c>
      <c r="BL227" s="17" t="s">
        <v>395</v>
      </c>
      <c r="BM227" s="233" t="s">
        <v>570</v>
      </c>
    </row>
    <row r="228" s="2" customFormat="1" ht="16.5" customHeight="1">
      <c r="A228" s="38"/>
      <c r="B228" s="39"/>
      <c r="C228" s="221" t="s">
        <v>221</v>
      </c>
      <c r="D228" s="221" t="s">
        <v>128</v>
      </c>
      <c r="E228" s="222" t="s">
        <v>571</v>
      </c>
      <c r="F228" s="223" t="s">
        <v>572</v>
      </c>
      <c r="G228" s="224" t="s">
        <v>302</v>
      </c>
      <c r="H228" s="225">
        <v>104138</v>
      </c>
      <c r="I228" s="226"/>
      <c r="J228" s="227">
        <f>ROUND(I228*H228,2)</f>
        <v>0</v>
      </c>
      <c r="K228" s="228"/>
      <c r="L228" s="44"/>
      <c r="M228" s="229" t="s">
        <v>1</v>
      </c>
      <c r="N228" s="230" t="s">
        <v>42</v>
      </c>
      <c r="O228" s="97"/>
      <c r="P228" s="231">
        <f>O228*H228</f>
        <v>0</v>
      </c>
      <c r="Q228" s="231">
        <v>5.0000000000000002E-05</v>
      </c>
      <c r="R228" s="231">
        <f>Q228*H228</f>
        <v>5.2069000000000001</v>
      </c>
      <c r="S228" s="231">
        <v>0</v>
      </c>
      <c r="T228" s="23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3" t="s">
        <v>395</v>
      </c>
      <c r="AT228" s="233" t="s">
        <v>128</v>
      </c>
      <c r="AU228" s="233" t="s">
        <v>133</v>
      </c>
      <c r="AY228" s="17" t="s">
        <v>127</v>
      </c>
      <c r="BE228" s="234">
        <f>IF(N228="základná",J228,0)</f>
        <v>0</v>
      </c>
      <c r="BF228" s="234">
        <f>IF(N228="znížená",J228,0)</f>
        <v>0</v>
      </c>
      <c r="BG228" s="234">
        <f>IF(N228="zákl. prenesená",J228,0)</f>
        <v>0</v>
      </c>
      <c r="BH228" s="234">
        <f>IF(N228="zníž. prenesená",J228,0)</f>
        <v>0</v>
      </c>
      <c r="BI228" s="234">
        <f>IF(N228="nulová",J228,0)</f>
        <v>0</v>
      </c>
      <c r="BJ228" s="17" t="s">
        <v>133</v>
      </c>
      <c r="BK228" s="234">
        <f>ROUND(I228*H228,2)</f>
        <v>0</v>
      </c>
      <c r="BL228" s="17" t="s">
        <v>395</v>
      </c>
      <c r="BM228" s="233" t="s">
        <v>573</v>
      </c>
    </row>
    <row r="229" s="14" customFormat="1">
      <c r="A229" s="14"/>
      <c r="B229" s="272"/>
      <c r="C229" s="273"/>
      <c r="D229" s="250" t="s">
        <v>190</v>
      </c>
      <c r="E229" s="274" t="s">
        <v>1</v>
      </c>
      <c r="F229" s="275" t="s">
        <v>479</v>
      </c>
      <c r="G229" s="273"/>
      <c r="H229" s="274" t="s">
        <v>1</v>
      </c>
      <c r="I229" s="276"/>
      <c r="J229" s="273"/>
      <c r="K229" s="273"/>
      <c r="L229" s="277"/>
      <c r="M229" s="278"/>
      <c r="N229" s="279"/>
      <c r="O229" s="279"/>
      <c r="P229" s="279"/>
      <c r="Q229" s="279"/>
      <c r="R229" s="279"/>
      <c r="S229" s="279"/>
      <c r="T229" s="28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81" t="s">
        <v>190</v>
      </c>
      <c r="AU229" s="281" t="s">
        <v>133</v>
      </c>
      <c r="AV229" s="14" t="s">
        <v>84</v>
      </c>
      <c r="AW229" s="14" t="s">
        <v>33</v>
      </c>
      <c r="AX229" s="14" t="s">
        <v>76</v>
      </c>
      <c r="AY229" s="281" t="s">
        <v>127</v>
      </c>
    </row>
    <row r="230" s="13" customFormat="1">
      <c r="A230" s="13"/>
      <c r="B230" s="248"/>
      <c r="C230" s="249"/>
      <c r="D230" s="250" t="s">
        <v>190</v>
      </c>
      <c r="E230" s="251" t="s">
        <v>1</v>
      </c>
      <c r="F230" s="252" t="s">
        <v>574</v>
      </c>
      <c r="G230" s="249"/>
      <c r="H230" s="253">
        <v>87700</v>
      </c>
      <c r="I230" s="254"/>
      <c r="J230" s="249"/>
      <c r="K230" s="249"/>
      <c r="L230" s="255"/>
      <c r="M230" s="256"/>
      <c r="N230" s="257"/>
      <c r="O230" s="257"/>
      <c r="P230" s="257"/>
      <c r="Q230" s="257"/>
      <c r="R230" s="257"/>
      <c r="S230" s="257"/>
      <c r="T230" s="25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9" t="s">
        <v>190</v>
      </c>
      <c r="AU230" s="259" t="s">
        <v>133</v>
      </c>
      <c r="AV230" s="13" t="s">
        <v>133</v>
      </c>
      <c r="AW230" s="13" t="s">
        <v>33</v>
      </c>
      <c r="AX230" s="13" t="s">
        <v>76</v>
      </c>
      <c r="AY230" s="259" t="s">
        <v>127</v>
      </c>
    </row>
    <row r="231" s="14" customFormat="1">
      <c r="A231" s="14"/>
      <c r="B231" s="272"/>
      <c r="C231" s="273"/>
      <c r="D231" s="250" t="s">
        <v>190</v>
      </c>
      <c r="E231" s="274" t="s">
        <v>1</v>
      </c>
      <c r="F231" s="275" t="s">
        <v>481</v>
      </c>
      <c r="G231" s="273"/>
      <c r="H231" s="274" t="s">
        <v>1</v>
      </c>
      <c r="I231" s="276"/>
      <c r="J231" s="273"/>
      <c r="K231" s="273"/>
      <c r="L231" s="277"/>
      <c r="M231" s="278"/>
      <c r="N231" s="279"/>
      <c r="O231" s="279"/>
      <c r="P231" s="279"/>
      <c r="Q231" s="279"/>
      <c r="R231" s="279"/>
      <c r="S231" s="279"/>
      <c r="T231" s="28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81" t="s">
        <v>190</v>
      </c>
      <c r="AU231" s="281" t="s">
        <v>133</v>
      </c>
      <c r="AV231" s="14" t="s">
        <v>84</v>
      </c>
      <c r="AW231" s="14" t="s">
        <v>33</v>
      </c>
      <c r="AX231" s="14" t="s">
        <v>76</v>
      </c>
      <c r="AY231" s="281" t="s">
        <v>127</v>
      </c>
    </row>
    <row r="232" s="13" customFormat="1">
      <c r="A232" s="13"/>
      <c r="B232" s="248"/>
      <c r="C232" s="249"/>
      <c r="D232" s="250" t="s">
        <v>190</v>
      </c>
      <c r="E232" s="251" t="s">
        <v>1</v>
      </c>
      <c r="F232" s="252" t="s">
        <v>575</v>
      </c>
      <c r="G232" s="249"/>
      <c r="H232" s="253">
        <v>11890</v>
      </c>
      <c r="I232" s="254"/>
      <c r="J232" s="249"/>
      <c r="K232" s="249"/>
      <c r="L232" s="255"/>
      <c r="M232" s="256"/>
      <c r="N232" s="257"/>
      <c r="O232" s="257"/>
      <c r="P232" s="257"/>
      <c r="Q232" s="257"/>
      <c r="R232" s="257"/>
      <c r="S232" s="257"/>
      <c r="T232" s="25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9" t="s">
        <v>190</v>
      </c>
      <c r="AU232" s="259" t="s">
        <v>133</v>
      </c>
      <c r="AV232" s="13" t="s">
        <v>133</v>
      </c>
      <c r="AW232" s="13" t="s">
        <v>33</v>
      </c>
      <c r="AX232" s="13" t="s">
        <v>76</v>
      </c>
      <c r="AY232" s="259" t="s">
        <v>127</v>
      </c>
    </row>
    <row r="233" s="14" customFormat="1">
      <c r="A233" s="14"/>
      <c r="B233" s="272"/>
      <c r="C233" s="273"/>
      <c r="D233" s="250" t="s">
        <v>190</v>
      </c>
      <c r="E233" s="274" t="s">
        <v>1</v>
      </c>
      <c r="F233" s="275" t="s">
        <v>483</v>
      </c>
      <c r="G233" s="273"/>
      <c r="H233" s="274" t="s">
        <v>1</v>
      </c>
      <c r="I233" s="276"/>
      <c r="J233" s="273"/>
      <c r="K233" s="273"/>
      <c r="L233" s="277"/>
      <c r="M233" s="278"/>
      <c r="N233" s="279"/>
      <c r="O233" s="279"/>
      <c r="P233" s="279"/>
      <c r="Q233" s="279"/>
      <c r="R233" s="279"/>
      <c r="S233" s="279"/>
      <c r="T233" s="28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81" t="s">
        <v>190</v>
      </c>
      <c r="AU233" s="281" t="s">
        <v>133</v>
      </c>
      <c r="AV233" s="14" t="s">
        <v>84</v>
      </c>
      <c r="AW233" s="14" t="s">
        <v>33</v>
      </c>
      <c r="AX233" s="14" t="s">
        <v>76</v>
      </c>
      <c r="AY233" s="281" t="s">
        <v>127</v>
      </c>
    </row>
    <row r="234" s="13" customFormat="1">
      <c r="A234" s="13"/>
      <c r="B234" s="248"/>
      <c r="C234" s="249"/>
      <c r="D234" s="250" t="s">
        <v>190</v>
      </c>
      <c r="E234" s="251" t="s">
        <v>1</v>
      </c>
      <c r="F234" s="252" t="s">
        <v>576</v>
      </c>
      <c r="G234" s="249"/>
      <c r="H234" s="253">
        <v>4548</v>
      </c>
      <c r="I234" s="254"/>
      <c r="J234" s="249"/>
      <c r="K234" s="249"/>
      <c r="L234" s="255"/>
      <c r="M234" s="256"/>
      <c r="N234" s="257"/>
      <c r="O234" s="257"/>
      <c r="P234" s="257"/>
      <c r="Q234" s="257"/>
      <c r="R234" s="257"/>
      <c r="S234" s="257"/>
      <c r="T234" s="25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9" t="s">
        <v>190</v>
      </c>
      <c r="AU234" s="259" t="s">
        <v>133</v>
      </c>
      <c r="AV234" s="13" t="s">
        <v>133</v>
      </c>
      <c r="AW234" s="13" t="s">
        <v>33</v>
      </c>
      <c r="AX234" s="13" t="s">
        <v>76</v>
      </c>
      <c r="AY234" s="259" t="s">
        <v>127</v>
      </c>
    </row>
    <row r="235" s="15" customFormat="1">
      <c r="A235" s="15"/>
      <c r="B235" s="282"/>
      <c r="C235" s="283"/>
      <c r="D235" s="250" t="s">
        <v>190</v>
      </c>
      <c r="E235" s="284" t="s">
        <v>1</v>
      </c>
      <c r="F235" s="285" t="s">
        <v>485</v>
      </c>
      <c r="G235" s="283"/>
      <c r="H235" s="286">
        <v>104138</v>
      </c>
      <c r="I235" s="287"/>
      <c r="J235" s="283"/>
      <c r="K235" s="283"/>
      <c r="L235" s="288"/>
      <c r="M235" s="289"/>
      <c r="N235" s="290"/>
      <c r="O235" s="290"/>
      <c r="P235" s="290"/>
      <c r="Q235" s="290"/>
      <c r="R235" s="290"/>
      <c r="S235" s="290"/>
      <c r="T235" s="291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92" t="s">
        <v>190</v>
      </c>
      <c r="AU235" s="292" t="s">
        <v>133</v>
      </c>
      <c r="AV235" s="15" t="s">
        <v>143</v>
      </c>
      <c r="AW235" s="15" t="s">
        <v>33</v>
      </c>
      <c r="AX235" s="15" t="s">
        <v>84</v>
      </c>
      <c r="AY235" s="292" t="s">
        <v>127</v>
      </c>
    </row>
    <row r="236" s="2" customFormat="1" ht="16.5" customHeight="1">
      <c r="A236" s="38"/>
      <c r="B236" s="39"/>
      <c r="C236" s="221" t="s">
        <v>7</v>
      </c>
      <c r="D236" s="221" t="s">
        <v>128</v>
      </c>
      <c r="E236" s="222" t="s">
        <v>577</v>
      </c>
      <c r="F236" s="223" t="s">
        <v>578</v>
      </c>
      <c r="G236" s="224" t="s">
        <v>302</v>
      </c>
      <c r="H236" s="225">
        <v>104138</v>
      </c>
      <c r="I236" s="226"/>
      <c r="J236" s="227">
        <f>ROUND(I236*H236,2)</f>
        <v>0</v>
      </c>
      <c r="K236" s="228"/>
      <c r="L236" s="44"/>
      <c r="M236" s="229" t="s">
        <v>1</v>
      </c>
      <c r="N236" s="230" t="s">
        <v>42</v>
      </c>
      <c r="O236" s="97"/>
      <c r="P236" s="231">
        <f>O236*H236</f>
        <v>0</v>
      </c>
      <c r="Q236" s="231">
        <v>4.5899999999999998E-05</v>
      </c>
      <c r="R236" s="231">
        <f>Q236*H236</f>
        <v>4.7799341999999996</v>
      </c>
      <c r="S236" s="231">
        <v>0</v>
      </c>
      <c r="T236" s="23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3" t="s">
        <v>395</v>
      </c>
      <c r="AT236" s="233" t="s">
        <v>128</v>
      </c>
      <c r="AU236" s="233" t="s">
        <v>133</v>
      </c>
      <c r="AY236" s="17" t="s">
        <v>127</v>
      </c>
      <c r="BE236" s="234">
        <f>IF(N236="základná",J236,0)</f>
        <v>0</v>
      </c>
      <c r="BF236" s="234">
        <f>IF(N236="znížená",J236,0)</f>
        <v>0</v>
      </c>
      <c r="BG236" s="234">
        <f>IF(N236="zákl. prenesená",J236,0)</f>
        <v>0</v>
      </c>
      <c r="BH236" s="234">
        <f>IF(N236="zníž. prenesená",J236,0)</f>
        <v>0</v>
      </c>
      <c r="BI236" s="234">
        <f>IF(N236="nulová",J236,0)</f>
        <v>0</v>
      </c>
      <c r="BJ236" s="17" t="s">
        <v>133</v>
      </c>
      <c r="BK236" s="234">
        <f>ROUND(I236*H236,2)</f>
        <v>0</v>
      </c>
      <c r="BL236" s="17" t="s">
        <v>395</v>
      </c>
      <c r="BM236" s="233" t="s">
        <v>579</v>
      </c>
    </row>
    <row r="237" s="2" customFormat="1" ht="16.5" customHeight="1">
      <c r="A237" s="38"/>
      <c r="B237" s="39"/>
      <c r="C237" s="260" t="s">
        <v>233</v>
      </c>
      <c r="D237" s="260" t="s">
        <v>299</v>
      </c>
      <c r="E237" s="261" t="s">
        <v>580</v>
      </c>
      <c r="F237" s="262" t="s">
        <v>581</v>
      </c>
      <c r="G237" s="263" t="s">
        <v>302</v>
      </c>
      <c r="H237" s="264">
        <v>14800</v>
      </c>
      <c r="I237" s="265"/>
      <c r="J237" s="266">
        <f>ROUND(I237*H237,2)</f>
        <v>0</v>
      </c>
      <c r="K237" s="267"/>
      <c r="L237" s="268"/>
      <c r="M237" s="269" t="s">
        <v>1</v>
      </c>
      <c r="N237" s="270" t="s">
        <v>42</v>
      </c>
      <c r="O237" s="97"/>
      <c r="P237" s="231">
        <f>O237*H237</f>
        <v>0</v>
      </c>
      <c r="Q237" s="231">
        <v>1</v>
      </c>
      <c r="R237" s="231">
        <f>Q237*H237</f>
        <v>14800</v>
      </c>
      <c r="S237" s="231">
        <v>0</v>
      </c>
      <c r="T237" s="23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3" t="s">
        <v>320</v>
      </c>
      <c r="AT237" s="233" t="s">
        <v>299</v>
      </c>
      <c r="AU237" s="233" t="s">
        <v>133</v>
      </c>
      <c r="AY237" s="17" t="s">
        <v>127</v>
      </c>
      <c r="BE237" s="234">
        <f>IF(N237="základná",J237,0)</f>
        <v>0</v>
      </c>
      <c r="BF237" s="234">
        <f>IF(N237="znížená",J237,0)</f>
        <v>0</v>
      </c>
      <c r="BG237" s="234">
        <f>IF(N237="zákl. prenesená",J237,0)</f>
        <v>0</v>
      </c>
      <c r="BH237" s="234">
        <f>IF(N237="zníž. prenesená",J237,0)</f>
        <v>0</v>
      </c>
      <c r="BI237" s="234">
        <f>IF(N237="nulová",J237,0)</f>
        <v>0</v>
      </c>
      <c r="BJ237" s="17" t="s">
        <v>133</v>
      </c>
      <c r="BK237" s="234">
        <f>ROUND(I237*H237,2)</f>
        <v>0</v>
      </c>
      <c r="BL237" s="17" t="s">
        <v>395</v>
      </c>
      <c r="BM237" s="233" t="s">
        <v>582</v>
      </c>
    </row>
    <row r="238" s="14" customFormat="1">
      <c r="A238" s="14"/>
      <c r="B238" s="272"/>
      <c r="C238" s="273"/>
      <c r="D238" s="250" t="s">
        <v>190</v>
      </c>
      <c r="E238" s="274" t="s">
        <v>1</v>
      </c>
      <c r="F238" s="275" t="s">
        <v>479</v>
      </c>
      <c r="G238" s="273"/>
      <c r="H238" s="274" t="s">
        <v>1</v>
      </c>
      <c r="I238" s="276"/>
      <c r="J238" s="273"/>
      <c r="K238" s="273"/>
      <c r="L238" s="277"/>
      <c r="M238" s="278"/>
      <c r="N238" s="279"/>
      <c r="O238" s="279"/>
      <c r="P238" s="279"/>
      <c r="Q238" s="279"/>
      <c r="R238" s="279"/>
      <c r="S238" s="279"/>
      <c r="T238" s="28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81" t="s">
        <v>190</v>
      </c>
      <c r="AU238" s="281" t="s">
        <v>133</v>
      </c>
      <c r="AV238" s="14" t="s">
        <v>84</v>
      </c>
      <c r="AW238" s="14" t="s">
        <v>33</v>
      </c>
      <c r="AX238" s="14" t="s">
        <v>76</v>
      </c>
      <c r="AY238" s="281" t="s">
        <v>127</v>
      </c>
    </row>
    <row r="239" s="13" customFormat="1">
      <c r="A239" s="13"/>
      <c r="B239" s="248"/>
      <c r="C239" s="249"/>
      <c r="D239" s="250" t="s">
        <v>190</v>
      </c>
      <c r="E239" s="251" t="s">
        <v>1</v>
      </c>
      <c r="F239" s="252" t="s">
        <v>583</v>
      </c>
      <c r="G239" s="249"/>
      <c r="H239" s="253">
        <v>12200</v>
      </c>
      <c r="I239" s="254"/>
      <c r="J239" s="249"/>
      <c r="K239" s="249"/>
      <c r="L239" s="255"/>
      <c r="M239" s="256"/>
      <c r="N239" s="257"/>
      <c r="O239" s="257"/>
      <c r="P239" s="257"/>
      <c r="Q239" s="257"/>
      <c r="R239" s="257"/>
      <c r="S239" s="257"/>
      <c r="T239" s="25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9" t="s">
        <v>190</v>
      </c>
      <c r="AU239" s="259" t="s">
        <v>133</v>
      </c>
      <c r="AV239" s="13" t="s">
        <v>133</v>
      </c>
      <c r="AW239" s="13" t="s">
        <v>33</v>
      </c>
      <c r="AX239" s="13" t="s">
        <v>76</v>
      </c>
      <c r="AY239" s="259" t="s">
        <v>127</v>
      </c>
    </row>
    <row r="240" s="14" customFormat="1">
      <c r="A240" s="14"/>
      <c r="B240" s="272"/>
      <c r="C240" s="273"/>
      <c r="D240" s="250" t="s">
        <v>190</v>
      </c>
      <c r="E240" s="274" t="s">
        <v>1</v>
      </c>
      <c r="F240" s="275" t="s">
        <v>481</v>
      </c>
      <c r="G240" s="273"/>
      <c r="H240" s="274" t="s">
        <v>1</v>
      </c>
      <c r="I240" s="276"/>
      <c r="J240" s="273"/>
      <c r="K240" s="273"/>
      <c r="L240" s="277"/>
      <c r="M240" s="278"/>
      <c r="N240" s="279"/>
      <c r="O240" s="279"/>
      <c r="P240" s="279"/>
      <c r="Q240" s="279"/>
      <c r="R240" s="279"/>
      <c r="S240" s="279"/>
      <c r="T240" s="28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81" t="s">
        <v>190</v>
      </c>
      <c r="AU240" s="281" t="s">
        <v>133</v>
      </c>
      <c r="AV240" s="14" t="s">
        <v>84</v>
      </c>
      <c r="AW240" s="14" t="s">
        <v>33</v>
      </c>
      <c r="AX240" s="14" t="s">
        <v>76</v>
      </c>
      <c r="AY240" s="281" t="s">
        <v>127</v>
      </c>
    </row>
    <row r="241" s="13" customFormat="1">
      <c r="A241" s="13"/>
      <c r="B241" s="248"/>
      <c r="C241" s="249"/>
      <c r="D241" s="250" t="s">
        <v>190</v>
      </c>
      <c r="E241" s="251" t="s">
        <v>1</v>
      </c>
      <c r="F241" s="252" t="s">
        <v>584</v>
      </c>
      <c r="G241" s="249"/>
      <c r="H241" s="253">
        <v>1650</v>
      </c>
      <c r="I241" s="254"/>
      <c r="J241" s="249"/>
      <c r="K241" s="249"/>
      <c r="L241" s="255"/>
      <c r="M241" s="256"/>
      <c r="N241" s="257"/>
      <c r="O241" s="257"/>
      <c r="P241" s="257"/>
      <c r="Q241" s="257"/>
      <c r="R241" s="257"/>
      <c r="S241" s="257"/>
      <c r="T241" s="25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9" t="s">
        <v>190</v>
      </c>
      <c r="AU241" s="259" t="s">
        <v>133</v>
      </c>
      <c r="AV241" s="13" t="s">
        <v>133</v>
      </c>
      <c r="AW241" s="13" t="s">
        <v>33</v>
      </c>
      <c r="AX241" s="13" t="s">
        <v>76</v>
      </c>
      <c r="AY241" s="259" t="s">
        <v>127</v>
      </c>
    </row>
    <row r="242" s="14" customFormat="1">
      <c r="A242" s="14"/>
      <c r="B242" s="272"/>
      <c r="C242" s="273"/>
      <c r="D242" s="250" t="s">
        <v>190</v>
      </c>
      <c r="E242" s="274" t="s">
        <v>1</v>
      </c>
      <c r="F242" s="275" t="s">
        <v>483</v>
      </c>
      <c r="G242" s="273"/>
      <c r="H242" s="274" t="s">
        <v>1</v>
      </c>
      <c r="I242" s="276"/>
      <c r="J242" s="273"/>
      <c r="K242" s="273"/>
      <c r="L242" s="277"/>
      <c r="M242" s="278"/>
      <c r="N242" s="279"/>
      <c r="O242" s="279"/>
      <c r="P242" s="279"/>
      <c r="Q242" s="279"/>
      <c r="R242" s="279"/>
      <c r="S242" s="279"/>
      <c r="T242" s="28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81" t="s">
        <v>190</v>
      </c>
      <c r="AU242" s="281" t="s">
        <v>133</v>
      </c>
      <c r="AV242" s="14" t="s">
        <v>84</v>
      </c>
      <c r="AW242" s="14" t="s">
        <v>33</v>
      </c>
      <c r="AX242" s="14" t="s">
        <v>76</v>
      </c>
      <c r="AY242" s="281" t="s">
        <v>127</v>
      </c>
    </row>
    <row r="243" s="13" customFormat="1">
      <c r="A243" s="13"/>
      <c r="B243" s="248"/>
      <c r="C243" s="249"/>
      <c r="D243" s="250" t="s">
        <v>190</v>
      </c>
      <c r="E243" s="251" t="s">
        <v>1</v>
      </c>
      <c r="F243" s="252" t="s">
        <v>585</v>
      </c>
      <c r="G243" s="249"/>
      <c r="H243" s="253">
        <v>950</v>
      </c>
      <c r="I243" s="254"/>
      <c r="J243" s="249"/>
      <c r="K243" s="249"/>
      <c r="L243" s="255"/>
      <c r="M243" s="256"/>
      <c r="N243" s="257"/>
      <c r="O243" s="257"/>
      <c r="P243" s="257"/>
      <c r="Q243" s="257"/>
      <c r="R243" s="257"/>
      <c r="S243" s="257"/>
      <c r="T243" s="25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9" t="s">
        <v>190</v>
      </c>
      <c r="AU243" s="259" t="s">
        <v>133</v>
      </c>
      <c r="AV243" s="13" t="s">
        <v>133</v>
      </c>
      <c r="AW243" s="13" t="s">
        <v>33</v>
      </c>
      <c r="AX243" s="13" t="s">
        <v>76</v>
      </c>
      <c r="AY243" s="259" t="s">
        <v>127</v>
      </c>
    </row>
    <row r="244" s="15" customFormat="1">
      <c r="A244" s="15"/>
      <c r="B244" s="282"/>
      <c r="C244" s="283"/>
      <c r="D244" s="250" t="s">
        <v>190</v>
      </c>
      <c r="E244" s="284" t="s">
        <v>1</v>
      </c>
      <c r="F244" s="285" t="s">
        <v>485</v>
      </c>
      <c r="G244" s="283"/>
      <c r="H244" s="286">
        <v>14800</v>
      </c>
      <c r="I244" s="287"/>
      <c r="J244" s="283"/>
      <c r="K244" s="283"/>
      <c r="L244" s="288"/>
      <c r="M244" s="289"/>
      <c r="N244" s="290"/>
      <c r="O244" s="290"/>
      <c r="P244" s="290"/>
      <c r="Q244" s="290"/>
      <c r="R244" s="290"/>
      <c r="S244" s="290"/>
      <c r="T244" s="291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92" t="s">
        <v>190</v>
      </c>
      <c r="AU244" s="292" t="s">
        <v>133</v>
      </c>
      <c r="AV244" s="15" t="s">
        <v>143</v>
      </c>
      <c r="AW244" s="15" t="s">
        <v>33</v>
      </c>
      <c r="AX244" s="15" t="s">
        <v>84</v>
      </c>
      <c r="AY244" s="292" t="s">
        <v>127</v>
      </c>
    </row>
    <row r="245" s="2" customFormat="1" ht="24.15" customHeight="1">
      <c r="A245" s="38"/>
      <c r="B245" s="39"/>
      <c r="C245" s="260" t="s">
        <v>259</v>
      </c>
      <c r="D245" s="260" t="s">
        <v>299</v>
      </c>
      <c r="E245" s="261" t="s">
        <v>586</v>
      </c>
      <c r="F245" s="262" t="s">
        <v>587</v>
      </c>
      <c r="G245" s="263" t="s">
        <v>302</v>
      </c>
      <c r="H245" s="264">
        <v>70680</v>
      </c>
      <c r="I245" s="265"/>
      <c r="J245" s="266">
        <f>ROUND(I245*H245,2)</f>
        <v>0</v>
      </c>
      <c r="K245" s="267"/>
      <c r="L245" s="268"/>
      <c r="M245" s="269" t="s">
        <v>1</v>
      </c>
      <c r="N245" s="270" t="s">
        <v>42</v>
      </c>
      <c r="O245" s="97"/>
      <c r="P245" s="231">
        <f>O245*H245</f>
        <v>0</v>
      </c>
      <c r="Q245" s="231">
        <v>1</v>
      </c>
      <c r="R245" s="231">
        <f>Q245*H245</f>
        <v>70680</v>
      </c>
      <c r="S245" s="231">
        <v>0</v>
      </c>
      <c r="T245" s="23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3" t="s">
        <v>320</v>
      </c>
      <c r="AT245" s="233" t="s">
        <v>299</v>
      </c>
      <c r="AU245" s="233" t="s">
        <v>133</v>
      </c>
      <c r="AY245" s="17" t="s">
        <v>127</v>
      </c>
      <c r="BE245" s="234">
        <f>IF(N245="základná",J245,0)</f>
        <v>0</v>
      </c>
      <c r="BF245" s="234">
        <f>IF(N245="znížená",J245,0)</f>
        <v>0</v>
      </c>
      <c r="BG245" s="234">
        <f>IF(N245="zákl. prenesená",J245,0)</f>
        <v>0</v>
      </c>
      <c r="BH245" s="234">
        <f>IF(N245="zníž. prenesená",J245,0)</f>
        <v>0</v>
      </c>
      <c r="BI245" s="234">
        <f>IF(N245="nulová",J245,0)</f>
        <v>0</v>
      </c>
      <c r="BJ245" s="17" t="s">
        <v>133</v>
      </c>
      <c r="BK245" s="234">
        <f>ROUND(I245*H245,2)</f>
        <v>0</v>
      </c>
      <c r="BL245" s="17" t="s">
        <v>395</v>
      </c>
      <c r="BM245" s="233" t="s">
        <v>588</v>
      </c>
    </row>
    <row r="246" s="14" customFormat="1">
      <c r="A246" s="14"/>
      <c r="B246" s="272"/>
      <c r="C246" s="273"/>
      <c r="D246" s="250" t="s">
        <v>190</v>
      </c>
      <c r="E246" s="274" t="s">
        <v>1</v>
      </c>
      <c r="F246" s="275" t="s">
        <v>479</v>
      </c>
      <c r="G246" s="273"/>
      <c r="H246" s="274" t="s">
        <v>1</v>
      </c>
      <c r="I246" s="276"/>
      <c r="J246" s="273"/>
      <c r="K246" s="273"/>
      <c r="L246" s="277"/>
      <c r="M246" s="278"/>
      <c r="N246" s="279"/>
      <c r="O246" s="279"/>
      <c r="P246" s="279"/>
      <c r="Q246" s="279"/>
      <c r="R246" s="279"/>
      <c r="S246" s="279"/>
      <c r="T246" s="28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81" t="s">
        <v>190</v>
      </c>
      <c r="AU246" s="281" t="s">
        <v>133</v>
      </c>
      <c r="AV246" s="14" t="s">
        <v>84</v>
      </c>
      <c r="AW246" s="14" t="s">
        <v>33</v>
      </c>
      <c r="AX246" s="14" t="s">
        <v>76</v>
      </c>
      <c r="AY246" s="281" t="s">
        <v>127</v>
      </c>
    </row>
    <row r="247" s="13" customFormat="1">
      <c r="A247" s="13"/>
      <c r="B247" s="248"/>
      <c r="C247" s="249"/>
      <c r="D247" s="250" t="s">
        <v>190</v>
      </c>
      <c r="E247" s="251" t="s">
        <v>1</v>
      </c>
      <c r="F247" s="252" t="s">
        <v>589</v>
      </c>
      <c r="G247" s="249"/>
      <c r="H247" s="253">
        <v>59900</v>
      </c>
      <c r="I247" s="254"/>
      <c r="J247" s="249"/>
      <c r="K247" s="249"/>
      <c r="L247" s="255"/>
      <c r="M247" s="256"/>
      <c r="N247" s="257"/>
      <c r="O247" s="257"/>
      <c r="P247" s="257"/>
      <c r="Q247" s="257"/>
      <c r="R247" s="257"/>
      <c r="S247" s="257"/>
      <c r="T247" s="25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9" t="s">
        <v>190</v>
      </c>
      <c r="AU247" s="259" t="s">
        <v>133</v>
      </c>
      <c r="AV247" s="13" t="s">
        <v>133</v>
      </c>
      <c r="AW247" s="13" t="s">
        <v>33</v>
      </c>
      <c r="AX247" s="13" t="s">
        <v>76</v>
      </c>
      <c r="AY247" s="259" t="s">
        <v>127</v>
      </c>
    </row>
    <row r="248" s="14" customFormat="1">
      <c r="A248" s="14"/>
      <c r="B248" s="272"/>
      <c r="C248" s="273"/>
      <c r="D248" s="250" t="s">
        <v>190</v>
      </c>
      <c r="E248" s="274" t="s">
        <v>1</v>
      </c>
      <c r="F248" s="275" t="s">
        <v>481</v>
      </c>
      <c r="G248" s="273"/>
      <c r="H248" s="274" t="s">
        <v>1</v>
      </c>
      <c r="I248" s="276"/>
      <c r="J248" s="273"/>
      <c r="K248" s="273"/>
      <c r="L248" s="277"/>
      <c r="M248" s="278"/>
      <c r="N248" s="279"/>
      <c r="O248" s="279"/>
      <c r="P248" s="279"/>
      <c r="Q248" s="279"/>
      <c r="R248" s="279"/>
      <c r="S248" s="279"/>
      <c r="T248" s="28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81" t="s">
        <v>190</v>
      </c>
      <c r="AU248" s="281" t="s">
        <v>133</v>
      </c>
      <c r="AV248" s="14" t="s">
        <v>84</v>
      </c>
      <c r="AW248" s="14" t="s">
        <v>33</v>
      </c>
      <c r="AX248" s="14" t="s">
        <v>76</v>
      </c>
      <c r="AY248" s="281" t="s">
        <v>127</v>
      </c>
    </row>
    <row r="249" s="13" customFormat="1">
      <c r="A249" s="13"/>
      <c r="B249" s="248"/>
      <c r="C249" s="249"/>
      <c r="D249" s="250" t="s">
        <v>190</v>
      </c>
      <c r="E249" s="251" t="s">
        <v>1</v>
      </c>
      <c r="F249" s="252" t="s">
        <v>590</v>
      </c>
      <c r="G249" s="249"/>
      <c r="H249" s="253">
        <v>8100</v>
      </c>
      <c r="I249" s="254"/>
      <c r="J249" s="249"/>
      <c r="K249" s="249"/>
      <c r="L249" s="255"/>
      <c r="M249" s="256"/>
      <c r="N249" s="257"/>
      <c r="O249" s="257"/>
      <c r="P249" s="257"/>
      <c r="Q249" s="257"/>
      <c r="R249" s="257"/>
      <c r="S249" s="257"/>
      <c r="T249" s="25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9" t="s">
        <v>190</v>
      </c>
      <c r="AU249" s="259" t="s">
        <v>133</v>
      </c>
      <c r="AV249" s="13" t="s">
        <v>133</v>
      </c>
      <c r="AW249" s="13" t="s">
        <v>33</v>
      </c>
      <c r="AX249" s="13" t="s">
        <v>76</v>
      </c>
      <c r="AY249" s="259" t="s">
        <v>127</v>
      </c>
    </row>
    <row r="250" s="14" customFormat="1">
      <c r="A250" s="14"/>
      <c r="B250" s="272"/>
      <c r="C250" s="273"/>
      <c r="D250" s="250" t="s">
        <v>190</v>
      </c>
      <c r="E250" s="274" t="s">
        <v>1</v>
      </c>
      <c r="F250" s="275" t="s">
        <v>483</v>
      </c>
      <c r="G250" s="273"/>
      <c r="H250" s="274" t="s">
        <v>1</v>
      </c>
      <c r="I250" s="276"/>
      <c r="J250" s="273"/>
      <c r="K250" s="273"/>
      <c r="L250" s="277"/>
      <c r="M250" s="278"/>
      <c r="N250" s="279"/>
      <c r="O250" s="279"/>
      <c r="P250" s="279"/>
      <c r="Q250" s="279"/>
      <c r="R250" s="279"/>
      <c r="S250" s="279"/>
      <c r="T250" s="28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81" t="s">
        <v>190</v>
      </c>
      <c r="AU250" s="281" t="s">
        <v>133</v>
      </c>
      <c r="AV250" s="14" t="s">
        <v>84</v>
      </c>
      <c r="AW250" s="14" t="s">
        <v>33</v>
      </c>
      <c r="AX250" s="14" t="s">
        <v>76</v>
      </c>
      <c r="AY250" s="281" t="s">
        <v>127</v>
      </c>
    </row>
    <row r="251" s="13" customFormat="1">
      <c r="A251" s="13"/>
      <c r="B251" s="248"/>
      <c r="C251" s="249"/>
      <c r="D251" s="250" t="s">
        <v>190</v>
      </c>
      <c r="E251" s="251" t="s">
        <v>1</v>
      </c>
      <c r="F251" s="252" t="s">
        <v>591</v>
      </c>
      <c r="G251" s="249"/>
      <c r="H251" s="253">
        <v>2680</v>
      </c>
      <c r="I251" s="254"/>
      <c r="J251" s="249"/>
      <c r="K251" s="249"/>
      <c r="L251" s="255"/>
      <c r="M251" s="256"/>
      <c r="N251" s="257"/>
      <c r="O251" s="257"/>
      <c r="P251" s="257"/>
      <c r="Q251" s="257"/>
      <c r="R251" s="257"/>
      <c r="S251" s="257"/>
      <c r="T251" s="25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9" t="s">
        <v>190</v>
      </c>
      <c r="AU251" s="259" t="s">
        <v>133</v>
      </c>
      <c r="AV251" s="13" t="s">
        <v>133</v>
      </c>
      <c r="AW251" s="13" t="s">
        <v>33</v>
      </c>
      <c r="AX251" s="13" t="s">
        <v>76</v>
      </c>
      <c r="AY251" s="259" t="s">
        <v>127</v>
      </c>
    </row>
    <row r="252" s="15" customFormat="1">
      <c r="A252" s="15"/>
      <c r="B252" s="282"/>
      <c r="C252" s="283"/>
      <c r="D252" s="250" t="s">
        <v>190</v>
      </c>
      <c r="E252" s="284" t="s">
        <v>1</v>
      </c>
      <c r="F252" s="285" t="s">
        <v>485</v>
      </c>
      <c r="G252" s="283"/>
      <c r="H252" s="286">
        <v>70680</v>
      </c>
      <c r="I252" s="287"/>
      <c r="J252" s="283"/>
      <c r="K252" s="283"/>
      <c r="L252" s="288"/>
      <c r="M252" s="289"/>
      <c r="N252" s="290"/>
      <c r="O252" s="290"/>
      <c r="P252" s="290"/>
      <c r="Q252" s="290"/>
      <c r="R252" s="290"/>
      <c r="S252" s="290"/>
      <c r="T252" s="29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92" t="s">
        <v>190</v>
      </c>
      <c r="AU252" s="292" t="s">
        <v>133</v>
      </c>
      <c r="AV252" s="15" t="s">
        <v>143</v>
      </c>
      <c r="AW252" s="15" t="s">
        <v>33</v>
      </c>
      <c r="AX252" s="15" t="s">
        <v>84</v>
      </c>
      <c r="AY252" s="292" t="s">
        <v>127</v>
      </c>
    </row>
    <row r="253" s="2" customFormat="1" ht="24.15" customHeight="1">
      <c r="A253" s="38"/>
      <c r="B253" s="39"/>
      <c r="C253" s="260" t="s">
        <v>273</v>
      </c>
      <c r="D253" s="260" t="s">
        <v>299</v>
      </c>
      <c r="E253" s="261" t="s">
        <v>592</v>
      </c>
      <c r="F253" s="262" t="s">
        <v>593</v>
      </c>
      <c r="G253" s="263" t="s">
        <v>302</v>
      </c>
      <c r="H253" s="264">
        <v>15113</v>
      </c>
      <c r="I253" s="265"/>
      <c r="J253" s="266">
        <f>ROUND(I253*H253,2)</f>
        <v>0</v>
      </c>
      <c r="K253" s="267"/>
      <c r="L253" s="268"/>
      <c r="M253" s="269" t="s">
        <v>1</v>
      </c>
      <c r="N253" s="270" t="s">
        <v>42</v>
      </c>
      <c r="O253" s="97"/>
      <c r="P253" s="231">
        <f>O253*H253</f>
        <v>0</v>
      </c>
      <c r="Q253" s="231">
        <v>1</v>
      </c>
      <c r="R253" s="231">
        <f>Q253*H253</f>
        <v>15113</v>
      </c>
      <c r="S253" s="231">
        <v>0</v>
      </c>
      <c r="T253" s="23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3" t="s">
        <v>320</v>
      </c>
      <c r="AT253" s="233" t="s">
        <v>299</v>
      </c>
      <c r="AU253" s="233" t="s">
        <v>133</v>
      </c>
      <c r="AY253" s="17" t="s">
        <v>127</v>
      </c>
      <c r="BE253" s="234">
        <f>IF(N253="základná",J253,0)</f>
        <v>0</v>
      </c>
      <c r="BF253" s="234">
        <f>IF(N253="znížená",J253,0)</f>
        <v>0</v>
      </c>
      <c r="BG253" s="234">
        <f>IF(N253="zákl. prenesená",J253,0)</f>
        <v>0</v>
      </c>
      <c r="BH253" s="234">
        <f>IF(N253="zníž. prenesená",J253,0)</f>
        <v>0</v>
      </c>
      <c r="BI253" s="234">
        <f>IF(N253="nulová",J253,0)</f>
        <v>0</v>
      </c>
      <c r="BJ253" s="17" t="s">
        <v>133</v>
      </c>
      <c r="BK253" s="234">
        <f>ROUND(I253*H253,2)</f>
        <v>0</v>
      </c>
      <c r="BL253" s="17" t="s">
        <v>395</v>
      </c>
      <c r="BM253" s="233" t="s">
        <v>594</v>
      </c>
    </row>
    <row r="254" s="14" customFormat="1">
      <c r="A254" s="14"/>
      <c r="B254" s="272"/>
      <c r="C254" s="273"/>
      <c r="D254" s="250" t="s">
        <v>190</v>
      </c>
      <c r="E254" s="274" t="s">
        <v>1</v>
      </c>
      <c r="F254" s="275" t="s">
        <v>479</v>
      </c>
      <c r="G254" s="273"/>
      <c r="H254" s="274" t="s">
        <v>1</v>
      </c>
      <c r="I254" s="276"/>
      <c r="J254" s="273"/>
      <c r="K254" s="273"/>
      <c r="L254" s="277"/>
      <c r="M254" s="278"/>
      <c r="N254" s="279"/>
      <c r="O254" s="279"/>
      <c r="P254" s="279"/>
      <c r="Q254" s="279"/>
      <c r="R254" s="279"/>
      <c r="S254" s="279"/>
      <c r="T254" s="28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81" t="s">
        <v>190</v>
      </c>
      <c r="AU254" s="281" t="s">
        <v>133</v>
      </c>
      <c r="AV254" s="14" t="s">
        <v>84</v>
      </c>
      <c r="AW254" s="14" t="s">
        <v>33</v>
      </c>
      <c r="AX254" s="14" t="s">
        <v>76</v>
      </c>
      <c r="AY254" s="281" t="s">
        <v>127</v>
      </c>
    </row>
    <row r="255" s="13" customFormat="1">
      <c r="A255" s="13"/>
      <c r="B255" s="248"/>
      <c r="C255" s="249"/>
      <c r="D255" s="250" t="s">
        <v>190</v>
      </c>
      <c r="E255" s="251" t="s">
        <v>1</v>
      </c>
      <c r="F255" s="252" t="s">
        <v>595</v>
      </c>
      <c r="G255" s="249"/>
      <c r="H255" s="253">
        <v>12800</v>
      </c>
      <c r="I255" s="254"/>
      <c r="J255" s="249"/>
      <c r="K255" s="249"/>
      <c r="L255" s="255"/>
      <c r="M255" s="256"/>
      <c r="N255" s="257"/>
      <c r="O255" s="257"/>
      <c r="P255" s="257"/>
      <c r="Q255" s="257"/>
      <c r="R255" s="257"/>
      <c r="S255" s="257"/>
      <c r="T255" s="25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9" t="s">
        <v>190</v>
      </c>
      <c r="AU255" s="259" t="s">
        <v>133</v>
      </c>
      <c r="AV255" s="13" t="s">
        <v>133</v>
      </c>
      <c r="AW255" s="13" t="s">
        <v>33</v>
      </c>
      <c r="AX255" s="13" t="s">
        <v>76</v>
      </c>
      <c r="AY255" s="259" t="s">
        <v>127</v>
      </c>
    </row>
    <row r="256" s="14" customFormat="1">
      <c r="A256" s="14"/>
      <c r="B256" s="272"/>
      <c r="C256" s="273"/>
      <c r="D256" s="250" t="s">
        <v>190</v>
      </c>
      <c r="E256" s="274" t="s">
        <v>1</v>
      </c>
      <c r="F256" s="275" t="s">
        <v>481</v>
      </c>
      <c r="G256" s="273"/>
      <c r="H256" s="274" t="s">
        <v>1</v>
      </c>
      <c r="I256" s="276"/>
      <c r="J256" s="273"/>
      <c r="K256" s="273"/>
      <c r="L256" s="277"/>
      <c r="M256" s="278"/>
      <c r="N256" s="279"/>
      <c r="O256" s="279"/>
      <c r="P256" s="279"/>
      <c r="Q256" s="279"/>
      <c r="R256" s="279"/>
      <c r="S256" s="279"/>
      <c r="T256" s="28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81" t="s">
        <v>190</v>
      </c>
      <c r="AU256" s="281" t="s">
        <v>133</v>
      </c>
      <c r="AV256" s="14" t="s">
        <v>84</v>
      </c>
      <c r="AW256" s="14" t="s">
        <v>33</v>
      </c>
      <c r="AX256" s="14" t="s">
        <v>76</v>
      </c>
      <c r="AY256" s="281" t="s">
        <v>127</v>
      </c>
    </row>
    <row r="257" s="13" customFormat="1">
      <c r="A257" s="13"/>
      <c r="B257" s="248"/>
      <c r="C257" s="249"/>
      <c r="D257" s="250" t="s">
        <v>190</v>
      </c>
      <c r="E257" s="251" t="s">
        <v>1</v>
      </c>
      <c r="F257" s="252" t="s">
        <v>596</v>
      </c>
      <c r="G257" s="249"/>
      <c r="H257" s="253">
        <v>1745</v>
      </c>
      <c r="I257" s="254"/>
      <c r="J257" s="249"/>
      <c r="K257" s="249"/>
      <c r="L257" s="255"/>
      <c r="M257" s="256"/>
      <c r="N257" s="257"/>
      <c r="O257" s="257"/>
      <c r="P257" s="257"/>
      <c r="Q257" s="257"/>
      <c r="R257" s="257"/>
      <c r="S257" s="257"/>
      <c r="T257" s="25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9" t="s">
        <v>190</v>
      </c>
      <c r="AU257" s="259" t="s">
        <v>133</v>
      </c>
      <c r="AV257" s="13" t="s">
        <v>133</v>
      </c>
      <c r="AW257" s="13" t="s">
        <v>33</v>
      </c>
      <c r="AX257" s="13" t="s">
        <v>76</v>
      </c>
      <c r="AY257" s="259" t="s">
        <v>127</v>
      </c>
    </row>
    <row r="258" s="14" customFormat="1">
      <c r="A258" s="14"/>
      <c r="B258" s="272"/>
      <c r="C258" s="273"/>
      <c r="D258" s="250" t="s">
        <v>190</v>
      </c>
      <c r="E258" s="274" t="s">
        <v>1</v>
      </c>
      <c r="F258" s="275" t="s">
        <v>483</v>
      </c>
      <c r="G258" s="273"/>
      <c r="H258" s="274" t="s">
        <v>1</v>
      </c>
      <c r="I258" s="276"/>
      <c r="J258" s="273"/>
      <c r="K258" s="273"/>
      <c r="L258" s="277"/>
      <c r="M258" s="278"/>
      <c r="N258" s="279"/>
      <c r="O258" s="279"/>
      <c r="P258" s="279"/>
      <c r="Q258" s="279"/>
      <c r="R258" s="279"/>
      <c r="S258" s="279"/>
      <c r="T258" s="28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81" t="s">
        <v>190</v>
      </c>
      <c r="AU258" s="281" t="s">
        <v>133</v>
      </c>
      <c r="AV258" s="14" t="s">
        <v>84</v>
      </c>
      <c r="AW258" s="14" t="s">
        <v>33</v>
      </c>
      <c r="AX258" s="14" t="s">
        <v>76</v>
      </c>
      <c r="AY258" s="281" t="s">
        <v>127</v>
      </c>
    </row>
    <row r="259" s="13" customFormat="1">
      <c r="A259" s="13"/>
      <c r="B259" s="248"/>
      <c r="C259" s="249"/>
      <c r="D259" s="250" t="s">
        <v>190</v>
      </c>
      <c r="E259" s="251" t="s">
        <v>1</v>
      </c>
      <c r="F259" s="252" t="s">
        <v>597</v>
      </c>
      <c r="G259" s="249"/>
      <c r="H259" s="253">
        <v>568</v>
      </c>
      <c r="I259" s="254"/>
      <c r="J259" s="249"/>
      <c r="K259" s="249"/>
      <c r="L259" s="255"/>
      <c r="M259" s="256"/>
      <c r="N259" s="257"/>
      <c r="O259" s="257"/>
      <c r="P259" s="257"/>
      <c r="Q259" s="257"/>
      <c r="R259" s="257"/>
      <c r="S259" s="257"/>
      <c r="T259" s="25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9" t="s">
        <v>190</v>
      </c>
      <c r="AU259" s="259" t="s">
        <v>133</v>
      </c>
      <c r="AV259" s="13" t="s">
        <v>133</v>
      </c>
      <c r="AW259" s="13" t="s">
        <v>33</v>
      </c>
      <c r="AX259" s="13" t="s">
        <v>76</v>
      </c>
      <c r="AY259" s="259" t="s">
        <v>127</v>
      </c>
    </row>
    <row r="260" s="15" customFormat="1">
      <c r="A260" s="15"/>
      <c r="B260" s="282"/>
      <c r="C260" s="283"/>
      <c r="D260" s="250" t="s">
        <v>190</v>
      </c>
      <c r="E260" s="284" t="s">
        <v>1</v>
      </c>
      <c r="F260" s="285" t="s">
        <v>485</v>
      </c>
      <c r="G260" s="283"/>
      <c r="H260" s="286">
        <v>15113</v>
      </c>
      <c r="I260" s="287"/>
      <c r="J260" s="283"/>
      <c r="K260" s="283"/>
      <c r="L260" s="288"/>
      <c r="M260" s="289"/>
      <c r="N260" s="290"/>
      <c r="O260" s="290"/>
      <c r="P260" s="290"/>
      <c r="Q260" s="290"/>
      <c r="R260" s="290"/>
      <c r="S260" s="290"/>
      <c r="T260" s="291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92" t="s">
        <v>190</v>
      </c>
      <c r="AU260" s="292" t="s">
        <v>133</v>
      </c>
      <c r="AV260" s="15" t="s">
        <v>143</v>
      </c>
      <c r="AW260" s="15" t="s">
        <v>33</v>
      </c>
      <c r="AX260" s="15" t="s">
        <v>84</v>
      </c>
      <c r="AY260" s="292" t="s">
        <v>127</v>
      </c>
    </row>
    <row r="261" s="2" customFormat="1" ht="24.15" customHeight="1">
      <c r="A261" s="38"/>
      <c r="B261" s="39"/>
      <c r="C261" s="260" t="s">
        <v>281</v>
      </c>
      <c r="D261" s="260" t="s">
        <v>299</v>
      </c>
      <c r="E261" s="261" t="s">
        <v>598</v>
      </c>
      <c r="F261" s="262" t="s">
        <v>599</v>
      </c>
      <c r="G261" s="263" t="s">
        <v>302</v>
      </c>
      <c r="H261" s="264">
        <v>3515</v>
      </c>
      <c r="I261" s="265"/>
      <c r="J261" s="266">
        <f>ROUND(I261*H261,2)</f>
        <v>0</v>
      </c>
      <c r="K261" s="267"/>
      <c r="L261" s="268"/>
      <c r="M261" s="269" t="s">
        <v>1</v>
      </c>
      <c r="N261" s="270" t="s">
        <v>42</v>
      </c>
      <c r="O261" s="97"/>
      <c r="P261" s="231">
        <f>O261*H261</f>
        <v>0</v>
      </c>
      <c r="Q261" s="231">
        <v>1</v>
      </c>
      <c r="R261" s="231">
        <f>Q261*H261</f>
        <v>3515</v>
      </c>
      <c r="S261" s="231">
        <v>0</v>
      </c>
      <c r="T261" s="23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3" t="s">
        <v>320</v>
      </c>
      <c r="AT261" s="233" t="s">
        <v>299</v>
      </c>
      <c r="AU261" s="233" t="s">
        <v>133</v>
      </c>
      <c r="AY261" s="17" t="s">
        <v>127</v>
      </c>
      <c r="BE261" s="234">
        <f>IF(N261="základná",J261,0)</f>
        <v>0</v>
      </c>
      <c r="BF261" s="234">
        <f>IF(N261="znížená",J261,0)</f>
        <v>0</v>
      </c>
      <c r="BG261" s="234">
        <f>IF(N261="zákl. prenesená",J261,0)</f>
        <v>0</v>
      </c>
      <c r="BH261" s="234">
        <f>IF(N261="zníž. prenesená",J261,0)</f>
        <v>0</v>
      </c>
      <c r="BI261" s="234">
        <f>IF(N261="nulová",J261,0)</f>
        <v>0</v>
      </c>
      <c r="BJ261" s="17" t="s">
        <v>133</v>
      </c>
      <c r="BK261" s="234">
        <f>ROUND(I261*H261,2)</f>
        <v>0</v>
      </c>
      <c r="BL261" s="17" t="s">
        <v>395</v>
      </c>
      <c r="BM261" s="233" t="s">
        <v>600</v>
      </c>
    </row>
    <row r="262" s="14" customFormat="1">
      <c r="A262" s="14"/>
      <c r="B262" s="272"/>
      <c r="C262" s="273"/>
      <c r="D262" s="250" t="s">
        <v>190</v>
      </c>
      <c r="E262" s="274" t="s">
        <v>1</v>
      </c>
      <c r="F262" s="275" t="s">
        <v>479</v>
      </c>
      <c r="G262" s="273"/>
      <c r="H262" s="274" t="s">
        <v>1</v>
      </c>
      <c r="I262" s="276"/>
      <c r="J262" s="273"/>
      <c r="K262" s="273"/>
      <c r="L262" s="277"/>
      <c r="M262" s="278"/>
      <c r="N262" s="279"/>
      <c r="O262" s="279"/>
      <c r="P262" s="279"/>
      <c r="Q262" s="279"/>
      <c r="R262" s="279"/>
      <c r="S262" s="279"/>
      <c r="T262" s="28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81" t="s">
        <v>190</v>
      </c>
      <c r="AU262" s="281" t="s">
        <v>133</v>
      </c>
      <c r="AV262" s="14" t="s">
        <v>84</v>
      </c>
      <c r="AW262" s="14" t="s">
        <v>33</v>
      </c>
      <c r="AX262" s="14" t="s">
        <v>76</v>
      </c>
      <c r="AY262" s="281" t="s">
        <v>127</v>
      </c>
    </row>
    <row r="263" s="13" customFormat="1">
      <c r="A263" s="13"/>
      <c r="B263" s="248"/>
      <c r="C263" s="249"/>
      <c r="D263" s="250" t="s">
        <v>190</v>
      </c>
      <c r="E263" s="251" t="s">
        <v>1</v>
      </c>
      <c r="F263" s="252" t="s">
        <v>601</v>
      </c>
      <c r="G263" s="249"/>
      <c r="H263" s="253">
        <v>2800</v>
      </c>
      <c r="I263" s="254"/>
      <c r="J263" s="249"/>
      <c r="K263" s="249"/>
      <c r="L263" s="255"/>
      <c r="M263" s="256"/>
      <c r="N263" s="257"/>
      <c r="O263" s="257"/>
      <c r="P263" s="257"/>
      <c r="Q263" s="257"/>
      <c r="R263" s="257"/>
      <c r="S263" s="257"/>
      <c r="T263" s="25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9" t="s">
        <v>190</v>
      </c>
      <c r="AU263" s="259" t="s">
        <v>133</v>
      </c>
      <c r="AV263" s="13" t="s">
        <v>133</v>
      </c>
      <c r="AW263" s="13" t="s">
        <v>33</v>
      </c>
      <c r="AX263" s="13" t="s">
        <v>76</v>
      </c>
      <c r="AY263" s="259" t="s">
        <v>127</v>
      </c>
    </row>
    <row r="264" s="14" customFormat="1">
      <c r="A264" s="14"/>
      <c r="B264" s="272"/>
      <c r="C264" s="273"/>
      <c r="D264" s="250" t="s">
        <v>190</v>
      </c>
      <c r="E264" s="274" t="s">
        <v>1</v>
      </c>
      <c r="F264" s="275" t="s">
        <v>481</v>
      </c>
      <c r="G264" s="273"/>
      <c r="H264" s="274" t="s">
        <v>1</v>
      </c>
      <c r="I264" s="276"/>
      <c r="J264" s="273"/>
      <c r="K264" s="273"/>
      <c r="L264" s="277"/>
      <c r="M264" s="278"/>
      <c r="N264" s="279"/>
      <c r="O264" s="279"/>
      <c r="P264" s="279"/>
      <c r="Q264" s="279"/>
      <c r="R264" s="279"/>
      <c r="S264" s="279"/>
      <c r="T264" s="28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81" t="s">
        <v>190</v>
      </c>
      <c r="AU264" s="281" t="s">
        <v>133</v>
      </c>
      <c r="AV264" s="14" t="s">
        <v>84</v>
      </c>
      <c r="AW264" s="14" t="s">
        <v>33</v>
      </c>
      <c r="AX264" s="14" t="s">
        <v>76</v>
      </c>
      <c r="AY264" s="281" t="s">
        <v>127</v>
      </c>
    </row>
    <row r="265" s="13" customFormat="1">
      <c r="A265" s="13"/>
      <c r="B265" s="248"/>
      <c r="C265" s="249"/>
      <c r="D265" s="250" t="s">
        <v>190</v>
      </c>
      <c r="E265" s="251" t="s">
        <v>1</v>
      </c>
      <c r="F265" s="252" t="s">
        <v>602</v>
      </c>
      <c r="G265" s="249"/>
      <c r="H265" s="253">
        <v>395</v>
      </c>
      <c r="I265" s="254"/>
      <c r="J265" s="249"/>
      <c r="K265" s="249"/>
      <c r="L265" s="255"/>
      <c r="M265" s="256"/>
      <c r="N265" s="257"/>
      <c r="O265" s="257"/>
      <c r="P265" s="257"/>
      <c r="Q265" s="257"/>
      <c r="R265" s="257"/>
      <c r="S265" s="257"/>
      <c r="T265" s="25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9" t="s">
        <v>190</v>
      </c>
      <c r="AU265" s="259" t="s">
        <v>133</v>
      </c>
      <c r="AV265" s="13" t="s">
        <v>133</v>
      </c>
      <c r="AW265" s="13" t="s">
        <v>33</v>
      </c>
      <c r="AX265" s="13" t="s">
        <v>76</v>
      </c>
      <c r="AY265" s="259" t="s">
        <v>127</v>
      </c>
    </row>
    <row r="266" s="14" customFormat="1">
      <c r="A266" s="14"/>
      <c r="B266" s="272"/>
      <c r="C266" s="273"/>
      <c r="D266" s="250" t="s">
        <v>190</v>
      </c>
      <c r="E266" s="274" t="s">
        <v>1</v>
      </c>
      <c r="F266" s="275" t="s">
        <v>483</v>
      </c>
      <c r="G266" s="273"/>
      <c r="H266" s="274" t="s">
        <v>1</v>
      </c>
      <c r="I266" s="276"/>
      <c r="J266" s="273"/>
      <c r="K266" s="273"/>
      <c r="L266" s="277"/>
      <c r="M266" s="278"/>
      <c r="N266" s="279"/>
      <c r="O266" s="279"/>
      <c r="P266" s="279"/>
      <c r="Q266" s="279"/>
      <c r="R266" s="279"/>
      <c r="S266" s="279"/>
      <c r="T266" s="28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81" t="s">
        <v>190</v>
      </c>
      <c r="AU266" s="281" t="s">
        <v>133</v>
      </c>
      <c r="AV266" s="14" t="s">
        <v>84</v>
      </c>
      <c r="AW266" s="14" t="s">
        <v>33</v>
      </c>
      <c r="AX266" s="14" t="s">
        <v>76</v>
      </c>
      <c r="AY266" s="281" t="s">
        <v>127</v>
      </c>
    </row>
    <row r="267" s="13" customFormat="1">
      <c r="A267" s="13"/>
      <c r="B267" s="248"/>
      <c r="C267" s="249"/>
      <c r="D267" s="250" t="s">
        <v>190</v>
      </c>
      <c r="E267" s="251" t="s">
        <v>1</v>
      </c>
      <c r="F267" s="252" t="s">
        <v>603</v>
      </c>
      <c r="G267" s="249"/>
      <c r="H267" s="253">
        <v>320</v>
      </c>
      <c r="I267" s="254"/>
      <c r="J267" s="249"/>
      <c r="K267" s="249"/>
      <c r="L267" s="255"/>
      <c r="M267" s="256"/>
      <c r="N267" s="257"/>
      <c r="O267" s="257"/>
      <c r="P267" s="257"/>
      <c r="Q267" s="257"/>
      <c r="R267" s="257"/>
      <c r="S267" s="257"/>
      <c r="T267" s="25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9" t="s">
        <v>190</v>
      </c>
      <c r="AU267" s="259" t="s">
        <v>133</v>
      </c>
      <c r="AV267" s="13" t="s">
        <v>133</v>
      </c>
      <c r="AW267" s="13" t="s">
        <v>33</v>
      </c>
      <c r="AX267" s="13" t="s">
        <v>76</v>
      </c>
      <c r="AY267" s="259" t="s">
        <v>127</v>
      </c>
    </row>
    <row r="268" s="15" customFormat="1">
      <c r="A268" s="15"/>
      <c r="B268" s="282"/>
      <c r="C268" s="283"/>
      <c r="D268" s="250" t="s">
        <v>190</v>
      </c>
      <c r="E268" s="284" t="s">
        <v>1</v>
      </c>
      <c r="F268" s="285" t="s">
        <v>485</v>
      </c>
      <c r="G268" s="283"/>
      <c r="H268" s="286">
        <v>3515</v>
      </c>
      <c r="I268" s="287"/>
      <c r="J268" s="283"/>
      <c r="K268" s="283"/>
      <c r="L268" s="288"/>
      <c r="M268" s="289"/>
      <c r="N268" s="290"/>
      <c r="O268" s="290"/>
      <c r="P268" s="290"/>
      <c r="Q268" s="290"/>
      <c r="R268" s="290"/>
      <c r="S268" s="290"/>
      <c r="T268" s="29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92" t="s">
        <v>190</v>
      </c>
      <c r="AU268" s="292" t="s">
        <v>133</v>
      </c>
      <c r="AV268" s="15" t="s">
        <v>143</v>
      </c>
      <c r="AW268" s="15" t="s">
        <v>33</v>
      </c>
      <c r="AX268" s="15" t="s">
        <v>84</v>
      </c>
      <c r="AY268" s="292" t="s">
        <v>127</v>
      </c>
    </row>
    <row r="269" s="2" customFormat="1" ht="24.15" customHeight="1">
      <c r="A269" s="38"/>
      <c r="B269" s="39"/>
      <c r="C269" s="260" t="s">
        <v>263</v>
      </c>
      <c r="D269" s="260" t="s">
        <v>299</v>
      </c>
      <c r="E269" s="261" t="s">
        <v>604</v>
      </c>
      <c r="F269" s="262" t="s">
        <v>605</v>
      </c>
      <c r="G269" s="263" t="s">
        <v>302</v>
      </c>
      <c r="H269" s="264">
        <v>104138</v>
      </c>
      <c r="I269" s="265"/>
      <c r="J269" s="266">
        <f>ROUND(I269*H269,2)</f>
        <v>0</v>
      </c>
      <c r="K269" s="267"/>
      <c r="L269" s="268"/>
      <c r="M269" s="269" t="s">
        <v>1</v>
      </c>
      <c r="N269" s="270" t="s">
        <v>42</v>
      </c>
      <c r="O269" s="97"/>
      <c r="P269" s="231">
        <f>O269*H269</f>
        <v>0</v>
      </c>
      <c r="Q269" s="231">
        <v>1</v>
      </c>
      <c r="R269" s="231">
        <f>Q269*H269</f>
        <v>104138</v>
      </c>
      <c r="S269" s="231">
        <v>0</v>
      </c>
      <c r="T269" s="23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3" t="s">
        <v>320</v>
      </c>
      <c r="AT269" s="233" t="s">
        <v>299</v>
      </c>
      <c r="AU269" s="233" t="s">
        <v>133</v>
      </c>
      <c r="AY269" s="17" t="s">
        <v>127</v>
      </c>
      <c r="BE269" s="234">
        <f>IF(N269="základná",J269,0)</f>
        <v>0</v>
      </c>
      <c r="BF269" s="234">
        <f>IF(N269="znížená",J269,0)</f>
        <v>0</v>
      </c>
      <c r="BG269" s="234">
        <f>IF(N269="zákl. prenesená",J269,0)</f>
        <v>0</v>
      </c>
      <c r="BH269" s="234">
        <f>IF(N269="zníž. prenesená",J269,0)</f>
        <v>0</v>
      </c>
      <c r="BI269" s="234">
        <f>IF(N269="nulová",J269,0)</f>
        <v>0</v>
      </c>
      <c r="BJ269" s="17" t="s">
        <v>133</v>
      </c>
      <c r="BK269" s="234">
        <f>ROUND(I269*H269,2)</f>
        <v>0</v>
      </c>
      <c r="BL269" s="17" t="s">
        <v>395</v>
      </c>
      <c r="BM269" s="233" t="s">
        <v>606</v>
      </c>
    </row>
    <row r="270" s="2" customFormat="1" ht="24.15" customHeight="1">
      <c r="A270" s="38"/>
      <c r="B270" s="39"/>
      <c r="C270" s="221" t="s">
        <v>348</v>
      </c>
      <c r="D270" s="221" t="s">
        <v>128</v>
      </c>
      <c r="E270" s="222" t="s">
        <v>607</v>
      </c>
      <c r="F270" s="223" t="s">
        <v>608</v>
      </c>
      <c r="G270" s="224" t="s">
        <v>441</v>
      </c>
      <c r="H270" s="271"/>
      <c r="I270" s="226"/>
      <c r="J270" s="227">
        <f>ROUND(I270*H270,2)</f>
        <v>0</v>
      </c>
      <c r="K270" s="228"/>
      <c r="L270" s="44"/>
      <c r="M270" s="229" t="s">
        <v>1</v>
      </c>
      <c r="N270" s="230" t="s">
        <v>42</v>
      </c>
      <c r="O270" s="97"/>
      <c r="P270" s="231">
        <f>O270*H270</f>
        <v>0</v>
      </c>
      <c r="Q270" s="231">
        <v>0</v>
      </c>
      <c r="R270" s="231">
        <f>Q270*H270</f>
        <v>0</v>
      </c>
      <c r="S270" s="231">
        <v>0</v>
      </c>
      <c r="T270" s="23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3" t="s">
        <v>395</v>
      </c>
      <c r="AT270" s="233" t="s">
        <v>128</v>
      </c>
      <c r="AU270" s="233" t="s">
        <v>133</v>
      </c>
      <c r="AY270" s="17" t="s">
        <v>127</v>
      </c>
      <c r="BE270" s="234">
        <f>IF(N270="základná",J270,0)</f>
        <v>0</v>
      </c>
      <c r="BF270" s="234">
        <f>IF(N270="znížená",J270,0)</f>
        <v>0</v>
      </c>
      <c r="BG270" s="234">
        <f>IF(N270="zákl. prenesená",J270,0)</f>
        <v>0</v>
      </c>
      <c r="BH270" s="234">
        <f>IF(N270="zníž. prenesená",J270,0)</f>
        <v>0</v>
      </c>
      <c r="BI270" s="234">
        <f>IF(N270="nulová",J270,0)</f>
        <v>0</v>
      </c>
      <c r="BJ270" s="17" t="s">
        <v>133</v>
      </c>
      <c r="BK270" s="234">
        <f>ROUND(I270*H270,2)</f>
        <v>0</v>
      </c>
      <c r="BL270" s="17" t="s">
        <v>395</v>
      </c>
      <c r="BM270" s="233" t="s">
        <v>609</v>
      </c>
    </row>
    <row r="271" s="11" customFormat="1" ht="22.8" customHeight="1">
      <c r="A271" s="11"/>
      <c r="B271" s="207"/>
      <c r="C271" s="208"/>
      <c r="D271" s="209" t="s">
        <v>75</v>
      </c>
      <c r="E271" s="246" t="s">
        <v>610</v>
      </c>
      <c r="F271" s="246" t="s">
        <v>611</v>
      </c>
      <c r="G271" s="208"/>
      <c r="H271" s="208"/>
      <c r="I271" s="211"/>
      <c r="J271" s="247">
        <f>BK271</f>
        <v>0</v>
      </c>
      <c r="K271" s="208"/>
      <c r="L271" s="213"/>
      <c r="M271" s="214"/>
      <c r="N271" s="215"/>
      <c r="O271" s="215"/>
      <c r="P271" s="216">
        <f>SUM(P272:P288)</f>
        <v>0</v>
      </c>
      <c r="Q271" s="215"/>
      <c r="R271" s="216">
        <f>SUM(R272:R288)</f>
        <v>21.105893555200002</v>
      </c>
      <c r="S271" s="215"/>
      <c r="T271" s="217">
        <f>SUM(T272:T288)</f>
        <v>0</v>
      </c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R271" s="218" t="s">
        <v>133</v>
      </c>
      <c r="AT271" s="219" t="s">
        <v>75</v>
      </c>
      <c r="AU271" s="219" t="s">
        <v>84</v>
      </c>
      <c r="AY271" s="218" t="s">
        <v>127</v>
      </c>
      <c r="BK271" s="220">
        <f>SUM(BK272:BK288)</f>
        <v>0</v>
      </c>
    </row>
    <row r="272" s="2" customFormat="1" ht="24.15" customHeight="1">
      <c r="A272" s="38"/>
      <c r="B272" s="39"/>
      <c r="C272" s="221" t="s">
        <v>316</v>
      </c>
      <c r="D272" s="221" t="s">
        <v>128</v>
      </c>
      <c r="E272" s="222" t="s">
        <v>612</v>
      </c>
      <c r="F272" s="223" t="s">
        <v>613</v>
      </c>
      <c r="G272" s="224" t="s">
        <v>141</v>
      </c>
      <c r="H272" s="225">
        <v>2601.2800000000002</v>
      </c>
      <c r="I272" s="226"/>
      <c r="J272" s="227">
        <f>ROUND(I272*H272,2)</f>
        <v>0</v>
      </c>
      <c r="K272" s="228"/>
      <c r="L272" s="44"/>
      <c r="M272" s="229" t="s">
        <v>1</v>
      </c>
      <c r="N272" s="230" t="s">
        <v>42</v>
      </c>
      <c r="O272" s="97"/>
      <c r="P272" s="231">
        <f>O272*H272</f>
        <v>0</v>
      </c>
      <c r="Q272" s="231">
        <v>0.00016184000000000001</v>
      </c>
      <c r="R272" s="231">
        <f>Q272*H272</f>
        <v>0.42099115520000008</v>
      </c>
      <c r="S272" s="231">
        <v>0</v>
      </c>
      <c r="T272" s="232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3" t="s">
        <v>395</v>
      </c>
      <c r="AT272" s="233" t="s">
        <v>128</v>
      </c>
      <c r="AU272" s="233" t="s">
        <v>133</v>
      </c>
      <c r="AY272" s="17" t="s">
        <v>127</v>
      </c>
      <c r="BE272" s="234">
        <f>IF(N272="základná",J272,0)</f>
        <v>0</v>
      </c>
      <c r="BF272" s="234">
        <f>IF(N272="znížená",J272,0)</f>
        <v>0</v>
      </c>
      <c r="BG272" s="234">
        <f>IF(N272="zákl. prenesená",J272,0)</f>
        <v>0</v>
      </c>
      <c r="BH272" s="234">
        <f>IF(N272="zníž. prenesená",J272,0)</f>
        <v>0</v>
      </c>
      <c r="BI272" s="234">
        <f>IF(N272="nulová",J272,0)</f>
        <v>0</v>
      </c>
      <c r="BJ272" s="17" t="s">
        <v>133</v>
      </c>
      <c r="BK272" s="234">
        <f>ROUND(I272*H272,2)</f>
        <v>0</v>
      </c>
      <c r="BL272" s="17" t="s">
        <v>395</v>
      </c>
      <c r="BM272" s="233" t="s">
        <v>614</v>
      </c>
    </row>
    <row r="273" s="2" customFormat="1" ht="24.15" customHeight="1">
      <c r="A273" s="38"/>
      <c r="B273" s="39"/>
      <c r="C273" s="221" t="s">
        <v>268</v>
      </c>
      <c r="D273" s="221" t="s">
        <v>128</v>
      </c>
      <c r="E273" s="222" t="s">
        <v>615</v>
      </c>
      <c r="F273" s="223" t="s">
        <v>616</v>
      </c>
      <c r="G273" s="224" t="s">
        <v>141</v>
      </c>
      <c r="H273" s="225">
        <v>2601.2800000000002</v>
      </c>
      <c r="I273" s="226"/>
      <c r="J273" s="227">
        <f>ROUND(I273*H273,2)</f>
        <v>0</v>
      </c>
      <c r="K273" s="228"/>
      <c r="L273" s="44"/>
      <c r="M273" s="229" t="s">
        <v>1</v>
      </c>
      <c r="N273" s="230" t="s">
        <v>42</v>
      </c>
      <c r="O273" s="97"/>
      <c r="P273" s="231">
        <f>O273*H273</f>
        <v>0</v>
      </c>
      <c r="Q273" s="231">
        <v>8.0000000000000007E-05</v>
      </c>
      <c r="R273" s="231">
        <f>Q273*H273</f>
        <v>0.20810240000000002</v>
      </c>
      <c r="S273" s="231">
        <v>0</v>
      </c>
      <c r="T273" s="23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3" t="s">
        <v>395</v>
      </c>
      <c r="AT273" s="233" t="s">
        <v>128</v>
      </c>
      <c r="AU273" s="233" t="s">
        <v>133</v>
      </c>
      <c r="AY273" s="17" t="s">
        <v>127</v>
      </c>
      <c r="BE273" s="234">
        <f>IF(N273="základná",J273,0)</f>
        <v>0</v>
      </c>
      <c r="BF273" s="234">
        <f>IF(N273="znížená",J273,0)</f>
        <v>0</v>
      </c>
      <c r="BG273" s="234">
        <f>IF(N273="zákl. prenesená",J273,0)</f>
        <v>0</v>
      </c>
      <c r="BH273" s="234">
        <f>IF(N273="zníž. prenesená",J273,0)</f>
        <v>0</v>
      </c>
      <c r="BI273" s="234">
        <f>IF(N273="nulová",J273,0)</f>
        <v>0</v>
      </c>
      <c r="BJ273" s="17" t="s">
        <v>133</v>
      </c>
      <c r="BK273" s="234">
        <f>ROUND(I273*H273,2)</f>
        <v>0</v>
      </c>
      <c r="BL273" s="17" t="s">
        <v>395</v>
      </c>
      <c r="BM273" s="233" t="s">
        <v>617</v>
      </c>
    </row>
    <row r="274" s="14" customFormat="1">
      <c r="A274" s="14"/>
      <c r="B274" s="272"/>
      <c r="C274" s="273"/>
      <c r="D274" s="250" t="s">
        <v>190</v>
      </c>
      <c r="E274" s="274" t="s">
        <v>1</v>
      </c>
      <c r="F274" s="275" t="s">
        <v>479</v>
      </c>
      <c r="G274" s="273"/>
      <c r="H274" s="274" t="s">
        <v>1</v>
      </c>
      <c r="I274" s="276"/>
      <c r="J274" s="273"/>
      <c r="K274" s="273"/>
      <c r="L274" s="277"/>
      <c r="M274" s="278"/>
      <c r="N274" s="279"/>
      <c r="O274" s="279"/>
      <c r="P274" s="279"/>
      <c r="Q274" s="279"/>
      <c r="R274" s="279"/>
      <c r="S274" s="279"/>
      <c r="T274" s="28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81" t="s">
        <v>190</v>
      </c>
      <c r="AU274" s="281" t="s">
        <v>133</v>
      </c>
      <c r="AV274" s="14" t="s">
        <v>84</v>
      </c>
      <c r="AW274" s="14" t="s">
        <v>33</v>
      </c>
      <c r="AX274" s="14" t="s">
        <v>76</v>
      </c>
      <c r="AY274" s="281" t="s">
        <v>127</v>
      </c>
    </row>
    <row r="275" s="13" customFormat="1">
      <c r="A275" s="13"/>
      <c r="B275" s="248"/>
      <c r="C275" s="249"/>
      <c r="D275" s="250" t="s">
        <v>190</v>
      </c>
      <c r="E275" s="251" t="s">
        <v>1</v>
      </c>
      <c r="F275" s="252" t="s">
        <v>618</v>
      </c>
      <c r="G275" s="249"/>
      <c r="H275" s="253">
        <v>2505.71</v>
      </c>
      <c r="I275" s="254"/>
      <c r="J275" s="249"/>
      <c r="K275" s="249"/>
      <c r="L275" s="255"/>
      <c r="M275" s="256"/>
      <c r="N275" s="257"/>
      <c r="O275" s="257"/>
      <c r="P275" s="257"/>
      <c r="Q275" s="257"/>
      <c r="R275" s="257"/>
      <c r="S275" s="257"/>
      <c r="T275" s="25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9" t="s">
        <v>190</v>
      </c>
      <c r="AU275" s="259" t="s">
        <v>133</v>
      </c>
      <c r="AV275" s="13" t="s">
        <v>133</v>
      </c>
      <c r="AW275" s="13" t="s">
        <v>33</v>
      </c>
      <c r="AX275" s="13" t="s">
        <v>76</v>
      </c>
      <c r="AY275" s="259" t="s">
        <v>127</v>
      </c>
    </row>
    <row r="276" s="14" customFormat="1">
      <c r="A276" s="14"/>
      <c r="B276" s="272"/>
      <c r="C276" s="273"/>
      <c r="D276" s="250" t="s">
        <v>190</v>
      </c>
      <c r="E276" s="274" t="s">
        <v>1</v>
      </c>
      <c r="F276" s="275" t="s">
        <v>481</v>
      </c>
      <c r="G276" s="273"/>
      <c r="H276" s="274" t="s">
        <v>1</v>
      </c>
      <c r="I276" s="276"/>
      <c r="J276" s="273"/>
      <c r="K276" s="273"/>
      <c r="L276" s="277"/>
      <c r="M276" s="278"/>
      <c r="N276" s="279"/>
      <c r="O276" s="279"/>
      <c r="P276" s="279"/>
      <c r="Q276" s="279"/>
      <c r="R276" s="279"/>
      <c r="S276" s="279"/>
      <c r="T276" s="28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81" t="s">
        <v>190</v>
      </c>
      <c r="AU276" s="281" t="s">
        <v>133</v>
      </c>
      <c r="AV276" s="14" t="s">
        <v>84</v>
      </c>
      <c r="AW276" s="14" t="s">
        <v>33</v>
      </c>
      <c r="AX276" s="14" t="s">
        <v>76</v>
      </c>
      <c r="AY276" s="281" t="s">
        <v>127</v>
      </c>
    </row>
    <row r="277" s="13" customFormat="1">
      <c r="A277" s="13"/>
      <c r="B277" s="248"/>
      <c r="C277" s="249"/>
      <c r="D277" s="250" t="s">
        <v>190</v>
      </c>
      <c r="E277" s="251" t="s">
        <v>1</v>
      </c>
      <c r="F277" s="252" t="s">
        <v>619</v>
      </c>
      <c r="G277" s="249"/>
      <c r="H277" s="253">
        <v>58.43</v>
      </c>
      <c r="I277" s="254"/>
      <c r="J277" s="249"/>
      <c r="K277" s="249"/>
      <c r="L277" s="255"/>
      <c r="M277" s="256"/>
      <c r="N277" s="257"/>
      <c r="O277" s="257"/>
      <c r="P277" s="257"/>
      <c r="Q277" s="257"/>
      <c r="R277" s="257"/>
      <c r="S277" s="257"/>
      <c r="T277" s="25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9" t="s">
        <v>190</v>
      </c>
      <c r="AU277" s="259" t="s">
        <v>133</v>
      </c>
      <c r="AV277" s="13" t="s">
        <v>133</v>
      </c>
      <c r="AW277" s="13" t="s">
        <v>33</v>
      </c>
      <c r="AX277" s="13" t="s">
        <v>76</v>
      </c>
      <c r="AY277" s="259" t="s">
        <v>127</v>
      </c>
    </row>
    <row r="278" s="14" customFormat="1">
      <c r="A278" s="14"/>
      <c r="B278" s="272"/>
      <c r="C278" s="273"/>
      <c r="D278" s="250" t="s">
        <v>190</v>
      </c>
      <c r="E278" s="274" t="s">
        <v>1</v>
      </c>
      <c r="F278" s="275" t="s">
        <v>483</v>
      </c>
      <c r="G278" s="273"/>
      <c r="H278" s="274" t="s">
        <v>1</v>
      </c>
      <c r="I278" s="276"/>
      <c r="J278" s="273"/>
      <c r="K278" s="273"/>
      <c r="L278" s="277"/>
      <c r="M278" s="278"/>
      <c r="N278" s="279"/>
      <c r="O278" s="279"/>
      <c r="P278" s="279"/>
      <c r="Q278" s="279"/>
      <c r="R278" s="279"/>
      <c r="S278" s="279"/>
      <c r="T278" s="28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81" t="s">
        <v>190</v>
      </c>
      <c r="AU278" s="281" t="s">
        <v>133</v>
      </c>
      <c r="AV278" s="14" t="s">
        <v>84</v>
      </c>
      <c r="AW278" s="14" t="s">
        <v>33</v>
      </c>
      <c r="AX278" s="14" t="s">
        <v>76</v>
      </c>
      <c r="AY278" s="281" t="s">
        <v>127</v>
      </c>
    </row>
    <row r="279" s="13" customFormat="1">
      <c r="A279" s="13"/>
      <c r="B279" s="248"/>
      <c r="C279" s="249"/>
      <c r="D279" s="250" t="s">
        <v>190</v>
      </c>
      <c r="E279" s="251" t="s">
        <v>1</v>
      </c>
      <c r="F279" s="252" t="s">
        <v>620</v>
      </c>
      <c r="G279" s="249"/>
      <c r="H279" s="253">
        <v>37.140000000000001</v>
      </c>
      <c r="I279" s="254"/>
      <c r="J279" s="249"/>
      <c r="K279" s="249"/>
      <c r="L279" s="255"/>
      <c r="M279" s="256"/>
      <c r="N279" s="257"/>
      <c r="O279" s="257"/>
      <c r="P279" s="257"/>
      <c r="Q279" s="257"/>
      <c r="R279" s="257"/>
      <c r="S279" s="257"/>
      <c r="T279" s="25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9" t="s">
        <v>190</v>
      </c>
      <c r="AU279" s="259" t="s">
        <v>133</v>
      </c>
      <c r="AV279" s="13" t="s">
        <v>133</v>
      </c>
      <c r="AW279" s="13" t="s">
        <v>33</v>
      </c>
      <c r="AX279" s="13" t="s">
        <v>76</v>
      </c>
      <c r="AY279" s="259" t="s">
        <v>127</v>
      </c>
    </row>
    <row r="280" s="15" customFormat="1">
      <c r="A280" s="15"/>
      <c r="B280" s="282"/>
      <c r="C280" s="283"/>
      <c r="D280" s="250" t="s">
        <v>190</v>
      </c>
      <c r="E280" s="284" t="s">
        <v>1</v>
      </c>
      <c r="F280" s="285" t="s">
        <v>485</v>
      </c>
      <c r="G280" s="283"/>
      <c r="H280" s="286">
        <v>2601.2799999999997</v>
      </c>
      <c r="I280" s="287"/>
      <c r="J280" s="283"/>
      <c r="K280" s="283"/>
      <c r="L280" s="288"/>
      <c r="M280" s="289"/>
      <c r="N280" s="290"/>
      <c r="O280" s="290"/>
      <c r="P280" s="290"/>
      <c r="Q280" s="290"/>
      <c r="R280" s="290"/>
      <c r="S280" s="290"/>
      <c r="T280" s="291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92" t="s">
        <v>190</v>
      </c>
      <c r="AU280" s="292" t="s">
        <v>133</v>
      </c>
      <c r="AV280" s="15" t="s">
        <v>143</v>
      </c>
      <c r="AW280" s="15" t="s">
        <v>33</v>
      </c>
      <c r="AX280" s="15" t="s">
        <v>84</v>
      </c>
      <c r="AY280" s="292" t="s">
        <v>127</v>
      </c>
    </row>
    <row r="281" s="2" customFormat="1" ht="21.75" customHeight="1">
      <c r="A281" s="38"/>
      <c r="B281" s="39"/>
      <c r="C281" s="221" t="s">
        <v>320</v>
      </c>
      <c r="D281" s="221" t="s">
        <v>128</v>
      </c>
      <c r="E281" s="222" t="s">
        <v>621</v>
      </c>
      <c r="F281" s="223" t="s">
        <v>622</v>
      </c>
      <c r="G281" s="224" t="s">
        <v>302</v>
      </c>
      <c r="H281" s="225">
        <v>42660</v>
      </c>
      <c r="I281" s="226"/>
      <c r="J281" s="227">
        <f>ROUND(I281*H281,2)</f>
        <v>0</v>
      </c>
      <c r="K281" s="228"/>
      <c r="L281" s="44"/>
      <c r="M281" s="229" t="s">
        <v>1</v>
      </c>
      <c r="N281" s="230" t="s">
        <v>42</v>
      </c>
      <c r="O281" s="97"/>
      <c r="P281" s="231">
        <f>O281*H281</f>
        <v>0</v>
      </c>
      <c r="Q281" s="231">
        <v>0.00048000000000000001</v>
      </c>
      <c r="R281" s="231">
        <f>Q281*H281</f>
        <v>20.476800000000001</v>
      </c>
      <c r="S281" s="231">
        <v>0</v>
      </c>
      <c r="T281" s="23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3" t="s">
        <v>395</v>
      </c>
      <c r="AT281" s="233" t="s">
        <v>128</v>
      </c>
      <c r="AU281" s="233" t="s">
        <v>133</v>
      </c>
      <c r="AY281" s="17" t="s">
        <v>127</v>
      </c>
      <c r="BE281" s="234">
        <f>IF(N281="základná",J281,0)</f>
        <v>0</v>
      </c>
      <c r="BF281" s="234">
        <f>IF(N281="znížená",J281,0)</f>
        <v>0</v>
      </c>
      <c r="BG281" s="234">
        <f>IF(N281="zákl. prenesená",J281,0)</f>
        <v>0</v>
      </c>
      <c r="BH281" s="234">
        <f>IF(N281="zníž. prenesená",J281,0)</f>
        <v>0</v>
      </c>
      <c r="BI281" s="234">
        <f>IF(N281="nulová",J281,0)</f>
        <v>0</v>
      </c>
      <c r="BJ281" s="17" t="s">
        <v>133</v>
      </c>
      <c r="BK281" s="234">
        <f>ROUND(I281*H281,2)</f>
        <v>0</v>
      </c>
      <c r="BL281" s="17" t="s">
        <v>395</v>
      </c>
      <c r="BM281" s="233" t="s">
        <v>623</v>
      </c>
    </row>
    <row r="282" s="14" customFormat="1">
      <c r="A282" s="14"/>
      <c r="B282" s="272"/>
      <c r="C282" s="273"/>
      <c r="D282" s="250" t="s">
        <v>190</v>
      </c>
      <c r="E282" s="274" t="s">
        <v>1</v>
      </c>
      <c r="F282" s="275" t="s">
        <v>479</v>
      </c>
      <c r="G282" s="273"/>
      <c r="H282" s="274" t="s">
        <v>1</v>
      </c>
      <c r="I282" s="276"/>
      <c r="J282" s="273"/>
      <c r="K282" s="273"/>
      <c r="L282" s="277"/>
      <c r="M282" s="278"/>
      <c r="N282" s="279"/>
      <c r="O282" s="279"/>
      <c r="P282" s="279"/>
      <c r="Q282" s="279"/>
      <c r="R282" s="279"/>
      <c r="S282" s="279"/>
      <c r="T282" s="28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81" t="s">
        <v>190</v>
      </c>
      <c r="AU282" s="281" t="s">
        <v>133</v>
      </c>
      <c r="AV282" s="14" t="s">
        <v>84</v>
      </c>
      <c r="AW282" s="14" t="s">
        <v>33</v>
      </c>
      <c r="AX282" s="14" t="s">
        <v>76</v>
      </c>
      <c r="AY282" s="281" t="s">
        <v>127</v>
      </c>
    </row>
    <row r="283" s="13" customFormat="1">
      <c r="A283" s="13"/>
      <c r="B283" s="248"/>
      <c r="C283" s="249"/>
      <c r="D283" s="250" t="s">
        <v>190</v>
      </c>
      <c r="E283" s="251" t="s">
        <v>1</v>
      </c>
      <c r="F283" s="252" t="s">
        <v>624</v>
      </c>
      <c r="G283" s="249"/>
      <c r="H283" s="253">
        <v>34900</v>
      </c>
      <c r="I283" s="254"/>
      <c r="J283" s="249"/>
      <c r="K283" s="249"/>
      <c r="L283" s="255"/>
      <c r="M283" s="256"/>
      <c r="N283" s="257"/>
      <c r="O283" s="257"/>
      <c r="P283" s="257"/>
      <c r="Q283" s="257"/>
      <c r="R283" s="257"/>
      <c r="S283" s="257"/>
      <c r="T283" s="25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9" t="s">
        <v>190</v>
      </c>
      <c r="AU283" s="259" t="s">
        <v>133</v>
      </c>
      <c r="AV283" s="13" t="s">
        <v>133</v>
      </c>
      <c r="AW283" s="13" t="s">
        <v>33</v>
      </c>
      <c r="AX283" s="13" t="s">
        <v>76</v>
      </c>
      <c r="AY283" s="259" t="s">
        <v>127</v>
      </c>
    </row>
    <row r="284" s="14" customFormat="1">
      <c r="A284" s="14"/>
      <c r="B284" s="272"/>
      <c r="C284" s="273"/>
      <c r="D284" s="250" t="s">
        <v>190</v>
      </c>
      <c r="E284" s="274" t="s">
        <v>1</v>
      </c>
      <c r="F284" s="275" t="s">
        <v>481</v>
      </c>
      <c r="G284" s="273"/>
      <c r="H284" s="274" t="s">
        <v>1</v>
      </c>
      <c r="I284" s="276"/>
      <c r="J284" s="273"/>
      <c r="K284" s="273"/>
      <c r="L284" s="277"/>
      <c r="M284" s="278"/>
      <c r="N284" s="279"/>
      <c r="O284" s="279"/>
      <c r="P284" s="279"/>
      <c r="Q284" s="279"/>
      <c r="R284" s="279"/>
      <c r="S284" s="279"/>
      <c r="T284" s="28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81" t="s">
        <v>190</v>
      </c>
      <c r="AU284" s="281" t="s">
        <v>133</v>
      </c>
      <c r="AV284" s="14" t="s">
        <v>84</v>
      </c>
      <c r="AW284" s="14" t="s">
        <v>33</v>
      </c>
      <c r="AX284" s="14" t="s">
        <v>76</v>
      </c>
      <c r="AY284" s="281" t="s">
        <v>127</v>
      </c>
    </row>
    <row r="285" s="13" customFormat="1">
      <c r="A285" s="13"/>
      <c r="B285" s="248"/>
      <c r="C285" s="249"/>
      <c r="D285" s="250" t="s">
        <v>190</v>
      </c>
      <c r="E285" s="251" t="s">
        <v>1</v>
      </c>
      <c r="F285" s="252" t="s">
        <v>625</v>
      </c>
      <c r="G285" s="249"/>
      <c r="H285" s="253">
        <v>5890</v>
      </c>
      <c r="I285" s="254"/>
      <c r="J285" s="249"/>
      <c r="K285" s="249"/>
      <c r="L285" s="255"/>
      <c r="M285" s="256"/>
      <c r="N285" s="257"/>
      <c r="O285" s="257"/>
      <c r="P285" s="257"/>
      <c r="Q285" s="257"/>
      <c r="R285" s="257"/>
      <c r="S285" s="257"/>
      <c r="T285" s="25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9" t="s">
        <v>190</v>
      </c>
      <c r="AU285" s="259" t="s">
        <v>133</v>
      </c>
      <c r="AV285" s="13" t="s">
        <v>133</v>
      </c>
      <c r="AW285" s="13" t="s">
        <v>33</v>
      </c>
      <c r="AX285" s="13" t="s">
        <v>76</v>
      </c>
      <c r="AY285" s="259" t="s">
        <v>127</v>
      </c>
    </row>
    <row r="286" s="14" customFormat="1">
      <c r="A286" s="14"/>
      <c r="B286" s="272"/>
      <c r="C286" s="273"/>
      <c r="D286" s="250" t="s">
        <v>190</v>
      </c>
      <c r="E286" s="274" t="s">
        <v>1</v>
      </c>
      <c r="F286" s="275" t="s">
        <v>483</v>
      </c>
      <c r="G286" s="273"/>
      <c r="H286" s="274" t="s">
        <v>1</v>
      </c>
      <c r="I286" s="276"/>
      <c r="J286" s="273"/>
      <c r="K286" s="273"/>
      <c r="L286" s="277"/>
      <c r="M286" s="278"/>
      <c r="N286" s="279"/>
      <c r="O286" s="279"/>
      <c r="P286" s="279"/>
      <c r="Q286" s="279"/>
      <c r="R286" s="279"/>
      <c r="S286" s="279"/>
      <c r="T286" s="280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81" t="s">
        <v>190</v>
      </c>
      <c r="AU286" s="281" t="s">
        <v>133</v>
      </c>
      <c r="AV286" s="14" t="s">
        <v>84</v>
      </c>
      <c r="AW286" s="14" t="s">
        <v>33</v>
      </c>
      <c r="AX286" s="14" t="s">
        <v>76</v>
      </c>
      <c r="AY286" s="281" t="s">
        <v>127</v>
      </c>
    </row>
    <row r="287" s="13" customFormat="1">
      <c r="A287" s="13"/>
      <c r="B287" s="248"/>
      <c r="C287" s="249"/>
      <c r="D287" s="250" t="s">
        <v>190</v>
      </c>
      <c r="E287" s="251" t="s">
        <v>1</v>
      </c>
      <c r="F287" s="252" t="s">
        <v>626</v>
      </c>
      <c r="G287" s="249"/>
      <c r="H287" s="253">
        <v>1870</v>
      </c>
      <c r="I287" s="254"/>
      <c r="J287" s="249"/>
      <c r="K287" s="249"/>
      <c r="L287" s="255"/>
      <c r="M287" s="256"/>
      <c r="N287" s="257"/>
      <c r="O287" s="257"/>
      <c r="P287" s="257"/>
      <c r="Q287" s="257"/>
      <c r="R287" s="257"/>
      <c r="S287" s="257"/>
      <c r="T287" s="25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9" t="s">
        <v>190</v>
      </c>
      <c r="AU287" s="259" t="s">
        <v>133</v>
      </c>
      <c r="AV287" s="13" t="s">
        <v>133</v>
      </c>
      <c r="AW287" s="13" t="s">
        <v>33</v>
      </c>
      <c r="AX287" s="13" t="s">
        <v>76</v>
      </c>
      <c r="AY287" s="259" t="s">
        <v>127</v>
      </c>
    </row>
    <row r="288" s="15" customFormat="1">
      <c r="A288" s="15"/>
      <c r="B288" s="282"/>
      <c r="C288" s="283"/>
      <c r="D288" s="250" t="s">
        <v>190</v>
      </c>
      <c r="E288" s="284" t="s">
        <v>1</v>
      </c>
      <c r="F288" s="285" t="s">
        <v>485</v>
      </c>
      <c r="G288" s="283"/>
      <c r="H288" s="286">
        <v>42660</v>
      </c>
      <c r="I288" s="287"/>
      <c r="J288" s="283"/>
      <c r="K288" s="283"/>
      <c r="L288" s="288"/>
      <c r="M288" s="289"/>
      <c r="N288" s="290"/>
      <c r="O288" s="290"/>
      <c r="P288" s="290"/>
      <c r="Q288" s="290"/>
      <c r="R288" s="290"/>
      <c r="S288" s="290"/>
      <c r="T288" s="291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92" t="s">
        <v>190</v>
      </c>
      <c r="AU288" s="292" t="s">
        <v>133</v>
      </c>
      <c r="AV288" s="15" t="s">
        <v>143</v>
      </c>
      <c r="AW288" s="15" t="s">
        <v>33</v>
      </c>
      <c r="AX288" s="15" t="s">
        <v>84</v>
      </c>
      <c r="AY288" s="292" t="s">
        <v>127</v>
      </c>
    </row>
    <row r="289" s="11" customFormat="1" ht="25.92" customHeight="1">
      <c r="A289" s="11"/>
      <c r="B289" s="207"/>
      <c r="C289" s="208"/>
      <c r="D289" s="209" t="s">
        <v>75</v>
      </c>
      <c r="E289" s="210" t="s">
        <v>299</v>
      </c>
      <c r="F289" s="210" t="s">
        <v>457</v>
      </c>
      <c r="G289" s="208"/>
      <c r="H289" s="208"/>
      <c r="I289" s="211"/>
      <c r="J289" s="212">
        <f>BK289</f>
        <v>0</v>
      </c>
      <c r="K289" s="208"/>
      <c r="L289" s="213"/>
      <c r="M289" s="214"/>
      <c r="N289" s="215"/>
      <c r="O289" s="215"/>
      <c r="P289" s="216">
        <f>P290</f>
        <v>0</v>
      </c>
      <c r="Q289" s="215"/>
      <c r="R289" s="216">
        <f>R290</f>
        <v>0</v>
      </c>
      <c r="S289" s="215"/>
      <c r="T289" s="217">
        <f>T290</f>
        <v>0</v>
      </c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R289" s="218" t="s">
        <v>138</v>
      </c>
      <c r="AT289" s="219" t="s">
        <v>75</v>
      </c>
      <c r="AU289" s="219" t="s">
        <v>76</v>
      </c>
      <c r="AY289" s="218" t="s">
        <v>127</v>
      </c>
      <c r="BK289" s="220">
        <f>BK290</f>
        <v>0</v>
      </c>
    </row>
    <row r="290" s="11" customFormat="1" ht="22.8" customHeight="1">
      <c r="A290" s="11"/>
      <c r="B290" s="207"/>
      <c r="C290" s="208"/>
      <c r="D290" s="209" t="s">
        <v>75</v>
      </c>
      <c r="E290" s="246" t="s">
        <v>458</v>
      </c>
      <c r="F290" s="246" t="s">
        <v>459</v>
      </c>
      <c r="G290" s="208"/>
      <c r="H290" s="208"/>
      <c r="I290" s="211"/>
      <c r="J290" s="247">
        <f>BK290</f>
        <v>0</v>
      </c>
      <c r="K290" s="208"/>
      <c r="L290" s="213"/>
      <c r="M290" s="214"/>
      <c r="N290" s="215"/>
      <c r="O290" s="215"/>
      <c r="P290" s="216">
        <f>SUM(P291:P298)</f>
        <v>0</v>
      </c>
      <c r="Q290" s="215"/>
      <c r="R290" s="216">
        <f>SUM(R291:R298)</f>
        <v>0</v>
      </c>
      <c r="S290" s="215"/>
      <c r="T290" s="217">
        <f>SUM(T291:T298)</f>
        <v>0</v>
      </c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R290" s="218" t="s">
        <v>138</v>
      </c>
      <c r="AT290" s="219" t="s">
        <v>75</v>
      </c>
      <c r="AU290" s="219" t="s">
        <v>84</v>
      </c>
      <c r="AY290" s="218" t="s">
        <v>127</v>
      </c>
      <c r="BK290" s="220">
        <f>SUM(BK291:BK298)</f>
        <v>0</v>
      </c>
    </row>
    <row r="291" s="2" customFormat="1" ht="37.8" customHeight="1">
      <c r="A291" s="38"/>
      <c r="B291" s="39"/>
      <c r="C291" s="221" t="s">
        <v>325</v>
      </c>
      <c r="D291" s="221" t="s">
        <v>128</v>
      </c>
      <c r="E291" s="222" t="s">
        <v>461</v>
      </c>
      <c r="F291" s="223" t="s">
        <v>462</v>
      </c>
      <c r="G291" s="224" t="s">
        <v>463</v>
      </c>
      <c r="H291" s="225">
        <v>43</v>
      </c>
      <c r="I291" s="226"/>
      <c r="J291" s="227">
        <f>ROUND(I291*H291,2)</f>
        <v>0</v>
      </c>
      <c r="K291" s="228"/>
      <c r="L291" s="44"/>
      <c r="M291" s="229" t="s">
        <v>1</v>
      </c>
      <c r="N291" s="230" t="s">
        <v>42</v>
      </c>
      <c r="O291" s="97"/>
      <c r="P291" s="231">
        <f>O291*H291</f>
        <v>0</v>
      </c>
      <c r="Q291" s="231">
        <v>0</v>
      </c>
      <c r="R291" s="231">
        <f>Q291*H291</f>
        <v>0</v>
      </c>
      <c r="S291" s="231">
        <v>0</v>
      </c>
      <c r="T291" s="232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3" t="s">
        <v>428</v>
      </c>
      <c r="AT291" s="233" t="s">
        <v>128</v>
      </c>
      <c r="AU291" s="233" t="s">
        <v>133</v>
      </c>
      <c r="AY291" s="17" t="s">
        <v>127</v>
      </c>
      <c r="BE291" s="234">
        <f>IF(N291="základná",J291,0)</f>
        <v>0</v>
      </c>
      <c r="BF291" s="234">
        <f>IF(N291="znížená",J291,0)</f>
        <v>0</v>
      </c>
      <c r="BG291" s="234">
        <f>IF(N291="zákl. prenesená",J291,0)</f>
        <v>0</v>
      </c>
      <c r="BH291" s="234">
        <f>IF(N291="zníž. prenesená",J291,0)</f>
        <v>0</v>
      </c>
      <c r="BI291" s="234">
        <f>IF(N291="nulová",J291,0)</f>
        <v>0</v>
      </c>
      <c r="BJ291" s="17" t="s">
        <v>133</v>
      </c>
      <c r="BK291" s="234">
        <f>ROUND(I291*H291,2)</f>
        <v>0</v>
      </c>
      <c r="BL291" s="17" t="s">
        <v>428</v>
      </c>
      <c r="BM291" s="233" t="s">
        <v>627</v>
      </c>
    </row>
    <row r="292" s="14" customFormat="1">
      <c r="A292" s="14"/>
      <c r="B292" s="272"/>
      <c r="C292" s="273"/>
      <c r="D292" s="250" t="s">
        <v>190</v>
      </c>
      <c r="E292" s="274" t="s">
        <v>1</v>
      </c>
      <c r="F292" s="275" t="s">
        <v>479</v>
      </c>
      <c r="G292" s="273"/>
      <c r="H292" s="274" t="s">
        <v>1</v>
      </c>
      <c r="I292" s="276"/>
      <c r="J292" s="273"/>
      <c r="K292" s="273"/>
      <c r="L292" s="277"/>
      <c r="M292" s="278"/>
      <c r="N292" s="279"/>
      <c r="O292" s="279"/>
      <c r="P292" s="279"/>
      <c r="Q292" s="279"/>
      <c r="R292" s="279"/>
      <c r="S292" s="279"/>
      <c r="T292" s="28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81" t="s">
        <v>190</v>
      </c>
      <c r="AU292" s="281" t="s">
        <v>133</v>
      </c>
      <c r="AV292" s="14" t="s">
        <v>84</v>
      </c>
      <c r="AW292" s="14" t="s">
        <v>33</v>
      </c>
      <c r="AX292" s="14" t="s">
        <v>76</v>
      </c>
      <c r="AY292" s="281" t="s">
        <v>127</v>
      </c>
    </row>
    <row r="293" s="13" customFormat="1">
      <c r="A293" s="13"/>
      <c r="B293" s="248"/>
      <c r="C293" s="249"/>
      <c r="D293" s="250" t="s">
        <v>190</v>
      </c>
      <c r="E293" s="251" t="s">
        <v>1</v>
      </c>
      <c r="F293" s="252" t="s">
        <v>277</v>
      </c>
      <c r="G293" s="249"/>
      <c r="H293" s="253">
        <v>28</v>
      </c>
      <c r="I293" s="254"/>
      <c r="J293" s="249"/>
      <c r="K293" s="249"/>
      <c r="L293" s="255"/>
      <c r="M293" s="256"/>
      <c r="N293" s="257"/>
      <c r="O293" s="257"/>
      <c r="P293" s="257"/>
      <c r="Q293" s="257"/>
      <c r="R293" s="257"/>
      <c r="S293" s="257"/>
      <c r="T293" s="25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9" t="s">
        <v>190</v>
      </c>
      <c r="AU293" s="259" t="s">
        <v>133</v>
      </c>
      <c r="AV293" s="13" t="s">
        <v>133</v>
      </c>
      <c r="AW293" s="13" t="s">
        <v>33</v>
      </c>
      <c r="AX293" s="13" t="s">
        <v>76</v>
      </c>
      <c r="AY293" s="259" t="s">
        <v>127</v>
      </c>
    </row>
    <row r="294" s="14" customFormat="1">
      <c r="A294" s="14"/>
      <c r="B294" s="272"/>
      <c r="C294" s="273"/>
      <c r="D294" s="250" t="s">
        <v>190</v>
      </c>
      <c r="E294" s="274" t="s">
        <v>1</v>
      </c>
      <c r="F294" s="275" t="s">
        <v>481</v>
      </c>
      <c r="G294" s="273"/>
      <c r="H294" s="274" t="s">
        <v>1</v>
      </c>
      <c r="I294" s="276"/>
      <c r="J294" s="273"/>
      <c r="K294" s="273"/>
      <c r="L294" s="277"/>
      <c r="M294" s="278"/>
      <c r="N294" s="279"/>
      <c r="O294" s="279"/>
      <c r="P294" s="279"/>
      <c r="Q294" s="279"/>
      <c r="R294" s="279"/>
      <c r="S294" s="279"/>
      <c r="T294" s="28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81" t="s">
        <v>190</v>
      </c>
      <c r="AU294" s="281" t="s">
        <v>133</v>
      </c>
      <c r="AV294" s="14" t="s">
        <v>84</v>
      </c>
      <c r="AW294" s="14" t="s">
        <v>33</v>
      </c>
      <c r="AX294" s="14" t="s">
        <v>76</v>
      </c>
      <c r="AY294" s="281" t="s">
        <v>127</v>
      </c>
    </row>
    <row r="295" s="13" customFormat="1">
      <c r="A295" s="13"/>
      <c r="B295" s="248"/>
      <c r="C295" s="249"/>
      <c r="D295" s="250" t="s">
        <v>190</v>
      </c>
      <c r="E295" s="251" t="s">
        <v>1</v>
      </c>
      <c r="F295" s="252" t="s">
        <v>207</v>
      </c>
      <c r="G295" s="249"/>
      <c r="H295" s="253">
        <v>11</v>
      </c>
      <c r="I295" s="254"/>
      <c r="J295" s="249"/>
      <c r="K295" s="249"/>
      <c r="L295" s="255"/>
      <c r="M295" s="256"/>
      <c r="N295" s="257"/>
      <c r="O295" s="257"/>
      <c r="P295" s="257"/>
      <c r="Q295" s="257"/>
      <c r="R295" s="257"/>
      <c r="S295" s="257"/>
      <c r="T295" s="25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9" t="s">
        <v>190</v>
      </c>
      <c r="AU295" s="259" t="s">
        <v>133</v>
      </c>
      <c r="AV295" s="13" t="s">
        <v>133</v>
      </c>
      <c r="AW295" s="13" t="s">
        <v>33</v>
      </c>
      <c r="AX295" s="13" t="s">
        <v>76</v>
      </c>
      <c r="AY295" s="259" t="s">
        <v>127</v>
      </c>
    </row>
    <row r="296" s="14" customFormat="1">
      <c r="A296" s="14"/>
      <c r="B296" s="272"/>
      <c r="C296" s="273"/>
      <c r="D296" s="250" t="s">
        <v>190</v>
      </c>
      <c r="E296" s="274" t="s">
        <v>1</v>
      </c>
      <c r="F296" s="275" t="s">
        <v>483</v>
      </c>
      <c r="G296" s="273"/>
      <c r="H296" s="274" t="s">
        <v>1</v>
      </c>
      <c r="I296" s="276"/>
      <c r="J296" s="273"/>
      <c r="K296" s="273"/>
      <c r="L296" s="277"/>
      <c r="M296" s="278"/>
      <c r="N296" s="279"/>
      <c r="O296" s="279"/>
      <c r="P296" s="279"/>
      <c r="Q296" s="279"/>
      <c r="R296" s="279"/>
      <c r="S296" s="279"/>
      <c r="T296" s="28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81" t="s">
        <v>190</v>
      </c>
      <c r="AU296" s="281" t="s">
        <v>133</v>
      </c>
      <c r="AV296" s="14" t="s">
        <v>84</v>
      </c>
      <c r="AW296" s="14" t="s">
        <v>33</v>
      </c>
      <c r="AX296" s="14" t="s">
        <v>76</v>
      </c>
      <c r="AY296" s="281" t="s">
        <v>127</v>
      </c>
    </row>
    <row r="297" s="13" customFormat="1">
      <c r="A297" s="13"/>
      <c r="B297" s="248"/>
      <c r="C297" s="249"/>
      <c r="D297" s="250" t="s">
        <v>190</v>
      </c>
      <c r="E297" s="251" t="s">
        <v>1</v>
      </c>
      <c r="F297" s="252" t="s">
        <v>143</v>
      </c>
      <c r="G297" s="249"/>
      <c r="H297" s="253">
        <v>4</v>
      </c>
      <c r="I297" s="254"/>
      <c r="J297" s="249"/>
      <c r="K297" s="249"/>
      <c r="L297" s="255"/>
      <c r="M297" s="256"/>
      <c r="N297" s="257"/>
      <c r="O297" s="257"/>
      <c r="P297" s="257"/>
      <c r="Q297" s="257"/>
      <c r="R297" s="257"/>
      <c r="S297" s="257"/>
      <c r="T297" s="25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9" t="s">
        <v>190</v>
      </c>
      <c r="AU297" s="259" t="s">
        <v>133</v>
      </c>
      <c r="AV297" s="13" t="s">
        <v>133</v>
      </c>
      <c r="AW297" s="13" t="s">
        <v>33</v>
      </c>
      <c r="AX297" s="13" t="s">
        <v>76</v>
      </c>
      <c r="AY297" s="259" t="s">
        <v>127</v>
      </c>
    </row>
    <row r="298" s="15" customFormat="1">
      <c r="A298" s="15"/>
      <c r="B298" s="282"/>
      <c r="C298" s="283"/>
      <c r="D298" s="250" t="s">
        <v>190</v>
      </c>
      <c r="E298" s="284" t="s">
        <v>1</v>
      </c>
      <c r="F298" s="285" t="s">
        <v>485</v>
      </c>
      <c r="G298" s="283"/>
      <c r="H298" s="286">
        <v>43</v>
      </c>
      <c r="I298" s="287"/>
      <c r="J298" s="283"/>
      <c r="K298" s="283"/>
      <c r="L298" s="288"/>
      <c r="M298" s="289"/>
      <c r="N298" s="290"/>
      <c r="O298" s="290"/>
      <c r="P298" s="290"/>
      <c r="Q298" s="290"/>
      <c r="R298" s="290"/>
      <c r="S298" s="290"/>
      <c r="T298" s="29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92" t="s">
        <v>190</v>
      </c>
      <c r="AU298" s="292" t="s">
        <v>133</v>
      </c>
      <c r="AV298" s="15" t="s">
        <v>143</v>
      </c>
      <c r="AW298" s="15" t="s">
        <v>33</v>
      </c>
      <c r="AX298" s="15" t="s">
        <v>84</v>
      </c>
      <c r="AY298" s="292" t="s">
        <v>127</v>
      </c>
    </row>
    <row r="299" s="11" customFormat="1" ht="25.92" customHeight="1">
      <c r="A299" s="11"/>
      <c r="B299" s="207"/>
      <c r="C299" s="208"/>
      <c r="D299" s="209" t="s">
        <v>75</v>
      </c>
      <c r="E299" s="210" t="s">
        <v>124</v>
      </c>
      <c r="F299" s="210" t="s">
        <v>125</v>
      </c>
      <c r="G299" s="208"/>
      <c r="H299" s="208"/>
      <c r="I299" s="211"/>
      <c r="J299" s="212">
        <f>BK299</f>
        <v>0</v>
      </c>
      <c r="K299" s="208"/>
      <c r="L299" s="213"/>
      <c r="M299" s="214"/>
      <c r="N299" s="215"/>
      <c r="O299" s="215"/>
      <c r="P299" s="216">
        <f>SUM(P300:P323)</f>
        <v>0</v>
      </c>
      <c r="Q299" s="215"/>
      <c r="R299" s="216">
        <f>SUM(R300:R323)</f>
        <v>0</v>
      </c>
      <c r="S299" s="215"/>
      <c r="T299" s="217">
        <f>SUM(T300:T323)</f>
        <v>0</v>
      </c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R299" s="218" t="s">
        <v>126</v>
      </c>
      <c r="AT299" s="219" t="s">
        <v>75</v>
      </c>
      <c r="AU299" s="219" t="s">
        <v>76</v>
      </c>
      <c r="AY299" s="218" t="s">
        <v>127</v>
      </c>
      <c r="BK299" s="220">
        <f>SUM(BK300:BK323)</f>
        <v>0</v>
      </c>
    </row>
    <row r="300" s="2" customFormat="1" ht="21.75" customHeight="1">
      <c r="A300" s="38"/>
      <c r="B300" s="39"/>
      <c r="C300" s="221" t="s">
        <v>330</v>
      </c>
      <c r="D300" s="221" t="s">
        <v>128</v>
      </c>
      <c r="E300" s="222" t="s">
        <v>628</v>
      </c>
      <c r="F300" s="223" t="s">
        <v>629</v>
      </c>
      <c r="G300" s="224" t="s">
        <v>302</v>
      </c>
      <c r="H300" s="225">
        <v>104138</v>
      </c>
      <c r="I300" s="226"/>
      <c r="J300" s="227">
        <f>ROUND(I300*H300,2)</f>
        <v>0</v>
      </c>
      <c r="K300" s="228"/>
      <c r="L300" s="44"/>
      <c r="M300" s="229" t="s">
        <v>1</v>
      </c>
      <c r="N300" s="230" t="s">
        <v>42</v>
      </c>
      <c r="O300" s="97"/>
      <c r="P300" s="231">
        <f>O300*H300</f>
        <v>0</v>
      </c>
      <c r="Q300" s="231">
        <v>0</v>
      </c>
      <c r="R300" s="231">
        <f>Q300*H300</f>
        <v>0</v>
      </c>
      <c r="S300" s="231">
        <v>0</v>
      </c>
      <c r="T300" s="232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3" t="s">
        <v>132</v>
      </c>
      <c r="AT300" s="233" t="s">
        <v>128</v>
      </c>
      <c r="AU300" s="233" t="s">
        <v>84</v>
      </c>
      <c r="AY300" s="17" t="s">
        <v>127</v>
      </c>
      <c r="BE300" s="234">
        <f>IF(N300="základná",J300,0)</f>
        <v>0</v>
      </c>
      <c r="BF300" s="234">
        <f>IF(N300="znížená",J300,0)</f>
        <v>0</v>
      </c>
      <c r="BG300" s="234">
        <f>IF(N300="zákl. prenesená",J300,0)</f>
        <v>0</v>
      </c>
      <c r="BH300" s="234">
        <f>IF(N300="zníž. prenesená",J300,0)</f>
        <v>0</v>
      </c>
      <c r="BI300" s="234">
        <f>IF(N300="nulová",J300,0)</f>
        <v>0</v>
      </c>
      <c r="BJ300" s="17" t="s">
        <v>133</v>
      </c>
      <c r="BK300" s="234">
        <f>ROUND(I300*H300,2)</f>
        <v>0</v>
      </c>
      <c r="BL300" s="17" t="s">
        <v>132</v>
      </c>
      <c r="BM300" s="233" t="s">
        <v>630</v>
      </c>
    </row>
    <row r="301" s="14" customFormat="1">
      <c r="A301" s="14"/>
      <c r="B301" s="272"/>
      <c r="C301" s="273"/>
      <c r="D301" s="250" t="s">
        <v>190</v>
      </c>
      <c r="E301" s="274" t="s">
        <v>1</v>
      </c>
      <c r="F301" s="275" t="s">
        <v>479</v>
      </c>
      <c r="G301" s="273"/>
      <c r="H301" s="274" t="s">
        <v>1</v>
      </c>
      <c r="I301" s="276"/>
      <c r="J301" s="273"/>
      <c r="K301" s="273"/>
      <c r="L301" s="277"/>
      <c r="M301" s="278"/>
      <c r="N301" s="279"/>
      <c r="O301" s="279"/>
      <c r="P301" s="279"/>
      <c r="Q301" s="279"/>
      <c r="R301" s="279"/>
      <c r="S301" s="279"/>
      <c r="T301" s="28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81" t="s">
        <v>190</v>
      </c>
      <c r="AU301" s="281" t="s">
        <v>84</v>
      </c>
      <c r="AV301" s="14" t="s">
        <v>84</v>
      </c>
      <c r="AW301" s="14" t="s">
        <v>33</v>
      </c>
      <c r="AX301" s="14" t="s">
        <v>76</v>
      </c>
      <c r="AY301" s="281" t="s">
        <v>127</v>
      </c>
    </row>
    <row r="302" s="13" customFormat="1">
      <c r="A302" s="13"/>
      <c r="B302" s="248"/>
      <c r="C302" s="249"/>
      <c r="D302" s="250" t="s">
        <v>190</v>
      </c>
      <c r="E302" s="251" t="s">
        <v>1</v>
      </c>
      <c r="F302" s="252" t="s">
        <v>574</v>
      </c>
      <c r="G302" s="249"/>
      <c r="H302" s="253">
        <v>87700</v>
      </c>
      <c r="I302" s="254"/>
      <c r="J302" s="249"/>
      <c r="K302" s="249"/>
      <c r="L302" s="255"/>
      <c r="M302" s="256"/>
      <c r="N302" s="257"/>
      <c r="O302" s="257"/>
      <c r="P302" s="257"/>
      <c r="Q302" s="257"/>
      <c r="R302" s="257"/>
      <c r="S302" s="257"/>
      <c r="T302" s="25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9" t="s">
        <v>190</v>
      </c>
      <c r="AU302" s="259" t="s">
        <v>84</v>
      </c>
      <c r="AV302" s="13" t="s">
        <v>133</v>
      </c>
      <c r="AW302" s="13" t="s">
        <v>33</v>
      </c>
      <c r="AX302" s="13" t="s">
        <v>76</v>
      </c>
      <c r="AY302" s="259" t="s">
        <v>127</v>
      </c>
    </row>
    <row r="303" s="14" customFormat="1">
      <c r="A303" s="14"/>
      <c r="B303" s="272"/>
      <c r="C303" s="273"/>
      <c r="D303" s="250" t="s">
        <v>190</v>
      </c>
      <c r="E303" s="274" t="s">
        <v>1</v>
      </c>
      <c r="F303" s="275" t="s">
        <v>481</v>
      </c>
      <c r="G303" s="273"/>
      <c r="H303" s="274" t="s">
        <v>1</v>
      </c>
      <c r="I303" s="276"/>
      <c r="J303" s="273"/>
      <c r="K303" s="273"/>
      <c r="L303" s="277"/>
      <c r="M303" s="278"/>
      <c r="N303" s="279"/>
      <c r="O303" s="279"/>
      <c r="P303" s="279"/>
      <c r="Q303" s="279"/>
      <c r="R303" s="279"/>
      <c r="S303" s="279"/>
      <c r="T303" s="28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81" t="s">
        <v>190</v>
      </c>
      <c r="AU303" s="281" t="s">
        <v>84</v>
      </c>
      <c r="AV303" s="14" t="s">
        <v>84</v>
      </c>
      <c r="AW303" s="14" t="s">
        <v>33</v>
      </c>
      <c r="AX303" s="14" t="s">
        <v>76</v>
      </c>
      <c r="AY303" s="281" t="s">
        <v>127</v>
      </c>
    </row>
    <row r="304" s="13" customFormat="1">
      <c r="A304" s="13"/>
      <c r="B304" s="248"/>
      <c r="C304" s="249"/>
      <c r="D304" s="250" t="s">
        <v>190</v>
      </c>
      <c r="E304" s="251" t="s">
        <v>1</v>
      </c>
      <c r="F304" s="252" t="s">
        <v>575</v>
      </c>
      <c r="G304" s="249"/>
      <c r="H304" s="253">
        <v>11890</v>
      </c>
      <c r="I304" s="254"/>
      <c r="J304" s="249"/>
      <c r="K304" s="249"/>
      <c r="L304" s="255"/>
      <c r="M304" s="256"/>
      <c r="N304" s="257"/>
      <c r="O304" s="257"/>
      <c r="P304" s="257"/>
      <c r="Q304" s="257"/>
      <c r="R304" s="257"/>
      <c r="S304" s="257"/>
      <c r="T304" s="25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9" t="s">
        <v>190</v>
      </c>
      <c r="AU304" s="259" t="s">
        <v>84</v>
      </c>
      <c r="AV304" s="13" t="s">
        <v>133</v>
      </c>
      <c r="AW304" s="13" t="s">
        <v>33</v>
      </c>
      <c r="AX304" s="13" t="s">
        <v>76</v>
      </c>
      <c r="AY304" s="259" t="s">
        <v>127</v>
      </c>
    </row>
    <row r="305" s="14" customFormat="1">
      <c r="A305" s="14"/>
      <c r="B305" s="272"/>
      <c r="C305" s="273"/>
      <c r="D305" s="250" t="s">
        <v>190</v>
      </c>
      <c r="E305" s="274" t="s">
        <v>1</v>
      </c>
      <c r="F305" s="275" t="s">
        <v>483</v>
      </c>
      <c r="G305" s="273"/>
      <c r="H305" s="274" t="s">
        <v>1</v>
      </c>
      <c r="I305" s="276"/>
      <c r="J305" s="273"/>
      <c r="K305" s="273"/>
      <c r="L305" s="277"/>
      <c r="M305" s="278"/>
      <c r="N305" s="279"/>
      <c r="O305" s="279"/>
      <c r="P305" s="279"/>
      <c r="Q305" s="279"/>
      <c r="R305" s="279"/>
      <c r="S305" s="279"/>
      <c r="T305" s="28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81" t="s">
        <v>190</v>
      </c>
      <c r="AU305" s="281" t="s">
        <v>84</v>
      </c>
      <c r="AV305" s="14" t="s">
        <v>84</v>
      </c>
      <c r="AW305" s="14" t="s">
        <v>33</v>
      </c>
      <c r="AX305" s="14" t="s">
        <v>76</v>
      </c>
      <c r="AY305" s="281" t="s">
        <v>127</v>
      </c>
    </row>
    <row r="306" s="13" customFormat="1">
      <c r="A306" s="13"/>
      <c r="B306" s="248"/>
      <c r="C306" s="249"/>
      <c r="D306" s="250" t="s">
        <v>190</v>
      </c>
      <c r="E306" s="251" t="s">
        <v>1</v>
      </c>
      <c r="F306" s="252" t="s">
        <v>576</v>
      </c>
      <c r="G306" s="249"/>
      <c r="H306" s="253">
        <v>4548</v>
      </c>
      <c r="I306" s="254"/>
      <c r="J306" s="249"/>
      <c r="K306" s="249"/>
      <c r="L306" s="255"/>
      <c r="M306" s="256"/>
      <c r="N306" s="257"/>
      <c r="O306" s="257"/>
      <c r="P306" s="257"/>
      <c r="Q306" s="257"/>
      <c r="R306" s="257"/>
      <c r="S306" s="257"/>
      <c r="T306" s="25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9" t="s">
        <v>190</v>
      </c>
      <c r="AU306" s="259" t="s">
        <v>84</v>
      </c>
      <c r="AV306" s="13" t="s">
        <v>133</v>
      </c>
      <c r="AW306" s="13" t="s">
        <v>33</v>
      </c>
      <c r="AX306" s="13" t="s">
        <v>76</v>
      </c>
      <c r="AY306" s="259" t="s">
        <v>127</v>
      </c>
    </row>
    <row r="307" s="15" customFormat="1">
      <c r="A307" s="15"/>
      <c r="B307" s="282"/>
      <c r="C307" s="283"/>
      <c r="D307" s="250" t="s">
        <v>190</v>
      </c>
      <c r="E307" s="284" t="s">
        <v>1</v>
      </c>
      <c r="F307" s="285" t="s">
        <v>485</v>
      </c>
      <c r="G307" s="283"/>
      <c r="H307" s="286">
        <v>104138</v>
      </c>
      <c r="I307" s="287"/>
      <c r="J307" s="283"/>
      <c r="K307" s="283"/>
      <c r="L307" s="288"/>
      <c r="M307" s="289"/>
      <c r="N307" s="290"/>
      <c r="O307" s="290"/>
      <c r="P307" s="290"/>
      <c r="Q307" s="290"/>
      <c r="R307" s="290"/>
      <c r="S307" s="290"/>
      <c r="T307" s="291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92" t="s">
        <v>190</v>
      </c>
      <c r="AU307" s="292" t="s">
        <v>84</v>
      </c>
      <c r="AV307" s="15" t="s">
        <v>143</v>
      </c>
      <c r="AW307" s="15" t="s">
        <v>33</v>
      </c>
      <c r="AX307" s="15" t="s">
        <v>84</v>
      </c>
      <c r="AY307" s="292" t="s">
        <v>127</v>
      </c>
    </row>
    <row r="308" s="2" customFormat="1" ht="16.5" customHeight="1">
      <c r="A308" s="38"/>
      <c r="B308" s="39"/>
      <c r="C308" s="221" t="s">
        <v>343</v>
      </c>
      <c r="D308" s="221" t="s">
        <v>128</v>
      </c>
      <c r="E308" s="222" t="s">
        <v>631</v>
      </c>
      <c r="F308" s="223" t="s">
        <v>632</v>
      </c>
      <c r="G308" s="224" t="s">
        <v>633</v>
      </c>
      <c r="H308" s="225">
        <v>347</v>
      </c>
      <c r="I308" s="226"/>
      <c r="J308" s="227">
        <f>ROUND(I308*H308,2)</f>
        <v>0</v>
      </c>
      <c r="K308" s="228"/>
      <c r="L308" s="44"/>
      <c r="M308" s="229" t="s">
        <v>1</v>
      </c>
      <c r="N308" s="230" t="s">
        <v>42</v>
      </c>
      <c r="O308" s="97"/>
      <c r="P308" s="231">
        <f>O308*H308</f>
        <v>0</v>
      </c>
      <c r="Q308" s="231">
        <v>0</v>
      </c>
      <c r="R308" s="231">
        <f>Q308*H308</f>
        <v>0</v>
      </c>
      <c r="S308" s="231">
        <v>0</v>
      </c>
      <c r="T308" s="232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3" t="s">
        <v>132</v>
      </c>
      <c r="AT308" s="233" t="s">
        <v>128</v>
      </c>
      <c r="AU308" s="233" t="s">
        <v>84</v>
      </c>
      <c r="AY308" s="17" t="s">
        <v>127</v>
      </c>
      <c r="BE308" s="234">
        <f>IF(N308="základná",J308,0)</f>
        <v>0</v>
      </c>
      <c r="BF308" s="234">
        <f>IF(N308="znížená",J308,0)</f>
        <v>0</v>
      </c>
      <c r="BG308" s="234">
        <f>IF(N308="zákl. prenesená",J308,0)</f>
        <v>0</v>
      </c>
      <c r="BH308" s="234">
        <f>IF(N308="zníž. prenesená",J308,0)</f>
        <v>0</v>
      </c>
      <c r="BI308" s="234">
        <f>IF(N308="nulová",J308,0)</f>
        <v>0</v>
      </c>
      <c r="BJ308" s="17" t="s">
        <v>133</v>
      </c>
      <c r="BK308" s="234">
        <f>ROUND(I308*H308,2)</f>
        <v>0</v>
      </c>
      <c r="BL308" s="17" t="s">
        <v>132</v>
      </c>
      <c r="BM308" s="233" t="s">
        <v>634</v>
      </c>
    </row>
    <row r="309" s="14" customFormat="1">
      <c r="A309" s="14"/>
      <c r="B309" s="272"/>
      <c r="C309" s="273"/>
      <c r="D309" s="250" t="s">
        <v>190</v>
      </c>
      <c r="E309" s="274" t="s">
        <v>1</v>
      </c>
      <c r="F309" s="275" t="s">
        <v>479</v>
      </c>
      <c r="G309" s="273"/>
      <c r="H309" s="274" t="s">
        <v>1</v>
      </c>
      <c r="I309" s="276"/>
      <c r="J309" s="273"/>
      <c r="K309" s="273"/>
      <c r="L309" s="277"/>
      <c r="M309" s="278"/>
      <c r="N309" s="279"/>
      <c r="O309" s="279"/>
      <c r="P309" s="279"/>
      <c r="Q309" s="279"/>
      <c r="R309" s="279"/>
      <c r="S309" s="279"/>
      <c r="T309" s="28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81" t="s">
        <v>190</v>
      </c>
      <c r="AU309" s="281" t="s">
        <v>84</v>
      </c>
      <c r="AV309" s="14" t="s">
        <v>84</v>
      </c>
      <c r="AW309" s="14" t="s">
        <v>33</v>
      </c>
      <c r="AX309" s="14" t="s">
        <v>76</v>
      </c>
      <c r="AY309" s="281" t="s">
        <v>127</v>
      </c>
    </row>
    <row r="310" s="13" customFormat="1">
      <c r="A310" s="13"/>
      <c r="B310" s="248"/>
      <c r="C310" s="249"/>
      <c r="D310" s="250" t="s">
        <v>190</v>
      </c>
      <c r="E310" s="251" t="s">
        <v>1</v>
      </c>
      <c r="F310" s="252" t="s">
        <v>635</v>
      </c>
      <c r="G310" s="249"/>
      <c r="H310" s="253">
        <v>270</v>
      </c>
      <c r="I310" s="254"/>
      <c r="J310" s="249"/>
      <c r="K310" s="249"/>
      <c r="L310" s="255"/>
      <c r="M310" s="256"/>
      <c r="N310" s="257"/>
      <c r="O310" s="257"/>
      <c r="P310" s="257"/>
      <c r="Q310" s="257"/>
      <c r="R310" s="257"/>
      <c r="S310" s="257"/>
      <c r="T310" s="25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9" t="s">
        <v>190</v>
      </c>
      <c r="AU310" s="259" t="s">
        <v>84</v>
      </c>
      <c r="AV310" s="13" t="s">
        <v>133</v>
      </c>
      <c r="AW310" s="13" t="s">
        <v>33</v>
      </c>
      <c r="AX310" s="13" t="s">
        <v>76</v>
      </c>
      <c r="AY310" s="259" t="s">
        <v>127</v>
      </c>
    </row>
    <row r="311" s="14" customFormat="1">
      <c r="A311" s="14"/>
      <c r="B311" s="272"/>
      <c r="C311" s="273"/>
      <c r="D311" s="250" t="s">
        <v>190</v>
      </c>
      <c r="E311" s="274" t="s">
        <v>1</v>
      </c>
      <c r="F311" s="275" t="s">
        <v>481</v>
      </c>
      <c r="G311" s="273"/>
      <c r="H311" s="274" t="s">
        <v>1</v>
      </c>
      <c r="I311" s="276"/>
      <c r="J311" s="273"/>
      <c r="K311" s="273"/>
      <c r="L311" s="277"/>
      <c r="M311" s="278"/>
      <c r="N311" s="279"/>
      <c r="O311" s="279"/>
      <c r="P311" s="279"/>
      <c r="Q311" s="279"/>
      <c r="R311" s="279"/>
      <c r="S311" s="279"/>
      <c r="T311" s="28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81" t="s">
        <v>190</v>
      </c>
      <c r="AU311" s="281" t="s">
        <v>84</v>
      </c>
      <c r="AV311" s="14" t="s">
        <v>84</v>
      </c>
      <c r="AW311" s="14" t="s">
        <v>33</v>
      </c>
      <c r="AX311" s="14" t="s">
        <v>76</v>
      </c>
      <c r="AY311" s="281" t="s">
        <v>127</v>
      </c>
    </row>
    <row r="312" s="13" customFormat="1">
      <c r="A312" s="13"/>
      <c r="B312" s="248"/>
      <c r="C312" s="249"/>
      <c r="D312" s="250" t="s">
        <v>190</v>
      </c>
      <c r="E312" s="251" t="s">
        <v>1</v>
      </c>
      <c r="F312" s="252" t="s">
        <v>361</v>
      </c>
      <c r="G312" s="249"/>
      <c r="H312" s="253">
        <v>45</v>
      </c>
      <c r="I312" s="254"/>
      <c r="J312" s="249"/>
      <c r="K312" s="249"/>
      <c r="L312" s="255"/>
      <c r="M312" s="256"/>
      <c r="N312" s="257"/>
      <c r="O312" s="257"/>
      <c r="P312" s="257"/>
      <c r="Q312" s="257"/>
      <c r="R312" s="257"/>
      <c r="S312" s="257"/>
      <c r="T312" s="25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9" t="s">
        <v>190</v>
      </c>
      <c r="AU312" s="259" t="s">
        <v>84</v>
      </c>
      <c r="AV312" s="13" t="s">
        <v>133</v>
      </c>
      <c r="AW312" s="13" t="s">
        <v>33</v>
      </c>
      <c r="AX312" s="13" t="s">
        <v>76</v>
      </c>
      <c r="AY312" s="259" t="s">
        <v>127</v>
      </c>
    </row>
    <row r="313" s="14" customFormat="1">
      <c r="A313" s="14"/>
      <c r="B313" s="272"/>
      <c r="C313" s="273"/>
      <c r="D313" s="250" t="s">
        <v>190</v>
      </c>
      <c r="E313" s="274" t="s">
        <v>1</v>
      </c>
      <c r="F313" s="275" t="s">
        <v>483</v>
      </c>
      <c r="G313" s="273"/>
      <c r="H313" s="274" t="s">
        <v>1</v>
      </c>
      <c r="I313" s="276"/>
      <c r="J313" s="273"/>
      <c r="K313" s="273"/>
      <c r="L313" s="277"/>
      <c r="M313" s="278"/>
      <c r="N313" s="279"/>
      <c r="O313" s="279"/>
      <c r="P313" s="279"/>
      <c r="Q313" s="279"/>
      <c r="R313" s="279"/>
      <c r="S313" s="279"/>
      <c r="T313" s="280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81" t="s">
        <v>190</v>
      </c>
      <c r="AU313" s="281" t="s">
        <v>84</v>
      </c>
      <c r="AV313" s="14" t="s">
        <v>84</v>
      </c>
      <c r="AW313" s="14" t="s">
        <v>33</v>
      </c>
      <c r="AX313" s="14" t="s">
        <v>76</v>
      </c>
      <c r="AY313" s="281" t="s">
        <v>127</v>
      </c>
    </row>
    <row r="314" s="13" customFormat="1">
      <c r="A314" s="13"/>
      <c r="B314" s="248"/>
      <c r="C314" s="249"/>
      <c r="D314" s="250" t="s">
        <v>190</v>
      </c>
      <c r="E314" s="251" t="s">
        <v>1</v>
      </c>
      <c r="F314" s="252" t="s">
        <v>320</v>
      </c>
      <c r="G314" s="249"/>
      <c r="H314" s="253">
        <v>32</v>
      </c>
      <c r="I314" s="254"/>
      <c r="J314" s="249"/>
      <c r="K314" s="249"/>
      <c r="L314" s="255"/>
      <c r="M314" s="256"/>
      <c r="N314" s="257"/>
      <c r="O314" s="257"/>
      <c r="P314" s="257"/>
      <c r="Q314" s="257"/>
      <c r="R314" s="257"/>
      <c r="S314" s="257"/>
      <c r="T314" s="25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9" t="s">
        <v>190</v>
      </c>
      <c r="AU314" s="259" t="s">
        <v>84</v>
      </c>
      <c r="AV314" s="13" t="s">
        <v>133</v>
      </c>
      <c r="AW314" s="13" t="s">
        <v>33</v>
      </c>
      <c r="AX314" s="13" t="s">
        <v>76</v>
      </c>
      <c r="AY314" s="259" t="s">
        <v>127</v>
      </c>
    </row>
    <row r="315" s="15" customFormat="1">
      <c r="A315" s="15"/>
      <c r="B315" s="282"/>
      <c r="C315" s="283"/>
      <c r="D315" s="250" t="s">
        <v>190</v>
      </c>
      <c r="E315" s="284" t="s">
        <v>1</v>
      </c>
      <c r="F315" s="285" t="s">
        <v>485</v>
      </c>
      <c r="G315" s="283"/>
      <c r="H315" s="286">
        <v>347</v>
      </c>
      <c r="I315" s="287"/>
      <c r="J315" s="283"/>
      <c r="K315" s="283"/>
      <c r="L315" s="288"/>
      <c r="M315" s="289"/>
      <c r="N315" s="290"/>
      <c r="O315" s="290"/>
      <c r="P315" s="290"/>
      <c r="Q315" s="290"/>
      <c r="R315" s="290"/>
      <c r="S315" s="290"/>
      <c r="T315" s="291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92" t="s">
        <v>190</v>
      </c>
      <c r="AU315" s="292" t="s">
        <v>84</v>
      </c>
      <c r="AV315" s="15" t="s">
        <v>143</v>
      </c>
      <c r="AW315" s="15" t="s">
        <v>33</v>
      </c>
      <c r="AX315" s="15" t="s">
        <v>84</v>
      </c>
      <c r="AY315" s="292" t="s">
        <v>127</v>
      </c>
    </row>
    <row r="316" s="2" customFormat="1" ht="16.5" customHeight="1">
      <c r="A316" s="38"/>
      <c r="B316" s="39"/>
      <c r="C316" s="221" t="s">
        <v>339</v>
      </c>
      <c r="D316" s="221" t="s">
        <v>128</v>
      </c>
      <c r="E316" s="222" t="s">
        <v>636</v>
      </c>
      <c r="F316" s="223" t="s">
        <v>637</v>
      </c>
      <c r="G316" s="224" t="s">
        <v>638</v>
      </c>
      <c r="H316" s="225">
        <v>73</v>
      </c>
      <c r="I316" s="226"/>
      <c r="J316" s="227">
        <f>ROUND(I316*H316,2)</f>
        <v>0</v>
      </c>
      <c r="K316" s="228"/>
      <c r="L316" s="44"/>
      <c r="M316" s="229" t="s">
        <v>1</v>
      </c>
      <c r="N316" s="230" t="s">
        <v>42</v>
      </c>
      <c r="O316" s="97"/>
      <c r="P316" s="231">
        <f>O316*H316</f>
        <v>0</v>
      </c>
      <c r="Q316" s="231">
        <v>0</v>
      </c>
      <c r="R316" s="231">
        <f>Q316*H316</f>
        <v>0</v>
      </c>
      <c r="S316" s="231">
        <v>0</v>
      </c>
      <c r="T316" s="23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3" t="s">
        <v>132</v>
      </c>
      <c r="AT316" s="233" t="s">
        <v>128</v>
      </c>
      <c r="AU316" s="233" t="s">
        <v>84</v>
      </c>
      <c r="AY316" s="17" t="s">
        <v>127</v>
      </c>
      <c r="BE316" s="234">
        <f>IF(N316="základná",J316,0)</f>
        <v>0</v>
      </c>
      <c r="BF316" s="234">
        <f>IF(N316="znížená",J316,0)</f>
        <v>0</v>
      </c>
      <c r="BG316" s="234">
        <f>IF(N316="zákl. prenesená",J316,0)</f>
        <v>0</v>
      </c>
      <c r="BH316" s="234">
        <f>IF(N316="zníž. prenesená",J316,0)</f>
        <v>0</v>
      </c>
      <c r="BI316" s="234">
        <f>IF(N316="nulová",J316,0)</f>
        <v>0</v>
      </c>
      <c r="BJ316" s="17" t="s">
        <v>133</v>
      </c>
      <c r="BK316" s="234">
        <f>ROUND(I316*H316,2)</f>
        <v>0</v>
      </c>
      <c r="BL316" s="17" t="s">
        <v>132</v>
      </c>
      <c r="BM316" s="233" t="s">
        <v>639</v>
      </c>
    </row>
    <row r="317" s="14" customFormat="1">
      <c r="A317" s="14"/>
      <c r="B317" s="272"/>
      <c r="C317" s="273"/>
      <c r="D317" s="250" t="s">
        <v>190</v>
      </c>
      <c r="E317" s="274" t="s">
        <v>1</v>
      </c>
      <c r="F317" s="275" t="s">
        <v>479</v>
      </c>
      <c r="G317" s="273"/>
      <c r="H317" s="274" t="s">
        <v>1</v>
      </c>
      <c r="I317" s="276"/>
      <c r="J317" s="273"/>
      <c r="K317" s="273"/>
      <c r="L317" s="277"/>
      <c r="M317" s="278"/>
      <c r="N317" s="279"/>
      <c r="O317" s="279"/>
      <c r="P317" s="279"/>
      <c r="Q317" s="279"/>
      <c r="R317" s="279"/>
      <c r="S317" s="279"/>
      <c r="T317" s="28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81" t="s">
        <v>190</v>
      </c>
      <c r="AU317" s="281" t="s">
        <v>84</v>
      </c>
      <c r="AV317" s="14" t="s">
        <v>84</v>
      </c>
      <c r="AW317" s="14" t="s">
        <v>33</v>
      </c>
      <c r="AX317" s="14" t="s">
        <v>76</v>
      </c>
      <c r="AY317" s="281" t="s">
        <v>127</v>
      </c>
    </row>
    <row r="318" s="13" customFormat="1">
      <c r="A318" s="13"/>
      <c r="B318" s="248"/>
      <c r="C318" s="249"/>
      <c r="D318" s="250" t="s">
        <v>190</v>
      </c>
      <c r="E318" s="251" t="s">
        <v>1</v>
      </c>
      <c r="F318" s="252" t="s">
        <v>414</v>
      </c>
      <c r="G318" s="249"/>
      <c r="H318" s="253">
        <v>60</v>
      </c>
      <c r="I318" s="254"/>
      <c r="J318" s="249"/>
      <c r="K318" s="249"/>
      <c r="L318" s="255"/>
      <c r="M318" s="256"/>
      <c r="N318" s="257"/>
      <c r="O318" s="257"/>
      <c r="P318" s="257"/>
      <c r="Q318" s="257"/>
      <c r="R318" s="257"/>
      <c r="S318" s="257"/>
      <c r="T318" s="25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9" t="s">
        <v>190</v>
      </c>
      <c r="AU318" s="259" t="s">
        <v>84</v>
      </c>
      <c r="AV318" s="13" t="s">
        <v>133</v>
      </c>
      <c r="AW318" s="13" t="s">
        <v>33</v>
      </c>
      <c r="AX318" s="13" t="s">
        <v>76</v>
      </c>
      <c r="AY318" s="259" t="s">
        <v>127</v>
      </c>
    </row>
    <row r="319" s="14" customFormat="1">
      <c r="A319" s="14"/>
      <c r="B319" s="272"/>
      <c r="C319" s="273"/>
      <c r="D319" s="250" t="s">
        <v>190</v>
      </c>
      <c r="E319" s="274" t="s">
        <v>1</v>
      </c>
      <c r="F319" s="275" t="s">
        <v>481</v>
      </c>
      <c r="G319" s="273"/>
      <c r="H319" s="274" t="s">
        <v>1</v>
      </c>
      <c r="I319" s="276"/>
      <c r="J319" s="273"/>
      <c r="K319" s="273"/>
      <c r="L319" s="277"/>
      <c r="M319" s="278"/>
      <c r="N319" s="279"/>
      <c r="O319" s="279"/>
      <c r="P319" s="279"/>
      <c r="Q319" s="279"/>
      <c r="R319" s="279"/>
      <c r="S319" s="279"/>
      <c r="T319" s="280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81" t="s">
        <v>190</v>
      </c>
      <c r="AU319" s="281" t="s">
        <v>84</v>
      </c>
      <c r="AV319" s="14" t="s">
        <v>84</v>
      </c>
      <c r="AW319" s="14" t="s">
        <v>33</v>
      </c>
      <c r="AX319" s="14" t="s">
        <v>76</v>
      </c>
      <c r="AY319" s="281" t="s">
        <v>127</v>
      </c>
    </row>
    <row r="320" s="13" customFormat="1">
      <c r="A320" s="13"/>
      <c r="B320" s="248"/>
      <c r="C320" s="249"/>
      <c r="D320" s="250" t="s">
        <v>190</v>
      </c>
      <c r="E320" s="251" t="s">
        <v>1</v>
      </c>
      <c r="F320" s="252" t="s">
        <v>126</v>
      </c>
      <c r="G320" s="249"/>
      <c r="H320" s="253">
        <v>5</v>
      </c>
      <c r="I320" s="254"/>
      <c r="J320" s="249"/>
      <c r="K320" s="249"/>
      <c r="L320" s="255"/>
      <c r="M320" s="256"/>
      <c r="N320" s="257"/>
      <c r="O320" s="257"/>
      <c r="P320" s="257"/>
      <c r="Q320" s="257"/>
      <c r="R320" s="257"/>
      <c r="S320" s="257"/>
      <c r="T320" s="25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9" t="s">
        <v>190</v>
      </c>
      <c r="AU320" s="259" t="s">
        <v>84</v>
      </c>
      <c r="AV320" s="13" t="s">
        <v>133</v>
      </c>
      <c r="AW320" s="13" t="s">
        <v>33</v>
      </c>
      <c r="AX320" s="13" t="s">
        <v>76</v>
      </c>
      <c r="AY320" s="259" t="s">
        <v>127</v>
      </c>
    </row>
    <row r="321" s="14" customFormat="1">
      <c r="A321" s="14"/>
      <c r="B321" s="272"/>
      <c r="C321" s="273"/>
      <c r="D321" s="250" t="s">
        <v>190</v>
      </c>
      <c r="E321" s="274" t="s">
        <v>1</v>
      </c>
      <c r="F321" s="275" t="s">
        <v>483</v>
      </c>
      <c r="G321" s="273"/>
      <c r="H321" s="274" t="s">
        <v>1</v>
      </c>
      <c r="I321" s="276"/>
      <c r="J321" s="273"/>
      <c r="K321" s="273"/>
      <c r="L321" s="277"/>
      <c r="M321" s="278"/>
      <c r="N321" s="279"/>
      <c r="O321" s="279"/>
      <c r="P321" s="279"/>
      <c r="Q321" s="279"/>
      <c r="R321" s="279"/>
      <c r="S321" s="279"/>
      <c r="T321" s="28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81" t="s">
        <v>190</v>
      </c>
      <c r="AU321" s="281" t="s">
        <v>84</v>
      </c>
      <c r="AV321" s="14" t="s">
        <v>84</v>
      </c>
      <c r="AW321" s="14" t="s">
        <v>33</v>
      </c>
      <c r="AX321" s="14" t="s">
        <v>76</v>
      </c>
      <c r="AY321" s="281" t="s">
        <v>127</v>
      </c>
    </row>
    <row r="322" s="13" customFormat="1">
      <c r="A322" s="13"/>
      <c r="B322" s="248"/>
      <c r="C322" s="249"/>
      <c r="D322" s="250" t="s">
        <v>190</v>
      </c>
      <c r="E322" s="251" t="s">
        <v>1</v>
      </c>
      <c r="F322" s="252" t="s">
        <v>192</v>
      </c>
      <c r="G322" s="249"/>
      <c r="H322" s="253">
        <v>8</v>
      </c>
      <c r="I322" s="254"/>
      <c r="J322" s="249"/>
      <c r="K322" s="249"/>
      <c r="L322" s="255"/>
      <c r="M322" s="256"/>
      <c r="N322" s="257"/>
      <c r="O322" s="257"/>
      <c r="P322" s="257"/>
      <c r="Q322" s="257"/>
      <c r="R322" s="257"/>
      <c r="S322" s="257"/>
      <c r="T322" s="25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9" t="s">
        <v>190</v>
      </c>
      <c r="AU322" s="259" t="s">
        <v>84</v>
      </c>
      <c r="AV322" s="13" t="s">
        <v>133</v>
      </c>
      <c r="AW322" s="13" t="s">
        <v>33</v>
      </c>
      <c r="AX322" s="13" t="s">
        <v>76</v>
      </c>
      <c r="AY322" s="259" t="s">
        <v>127</v>
      </c>
    </row>
    <row r="323" s="15" customFormat="1">
      <c r="A323" s="15"/>
      <c r="B323" s="282"/>
      <c r="C323" s="283"/>
      <c r="D323" s="250" t="s">
        <v>190</v>
      </c>
      <c r="E323" s="284" t="s">
        <v>1</v>
      </c>
      <c r="F323" s="285" t="s">
        <v>485</v>
      </c>
      <c r="G323" s="283"/>
      <c r="H323" s="286">
        <v>73</v>
      </c>
      <c r="I323" s="287"/>
      <c r="J323" s="283"/>
      <c r="K323" s="283"/>
      <c r="L323" s="288"/>
      <c r="M323" s="293"/>
      <c r="N323" s="294"/>
      <c r="O323" s="294"/>
      <c r="P323" s="294"/>
      <c r="Q323" s="294"/>
      <c r="R323" s="294"/>
      <c r="S323" s="294"/>
      <c r="T323" s="29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92" t="s">
        <v>190</v>
      </c>
      <c r="AU323" s="292" t="s">
        <v>84</v>
      </c>
      <c r="AV323" s="15" t="s">
        <v>143</v>
      </c>
      <c r="AW323" s="15" t="s">
        <v>33</v>
      </c>
      <c r="AX323" s="15" t="s">
        <v>84</v>
      </c>
      <c r="AY323" s="292" t="s">
        <v>127</v>
      </c>
    </row>
    <row r="324" s="2" customFormat="1" ht="6.96" customHeight="1">
      <c r="A324" s="38"/>
      <c r="B324" s="72"/>
      <c r="C324" s="73"/>
      <c r="D324" s="73"/>
      <c r="E324" s="73"/>
      <c r="F324" s="73"/>
      <c r="G324" s="73"/>
      <c r="H324" s="73"/>
      <c r="I324" s="73"/>
      <c r="J324" s="73"/>
      <c r="K324" s="73"/>
      <c r="L324" s="44"/>
      <c r="M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</row>
  </sheetData>
  <sheetProtection sheet="1" autoFilter="0" formatColumns="0" formatRows="0" objects="1" scenarios="1" spinCount="100000" saltValue="f8VWsauSlhTqWH9+nb07/7r3Z86eOKlW8rzBcSHk3f8sdjCMWdcN3ccTOBv8tBP+wJXE6wxdB+VScg/0VKC+iA==" hashValue="0659gqAC+IiE8QLyx6hDuCMbNWv05ha4UJoEwdPwtcgLq/7EFWFHhCJ8090LzMFH5BVY6bpcRTJ0eYHrnt0Zgw==" algorithmName="SHA-512" password="CC35"/>
  <autoFilter ref="C126:K323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hidden="1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76</v>
      </c>
    </row>
    <row r="4" hidden="1" s="1" customFormat="1" ht="24.96" customHeight="1">
      <c r="B4" s="20"/>
      <c r="D4" s="144" t="s">
        <v>103</v>
      </c>
      <c r="L4" s="20"/>
      <c r="M4" s="145" t="s">
        <v>9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6" t="s">
        <v>15</v>
      </c>
      <c r="L6" s="20"/>
    </row>
    <row r="7" hidden="1" s="1" customFormat="1" ht="16.5" customHeight="1">
      <c r="B7" s="20"/>
      <c r="E7" s="147" t="str">
        <f>'Rekapitulácia stavby'!K6</f>
        <v>Sklad potravinárskych výrobkov - Kolárovo</v>
      </c>
      <c r="F7" s="146"/>
      <c r="G7" s="146"/>
      <c r="H7" s="146"/>
      <c r="L7" s="20"/>
    </row>
    <row r="8" hidden="1" s="2" customFormat="1" ht="12" customHeight="1">
      <c r="A8" s="38"/>
      <c r="B8" s="44"/>
      <c r="C8" s="38"/>
      <c r="D8" s="146" t="s">
        <v>104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8" t="s">
        <v>640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6" t="s">
        <v>17</v>
      </c>
      <c r="E11" s="38"/>
      <c r="F11" s="149" t="s">
        <v>1</v>
      </c>
      <c r="G11" s="38"/>
      <c r="H11" s="38"/>
      <c r="I11" s="146" t="s">
        <v>18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6" t="s">
        <v>19</v>
      </c>
      <c r="E12" s="38"/>
      <c r="F12" s="149" t="s">
        <v>20</v>
      </c>
      <c r="G12" s="38"/>
      <c r="H12" s="38"/>
      <c r="I12" s="146" t="s">
        <v>21</v>
      </c>
      <c r="J12" s="150" t="str">
        <f>'Rekapitulácia stavby'!AN8</f>
        <v>7. 2. 2024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6" t="s">
        <v>23</v>
      </c>
      <c r="E14" s="38"/>
      <c r="F14" s="38"/>
      <c r="G14" s="38"/>
      <c r="H14" s="38"/>
      <c r="I14" s="146" t="s">
        <v>24</v>
      </c>
      <c r="J14" s="149" t="s">
        <v>25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9" t="s">
        <v>26</v>
      </c>
      <c r="F15" s="38"/>
      <c r="G15" s="38"/>
      <c r="H15" s="38"/>
      <c r="I15" s="146" t="s">
        <v>27</v>
      </c>
      <c r="J15" s="149" t="s">
        <v>28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6" t="s">
        <v>29</v>
      </c>
      <c r="E17" s="38"/>
      <c r="F17" s="38"/>
      <c r="G17" s="38"/>
      <c r="H17" s="38"/>
      <c r="I17" s="146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27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6" t="s">
        <v>31</v>
      </c>
      <c r="E20" s="38"/>
      <c r="F20" s="38"/>
      <c r="G20" s="38"/>
      <c r="H20" s="38"/>
      <c r="I20" s="146" t="s">
        <v>24</v>
      </c>
      <c r="J20" s="149" t="str">
        <f>IF('Rekapitulácia stavby'!AN16="","",'Rekapitulácia stavby'!AN16)</f>
        <v/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9" t="str">
        <f>IF('Rekapitulácia stavby'!E17="","",'Rekapitulácia stavby'!E17)</f>
        <v xml:space="preserve"> </v>
      </c>
      <c r="F21" s="38"/>
      <c r="G21" s="38"/>
      <c r="H21" s="38"/>
      <c r="I21" s="146" t="s">
        <v>27</v>
      </c>
      <c r="J21" s="149" t="str">
        <f>IF('Rekapitulácia stavby'!AN17="","",'Rekapitulácia stavby'!AN17)</f>
        <v/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6" t="s">
        <v>34</v>
      </c>
      <c r="E23" s="38"/>
      <c r="F23" s="38"/>
      <c r="G23" s="38"/>
      <c r="H23" s="38"/>
      <c r="I23" s="146" t="s">
        <v>24</v>
      </c>
      <c r="J23" s="149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9" t="str">
        <f>IF('Rekapitulácia stavby'!E20="","",'Rekapitulácia stavby'!E20)</f>
        <v xml:space="preserve"> </v>
      </c>
      <c r="F24" s="38"/>
      <c r="G24" s="38"/>
      <c r="H24" s="38"/>
      <c r="I24" s="146" t="s">
        <v>27</v>
      </c>
      <c r="J24" s="149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6" t="s">
        <v>35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6" t="s">
        <v>36</v>
      </c>
      <c r="E30" s="38"/>
      <c r="F30" s="38"/>
      <c r="G30" s="38"/>
      <c r="H30" s="38"/>
      <c r="I30" s="38"/>
      <c r="J30" s="157">
        <f>ROUND(J126,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8" t="s">
        <v>38</v>
      </c>
      <c r="G32" s="38"/>
      <c r="H32" s="38"/>
      <c r="I32" s="158" t="s">
        <v>37</v>
      </c>
      <c r="J32" s="158" t="s">
        <v>39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9" t="s">
        <v>40</v>
      </c>
      <c r="E33" s="160" t="s">
        <v>41</v>
      </c>
      <c r="F33" s="161">
        <f>ROUND((SUM(BE126:BE168)),  2)</f>
        <v>0</v>
      </c>
      <c r="G33" s="162"/>
      <c r="H33" s="162"/>
      <c r="I33" s="163">
        <v>0.20000000000000001</v>
      </c>
      <c r="J33" s="161">
        <f>ROUND(((SUM(BE126:BE168))*I33),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60" t="s">
        <v>42</v>
      </c>
      <c r="F34" s="161">
        <f>ROUND((SUM(BF126:BF168)),  2)</f>
        <v>0</v>
      </c>
      <c r="G34" s="162"/>
      <c r="H34" s="162"/>
      <c r="I34" s="163">
        <v>0.20000000000000001</v>
      </c>
      <c r="J34" s="161">
        <f>ROUND(((SUM(BF126:BF168))*I34),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43</v>
      </c>
      <c r="F35" s="164">
        <f>ROUND((SUM(BG126:BG168)),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44</v>
      </c>
      <c r="F36" s="164">
        <f>ROUND((SUM(BH126:BH168)),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45</v>
      </c>
      <c r="F37" s="161">
        <f>ROUND((SUM(BI126:BI168)),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9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9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Sklad potravinárskych výrobkov - Kolárovo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 xml:space="preserve">D - Rozvod požiarnej vody 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Kolárovo</v>
      </c>
      <c r="G89" s="40"/>
      <c r="H89" s="40"/>
      <c r="I89" s="32" t="s">
        <v>21</v>
      </c>
      <c r="J89" s="85" t="str">
        <f>IF(J12="","",J12)</f>
        <v>7. 2. 2024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TOMATA s.r.o.</v>
      </c>
      <c r="G91" s="40"/>
      <c r="H91" s="40"/>
      <c r="I91" s="32" t="s">
        <v>31</v>
      </c>
      <c r="J91" s="36" t="str">
        <f>E21</f>
        <v xml:space="preserve"> 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107</v>
      </c>
      <c r="D94" s="186"/>
      <c r="E94" s="186"/>
      <c r="F94" s="186"/>
      <c r="G94" s="186"/>
      <c r="H94" s="186"/>
      <c r="I94" s="186"/>
      <c r="J94" s="187" t="s">
        <v>108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109</v>
      </c>
      <c r="D96" s="40"/>
      <c r="E96" s="40"/>
      <c r="F96" s="40"/>
      <c r="G96" s="40"/>
      <c r="H96" s="40"/>
      <c r="I96" s="40"/>
      <c r="J96" s="116">
        <f>J126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9"/>
      <c r="C97" s="190"/>
      <c r="D97" s="191" t="s">
        <v>151</v>
      </c>
      <c r="E97" s="192"/>
      <c r="F97" s="192"/>
      <c r="G97" s="192"/>
      <c r="H97" s="192"/>
      <c r="I97" s="192"/>
      <c r="J97" s="193">
        <f>J127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40"/>
      <c r="C98" s="241"/>
      <c r="D98" s="242" t="s">
        <v>152</v>
      </c>
      <c r="E98" s="243"/>
      <c r="F98" s="243"/>
      <c r="G98" s="243"/>
      <c r="H98" s="243"/>
      <c r="I98" s="243"/>
      <c r="J98" s="244">
        <f>J128</f>
        <v>0</v>
      </c>
      <c r="K98" s="241"/>
      <c r="L98" s="24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40"/>
      <c r="C99" s="241"/>
      <c r="D99" s="242" t="s">
        <v>641</v>
      </c>
      <c r="E99" s="243"/>
      <c r="F99" s="243"/>
      <c r="G99" s="243"/>
      <c r="H99" s="243"/>
      <c r="I99" s="243"/>
      <c r="J99" s="244">
        <f>J133</f>
        <v>0</v>
      </c>
      <c r="K99" s="241"/>
      <c r="L99" s="24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40"/>
      <c r="C100" s="241"/>
      <c r="D100" s="242" t="s">
        <v>156</v>
      </c>
      <c r="E100" s="243"/>
      <c r="F100" s="243"/>
      <c r="G100" s="243"/>
      <c r="H100" s="243"/>
      <c r="I100" s="243"/>
      <c r="J100" s="244">
        <f>J136</f>
        <v>0</v>
      </c>
      <c r="K100" s="241"/>
      <c r="L100" s="24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40"/>
      <c r="C101" s="241"/>
      <c r="D101" s="242" t="s">
        <v>157</v>
      </c>
      <c r="E101" s="243"/>
      <c r="F101" s="243"/>
      <c r="G101" s="243"/>
      <c r="H101" s="243"/>
      <c r="I101" s="243"/>
      <c r="J101" s="244">
        <f>J138</f>
        <v>0</v>
      </c>
      <c r="K101" s="241"/>
      <c r="L101" s="245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9" customFormat="1" ht="24.96" customHeight="1">
      <c r="A102" s="9"/>
      <c r="B102" s="189"/>
      <c r="C102" s="190"/>
      <c r="D102" s="191" t="s">
        <v>158</v>
      </c>
      <c r="E102" s="192"/>
      <c r="F102" s="192"/>
      <c r="G102" s="192"/>
      <c r="H102" s="192"/>
      <c r="I102" s="192"/>
      <c r="J102" s="193">
        <f>J140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2" customFormat="1" ht="19.92" customHeight="1">
      <c r="A103" s="12"/>
      <c r="B103" s="240"/>
      <c r="C103" s="241"/>
      <c r="D103" s="242" t="s">
        <v>642</v>
      </c>
      <c r="E103" s="243"/>
      <c r="F103" s="243"/>
      <c r="G103" s="243"/>
      <c r="H103" s="243"/>
      <c r="I103" s="243"/>
      <c r="J103" s="244">
        <f>J141</f>
        <v>0</v>
      </c>
      <c r="K103" s="241"/>
      <c r="L103" s="24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s="12" customFormat="1" ht="19.92" customHeight="1">
      <c r="A104" s="12"/>
      <c r="B104" s="240"/>
      <c r="C104" s="241"/>
      <c r="D104" s="242" t="s">
        <v>643</v>
      </c>
      <c r="E104" s="243"/>
      <c r="F104" s="243"/>
      <c r="G104" s="243"/>
      <c r="H104" s="243"/>
      <c r="I104" s="243"/>
      <c r="J104" s="244">
        <f>J149</f>
        <v>0</v>
      </c>
      <c r="K104" s="241"/>
      <c r="L104" s="245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s="12" customFormat="1" ht="19.92" customHeight="1">
      <c r="A105" s="12"/>
      <c r="B105" s="240"/>
      <c r="C105" s="241"/>
      <c r="D105" s="242" t="s">
        <v>470</v>
      </c>
      <c r="E105" s="243"/>
      <c r="F105" s="243"/>
      <c r="G105" s="243"/>
      <c r="H105" s="243"/>
      <c r="I105" s="243"/>
      <c r="J105" s="244">
        <f>J163</f>
        <v>0</v>
      </c>
      <c r="K105" s="241"/>
      <c r="L105" s="245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s="9" customFormat="1" ht="24.96" customHeight="1">
      <c r="A106" s="9"/>
      <c r="B106" s="189"/>
      <c r="C106" s="190"/>
      <c r="D106" s="191" t="s">
        <v>644</v>
      </c>
      <c r="E106" s="192"/>
      <c r="F106" s="192"/>
      <c r="G106" s="192"/>
      <c r="H106" s="192"/>
      <c r="I106" s="192"/>
      <c r="J106" s="193">
        <f>J167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9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72"/>
      <c r="C108" s="73"/>
      <c r="D108" s="73"/>
      <c r="E108" s="73"/>
      <c r="F108" s="73"/>
      <c r="G108" s="73"/>
      <c r="H108" s="73"/>
      <c r="I108" s="73"/>
      <c r="J108" s="73"/>
      <c r="K108" s="73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74"/>
      <c r="C112" s="75"/>
      <c r="D112" s="75"/>
      <c r="E112" s="75"/>
      <c r="F112" s="75"/>
      <c r="G112" s="75"/>
      <c r="H112" s="75"/>
      <c r="I112" s="75"/>
      <c r="J112" s="75"/>
      <c r="K112" s="75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112</v>
      </c>
      <c r="D113" s="40"/>
      <c r="E113" s="40"/>
      <c r="F113" s="40"/>
      <c r="G113" s="40"/>
      <c r="H113" s="40"/>
      <c r="I113" s="40"/>
      <c r="J113" s="40"/>
      <c r="K113" s="40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15</v>
      </c>
      <c r="D115" s="40"/>
      <c r="E115" s="40"/>
      <c r="F115" s="40"/>
      <c r="G115" s="40"/>
      <c r="H115" s="40"/>
      <c r="I115" s="40"/>
      <c r="J115" s="40"/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84" t="str">
        <f>E7</f>
        <v>Sklad potravinárskych výrobkov - Kolárovo</v>
      </c>
      <c r="F116" s="32"/>
      <c r="G116" s="32"/>
      <c r="H116" s="32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104</v>
      </c>
      <c r="D117" s="40"/>
      <c r="E117" s="40"/>
      <c r="F117" s="40"/>
      <c r="G117" s="40"/>
      <c r="H117" s="40"/>
      <c r="I117" s="40"/>
      <c r="J117" s="40"/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82" t="str">
        <f>E9</f>
        <v xml:space="preserve">D - Rozvod požiarnej vody </v>
      </c>
      <c r="F118" s="40"/>
      <c r="G118" s="40"/>
      <c r="H118" s="40"/>
      <c r="I118" s="40"/>
      <c r="J118" s="40"/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19</v>
      </c>
      <c r="D120" s="40"/>
      <c r="E120" s="40"/>
      <c r="F120" s="27" t="str">
        <f>F12</f>
        <v>Kolárovo</v>
      </c>
      <c r="G120" s="40"/>
      <c r="H120" s="40"/>
      <c r="I120" s="32" t="s">
        <v>21</v>
      </c>
      <c r="J120" s="85" t="str">
        <f>IF(J12="","",J12)</f>
        <v>7. 2. 2024</v>
      </c>
      <c r="K120" s="40"/>
      <c r="L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23</v>
      </c>
      <c r="D122" s="40"/>
      <c r="E122" s="40"/>
      <c r="F122" s="27" t="str">
        <f>E15</f>
        <v>TOMATA s.r.o.</v>
      </c>
      <c r="G122" s="40"/>
      <c r="H122" s="40"/>
      <c r="I122" s="32" t="s">
        <v>31</v>
      </c>
      <c r="J122" s="36" t="str">
        <f>E21</f>
        <v xml:space="preserve"> </v>
      </c>
      <c r="K122" s="40"/>
      <c r="L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29</v>
      </c>
      <c r="D123" s="40"/>
      <c r="E123" s="40"/>
      <c r="F123" s="27" t="str">
        <f>IF(E18="","",E18)</f>
        <v>Vyplň údaj</v>
      </c>
      <c r="G123" s="40"/>
      <c r="H123" s="40"/>
      <c r="I123" s="32" t="s">
        <v>34</v>
      </c>
      <c r="J123" s="36" t="str">
        <f>E24</f>
        <v xml:space="preserve"> </v>
      </c>
      <c r="K123" s="40"/>
      <c r="L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0" customFormat="1" ht="29.28" customHeight="1">
      <c r="A125" s="195"/>
      <c r="B125" s="196"/>
      <c r="C125" s="197" t="s">
        <v>113</v>
      </c>
      <c r="D125" s="198" t="s">
        <v>61</v>
      </c>
      <c r="E125" s="198" t="s">
        <v>57</v>
      </c>
      <c r="F125" s="198" t="s">
        <v>58</v>
      </c>
      <c r="G125" s="198" t="s">
        <v>114</v>
      </c>
      <c r="H125" s="198" t="s">
        <v>115</v>
      </c>
      <c r="I125" s="198" t="s">
        <v>116</v>
      </c>
      <c r="J125" s="199" t="s">
        <v>108</v>
      </c>
      <c r="K125" s="200" t="s">
        <v>117</v>
      </c>
      <c r="L125" s="201"/>
      <c r="M125" s="106" t="s">
        <v>1</v>
      </c>
      <c r="N125" s="107" t="s">
        <v>40</v>
      </c>
      <c r="O125" s="107" t="s">
        <v>118</v>
      </c>
      <c r="P125" s="107" t="s">
        <v>119</v>
      </c>
      <c r="Q125" s="107" t="s">
        <v>120</v>
      </c>
      <c r="R125" s="107" t="s">
        <v>121</v>
      </c>
      <c r="S125" s="107" t="s">
        <v>122</v>
      </c>
      <c r="T125" s="108" t="s">
        <v>123</v>
      </c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</row>
    <row r="126" s="2" customFormat="1" ht="22.8" customHeight="1">
      <c r="A126" s="38"/>
      <c r="B126" s="39"/>
      <c r="C126" s="113" t="s">
        <v>109</v>
      </c>
      <c r="D126" s="40"/>
      <c r="E126" s="40"/>
      <c r="F126" s="40"/>
      <c r="G126" s="40"/>
      <c r="H126" s="40"/>
      <c r="I126" s="40"/>
      <c r="J126" s="202">
        <f>BK126</f>
        <v>0</v>
      </c>
      <c r="K126" s="40"/>
      <c r="L126" s="44"/>
      <c r="M126" s="109"/>
      <c r="N126" s="203"/>
      <c r="O126" s="110"/>
      <c r="P126" s="204">
        <f>P127+P140+P167</f>
        <v>0</v>
      </c>
      <c r="Q126" s="110"/>
      <c r="R126" s="204">
        <f>R127+R140+R167</f>
        <v>1.5886632199999999</v>
      </c>
      <c r="S126" s="110"/>
      <c r="T126" s="205">
        <f>T127+T140+T167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110</v>
      </c>
      <c r="BK126" s="206">
        <f>BK127+BK140+BK167</f>
        <v>0</v>
      </c>
    </row>
    <row r="127" s="11" customFormat="1" ht="25.92" customHeight="1">
      <c r="A127" s="11"/>
      <c r="B127" s="207"/>
      <c r="C127" s="208"/>
      <c r="D127" s="209" t="s">
        <v>75</v>
      </c>
      <c r="E127" s="210" t="s">
        <v>163</v>
      </c>
      <c r="F127" s="210" t="s">
        <v>164</v>
      </c>
      <c r="G127" s="208"/>
      <c r="H127" s="208"/>
      <c r="I127" s="211"/>
      <c r="J127" s="212">
        <f>BK127</f>
        <v>0</v>
      </c>
      <c r="K127" s="208"/>
      <c r="L127" s="213"/>
      <c r="M127" s="214"/>
      <c r="N127" s="215"/>
      <c r="O127" s="215"/>
      <c r="P127" s="216">
        <f>P128+P133+P136+P138</f>
        <v>0</v>
      </c>
      <c r="Q127" s="215"/>
      <c r="R127" s="216">
        <f>R128+R133+R136+R138</f>
        <v>0.07513170000000001</v>
      </c>
      <c r="S127" s="215"/>
      <c r="T127" s="217">
        <f>T128+T133+T136+T138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18" t="s">
        <v>84</v>
      </c>
      <c r="AT127" s="219" t="s">
        <v>75</v>
      </c>
      <c r="AU127" s="219" t="s">
        <v>76</v>
      </c>
      <c r="AY127" s="218" t="s">
        <v>127</v>
      </c>
      <c r="BK127" s="220">
        <f>BK128+BK133+BK136+BK138</f>
        <v>0</v>
      </c>
    </row>
    <row r="128" s="11" customFormat="1" ht="22.8" customHeight="1">
      <c r="A128" s="11"/>
      <c r="B128" s="207"/>
      <c r="C128" s="208"/>
      <c r="D128" s="209" t="s">
        <v>75</v>
      </c>
      <c r="E128" s="246" t="s">
        <v>84</v>
      </c>
      <c r="F128" s="246" t="s">
        <v>165</v>
      </c>
      <c r="G128" s="208"/>
      <c r="H128" s="208"/>
      <c r="I128" s="211"/>
      <c r="J128" s="247">
        <f>BK128</f>
        <v>0</v>
      </c>
      <c r="K128" s="208"/>
      <c r="L128" s="213"/>
      <c r="M128" s="214"/>
      <c r="N128" s="215"/>
      <c r="O128" s="215"/>
      <c r="P128" s="216">
        <f>SUM(P129:P132)</f>
        <v>0</v>
      </c>
      <c r="Q128" s="215"/>
      <c r="R128" s="216">
        <f>SUM(R129:R132)</f>
        <v>0</v>
      </c>
      <c r="S128" s="215"/>
      <c r="T128" s="217">
        <f>SUM(T129:T132)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18" t="s">
        <v>84</v>
      </c>
      <c r="AT128" s="219" t="s">
        <v>75</v>
      </c>
      <c r="AU128" s="219" t="s">
        <v>84</v>
      </c>
      <c r="AY128" s="218" t="s">
        <v>127</v>
      </c>
      <c r="BK128" s="220">
        <f>SUM(BK129:BK132)</f>
        <v>0</v>
      </c>
    </row>
    <row r="129" s="2" customFormat="1" ht="21.75" customHeight="1">
      <c r="A129" s="38"/>
      <c r="B129" s="39"/>
      <c r="C129" s="221" t="s">
        <v>186</v>
      </c>
      <c r="D129" s="221" t="s">
        <v>128</v>
      </c>
      <c r="E129" s="222" t="s">
        <v>179</v>
      </c>
      <c r="F129" s="223" t="s">
        <v>180</v>
      </c>
      <c r="G129" s="224" t="s">
        <v>168</v>
      </c>
      <c r="H129" s="225">
        <v>20</v>
      </c>
      <c r="I129" s="226"/>
      <c r="J129" s="227">
        <f>ROUND(I129*H129,2)</f>
        <v>0</v>
      </c>
      <c r="K129" s="228"/>
      <c r="L129" s="44"/>
      <c r="M129" s="229" t="s">
        <v>1</v>
      </c>
      <c r="N129" s="230" t="s">
        <v>42</v>
      </c>
      <c r="O129" s="97"/>
      <c r="P129" s="231">
        <f>O129*H129</f>
        <v>0</v>
      </c>
      <c r="Q129" s="231">
        <v>0</v>
      </c>
      <c r="R129" s="231">
        <f>Q129*H129</f>
        <v>0</v>
      </c>
      <c r="S129" s="231">
        <v>0</v>
      </c>
      <c r="T129" s="23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3" t="s">
        <v>143</v>
      </c>
      <c r="AT129" s="233" t="s">
        <v>128</v>
      </c>
      <c r="AU129" s="233" t="s">
        <v>133</v>
      </c>
      <c r="AY129" s="17" t="s">
        <v>127</v>
      </c>
      <c r="BE129" s="234">
        <f>IF(N129="základná",J129,0)</f>
        <v>0</v>
      </c>
      <c r="BF129" s="234">
        <f>IF(N129="znížená",J129,0)</f>
        <v>0</v>
      </c>
      <c r="BG129" s="234">
        <f>IF(N129="zákl. prenesená",J129,0)</f>
        <v>0</v>
      </c>
      <c r="BH129" s="234">
        <f>IF(N129="zníž. prenesená",J129,0)</f>
        <v>0</v>
      </c>
      <c r="BI129" s="234">
        <f>IF(N129="nulová",J129,0)</f>
        <v>0</v>
      </c>
      <c r="BJ129" s="17" t="s">
        <v>133</v>
      </c>
      <c r="BK129" s="234">
        <f>ROUND(I129*H129,2)</f>
        <v>0</v>
      </c>
      <c r="BL129" s="17" t="s">
        <v>143</v>
      </c>
      <c r="BM129" s="233" t="s">
        <v>645</v>
      </c>
    </row>
    <row r="130" s="2" customFormat="1" ht="37.8" customHeight="1">
      <c r="A130" s="38"/>
      <c r="B130" s="39"/>
      <c r="C130" s="221" t="s">
        <v>192</v>
      </c>
      <c r="D130" s="221" t="s">
        <v>128</v>
      </c>
      <c r="E130" s="222" t="s">
        <v>183</v>
      </c>
      <c r="F130" s="223" t="s">
        <v>184</v>
      </c>
      <c r="G130" s="224" t="s">
        <v>168</v>
      </c>
      <c r="H130" s="225">
        <v>20</v>
      </c>
      <c r="I130" s="226"/>
      <c r="J130" s="227">
        <f>ROUND(I130*H130,2)</f>
        <v>0</v>
      </c>
      <c r="K130" s="228"/>
      <c r="L130" s="44"/>
      <c r="M130" s="229" t="s">
        <v>1</v>
      </c>
      <c r="N130" s="230" t="s">
        <v>42</v>
      </c>
      <c r="O130" s="97"/>
      <c r="P130" s="231">
        <f>O130*H130</f>
        <v>0</v>
      </c>
      <c r="Q130" s="231">
        <v>0</v>
      </c>
      <c r="R130" s="231">
        <f>Q130*H130</f>
        <v>0</v>
      </c>
      <c r="S130" s="231">
        <v>0</v>
      </c>
      <c r="T130" s="23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3" t="s">
        <v>143</v>
      </c>
      <c r="AT130" s="233" t="s">
        <v>128</v>
      </c>
      <c r="AU130" s="233" t="s">
        <v>133</v>
      </c>
      <c r="AY130" s="17" t="s">
        <v>127</v>
      </c>
      <c r="BE130" s="234">
        <f>IF(N130="základná",J130,0)</f>
        <v>0</v>
      </c>
      <c r="BF130" s="234">
        <f>IF(N130="znížená",J130,0)</f>
        <v>0</v>
      </c>
      <c r="BG130" s="234">
        <f>IF(N130="zákl. prenesená",J130,0)</f>
        <v>0</v>
      </c>
      <c r="BH130" s="234">
        <f>IF(N130="zníž. prenesená",J130,0)</f>
        <v>0</v>
      </c>
      <c r="BI130" s="234">
        <f>IF(N130="nulová",J130,0)</f>
        <v>0</v>
      </c>
      <c r="BJ130" s="17" t="s">
        <v>133</v>
      </c>
      <c r="BK130" s="234">
        <f>ROUND(I130*H130,2)</f>
        <v>0</v>
      </c>
      <c r="BL130" s="17" t="s">
        <v>143</v>
      </c>
      <c r="BM130" s="233" t="s">
        <v>646</v>
      </c>
    </row>
    <row r="131" s="2" customFormat="1" ht="24.15" customHeight="1">
      <c r="A131" s="38"/>
      <c r="B131" s="39"/>
      <c r="C131" s="221" t="s">
        <v>217</v>
      </c>
      <c r="D131" s="221" t="s">
        <v>128</v>
      </c>
      <c r="E131" s="222" t="s">
        <v>647</v>
      </c>
      <c r="F131" s="223" t="s">
        <v>648</v>
      </c>
      <c r="G131" s="224" t="s">
        <v>168</v>
      </c>
      <c r="H131" s="225">
        <v>20</v>
      </c>
      <c r="I131" s="226"/>
      <c r="J131" s="227">
        <f>ROUND(I131*H131,2)</f>
        <v>0</v>
      </c>
      <c r="K131" s="228"/>
      <c r="L131" s="44"/>
      <c r="M131" s="229" t="s">
        <v>1</v>
      </c>
      <c r="N131" s="230" t="s">
        <v>42</v>
      </c>
      <c r="O131" s="97"/>
      <c r="P131" s="231">
        <f>O131*H131</f>
        <v>0</v>
      </c>
      <c r="Q131" s="231">
        <v>0</v>
      </c>
      <c r="R131" s="231">
        <f>Q131*H131</f>
        <v>0</v>
      </c>
      <c r="S131" s="231">
        <v>0</v>
      </c>
      <c r="T131" s="23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3" t="s">
        <v>143</v>
      </c>
      <c r="AT131" s="233" t="s">
        <v>128</v>
      </c>
      <c r="AU131" s="233" t="s">
        <v>133</v>
      </c>
      <c r="AY131" s="17" t="s">
        <v>127</v>
      </c>
      <c r="BE131" s="234">
        <f>IF(N131="základná",J131,0)</f>
        <v>0</v>
      </c>
      <c r="BF131" s="234">
        <f>IF(N131="znížená",J131,0)</f>
        <v>0</v>
      </c>
      <c r="BG131" s="234">
        <f>IF(N131="zákl. prenesená",J131,0)</f>
        <v>0</v>
      </c>
      <c r="BH131" s="234">
        <f>IF(N131="zníž. prenesená",J131,0)</f>
        <v>0</v>
      </c>
      <c r="BI131" s="234">
        <f>IF(N131="nulová",J131,0)</f>
        <v>0</v>
      </c>
      <c r="BJ131" s="17" t="s">
        <v>133</v>
      </c>
      <c r="BK131" s="234">
        <f>ROUND(I131*H131,2)</f>
        <v>0</v>
      </c>
      <c r="BL131" s="17" t="s">
        <v>143</v>
      </c>
      <c r="BM131" s="233" t="s">
        <v>649</v>
      </c>
    </row>
    <row r="132" s="2" customFormat="1" ht="24.15" customHeight="1">
      <c r="A132" s="38"/>
      <c r="B132" s="39"/>
      <c r="C132" s="221" t="s">
        <v>207</v>
      </c>
      <c r="D132" s="221" t="s">
        <v>128</v>
      </c>
      <c r="E132" s="222" t="s">
        <v>218</v>
      </c>
      <c r="F132" s="223" t="s">
        <v>650</v>
      </c>
      <c r="G132" s="224" t="s">
        <v>168</v>
      </c>
      <c r="H132" s="225">
        <v>4</v>
      </c>
      <c r="I132" s="226"/>
      <c r="J132" s="227">
        <f>ROUND(I132*H132,2)</f>
        <v>0</v>
      </c>
      <c r="K132" s="228"/>
      <c r="L132" s="44"/>
      <c r="M132" s="229" t="s">
        <v>1</v>
      </c>
      <c r="N132" s="230" t="s">
        <v>42</v>
      </c>
      <c r="O132" s="97"/>
      <c r="P132" s="231">
        <f>O132*H132</f>
        <v>0</v>
      </c>
      <c r="Q132" s="231">
        <v>0</v>
      </c>
      <c r="R132" s="231">
        <f>Q132*H132</f>
        <v>0</v>
      </c>
      <c r="S132" s="231">
        <v>0</v>
      </c>
      <c r="T132" s="23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3" t="s">
        <v>143</v>
      </c>
      <c r="AT132" s="233" t="s">
        <v>128</v>
      </c>
      <c r="AU132" s="233" t="s">
        <v>133</v>
      </c>
      <c r="AY132" s="17" t="s">
        <v>127</v>
      </c>
      <c r="BE132" s="234">
        <f>IF(N132="základná",J132,0)</f>
        <v>0</v>
      </c>
      <c r="BF132" s="234">
        <f>IF(N132="znížená",J132,0)</f>
        <v>0</v>
      </c>
      <c r="BG132" s="234">
        <f>IF(N132="zákl. prenesená",J132,0)</f>
        <v>0</v>
      </c>
      <c r="BH132" s="234">
        <f>IF(N132="zníž. prenesená",J132,0)</f>
        <v>0</v>
      </c>
      <c r="BI132" s="234">
        <f>IF(N132="nulová",J132,0)</f>
        <v>0</v>
      </c>
      <c r="BJ132" s="17" t="s">
        <v>133</v>
      </c>
      <c r="BK132" s="234">
        <f>ROUND(I132*H132,2)</f>
        <v>0</v>
      </c>
      <c r="BL132" s="17" t="s">
        <v>143</v>
      </c>
      <c r="BM132" s="233" t="s">
        <v>651</v>
      </c>
    </row>
    <row r="133" s="11" customFormat="1" ht="22.8" customHeight="1">
      <c r="A133" s="11"/>
      <c r="B133" s="207"/>
      <c r="C133" s="208"/>
      <c r="D133" s="209" t="s">
        <v>75</v>
      </c>
      <c r="E133" s="246" t="s">
        <v>192</v>
      </c>
      <c r="F133" s="246" t="s">
        <v>652</v>
      </c>
      <c r="G133" s="208"/>
      <c r="H133" s="208"/>
      <c r="I133" s="211"/>
      <c r="J133" s="247">
        <f>BK133</f>
        <v>0</v>
      </c>
      <c r="K133" s="208"/>
      <c r="L133" s="213"/>
      <c r="M133" s="214"/>
      <c r="N133" s="215"/>
      <c r="O133" s="215"/>
      <c r="P133" s="216">
        <f>SUM(P134:P135)</f>
        <v>0</v>
      </c>
      <c r="Q133" s="215"/>
      <c r="R133" s="216">
        <f>SUM(R134:R135)</f>
        <v>0.07513170000000001</v>
      </c>
      <c r="S133" s="215"/>
      <c r="T133" s="217">
        <f>SUM(T134:T135)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218" t="s">
        <v>84</v>
      </c>
      <c r="AT133" s="219" t="s">
        <v>75</v>
      </c>
      <c r="AU133" s="219" t="s">
        <v>84</v>
      </c>
      <c r="AY133" s="218" t="s">
        <v>127</v>
      </c>
      <c r="BK133" s="220">
        <f>SUM(BK134:BK135)</f>
        <v>0</v>
      </c>
    </row>
    <row r="134" s="2" customFormat="1" ht="24.15" customHeight="1">
      <c r="A134" s="38"/>
      <c r="B134" s="39"/>
      <c r="C134" s="221" t="s">
        <v>197</v>
      </c>
      <c r="D134" s="221" t="s">
        <v>128</v>
      </c>
      <c r="E134" s="222" t="s">
        <v>653</v>
      </c>
      <c r="F134" s="223" t="s">
        <v>654</v>
      </c>
      <c r="G134" s="224" t="s">
        <v>240</v>
      </c>
      <c r="H134" s="225">
        <v>35</v>
      </c>
      <c r="I134" s="226"/>
      <c r="J134" s="227">
        <f>ROUND(I134*H134,2)</f>
        <v>0</v>
      </c>
      <c r="K134" s="228"/>
      <c r="L134" s="44"/>
      <c r="M134" s="229" t="s">
        <v>1</v>
      </c>
      <c r="N134" s="230" t="s">
        <v>42</v>
      </c>
      <c r="O134" s="97"/>
      <c r="P134" s="231">
        <f>O134*H134</f>
        <v>0</v>
      </c>
      <c r="Q134" s="231">
        <v>0.0010733100000000001</v>
      </c>
      <c r="R134" s="231">
        <f>Q134*H134</f>
        <v>0.037565850000000005</v>
      </c>
      <c r="S134" s="231">
        <v>0</v>
      </c>
      <c r="T134" s="23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3" t="s">
        <v>143</v>
      </c>
      <c r="AT134" s="233" t="s">
        <v>128</v>
      </c>
      <c r="AU134" s="233" t="s">
        <v>133</v>
      </c>
      <c r="AY134" s="17" t="s">
        <v>127</v>
      </c>
      <c r="BE134" s="234">
        <f>IF(N134="základná",J134,0)</f>
        <v>0</v>
      </c>
      <c r="BF134" s="234">
        <f>IF(N134="znížená",J134,0)</f>
        <v>0</v>
      </c>
      <c r="BG134" s="234">
        <f>IF(N134="zákl. prenesená",J134,0)</f>
        <v>0</v>
      </c>
      <c r="BH134" s="234">
        <f>IF(N134="zníž. prenesená",J134,0)</f>
        <v>0</v>
      </c>
      <c r="BI134" s="234">
        <f>IF(N134="nulová",J134,0)</f>
        <v>0</v>
      </c>
      <c r="BJ134" s="17" t="s">
        <v>133</v>
      </c>
      <c r="BK134" s="234">
        <f>ROUND(I134*H134,2)</f>
        <v>0</v>
      </c>
      <c r="BL134" s="17" t="s">
        <v>143</v>
      </c>
      <c r="BM134" s="233" t="s">
        <v>655</v>
      </c>
    </row>
    <row r="135" s="2" customFormat="1" ht="21.75" customHeight="1">
      <c r="A135" s="38"/>
      <c r="B135" s="39"/>
      <c r="C135" s="221" t="s">
        <v>202</v>
      </c>
      <c r="D135" s="221" t="s">
        <v>128</v>
      </c>
      <c r="E135" s="222" t="s">
        <v>656</v>
      </c>
      <c r="F135" s="223" t="s">
        <v>657</v>
      </c>
      <c r="G135" s="224" t="s">
        <v>240</v>
      </c>
      <c r="H135" s="225">
        <v>35</v>
      </c>
      <c r="I135" s="226"/>
      <c r="J135" s="227">
        <f>ROUND(I135*H135,2)</f>
        <v>0</v>
      </c>
      <c r="K135" s="228"/>
      <c r="L135" s="44"/>
      <c r="M135" s="229" t="s">
        <v>1</v>
      </c>
      <c r="N135" s="230" t="s">
        <v>42</v>
      </c>
      <c r="O135" s="97"/>
      <c r="P135" s="231">
        <f>O135*H135</f>
        <v>0</v>
      </c>
      <c r="Q135" s="231">
        <v>0.0010733100000000001</v>
      </c>
      <c r="R135" s="231">
        <f>Q135*H135</f>
        <v>0.037565850000000005</v>
      </c>
      <c r="S135" s="231">
        <v>0</v>
      </c>
      <c r="T135" s="23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3" t="s">
        <v>143</v>
      </c>
      <c r="AT135" s="233" t="s">
        <v>128</v>
      </c>
      <c r="AU135" s="233" t="s">
        <v>133</v>
      </c>
      <c r="AY135" s="17" t="s">
        <v>127</v>
      </c>
      <c r="BE135" s="234">
        <f>IF(N135="základná",J135,0)</f>
        <v>0</v>
      </c>
      <c r="BF135" s="234">
        <f>IF(N135="znížená",J135,0)</f>
        <v>0</v>
      </c>
      <c r="BG135" s="234">
        <f>IF(N135="zákl. prenesená",J135,0)</f>
        <v>0</v>
      </c>
      <c r="BH135" s="234">
        <f>IF(N135="zníž. prenesená",J135,0)</f>
        <v>0</v>
      </c>
      <c r="BI135" s="234">
        <f>IF(N135="nulová",J135,0)</f>
        <v>0</v>
      </c>
      <c r="BJ135" s="17" t="s">
        <v>133</v>
      </c>
      <c r="BK135" s="234">
        <f>ROUND(I135*H135,2)</f>
        <v>0</v>
      </c>
      <c r="BL135" s="17" t="s">
        <v>143</v>
      </c>
      <c r="BM135" s="233" t="s">
        <v>658</v>
      </c>
    </row>
    <row r="136" s="11" customFormat="1" ht="22.8" customHeight="1">
      <c r="A136" s="11"/>
      <c r="B136" s="207"/>
      <c r="C136" s="208"/>
      <c r="D136" s="209" t="s">
        <v>75</v>
      </c>
      <c r="E136" s="246" t="s">
        <v>197</v>
      </c>
      <c r="F136" s="246" t="s">
        <v>373</v>
      </c>
      <c r="G136" s="208"/>
      <c r="H136" s="208"/>
      <c r="I136" s="211"/>
      <c r="J136" s="247">
        <f>BK136</f>
        <v>0</v>
      </c>
      <c r="K136" s="208"/>
      <c r="L136" s="213"/>
      <c r="M136" s="214"/>
      <c r="N136" s="215"/>
      <c r="O136" s="215"/>
      <c r="P136" s="216">
        <f>P137</f>
        <v>0</v>
      </c>
      <c r="Q136" s="215"/>
      <c r="R136" s="216">
        <f>R137</f>
        <v>0</v>
      </c>
      <c r="S136" s="215"/>
      <c r="T136" s="217">
        <f>T137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218" t="s">
        <v>84</v>
      </c>
      <c r="AT136" s="219" t="s">
        <v>75</v>
      </c>
      <c r="AU136" s="219" t="s">
        <v>84</v>
      </c>
      <c r="AY136" s="218" t="s">
        <v>127</v>
      </c>
      <c r="BK136" s="220">
        <f>BK137</f>
        <v>0</v>
      </c>
    </row>
    <row r="137" s="2" customFormat="1" ht="37.8" customHeight="1">
      <c r="A137" s="38"/>
      <c r="B137" s="39"/>
      <c r="C137" s="221" t="s">
        <v>182</v>
      </c>
      <c r="D137" s="221" t="s">
        <v>128</v>
      </c>
      <c r="E137" s="222" t="s">
        <v>659</v>
      </c>
      <c r="F137" s="223" t="s">
        <v>660</v>
      </c>
      <c r="G137" s="224" t="s">
        <v>633</v>
      </c>
      <c r="H137" s="225">
        <v>50</v>
      </c>
      <c r="I137" s="226"/>
      <c r="J137" s="227">
        <f>ROUND(I137*H137,2)</f>
        <v>0</v>
      </c>
      <c r="K137" s="228"/>
      <c r="L137" s="44"/>
      <c r="M137" s="229" t="s">
        <v>1</v>
      </c>
      <c r="N137" s="230" t="s">
        <v>42</v>
      </c>
      <c r="O137" s="97"/>
      <c r="P137" s="231">
        <f>O137*H137</f>
        <v>0</v>
      </c>
      <c r="Q137" s="231">
        <v>0</v>
      </c>
      <c r="R137" s="231">
        <f>Q137*H137</f>
        <v>0</v>
      </c>
      <c r="S137" s="231">
        <v>0</v>
      </c>
      <c r="T137" s="23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3" t="s">
        <v>143</v>
      </c>
      <c r="AT137" s="233" t="s">
        <v>128</v>
      </c>
      <c r="AU137" s="233" t="s">
        <v>133</v>
      </c>
      <c r="AY137" s="17" t="s">
        <v>127</v>
      </c>
      <c r="BE137" s="234">
        <f>IF(N137="základná",J137,0)</f>
        <v>0</v>
      </c>
      <c r="BF137" s="234">
        <f>IF(N137="znížená",J137,0)</f>
        <v>0</v>
      </c>
      <c r="BG137" s="234">
        <f>IF(N137="zákl. prenesená",J137,0)</f>
        <v>0</v>
      </c>
      <c r="BH137" s="234">
        <f>IF(N137="zníž. prenesená",J137,0)</f>
        <v>0</v>
      </c>
      <c r="BI137" s="234">
        <f>IF(N137="nulová",J137,0)</f>
        <v>0</v>
      </c>
      <c r="BJ137" s="17" t="s">
        <v>133</v>
      </c>
      <c r="BK137" s="234">
        <f>ROUND(I137*H137,2)</f>
        <v>0</v>
      </c>
      <c r="BL137" s="17" t="s">
        <v>143</v>
      </c>
      <c r="BM137" s="233" t="s">
        <v>661</v>
      </c>
    </row>
    <row r="138" s="11" customFormat="1" ht="22.8" customHeight="1">
      <c r="A138" s="11"/>
      <c r="B138" s="207"/>
      <c r="C138" s="208"/>
      <c r="D138" s="209" t="s">
        <v>75</v>
      </c>
      <c r="E138" s="246" t="s">
        <v>378</v>
      </c>
      <c r="F138" s="246" t="s">
        <v>379</v>
      </c>
      <c r="G138" s="208"/>
      <c r="H138" s="208"/>
      <c r="I138" s="211"/>
      <c r="J138" s="247">
        <f>BK138</f>
        <v>0</v>
      </c>
      <c r="K138" s="208"/>
      <c r="L138" s="213"/>
      <c r="M138" s="214"/>
      <c r="N138" s="215"/>
      <c r="O138" s="215"/>
      <c r="P138" s="216">
        <f>P139</f>
        <v>0</v>
      </c>
      <c r="Q138" s="215"/>
      <c r="R138" s="216">
        <f>R139</f>
        <v>0</v>
      </c>
      <c r="S138" s="215"/>
      <c r="T138" s="217">
        <f>T139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218" t="s">
        <v>84</v>
      </c>
      <c r="AT138" s="219" t="s">
        <v>75</v>
      </c>
      <c r="AU138" s="219" t="s">
        <v>84</v>
      </c>
      <c r="AY138" s="218" t="s">
        <v>127</v>
      </c>
      <c r="BK138" s="220">
        <f>BK139</f>
        <v>0</v>
      </c>
    </row>
    <row r="139" s="2" customFormat="1" ht="33" customHeight="1">
      <c r="A139" s="38"/>
      <c r="B139" s="39"/>
      <c r="C139" s="221" t="s">
        <v>312</v>
      </c>
      <c r="D139" s="221" t="s">
        <v>128</v>
      </c>
      <c r="E139" s="222" t="s">
        <v>662</v>
      </c>
      <c r="F139" s="223" t="s">
        <v>663</v>
      </c>
      <c r="G139" s="224" t="s">
        <v>214</v>
      </c>
      <c r="H139" s="225">
        <v>0.074999999999999997</v>
      </c>
      <c r="I139" s="226"/>
      <c r="J139" s="227">
        <f>ROUND(I139*H139,2)</f>
        <v>0</v>
      </c>
      <c r="K139" s="228"/>
      <c r="L139" s="44"/>
      <c r="M139" s="229" t="s">
        <v>1</v>
      </c>
      <c r="N139" s="230" t="s">
        <v>42</v>
      </c>
      <c r="O139" s="97"/>
      <c r="P139" s="231">
        <f>O139*H139</f>
        <v>0</v>
      </c>
      <c r="Q139" s="231">
        <v>0</v>
      </c>
      <c r="R139" s="231">
        <f>Q139*H139</f>
        <v>0</v>
      </c>
      <c r="S139" s="231">
        <v>0</v>
      </c>
      <c r="T139" s="23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3" t="s">
        <v>143</v>
      </c>
      <c r="AT139" s="233" t="s">
        <v>128</v>
      </c>
      <c r="AU139" s="233" t="s">
        <v>133</v>
      </c>
      <c r="AY139" s="17" t="s">
        <v>127</v>
      </c>
      <c r="BE139" s="234">
        <f>IF(N139="základná",J139,0)</f>
        <v>0</v>
      </c>
      <c r="BF139" s="234">
        <f>IF(N139="znížená",J139,0)</f>
        <v>0</v>
      </c>
      <c r="BG139" s="234">
        <f>IF(N139="zákl. prenesená",J139,0)</f>
        <v>0</v>
      </c>
      <c r="BH139" s="234">
        <f>IF(N139="zníž. prenesená",J139,0)</f>
        <v>0</v>
      </c>
      <c r="BI139" s="234">
        <f>IF(N139="nulová",J139,0)</f>
        <v>0</v>
      </c>
      <c r="BJ139" s="17" t="s">
        <v>133</v>
      </c>
      <c r="BK139" s="234">
        <f>ROUND(I139*H139,2)</f>
        <v>0</v>
      </c>
      <c r="BL139" s="17" t="s">
        <v>143</v>
      </c>
      <c r="BM139" s="233" t="s">
        <v>664</v>
      </c>
    </row>
    <row r="140" s="11" customFormat="1" ht="25.92" customHeight="1">
      <c r="A140" s="11"/>
      <c r="B140" s="207"/>
      <c r="C140" s="208"/>
      <c r="D140" s="209" t="s">
        <v>75</v>
      </c>
      <c r="E140" s="210" t="s">
        <v>388</v>
      </c>
      <c r="F140" s="210" t="s">
        <v>389</v>
      </c>
      <c r="G140" s="208"/>
      <c r="H140" s="208"/>
      <c r="I140" s="211"/>
      <c r="J140" s="212">
        <f>BK140</f>
        <v>0</v>
      </c>
      <c r="K140" s="208"/>
      <c r="L140" s="213"/>
      <c r="M140" s="214"/>
      <c r="N140" s="215"/>
      <c r="O140" s="215"/>
      <c r="P140" s="216">
        <f>P141+P149+P163</f>
        <v>0</v>
      </c>
      <c r="Q140" s="215"/>
      <c r="R140" s="216">
        <f>R141+R149+R163</f>
        <v>1.5135315199999999</v>
      </c>
      <c r="S140" s="215"/>
      <c r="T140" s="217">
        <f>T141+T149+T163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218" t="s">
        <v>133</v>
      </c>
      <c r="AT140" s="219" t="s">
        <v>75</v>
      </c>
      <c r="AU140" s="219" t="s">
        <v>76</v>
      </c>
      <c r="AY140" s="218" t="s">
        <v>127</v>
      </c>
      <c r="BK140" s="220">
        <f>BK141+BK149+BK163</f>
        <v>0</v>
      </c>
    </row>
    <row r="141" s="11" customFormat="1" ht="22.8" customHeight="1">
      <c r="A141" s="11"/>
      <c r="B141" s="207"/>
      <c r="C141" s="208"/>
      <c r="D141" s="209" t="s">
        <v>75</v>
      </c>
      <c r="E141" s="246" t="s">
        <v>665</v>
      </c>
      <c r="F141" s="246" t="s">
        <v>666</v>
      </c>
      <c r="G141" s="208"/>
      <c r="H141" s="208"/>
      <c r="I141" s="211"/>
      <c r="J141" s="247">
        <f>BK141</f>
        <v>0</v>
      </c>
      <c r="K141" s="208"/>
      <c r="L141" s="213"/>
      <c r="M141" s="214"/>
      <c r="N141" s="215"/>
      <c r="O141" s="215"/>
      <c r="P141" s="216">
        <f>SUM(P142:P148)</f>
        <v>0</v>
      </c>
      <c r="Q141" s="215"/>
      <c r="R141" s="216">
        <f>SUM(R142:R148)</f>
        <v>0.036982799999999996</v>
      </c>
      <c r="S141" s="215"/>
      <c r="T141" s="217">
        <f>SUM(T142:T148)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218" t="s">
        <v>133</v>
      </c>
      <c r="AT141" s="219" t="s">
        <v>75</v>
      </c>
      <c r="AU141" s="219" t="s">
        <v>84</v>
      </c>
      <c r="AY141" s="218" t="s">
        <v>127</v>
      </c>
      <c r="BK141" s="220">
        <f>SUM(BK142:BK148)</f>
        <v>0</v>
      </c>
    </row>
    <row r="142" s="2" customFormat="1" ht="24.15" customHeight="1">
      <c r="A142" s="38"/>
      <c r="B142" s="39"/>
      <c r="C142" s="221" t="s">
        <v>395</v>
      </c>
      <c r="D142" s="221" t="s">
        <v>128</v>
      </c>
      <c r="E142" s="222" t="s">
        <v>667</v>
      </c>
      <c r="F142" s="223" t="s">
        <v>668</v>
      </c>
      <c r="G142" s="224" t="s">
        <v>240</v>
      </c>
      <c r="H142" s="225">
        <v>18</v>
      </c>
      <c r="I142" s="226"/>
      <c r="J142" s="227">
        <f>ROUND(I142*H142,2)</f>
        <v>0</v>
      </c>
      <c r="K142" s="228"/>
      <c r="L142" s="44"/>
      <c r="M142" s="229" t="s">
        <v>1</v>
      </c>
      <c r="N142" s="230" t="s">
        <v>42</v>
      </c>
      <c r="O142" s="97"/>
      <c r="P142" s="231">
        <f>O142*H142</f>
        <v>0</v>
      </c>
      <c r="Q142" s="231">
        <v>9.0000000000000002E-06</v>
      </c>
      <c r="R142" s="231">
        <f>Q142*H142</f>
        <v>0.00016200000000000001</v>
      </c>
      <c r="S142" s="231">
        <v>0</v>
      </c>
      <c r="T142" s="23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3" t="s">
        <v>395</v>
      </c>
      <c r="AT142" s="233" t="s">
        <v>128</v>
      </c>
      <c r="AU142" s="233" t="s">
        <v>133</v>
      </c>
      <c r="AY142" s="17" t="s">
        <v>127</v>
      </c>
      <c r="BE142" s="234">
        <f>IF(N142="základná",J142,0)</f>
        <v>0</v>
      </c>
      <c r="BF142" s="234">
        <f>IF(N142="znížená",J142,0)</f>
        <v>0</v>
      </c>
      <c r="BG142" s="234">
        <f>IF(N142="zákl. prenesená",J142,0)</f>
        <v>0</v>
      </c>
      <c r="BH142" s="234">
        <f>IF(N142="zníž. prenesená",J142,0)</f>
        <v>0</v>
      </c>
      <c r="BI142" s="234">
        <f>IF(N142="nulová",J142,0)</f>
        <v>0</v>
      </c>
      <c r="BJ142" s="17" t="s">
        <v>133</v>
      </c>
      <c r="BK142" s="234">
        <f>ROUND(I142*H142,2)</f>
        <v>0</v>
      </c>
      <c r="BL142" s="17" t="s">
        <v>395</v>
      </c>
      <c r="BM142" s="233" t="s">
        <v>669</v>
      </c>
    </row>
    <row r="143" s="2" customFormat="1" ht="24.15" customHeight="1">
      <c r="A143" s="38"/>
      <c r="B143" s="39"/>
      <c r="C143" s="260" t="s">
        <v>519</v>
      </c>
      <c r="D143" s="260" t="s">
        <v>299</v>
      </c>
      <c r="E143" s="261" t="s">
        <v>670</v>
      </c>
      <c r="F143" s="262" t="s">
        <v>671</v>
      </c>
      <c r="G143" s="263" t="s">
        <v>240</v>
      </c>
      <c r="H143" s="264">
        <v>18.359999999999999</v>
      </c>
      <c r="I143" s="265"/>
      <c r="J143" s="266">
        <f>ROUND(I143*H143,2)</f>
        <v>0</v>
      </c>
      <c r="K143" s="267"/>
      <c r="L143" s="268"/>
      <c r="M143" s="269" t="s">
        <v>1</v>
      </c>
      <c r="N143" s="270" t="s">
        <v>42</v>
      </c>
      <c r="O143" s="97"/>
      <c r="P143" s="231">
        <f>O143*H143</f>
        <v>0</v>
      </c>
      <c r="Q143" s="231">
        <v>8.0000000000000007E-05</v>
      </c>
      <c r="R143" s="231">
        <f>Q143*H143</f>
        <v>0.0014688000000000001</v>
      </c>
      <c r="S143" s="231">
        <v>0</v>
      </c>
      <c r="T143" s="23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3" t="s">
        <v>320</v>
      </c>
      <c r="AT143" s="233" t="s">
        <v>299</v>
      </c>
      <c r="AU143" s="233" t="s">
        <v>133</v>
      </c>
      <c r="AY143" s="17" t="s">
        <v>127</v>
      </c>
      <c r="BE143" s="234">
        <f>IF(N143="základná",J143,0)</f>
        <v>0</v>
      </c>
      <c r="BF143" s="234">
        <f>IF(N143="znížená",J143,0)</f>
        <v>0</v>
      </c>
      <c r="BG143" s="234">
        <f>IF(N143="zákl. prenesená",J143,0)</f>
        <v>0</v>
      </c>
      <c r="BH143" s="234">
        <f>IF(N143="zníž. prenesená",J143,0)</f>
        <v>0</v>
      </c>
      <c r="BI143" s="234">
        <f>IF(N143="nulová",J143,0)</f>
        <v>0</v>
      </c>
      <c r="BJ143" s="17" t="s">
        <v>133</v>
      </c>
      <c r="BK143" s="234">
        <f>ROUND(I143*H143,2)</f>
        <v>0</v>
      </c>
      <c r="BL143" s="17" t="s">
        <v>395</v>
      </c>
      <c r="BM143" s="233" t="s">
        <v>672</v>
      </c>
    </row>
    <row r="144" s="13" customFormat="1">
      <c r="A144" s="13"/>
      <c r="B144" s="248"/>
      <c r="C144" s="249"/>
      <c r="D144" s="250" t="s">
        <v>190</v>
      </c>
      <c r="E144" s="249"/>
      <c r="F144" s="252" t="s">
        <v>673</v>
      </c>
      <c r="G144" s="249"/>
      <c r="H144" s="253">
        <v>18.359999999999999</v>
      </c>
      <c r="I144" s="254"/>
      <c r="J144" s="249"/>
      <c r="K144" s="249"/>
      <c r="L144" s="255"/>
      <c r="M144" s="256"/>
      <c r="N144" s="257"/>
      <c r="O144" s="257"/>
      <c r="P144" s="257"/>
      <c r="Q144" s="257"/>
      <c r="R144" s="257"/>
      <c r="S144" s="257"/>
      <c r="T144" s="25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9" t="s">
        <v>190</v>
      </c>
      <c r="AU144" s="259" t="s">
        <v>133</v>
      </c>
      <c r="AV144" s="13" t="s">
        <v>133</v>
      </c>
      <c r="AW144" s="13" t="s">
        <v>4</v>
      </c>
      <c r="AX144" s="13" t="s">
        <v>84</v>
      </c>
      <c r="AY144" s="259" t="s">
        <v>127</v>
      </c>
    </row>
    <row r="145" s="2" customFormat="1" ht="24.15" customHeight="1">
      <c r="A145" s="38"/>
      <c r="B145" s="39"/>
      <c r="C145" s="221" t="s">
        <v>226</v>
      </c>
      <c r="D145" s="221" t="s">
        <v>128</v>
      </c>
      <c r="E145" s="222" t="s">
        <v>674</v>
      </c>
      <c r="F145" s="223" t="s">
        <v>675</v>
      </c>
      <c r="G145" s="224" t="s">
        <v>240</v>
      </c>
      <c r="H145" s="225">
        <v>120</v>
      </c>
      <c r="I145" s="226"/>
      <c r="J145" s="227">
        <f>ROUND(I145*H145,2)</f>
        <v>0</v>
      </c>
      <c r="K145" s="228"/>
      <c r="L145" s="44"/>
      <c r="M145" s="229" t="s">
        <v>1</v>
      </c>
      <c r="N145" s="230" t="s">
        <v>42</v>
      </c>
      <c r="O145" s="97"/>
      <c r="P145" s="231">
        <f>O145*H145</f>
        <v>0</v>
      </c>
      <c r="Q145" s="231">
        <v>9.0000000000000002E-06</v>
      </c>
      <c r="R145" s="231">
        <f>Q145*H145</f>
        <v>0.00108</v>
      </c>
      <c r="S145" s="231">
        <v>0</v>
      </c>
      <c r="T145" s="23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3" t="s">
        <v>395</v>
      </c>
      <c r="AT145" s="233" t="s">
        <v>128</v>
      </c>
      <c r="AU145" s="233" t="s">
        <v>133</v>
      </c>
      <c r="AY145" s="17" t="s">
        <v>127</v>
      </c>
      <c r="BE145" s="234">
        <f>IF(N145="základná",J145,0)</f>
        <v>0</v>
      </c>
      <c r="BF145" s="234">
        <f>IF(N145="znížená",J145,0)</f>
        <v>0</v>
      </c>
      <c r="BG145" s="234">
        <f>IF(N145="zákl. prenesená",J145,0)</f>
        <v>0</v>
      </c>
      <c r="BH145" s="234">
        <f>IF(N145="zníž. prenesená",J145,0)</f>
        <v>0</v>
      </c>
      <c r="BI145" s="234">
        <f>IF(N145="nulová",J145,0)</f>
        <v>0</v>
      </c>
      <c r="BJ145" s="17" t="s">
        <v>133</v>
      </c>
      <c r="BK145" s="234">
        <f>ROUND(I145*H145,2)</f>
        <v>0</v>
      </c>
      <c r="BL145" s="17" t="s">
        <v>395</v>
      </c>
      <c r="BM145" s="233" t="s">
        <v>676</v>
      </c>
    </row>
    <row r="146" s="2" customFormat="1" ht="24.15" customHeight="1">
      <c r="A146" s="38"/>
      <c r="B146" s="39"/>
      <c r="C146" s="260" t="s">
        <v>221</v>
      </c>
      <c r="D146" s="260" t="s">
        <v>299</v>
      </c>
      <c r="E146" s="261" t="s">
        <v>677</v>
      </c>
      <c r="F146" s="262" t="s">
        <v>678</v>
      </c>
      <c r="G146" s="263" t="s">
        <v>240</v>
      </c>
      <c r="H146" s="264">
        <v>122.40000000000001</v>
      </c>
      <c r="I146" s="265"/>
      <c r="J146" s="266">
        <f>ROUND(I146*H146,2)</f>
        <v>0</v>
      </c>
      <c r="K146" s="267"/>
      <c r="L146" s="268"/>
      <c r="M146" s="269" t="s">
        <v>1</v>
      </c>
      <c r="N146" s="270" t="s">
        <v>42</v>
      </c>
      <c r="O146" s="97"/>
      <c r="P146" s="231">
        <f>O146*H146</f>
        <v>0</v>
      </c>
      <c r="Q146" s="231">
        <v>0.00027999999999999998</v>
      </c>
      <c r="R146" s="231">
        <f>Q146*H146</f>
        <v>0.034271999999999997</v>
      </c>
      <c r="S146" s="231">
        <v>0</v>
      </c>
      <c r="T146" s="23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3" t="s">
        <v>320</v>
      </c>
      <c r="AT146" s="233" t="s">
        <v>299</v>
      </c>
      <c r="AU146" s="233" t="s">
        <v>133</v>
      </c>
      <c r="AY146" s="17" t="s">
        <v>127</v>
      </c>
      <c r="BE146" s="234">
        <f>IF(N146="základná",J146,0)</f>
        <v>0</v>
      </c>
      <c r="BF146" s="234">
        <f>IF(N146="znížená",J146,0)</f>
        <v>0</v>
      </c>
      <c r="BG146" s="234">
        <f>IF(N146="zákl. prenesená",J146,0)</f>
        <v>0</v>
      </c>
      <c r="BH146" s="234">
        <f>IF(N146="zníž. prenesená",J146,0)</f>
        <v>0</v>
      </c>
      <c r="BI146" s="234">
        <f>IF(N146="nulová",J146,0)</f>
        <v>0</v>
      </c>
      <c r="BJ146" s="17" t="s">
        <v>133</v>
      </c>
      <c r="BK146" s="234">
        <f>ROUND(I146*H146,2)</f>
        <v>0</v>
      </c>
      <c r="BL146" s="17" t="s">
        <v>395</v>
      </c>
      <c r="BM146" s="233" t="s">
        <v>679</v>
      </c>
    </row>
    <row r="147" s="13" customFormat="1">
      <c r="A147" s="13"/>
      <c r="B147" s="248"/>
      <c r="C147" s="249"/>
      <c r="D147" s="250" t="s">
        <v>190</v>
      </c>
      <c r="E147" s="249"/>
      <c r="F147" s="252" t="s">
        <v>680</v>
      </c>
      <c r="G147" s="249"/>
      <c r="H147" s="253">
        <v>122.40000000000001</v>
      </c>
      <c r="I147" s="254"/>
      <c r="J147" s="249"/>
      <c r="K147" s="249"/>
      <c r="L147" s="255"/>
      <c r="M147" s="256"/>
      <c r="N147" s="257"/>
      <c r="O147" s="257"/>
      <c r="P147" s="257"/>
      <c r="Q147" s="257"/>
      <c r="R147" s="257"/>
      <c r="S147" s="257"/>
      <c r="T147" s="25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9" t="s">
        <v>190</v>
      </c>
      <c r="AU147" s="259" t="s">
        <v>133</v>
      </c>
      <c r="AV147" s="13" t="s">
        <v>133</v>
      </c>
      <c r="AW147" s="13" t="s">
        <v>4</v>
      </c>
      <c r="AX147" s="13" t="s">
        <v>84</v>
      </c>
      <c r="AY147" s="259" t="s">
        <v>127</v>
      </c>
    </row>
    <row r="148" s="2" customFormat="1" ht="24.15" customHeight="1">
      <c r="A148" s="38"/>
      <c r="B148" s="39"/>
      <c r="C148" s="221" t="s">
        <v>277</v>
      </c>
      <c r="D148" s="221" t="s">
        <v>128</v>
      </c>
      <c r="E148" s="222" t="s">
        <v>681</v>
      </c>
      <c r="F148" s="223" t="s">
        <v>682</v>
      </c>
      <c r="G148" s="224" t="s">
        <v>441</v>
      </c>
      <c r="H148" s="271"/>
      <c r="I148" s="226"/>
      <c r="J148" s="227">
        <f>ROUND(I148*H148,2)</f>
        <v>0</v>
      </c>
      <c r="K148" s="228"/>
      <c r="L148" s="44"/>
      <c r="M148" s="229" t="s">
        <v>1</v>
      </c>
      <c r="N148" s="230" t="s">
        <v>42</v>
      </c>
      <c r="O148" s="97"/>
      <c r="P148" s="231">
        <f>O148*H148</f>
        <v>0</v>
      </c>
      <c r="Q148" s="231">
        <v>0</v>
      </c>
      <c r="R148" s="231">
        <f>Q148*H148</f>
        <v>0</v>
      </c>
      <c r="S148" s="231">
        <v>0</v>
      </c>
      <c r="T148" s="23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3" t="s">
        <v>395</v>
      </c>
      <c r="AT148" s="233" t="s">
        <v>128</v>
      </c>
      <c r="AU148" s="233" t="s">
        <v>133</v>
      </c>
      <c r="AY148" s="17" t="s">
        <v>127</v>
      </c>
      <c r="BE148" s="234">
        <f>IF(N148="základná",J148,0)</f>
        <v>0</v>
      </c>
      <c r="BF148" s="234">
        <f>IF(N148="znížená",J148,0)</f>
        <v>0</v>
      </c>
      <c r="BG148" s="234">
        <f>IF(N148="zákl. prenesená",J148,0)</f>
        <v>0</v>
      </c>
      <c r="BH148" s="234">
        <f>IF(N148="zníž. prenesená",J148,0)</f>
        <v>0</v>
      </c>
      <c r="BI148" s="234">
        <f>IF(N148="nulová",J148,0)</f>
        <v>0</v>
      </c>
      <c r="BJ148" s="17" t="s">
        <v>133</v>
      </c>
      <c r="BK148" s="234">
        <f>ROUND(I148*H148,2)</f>
        <v>0</v>
      </c>
      <c r="BL148" s="17" t="s">
        <v>395</v>
      </c>
      <c r="BM148" s="233" t="s">
        <v>683</v>
      </c>
    </row>
    <row r="149" s="11" customFormat="1" ht="22.8" customHeight="1">
      <c r="A149" s="11"/>
      <c r="B149" s="207"/>
      <c r="C149" s="208"/>
      <c r="D149" s="209" t="s">
        <v>75</v>
      </c>
      <c r="E149" s="246" t="s">
        <v>684</v>
      </c>
      <c r="F149" s="246" t="s">
        <v>685</v>
      </c>
      <c r="G149" s="208"/>
      <c r="H149" s="208"/>
      <c r="I149" s="211"/>
      <c r="J149" s="247">
        <f>BK149</f>
        <v>0</v>
      </c>
      <c r="K149" s="208"/>
      <c r="L149" s="213"/>
      <c r="M149" s="214"/>
      <c r="N149" s="215"/>
      <c r="O149" s="215"/>
      <c r="P149" s="216">
        <f>SUM(P150:P162)</f>
        <v>0</v>
      </c>
      <c r="Q149" s="215"/>
      <c r="R149" s="216">
        <f>SUM(R150:R162)</f>
        <v>1.4764258699999999</v>
      </c>
      <c r="S149" s="215"/>
      <c r="T149" s="217">
        <f>SUM(T150:T162)</f>
        <v>0</v>
      </c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R149" s="218" t="s">
        <v>133</v>
      </c>
      <c r="AT149" s="219" t="s">
        <v>75</v>
      </c>
      <c r="AU149" s="219" t="s">
        <v>84</v>
      </c>
      <c r="AY149" s="218" t="s">
        <v>127</v>
      </c>
      <c r="BK149" s="220">
        <f>SUM(BK150:BK162)</f>
        <v>0</v>
      </c>
    </row>
    <row r="150" s="2" customFormat="1" ht="33" customHeight="1">
      <c r="A150" s="38"/>
      <c r="B150" s="39"/>
      <c r="C150" s="221" t="s">
        <v>237</v>
      </c>
      <c r="D150" s="221" t="s">
        <v>128</v>
      </c>
      <c r="E150" s="222" t="s">
        <v>686</v>
      </c>
      <c r="F150" s="223" t="s">
        <v>687</v>
      </c>
      <c r="G150" s="224" t="s">
        <v>240</v>
      </c>
      <c r="H150" s="225">
        <v>18</v>
      </c>
      <c r="I150" s="226"/>
      <c r="J150" s="227">
        <f>ROUND(I150*H150,2)</f>
        <v>0</v>
      </c>
      <c r="K150" s="228"/>
      <c r="L150" s="44"/>
      <c r="M150" s="229" t="s">
        <v>1</v>
      </c>
      <c r="N150" s="230" t="s">
        <v>42</v>
      </c>
      <c r="O150" s="97"/>
      <c r="P150" s="231">
        <f>O150*H150</f>
        <v>0</v>
      </c>
      <c r="Q150" s="231">
        <v>0.0038907500000000001</v>
      </c>
      <c r="R150" s="231">
        <f>Q150*H150</f>
        <v>0.070033499999999999</v>
      </c>
      <c r="S150" s="231">
        <v>0</v>
      </c>
      <c r="T150" s="23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3" t="s">
        <v>395</v>
      </c>
      <c r="AT150" s="233" t="s">
        <v>128</v>
      </c>
      <c r="AU150" s="233" t="s">
        <v>133</v>
      </c>
      <c r="AY150" s="17" t="s">
        <v>127</v>
      </c>
      <c r="BE150" s="234">
        <f>IF(N150="základná",J150,0)</f>
        <v>0</v>
      </c>
      <c r="BF150" s="234">
        <f>IF(N150="znížená",J150,0)</f>
        <v>0</v>
      </c>
      <c r="BG150" s="234">
        <f>IF(N150="zákl. prenesená",J150,0)</f>
        <v>0</v>
      </c>
      <c r="BH150" s="234">
        <f>IF(N150="zníž. prenesená",J150,0)</f>
        <v>0</v>
      </c>
      <c r="BI150" s="234">
        <f>IF(N150="nulová",J150,0)</f>
        <v>0</v>
      </c>
      <c r="BJ150" s="17" t="s">
        <v>133</v>
      </c>
      <c r="BK150" s="234">
        <f>ROUND(I150*H150,2)</f>
        <v>0</v>
      </c>
      <c r="BL150" s="17" t="s">
        <v>395</v>
      </c>
      <c r="BM150" s="233" t="s">
        <v>688</v>
      </c>
    </row>
    <row r="151" s="2" customFormat="1" ht="33" customHeight="1">
      <c r="A151" s="38"/>
      <c r="B151" s="39"/>
      <c r="C151" s="221" t="s">
        <v>211</v>
      </c>
      <c r="D151" s="221" t="s">
        <v>128</v>
      </c>
      <c r="E151" s="222" t="s">
        <v>689</v>
      </c>
      <c r="F151" s="223" t="s">
        <v>690</v>
      </c>
      <c r="G151" s="224" t="s">
        <v>240</v>
      </c>
      <c r="H151" s="225">
        <v>120</v>
      </c>
      <c r="I151" s="226"/>
      <c r="J151" s="227">
        <f>ROUND(I151*H151,2)</f>
        <v>0</v>
      </c>
      <c r="K151" s="228"/>
      <c r="L151" s="44"/>
      <c r="M151" s="229" t="s">
        <v>1</v>
      </c>
      <c r="N151" s="230" t="s">
        <v>42</v>
      </c>
      <c r="O151" s="97"/>
      <c r="P151" s="231">
        <f>O151*H151</f>
        <v>0</v>
      </c>
      <c r="Q151" s="231">
        <v>0.0065930499999999996</v>
      </c>
      <c r="R151" s="231">
        <f>Q151*H151</f>
        <v>0.79116599999999992</v>
      </c>
      <c r="S151" s="231">
        <v>0</v>
      </c>
      <c r="T151" s="23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3" t="s">
        <v>395</v>
      </c>
      <c r="AT151" s="233" t="s">
        <v>128</v>
      </c>
      <c r="AU151" s="233" t="s">
        <v>133</v>
      </c>
      <c r="AY151" s="17" t="s">
        <v>127</v>
      </c>
      <c r="BE151" s="234">
        <f>IF(N151="základná",J151,0)</f>
        <v>0</v>
      </c>
      <c r="BF151" s="234">
        <f>IF(N151="znížená",J151,0)</f>
        <v>0</v>
      </c>
      <c r="BG151" s="234">
        <f>IF(N151="zákl. prenesená",J151,0)</f>
        <v>0</v>
      </c>
      <c r="BH151" s="234">
        <f>IF(N151="zníž. prenesená",J151,0)</f>
        <v>0</v>
      </c>
      <c r="BI151" s="234">
        <f>IF(N151="nulová",J151,0)</f>
        <v>0</v>
      </c>
      <c r="BJ151" s="17" t="s">
        <v>133</v>
      </c>
      <c r="BK151" s="234">
        <f>ROUND(I151*H151,2)</f>
        <v>0</v>
      </c>
      <c r="BL151" s="17" t="s">
        <v>395</v>
      </c>
      <c r="BM151" s="233" t="s">
        <v>691</v>
      </c>
    </row>
    <row r="152" s="2" customFormat="1" ht="16.5" customHeight="1">
      <c r="A152" s="38"/>
      <c r="B152" s="39"/>
      <c r="C152" s="221" t="s">
        <v>242</v>
      </c>
      <c r="D152" s="221" t="s">
        <v>128</v>
      </c>
      <c r="E152" s="222" t="s">
        <v>692</v>
      </c>
      <c r="F152" s="223" t="s">
        <v>693</v>
      </c>
      <c r="G152" s="224" t="s">
        <v>694</v>
      </c>
      <c r="H152" s="225">
        <v>1</v>
      </c>
      <c r="I152" s="226"/>
      <c r="J152" s="227">
        <f>ROUND(I152*H152,2)</f>
        <v>0</v>
      </c>
      <c r="K152" s="228"/>
      <c r="L152" s="44"/>
      <c r="M152" s="229" t="s">
        <v>1</v>
      </c>
      <c r="N152" s="230" t="s">
        <v>42</v>
      </c>
      <c r="O152" s="97"/>
      <c r="P152" s="231">
        <f>O152*H152</f>
        <v>0</v>
      </c>
      <c r="Q152" s="231">
        <v>1.0000000000000001E-05</v>
      </c>
      <c r="R152" s="231">
        <f>Q152*H152</f>
        <v>1.0000000000000001E-05</v>
      </c>
      <c r="S152" s="231">
        <v>0</v>
      </c>
      <c r="T152" s="23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3" t="s">
        <v>395</v>
      </c>
      <c r="AT152" s="233" t="s">
        <v>128</v>
      </c>
      <c r="AU152" s="233" t="s">
        <v>133</v>
      </c>
      <c r="AY152" s="17" t="s">
        <v>127</v>
      </c>
      <c r="BE152" s="234">
        <f>IF(N152="základná",J152,0)</f>
        <v>0</v>
      </c>
      <c r="BF152" s="234">
        <f>IF(N152="znížená",J152,0)</f>
        <v>0</v>
      </c>
      <c r="BG152" s="234">
        <f>IF(N152="zákl. prenesená",J152,0)</f>
        <v>0</v>
      </c>
      <c r="BH152" s="234">
        <f>IF(N152="zníž. prenesená",J152,0)</f>
        <v>0</v>
      </c>
      <c r="BI152" s="234">
        <f>IF(N152="nulová",J152,0)</f>
        <v>0</v>
      </c>
      <c r="BJ152" s="17" t="s">
        <v>133</v>
      </c>
      <c r="BK152" s="234">
        <f>ROUND(I152*H152,2)</f>
        <v>0</v>
      </c>
      <c r="BL152" s="17" t="s">
        <v>395</v>
      </c>
      <c r="BM152" s="233" t="s">
        <v>695</v>
      </c>
    </row>
    <row r="153" s="13" customFormat="1">
      <c r="A153" s="13"/>
      <c r="B153" s="248"/>
      <c r="C153" s="249"/>
      <c r="D153" s="250" t="s">
        <v>190</v>
      </c>
      <c r="E153" s="249"/>
      <c r="F153" s="252" t="s">
        <v>696</v>
      </c>
      <c r="G153" s="249"/>
      <c r="H153" s="253">
        <v>1</v>
      </c>
      <c r="I153" s="254"/>
      <c r="J153" s="249"/>
      <c r="K153" s="249"/>
      <c r="L153" s="255"/>
      <c r="M153" s="256"/>
      <c r="N153" s="257"/>
      <c r="O153" s="257"/>
      <c r="P153" s="257"/>
      <c r="Q153" s="257"/>
      <c r="R153" s="257"/>
      <c r="S153" s="257"/>
      <c r="T153" s="25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9" t="s">
        <v>190</v>
      </c>
      <c r="AU153" s="259" t="s">
        <v>133</v>
      </c>
      <c r="AV153" s="13" t="s">
        <v>133</v>
      </c>
      <c r="AW153" s="13" t="s">
        <v>4</v>
      </c>
      <c r="AX153" s="13" t="s">
        <v>84</v>
      </c>
      <c r="AY153" s="259" t="s">
        <v>127</v>
      </c>
    </row>
    <row r="154" s="2" customFormat="1" ht="24.15" customHeight="1">
      <c r="A154" s="38"/>
      <c r="B154" s="39"/>
      <c r="C154" s="221" t="s">
        <v>84</v>
      </c>
      <c r="D154" s="221" t="s">
        <v>128</v>
      </c>
      <c r="E154" s="222" t="s">
        <v>697</v>
      </c>
      <c r="F154" s="223" t="s">
        <v>698</v>
      </c>
      <c r="G154" s="224" t="s">
        <v>694</v>
      </c>
      <c r="H154" s="225">
        <v>3</v>
      </c>
      <c r="I154" s="226"/>
      <c r="J154" s="227">
        <f>ROUND(I154*H154,2)</f>
        <v>0</v>
      </c>
      <c r="K154" s="228"/>
      <c r="L154" s="44"/>
      <c r="M154" s="229" t="s">
        <v>1</v>
      </c>
      <c r="N154" s="230" t="s">
        <v>42</v>
      </c>
      <c r="O154" s="97"/>
      <c r="P154" s="231">
        <f>O154*H154</f>
        <v>0</v>
      </c>
      <c r="Q154" s="231">
        <v>0.00026045000000000002</v>
      </c>
      <c r="R154" s="231">
        <f>Q154*H154</f>
        <v>0.0007813500000000001</v>
      </c>
      <c r="S154" s="231">
        <v>0</v>
      </c>
      <c r="T154" s="23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3" t="s">
        <v>395</v>
      </c>
      <c r="AT154" s="233" t="s">
        <v>128</v>
      </c>
      <c r="AU154" s="233" t="s">
        <v>133</v>
      </c>
      <c r="AY154" s="17" t="s">
        <v>127</v>
      </c>
      <c r="BE154" s="234">
        <f>IF(N154="základná",J154,0)</f>
        <v>0</v>
      </c>
      <c r="BF154" s="234">
        <f>IF(N154="znížená",J154,0)</f>
        <v>0</v>
      </c>
      <c r="BG154" s="234">
        <f>IF(N154="zákl. prenesená",J154,0)</f>
        <v>0</v>
      </c>
      <c r="BH154" s="234">
        <f>IF(N154="zníž. prenesená",J154,0)</f>
        <v>0</v>
      </c>
      <c r="BI154" s="234">
        <f>IF(N154="nulová",J154,0)</f>
        <v>0</v>
      </c>
      <c r="BJ154" s="17" t="s">
        <v>133</v>
      </c>
      <c r="BK154" s="234">
        <f>ROUND(I154*H154,2)</f>
        <v>0</v>
      </c>
      <c r="BL154" s="17" t="s">
        <v>395</v>
      </c>
      <c r="BM154" s="233" t="s">
        <v>699</v>
      </c>
    </row>
    <row r="155" s="2" customFormat="1" ht="37.8" customHeight="1">
      <c r="A155" s="38"/>
      <c r="B155" s="39"/>
      <c r="C155" s="260" t="s">
        <v>133</v>
      </c>
      <c r="D155" s="260" t="s">
        <v>299</v>
      </c>
      <c r="E155" s="261" t="s">
        <v>700</v>
      </c>
      <c r="F155" s="262" t="s">
        <v>701</v>
      </c>
      <c r="G155" s="263" t="s">
        <v>296</v>
      </c>
      <c r="H155" s="264">
        <v>3</v>
      </c>
      <c r="I155" s="265"/>
      <c r="J155" s="266">
        <f>ROUND(I155*H155,2)</f>
        <v>0</v>
      </c>
      <c r="K155" s="267"/>
      <c r="L155" s="268"/>
      <c r="M155" s="269" t="s">
        <v>1</v>
      </c>
      <c r="N155" s="270" t="s">
        <v>42</v>
      </c>
      <c r="O155" s="97"/>
      <c r="P155" s="231">
        <f>O155*H155</f>
        <v>0</v>
      </c>
      <c r="Q155" s="231">
        <v>0.021999999999999999</v>
      </c>
      <c r="R155" s="231">
        <f>Q155*H155</f>
        <v>0.066000000000000003</v>
      </c>
      <c r="S155" s="231">
        <v>0</v>
      </c>
      <c r="T155" s="23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3" t="s">
        <v>320</v>
      </c>
      <c r="AT155" s="233" t="s">
        <v>299</v>
      </c>
      <c r="AU155" s="233" t="s">
        <v>133</v>
      </c>
      <c r="AY155" s="17" t="s">
        <v>127</v>
      </c>
      <c r="BE155" s="234">
        <f>IF(N155="základná",J155,0)</f>
        <v>0</v>
      </c>
      <c r="BF155" s="234">
        <f>IF(N155="znížená",J155,0)</f>
        <v>0</v>
      </c>
      <c r="BG155" s="234">
        <f>IF(N155="zákl. prenesená",J155,0)</f>
        <v>0</v>
      </c>
      <c r="BH155" s="234">
        <f>IF(N155="zníž. prenesená",J155,0)</f>
        <v>0</v>
      </c>
      <c r="BI155" s="234">
        <f>IF(N155="nulová",J155,0)</f>
        <v>0</v>
      </c>
      <c r="BJ155" s="17" t="s">
        <v>133</v>
      </c>
      <c r="BK155" s="234">
        <f>ROUND(I155*H155,2)</f>
        <v>0</v>
      </c>
      <c r="BL155" s="17" t="s">
        <v>395</v>
      </c>
      <c r="BM155" s="233" t="s">
        <v>702</v>
      </c>
    </row>
    <row r="156" s="2" customFormat="1" ht="16.5" customHeight="1">
      <c r="A156" s="38"/>
      <c r="B156" s="39"/>
      <c r="C156" s="221" t="s">
        <v>138</v>
      </c>
      <c r="D156" s="221" t="s">
        <v>128</v>
      </c>
      <c r="E156" s="222" t="s">
        <v>703</v>
      </c>
      <c r="F156" s="223" t="s">
        <v>704</v>
      </c>
      <c r="G156" s="224" t="s">
        <v>296</v>
      </c>
      <c r="H156" s="225">
        <v>10</v>
      </c>
      <c r="I156" s="226"/>
      <c r="J156" s="227">
        <f>ROUND(I156*H156,2)</f>
        <v>0</v>
      </c>
      <c r="K156" s="228"/>
      <c r="L156" s="44"/>
      <c r="M156" s="229" t="s">
        <v>1</v>
      </c>
      <c r="N156" s="230" t="s">
        <v>42</v>
      </c>
      <c r="O156" s="97"/>
      <c r="P156" s="231">
        <f>O156*H156</f>
        <v>0</v>
      </c>
      <c r="Q156" s="231">
        <v>0</v>
      </c>
      <c r="R156" s="231">
        <f>Q156*H156</f>
        <v>0</v>
      </c>
      <c r="S156" s="231">
        <v>0</v>
      </c>
      <c r="T156" s="23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3" t="s">
        <v>395</v>
      </c>
      <c r="AT156" s="233" t="s">
        <v>128</v>
      </c>
      <c r="AU156" s="233" t="s">
        <v>133</v>
      </c>
      <c r="AY156" s="17" t="s">
        <v>127</v>
      </c>
      <c r="BE156" s="234">
        <f>IF(N156="základná",J156,0)</f>
        <v>0</v>
      </c>
      <c r="BF156" s="234">
        <f>IF(N156="znížená",J156,0)</f>
        <v>0</v>
      </c>
      <c r="BG156" s="234">
        <f>IF(N156="zákl. prenesená",J156,0)</f>
        <v>0</v>
      </c>
      <c r="BH156" s="234">
        <f>IF(N156="zníž. prenesená",J156,0)</f>
        <v>0</v>
      </c>
      <c r="BI156" s="234">
        <f>IF(N156="nulová",J156,0)</f>
        <v>0</v>
      </c>
      <c r="BJ156" s="17" t="s">
        <v>133</v>
      </c>
      <c r="BK156" s="234">
        <f>ROUND(I156*H156,2)</f>
        <v>0</v>
      </c>
      <c r="BL156" s="17" t="s">
        <v>395</v>
      </c>
      <c r="BM156" s="233" t="s">
        <v>705</v>
      </c>
    </row>
    <row r="157" s="2" customFormat="1" ht="21.75" customHeight="1">
      <c r="A157" s="38"/>
      <c r="B157" s="39"/>
      <c r="C157" s="260" t="s">
        <v>143</v>
      </c>
      <c r="D157" s="260" t="s">
        <v>299</v>
      </c>
      <c r="E157" s="261" t="s">
        <v>706</v>
      </c>
      <c r="F157" s="262" t="s">
        <v>707</v>
      </c>
      <c r="G157" s="263" t="s">
        <v>296</v>
      </c>
      <c r="H157" s="264">
        <v>10</v>
      </c>
      <c r="I157" s="265"/>
      <c r="J157" s="266">
        <f>ROUND(I157*H157,2)</f>
        <v>0</v>
      </c>
      <c r="K157" s="267"/>
      <c r="L157" s="268"/>
      <c r="M157" s="269" t="s">
        <v>1</v>
      </c>
      <c r="N157" s="270" t="s">
        <v>42</v>
      </c>
      <c r="O157" s="97"/>
      <c r="P157" s="231">
        <f>O157*H157</f>
        <v>0</v>
      </c>
      <c r="Q157" s="231">
        <v>0.021319999999999999</v>
      </c>
      <c r="R157" s="231">
        <f>Q157*H157</f>
        <v>0.2132</v>
      </c>
      <c r="S157" s="231">
        <v>0</v>
      </c>
      <c r="T157" s="23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3" t="s">
        <v>320</v>
      </c>
      <c r="AT157" s="233" t="s">
        <v>299</v>
      </c>
      <c r="AU157" s="233" t="s">
        <v>133</v>
      </c>
      <c r="AY157" s="17" t="s">
        <v>127</v>
      </c>
      <c r="BE157" s="234">
        <f>IF(N157="základná",J157,0)</f>
        <v>0</v>
      </c>
      <c r="BF157" s="234">
        <f>IF(N157="znížená",J157,0)</f>
        <v>0</v>
      </c>
      <c r="BG157" s="234">
        <f>IF(N157="zákl. prenesená",J157,0)</f>
        <v>0</v>
      </c>
      <c r="BH157" s="234">
        <f>IF(N157="zníž. prenesená",J157,0)</f>
        <v>0</v>
      </c>
      <c r="BI157" s="234">
        <f>IF(N157="nulová",J157,0)</f>
        <v>0</v>
      </c>
      <c r="BJ157" s="17" t="s">
        <v>133</v>
      </c>
      <c r="BK157" s="234">
        <f>ROUND(I157*H157,2)</f>
        <v>0</v>
      </c>
      <c r="BL157" s="17" t="s">
        <v>395</v>
      </c>
      <c r="BM157" s="233" t="s">
        <v>708</v>
      </c>
    </row>
    <row r="158" s="2" customFormat="1" ht="16.5" customHeight="1">
      <c r="A158" s="38"/>
      <c r="B158" s="39"/>
      <c r="C158" s="260" t="s">
        <v>126</v>
      </c>
      <c r="D158" s="260" t="s">
        <v>299</v>
      </c>
      <c r="E158" s="261" t="s">
        <v>709</v>
      </c>
      <c r="F158" s="262" t="s">
        <v>710</v>
      </c>
      <c r="G158" s="263" t="s">
        <v>296</v>
      </c>
      <c r="H158" s="264">
        <v>10</v>
      </c>
      <c r="I158" s="265"/>
      <c r="J158" s="266">
        <f>ROUND(I158*H158,2)</f>
        <v>0</v>
      </c>
      <c r="K158" s="267"/>
      <c r="L158" s="268"/>
      <c r="M158" s="269" t="s">
        <v>1</v>
      </c>
      <c r="N158" s="270" t="s">
        <v>42</v>
      </c>
      <c r="O158" s="97"/>
      <c r="P158" s="231">
        <f>O158*H158</f>
        <v>0</v>
      </c>
      <c r="Q158" s="231">
        <v>0.030710000000000001</v>
      </c>
      <c r="R158" s="231">
        <f>Q158*H158</f>
        <v>0.30710000000000004</v>
      </c>
      <c r="S158" s="231">
        <v>0</v>
      </c>
      <c r="T158" s="23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3" t="s">
        <v>320</v>
      </c>
      <c r="AT158" s="233" t="s">
        <v>299</v>
      </c>
      <c r="AU158" s="233" t="s">
        <v>133</v>
      </c>
      <c r="AY158" s="17" t="s">
        <v>127</v>
      </c>
      <c r="BE158" s="234">
        <f>IF(N158="základná",J158,0)</f>
        <v>0</v>
      </c>
      <c r="BF158" s="234">
        <f>IF(N158="znížená",J158,0)</f>
        <v>0</v>
      </c>
      <c r="BG158" s="234">
        <f>IF(N158="zákl. prenesená",J158,0)</f>
        <v>0</v>
      </c>
      <c r="BH158" s="234">
        <f>IF(N158="zníž. prenesená",J158,0)</f>
        <v>0</v>
      </c>
      <c r="BI158" s="234">
        <f>IF(N158="nulová",J158,0)</f>
        <v>0</v>
      </c>
      <c r="BJ158" s="17" t="s">
        <v>133</v>
      </c>
      <c r="BK158" s="234">
        <f>ROUND(I158*H158,2)</f>
        <v>0</v>
      </c>
      <c r="BL158" s="17" t="s">
        <v>395</v>
      </c>
      <c r="BM158" s="233" t="s">
        <v>711</v>
      </c>
    </row>
    <row r="159" s="2" customFormat="1" ht="24.15" customHeight="1">
      <c r="A159" s="38"/>
      <c r="B159" s="39"/>
      <c r="C159" s="221" t="s">
        <v>273</v>
      </c>
      <c r="D159" s="221" t="s">
        <v>128</v>
      </c>
      <c r="E159" s="222" t="s">
        <v>712</v>
      </c>
      <c r="F159" s="223" t="s">
        <v>713</v>
      </c>
      <c r="G159" s="224" t="s">
        <v>714</v>
      </c>
      <c r="H159" s="225">
        <v>3</v>
      </c>
      <c r="I159" s="226"/>
      <c r="J159" s="227">
        <f>ROUND(I159*H159,2)</f>
        <v>0</v>
      </c>
      <c r="K159" s="228"/>
      <c r="L159" s="44"/>
      <c r="M159" s="229" t="s">
        <v>1</v>
      </c>
      <c r="N159" s="230" t="s">
        <v>42</v>
      </c>
      <c r="O159" s="97"/>
      <c r="P159" s="231">
        <f>O159*H159</f>
        <v>0</v>
      </c>
      <c r="Q159" s="231">
        <v>0.00039920999999999999</v>
      </c>
      <c r="R159" s="231">
        <f>Q159*H159</f>
        <v>0.0011976299999999999</v>
      </c>
      <c r="S159" s="231">
        <v>0</v>
      </c>
      <c r="T159" s="23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3" t="s">
        <v>395</v>
      </c>
      <c r="AT159" s="233" t="s">
        <v>128</v>
      </c>
      <c r="AU159" s="233" t="s">
        <v>133</v>
      </c>
      <c r="AY159" s="17" t="s">
        <v>127</v>
      </c>
      <c r="BE159" s="234">
        <f>IF(N159="základná",J159,0)</f>
        <v>0</v>
      </c>
      <c r="BF159" s="234">
        <f>IF(N159="znížená",J159,0)</f>
        <v>0</v>
      </c>
      <c r="BG159" s="234">
        <f>IF(N159="zákl. prenesená",J159,0)</f>
        <v>0</v>
      </c>
      <c r="BH159" s="234">
        <f>IF(N159="zníž. prenesená",J159,0)</f>
        <v>0</v>
      </c>
      <c r="BI159" s="234">
        <f>IF(N159="nulová",J159,0)</f>
        <v>0</v>
      </c>
      <c r="BJ159" s="17" t="s">
        <v>133</v>
      </c>
      <c r="BK159" s="234">
        <f>ROUND(I159*H159,2)</f>
        <v>0</v>
      </c>
      <c r="BL159" s="17" t="s">
        <v>395</v>
      </c>
      <c r="BM159" s="233" t="s">
        <v>715</v>
      </c>
    </row>
    <row r="160" s="2" customFormat="1" ht="24.15" customHeight="1">
      <c r="A160" s="38"/>
      <c r="B160" s="39"/>
      <c r="C160" s="221" t="s">
        <v>281</v>
      </c>
      <c r="D160" s="221" t="s">
        <v>128</v>
      </c>
      <c r="E160" s="222" t="s">
        <v>716</v>
      </c>
      <c r="F160" s="223" t="s">
        <v>717</v>
      </c>
      <c r="G160" s="224" t="s">
        <v>296</v>
      </c>
      <c r="H160" s="225">
        <v>3</v>
      </c>
      <c r="I160" s="226"/>
      <c r="J160" s="227">
        <f>ROUND(I160*H160,2)</f>
        <v>0</v>
      </c>
      <c r="K160" s="228"/>
      <c r="L160" s="44"/>
      <c r="M160" s="229" t="s">
        <v>1</v>
      </c>
      <c r="N160" s="230" t="s">
        <v>42</v>
      </c>
      <c r="O160" s="97"/>
      <c r="P160" s="231">
        <f>O160*H160</f>
        <v>0</v>
      </c>
      <c r="Q160" s="231">
        <v>0.00039920999999999999</v>
      </c>
      <c r="R160" s="231">
        <f>Q160*H160</f>
        <v>0.0011976299999999999</v>
      </c>
      <c r="S160" s="231">
        <v>0</v>
      </c>
      <c r="T160" s="23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3" t="s">
        <v>395</v>
      </c>
      <c r="AT160" s="233" t="s">
        <v>128</v>
      </c>
      <c r="AU160" s="233" t="s">
        <v>133</v>
      </c>
      <c r="AY160" s="17" t="s">
        <v>127</v>
      </c>
      <c r="BE160" s="234">
        <f>IF(N160="základná",J160,0)</f>
        <v>0</v>
      </c>
      <c r="BF160" s="234">
        <f>IF(N160="znížená",J160,0)</f>
        <v>0</v>
      </c>
      <c r="BG160" s="234">
        <f>IF(N160="zákl. prenesená",J160,0)</f>
        <v>0</v>
      </c>
      <c r="BH160" s="234">
        <f>IF(N160="zníž. prenesená",J160,0)</f>
        <v>0</v>
      </c>
      <c r="BI160" s="234">
        <f>IF(N160="nulová",J160,0)</f>
        <v>0</v>
      </c>
      <c r="BJ160" s="17" t="s">
        <v>133</v>
      </c>
      <c r="BK160" s="234">
        <f>ROUND(I160*H160,2)</f>
        <v>0</v>
      </c>
      <c r="BL160" s="17" t="s">
        <v>395</v>
      </c>
      <c r="BM160" s="233" t="s">
        <v>718</v>
      </c>
    </row>
    <row r="161" s="2" customFormat="1" ht="24.15" customHeight="1">
      <c r="A161" s="38"/>
      <c r="B161" s="39"/>
      <c r="C161" s="221" t="s">
        <v>263</v>
      </c>
      <c r="D161" s="221" t="s">
        <v>128</v>
      </c>
      <c r="E161" s="222" t="s">
        <v>719</v>
      </c>
      <c r="F161" s="223" t="s">
        <v>720</v>
      </c>
      <c r="G161" s="224" t="s">
        <v>240</v>
      </c>
      <c r="H161" s="225">
        <v>138</v>
      </c>
      <c r="I161" s="226"/>
      <c r="J161" s="227">
        <f>ROUND(I161*H161,2)</f>
        <v>0</v>
      </c>
      <c r="K161" s="228"/>
      <c r="L161" s="44"/>
      <c r="M161" s="229" t="s">
        <v>1</v>
      </c>
      <c r="N161" s="230" t="s">
        <v>42</v>
      </c>
      <c r="O161" s="97"/>
      <c r="P161" s="231">
        <f>O161*H161</f>
        <v>0</v>
      </c>
      <c r="Q161" s="231">
        <v>0.00018652</v>
      </c>
      <c r="R161" s="231">
        <f>Q161*H161</f>
        <v>0.02573976</v>
      </c>
      <c r="S161" s="231">
        <v>0</v>
      </c>
      <c r="T161" s="23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3" t="s">
        <v>395</v>
      </c>
      <c r="AT161" s="233" t="s">
        <v>128</v>
      </c>
      <c r="AU161" s="233" t="s">
        <v>133</v>
      </c>
      <c r="AY161" s="17" t="s">
        <v>127</v>
      </c>
      <c r="BE161" s="234">
        <f>IF(N161="základná",J161,0)</f>
        <v>0</v>
      </c>
      <c r="BF161" s="234">
        <f>IF(N161="znížená",J161,0)</f>
        <v>0</v>
      </c>
      <c r="BG161" s="234">
        <f>IF(N161="zákl. prenesená",J161,0)</f>
        <v>0</v>
      </c>
      <c r="BH161" s="234">
        <f>IF(N161="zníž. prenesená",J161,0)</f>
        <v>0</v>
      </c>
      <c r="BI161" s="234">
        <f>IF(N161="nulová",J161,0)</f>
        <v>0</v>
      </c>
      <c r="BJ161" s="17" t="s">
        <v>133</v>
      </c>
      <c r="BK161" s="234">
        <f>ROUND(I161*H161,2)</f>
        <v>0</v>
      </c>
      <c r="BL161" s="17" t="s">
        <v>395</v>
      </c>
      <c r="BM161" s="233" t="s">
        <v>721</v>
      </c>
    </row>
    <row r="162" s="2" customFormat="1" ht="24.15" customHeight="1">
      <c r="A162" s="38"/>
      <c r="B162" s="39"/>
      <c r="C162" s="221" t="s">
        <v>285</v>
      </c>
      <c r="D162" s="221" t="s">
        <v>128</v>
      </c>
      <c r="E162" s="222" t="s">
        <v>722</v>
      </c>
      <c r="F162" s="223" t="s">
        <v>723</v>
      </c>
      <c r="G162" s="224" t="s">
        <v>441</v>
      </c>
      <c r="H162" s="271"/>
      <c r="I162" s="226"/>
      <c r="J162" s="227">
        <f>ROUND(I162*H162,2)</f>
        <v>0</v>
      </c>
      <c r="K162" s="228"/>
      <c r="L162" s="44"/>
      <c r="M162" s="229" t="s">
        <v>1</v>
      </c>
      <c r="N162" s="230" t="s">
        <v>42</v>
      </c>
      <c r="O162" s="97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3" t="s">
        <v>395</v>
      </c>
      <c r="AT162" s="233" t="s">
        <v>128</v>
      </c>
      <c r="AU162" s="233" t="s">
        <v>133</v>
      </c>
      <c r="AY162" s="17" t="s">
        <v>127</v>
      </c>
      <c r="BE162" s="234">
        <f>IF(N162="základná",J162,0)</f>
        <v>0</v>
      </c>
      <c r="BF162" s="234">
        <f>IF(N162="znížená",J162,0)</f>
        <v>0</v>
      </c>
      <c r="BG162" s="234">
        <f>IF(N162="zákl. prenesená",J162,0)</f>
        <v>0</v>
      </c>
      <c r="BH162" s="234">
        <f>IF(N162="zníž. prenesená",J162,0)</f>
        <v>0</v>
      </c>
      <c r="BI162" s="234">
        <f>IF(N162="nulová",J162,0)</f>
        <v>0</v>
      </c>
      <c r="BJ162" s="17" t="s">
        <v>133</v>
      </c>
      <c r="BK162" s="234">
        <f>ROUND(I162*H162,2)</f>
        <v>0</v>
      </c>
      <c r="BL162" s="17" t="s">
        <v>395</v>
      </c>
      <c r="BM162" s="233" t="s">
        <v>724</v>
      </c>
    </row>
    <row r="163" s="11" customFormat="1" ht="22.8" customHeight="1">
      <c r="A163" s="11"/>
      <c r="B163" s="207"/>
      <c r="C163" s="208"/>
      <c r="D163" s="209" t="s">
        <v>75</v>
      </c>
      <c r="E163" s="246" t="s">
        <v>501</v>
      </c>
      <c r="F163" s="246" t="s">
        <v>502</v>
      </c>
      <c r="G163" s="208"/>
      <c r="H163" s="208"/>
      <c r="I163" s="211"/>
      <c r="J163" s="247">
        <f>BK163</f>
        <v>0</v>
      </c>
      <c r="K163" s="208"/>
      <c r="L163" s="213"/>
      <c r="M163" s="214"/>
      <c r="N163" s="215"/>
      <c r="O163" s="215"/>
      <c r="P163" s="216">
        <f>SUM(P164:P166)</f>
        <v>0</v>
      </c>
      <c r="Q163" s="215"/>
      <c r="R163" s="216">
        <f>SUM(R164:R166)</f>
        <v>0.00012285000000000001</v>
      </c>
      <c r="S163" s="215"/>
      <c r="T163" s="217">
        <f>SUM(T164:T166)</f>
        <v>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R163" s="218" t="s">
        <v>133</v>
      </c>
      <c r="AT163" s="219" t="s">
        <v>75</v>
      </c>
      <c r="AU163" s="219" t="s">
        <v>84</v>
      </c>
      <c r="AY163" s="218" t="s">
        <v>127</v>
      </c>
      <c r="BK163" s="220">
        <f>SUM(BK164:BK166)</f>
        <v>0</v>
      </c>
    </row>
    <row r="164" s="2" customFormat="1" ht="24.15" customHeight="1">
      <c r="A164" s="38"/>
      <c r="B164" s="39"/>
      <c r="C164" s="221" t="s">
        <v>7</v>
      </c>
      <c r="D164" s="221" t="s">
        <v>128</v>
      </c>
      <c r="E164" s="222" t="s">
        <v>725</v>
      </c>
      <c r="F164" s="223" t="s">
        <v>726</v>
      </c>
      <c r="G164" s="224" t="s">
        <v>694</v>
      </c>
      <c r="H164" s="225">
        <v>1</v>
      </c>
      <c r="I164" s="226"/>
      <c r="J164" s="227">
        <f>ROUND(I164*H164,2)</f>
        <v>0</v>
      </c>
      <c r="K164" s="228"/>
      <c r="L164" s="44"/>
      <c r="M164" s="229" t="s">
        <v>1</v>
      </c>
      <c r="N164" s="230" t="s">
        <v>42</v>
      </c>
      <c r="O164" s="97"/>
      <c r="P164" s="231">
        <f>O164*H164</f>
        <v>0</v>
      </c>
      <c r="Q164" s="231">
        <v>7.2849999999999995E-05</v>
      </c>
      <c r="R164" s="231">
        <f>Q164*H164</f>
        <v>7.2849999999999995E-05</v>
      </c>
      <c r="S164" s="231">
        <v>0</v>
      </c>
      <c r="T164" s="23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3" t="s">
        <v>395</v>
      </c>
      <c r="AT164" s="233" t="s">
        <v>128</v>
      </c>
      <c r="AU164" s="233" t="s">
        <v>133</v>
      </c>
      <c r="AY164" s="17" t="s">
        <v>127</v>
      </c>
      <c r="BE164" s="234">
        <f>IF(N164="základná",J164,0)</f>
        <v>0</v>
      </c>
      <c r="BF164" s="234">
        <f>IF(N164="znížená",J164,0)</f>
        <v>0</v>
      </c>
      <c r="BG164" s="234">
        <f>IF(N164="zákl. prenesená",J164,0)</f>
        <v>0</v>
      </c>
      <c r="BH164" s="234">
        <f>IF(N164="zníž. prenesená",J164,0)</f>
        <v>0</v>
      </c>
      <c r="BI164" s="234">
        <f>IF(N164="nulová",J164,0)</f>
        <v>0</v>
      </c>
      <c r="BJ164" s="17" t="s">
        <v>133</v>
      </c>
      <c r="BK164" s="234">
        <f>ROUND(I164*H164,2)</f>
        <v>0</v>
      </c>
      <c r="BL164" s="17" t="s">
        <v>395</v>
      </c>
      <c r="BM164" s="233" t="s">
        <v>727</v>
      </c>
    </row>
    <row r="165" s="2" customFormat="1" ht="24.15" customHeight="1">
      <c r="A165" s="38"/>
      <c r="B165" s="39"/>
      <c r="C165" s="260" t="s">
        <v>233</v>
      </c>
      <c r="D165" s="260" t="s">
        <v>299</v>
      </c>
      <c r="E165" s="261" t="s">
        <v>728</v>
      </c>
      <c r="F165" s="262" t="s">
        <v>729</v>
      </c>
      <c r="G165" s="263" t="s">
        <v>694</v>
      </c>
      <c r="H165" s="264">
        <v>1</v>
      </c>
      <c r="I165" s="265"/>
      <c r="J165" s="266">
        <f>ROUND(I165*H165,2)</f>
        <v>0</v>
      </c>
      <c r="K165" s="267"/>
      <c r="L165" s="268"/>
      <c r="M165" s="269" t="s">
        <v>1</v>
      </c>
      <c r="N165" s="270" t="s">
        <v>42</v>
      </c>
      <c r="O165" s="97"/>
      <c r="P165" s="231">
        <f>O165*H165</f>
        <v>0</v>
      </c>
      <c r="Q165" s="231">
        <v>5.0000000000000002E-05</v>
      </c>
      <c r="R165" s="231">
        <f>Q165*H165</f>
        <v>5.0000000000000002E-05</v>
      </c>
      <c r="S165" s="231">
        <v>0</v>
      </c>
      <c r="T165" s="23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3" t="s">
        <v>320</v>
      </c>
      <c r="AT165" s="233" t="s">
        <v>299</v>
      </c>
      <c r="AU165" s="233" t="s">
        <v>133</v>
      </c>
      <c r="AY165" s="17" t="s">
        <v>127</v>
      </c>
      <c r="BE165" s="234">
        <f>IF(N165="základná",J165,0)</f>
        <v>0</v>
      </c>
      <c r="BF165" s="234">
        <f>IF(N165="znížená",J165,0)</f>
        <v>0</v>
      </c>
      <c r="BG165" s="234">
        <f>IF(N165="zákl. prenesená",J165,0)</f>
        <v>0</v>
      </c>
      <c r="BH165" s="234">
        <f>IF(N165="zníž. prenesená",J165,0)</f>
        <v>0</v>
      </c>
      <c r="BI165" s="234">
        <f>IF(N165="nulová",J165,0)</f>
        <v>0</v>
      </c>
      <c r="BJ165" s="17" t="s">
        <v>133</v>
      </c>
      <c r="BK165" s="234">
        <f>ROUND(I165*H165,2)</f>
        <v>0</v>
      </c>
      <c r="BL165" s="17" t="s">
        <v>395</v>
      </c>
      <c r="BM165" s="233" t="s">
        <v>730</v>
      </c>
    </row>
    <row r="166" s="2" customFormat="1" ht="24.15" customHeight="1">
      <c r="A166" s="38"/>
      <c r="B166" s="39"/>
      <c r="C166" s="221" t="s">
        <v>268</v>
      </c>
      <c r="D166" s="221" t="s">
        <v>128</v>
      </c>
      <c r="E166" s="222" t="s">
        <v>607</v>
      </c>
      <c r="F166" s="223" t="s">
        <v>608</v>
      </c>
      <c r="G166" s="224" t="s">
        <v>441</v>
      </c>
      <c r="H166" s="271"/>
      <c r="I166" s="226"/>
      <c r="J166" s="227">
        <f>ROUND(I166*H166,2)</f>
        <v>0</v>
      </c>
      <c r="K166" s="228"/>
      <c r="L166" s="44"/>
      <c r="M166" s="229" t="s">
        <v>1</v>
      </c>
      <c r="N166" s="230" t="s">
        <v>42</v>
      </c>
      <c r="O166" s="97"/>
      <c r="P166" s="231">
        <f>O166*H166</f>
        <v>0</v>
      </c>
      <c r="Q166" s="231">
        <v>0</v>
      </c>
      <c r="R166" s="231">
        <f>Q166*H166</f>
        <v>0</v>
      </c>
      <c r="S166" s="231">
        <v>0</v>
      </c>
      <c r="T166" s="23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3" t="s">
        <v>395</v>
      </c>
      <c r="AT166" s="233" t="s">
        <v>128</v>
      </c>
      <c r="AU166" s="233" t="s">
        <v>133</v>
      </c>
      <c r="AY166" s="17" t="s">
        <v>127</v>
      </c>
      <c r="BE166" s="234">
        <f>IF(N166="základná",J166,0)</f>
        <v>0</v>
      </c>
      <c r="BF166" s="234">
        <f>IF(N166="znížená",J166,0)</f>
        <v>0</v>
      </c>
      <c r="BG166" s="234">
        <f>IF(N166="zákl. prenesená",J166,0)</f>
        <v>0</v>
      </c>
      <c r="BH166" s="234">
        <f>IF(N166="zníž. prenesená",J166,0)</f>
        <v>0</v>
      </c>
      <c r="BI166" s="234">
        <f>IF(N166="nulová",J166,0)</f>
        <v>0</v>
      </c>
      <c r="BJ166" s="17" t="s">
        <v>133</v>
      </c>
      <c r="BK166" s="234">
        <f>ROUND(I166*H166,2)</f>
        <v>0</v>
      </c>
      <c r="BL166" s="17" t="s">
        <v>395</v>
      </c>
      <c r="BM166" s="233" t="s">
        <v>731</v>
      </c>
    </row>
    <row r="167" s="11" customFormat="1" ht="25.92" customHeight="1">
      <c r="A167" s="11"/>
      <c r="B167" s="207"/>
      <c r="C167" s="208"/>
      <c r="D167" s="209" t="s">
        <v>75</v>
      </c>
      <c r="E167" s="210" t="s">
        <v>732</v>
      </c>
      <c r="F167" s="210" t="s">
        <v>733</v>
      </c>
      <c r="G167" s="208"/>
      <c r="H167" s="208"/>
      <c r="I167" s="211"/>
      <c r="J167" s="212">
        <f>BK167</f>
        <v>0</v>
      </c>
      <c r="K167" s="208"/>
      <c r="L167" s="213"/>
      <c r="M167" s="214"/>
      <c r="N167" s="215"/>
      <c r="O167" s="215"/>
      <c r="P167" s="216">
        <f>P168</f>
        <v>0</v>
      </c>
      <c r="Q167" s="215"/>
      <c r="R167" s="216">
        <f>R168</f>
        <v>0</v>
      </c>
      <c r="S167" s="215"/>
      <c r="T167" s="217">
        <f>T168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218" t="s">
        <v>143</v>
      </c>
      <c r="AT167" s="219" t="s">
        <v>75</v>
      </c>
      <c r="AU167" s="219" t="s">
        <v>76</v>
      </c>
      <c r="AY167" s="218" t="s">
        <v>127</v>
      </c>
      <c r="BK167" s="220">
        <f>BK168</f>
        <v>0</v>
      </c>
    </row>
    <row r="168" s="2" customFormat="1" ht="37.8" customHeight="1">
      <c r="A168" s="38"/>
      <c r="B168" s="39"/>
      <c r="C168" s="221" t="s">
        <v>289</v>
      </c>
      <c r="D168" s="221" t="s">
        <v>128</v>
      </c>
      <c r="E168" s="222" t="s">
        <v>734</v>
      </c>
      <c r="F168" s="223" t="s">
        <v>735</v>
      </c>
      <c r="G168" s="224" t="s">
        <v>633</v>
      </c>
      <c r="H168" s="225">
        <v>16</v>
      </c>
      <c r="I168" s="226"/>
      <c r="J168" s="227">
        <f>ROUND(I168*H168,2)</f>
        <v>0</v>
      </c>
      <c r="K168" s="228"/>
      <c r="L168" s="44"/>
      <c r="M168" s="235" t="s">
        <v>1</v>
      </c>
      <c r="N168" s="236" t="s">
        <v>42</v>
      </c>
      <c r="O168" s="237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3" t="s">
        <v>736</v>
      </c>
      <c r="AT168" s="233" t="s">
        <v>128</v>
      </c>
      <c r="AU168" s="233" t="s">
        <v>84</v>
      </c>
      <c r="AY168" s="17" t="s">
        <v>127</v>
      </c>
      <c r="BE168" s="234">
        <f>IF(N168="základná",J168,0)</f>
        <v>0</v>
      </c>
      <c r="BF168" s="234">
        <f>IF(N168="znížená",J168,0)</f>
        <v>0</v>
      </c>
      <c r="BG168" s="234">
        <f>IF(N168="zákl. prenesená",J168,0)</f>
        <v>0</v>
      </c>
      <c r="BH168" s="234">
        <f>IF(N168="zníž. prenesená",J168,0)</f>
        <v>0</v>
      </c>
      <c r="BI168" s="234">
        <f>IF(N168="nulová",J168,0)</f>
        <v>0</v>
      </c>
      <c r="BJ168" s="17" t="s">
        <v>133</v>
      </c>
      <c r="BK168" s="234">
        <f>ROUND(I168*H168,2)</f>
        <v>0</v>
      </c>
      <c r="BL168" s="17" t="s">
        <v>736</v>
      </c>
      <c r="BM168" s="233" t="s">
        <v>737</v>
      </c>
    </row>
    <row r="169" s="2" customFormat="1" ht="6.96" customHeight="1">
      <c r="A169" s="38"/>
      <c r="B169" s="72"/>
      <c r="C169" s="73"/>
      <c r="D169" s="73"/>
      <c r="E169" s="73"/>
      <c r="F169" s="73"/>
      <c r="G169" s="73"/>
      <c r="H169" s="73"/>
      <c r="I169" s="73"/>
      <c r="J169" s="73"/>
      <c r="K169" s="73"/>
      <c r="L169" s="44"/>
      <c r="M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</row>
  </sheetData>
  <sheetProtection sheet="1" autoFilter="0" formatColumns="0" formatRows="0" objects="1" scenarios="1" spinCount="100000" saltValue="MI+JrN0VqJI9btX1jBHqHEJjoPAf6PUjRhFOuoudx0KBFBqXIc29Z4rIbBk6HISAVSnO+6rCpKVn9LaT6iUZPw==" hashValue="66cmTpYOD0g0XZo8H0sbIHylyjbvFTcpyhibiCIsNPUjsnn0URb5duJLD5lDHqT0Y/hPFtDYg+C0zWS/Cl+X8w==" algorithmName="SHA-512" password="CC35"/>
  <autoFilter ref="C125:K168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hidden="1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76</v>
      </c>
    </row>
    <row r="4" hidden="1" s="1" customFormat="1" ht="24.96" customHeight="1">
      <c r="B4" s="20"/>
      <c r="D4" s="144" t="s">
        <v>103</v>
      </c>
      <c r="L4" s="20"/>
      <c r="M4" s="145" t="s">
        <v>9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6" t="s">
        <v>15</v>
      </c>
      <c r="L6" s="20"/>
    </row>
    <row r="7" hidden="1" s="1" customFormat="1" ht="16.5" customHeight="1">
      <c r="B7" s="20"/>
      <c r="E7" s="147" t="str">
        <f>'Rekapitulácia stavby'!K6</f>
        <v>Sklad potravinárskych výrobkov - Kolárovo</v>
      </c>
      <c r="F7" s="146"/>
      <c r="G7" s="146"/>
      <c r="H7" s="146"/>
      <c r="L7" s="20"/>
    </row>
    <row r="8" hidden="1" s="2" customFormat="1" ht="12" customHeight="1">
      <c r="A8" s="38"/>
      <c r="B8" s="44"/>
      <c r="C8" s="38"/>
      <c r="D8" s="146" t="s">
        <v>104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8" t="s">
        <v>738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6" t="s">
        <v>17</v>
      </c>
      <c r="E11" s="38"/>
      <c r="F11" s="149" t="s">
        <v>1</v>
      </c>
      <c r="G11" s="38"/>
      <c r="H11" s="38"/>
      <c r="I11" s="146" t="s">
        <v>18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6" t="s">
        <v>19</v>
      </c>
      <c r="E12" s="38"/>
      <c r="F12" s="149" t="s">
        <v>20</v>
      </c>
      <c r="G12" s="38"/>
      <c r="H12" s="38"/>
      <c r="I12" s="146" t="s">
        <v>21</v>
      </c>
      <c r="J12" s="150" t="str">
        <f>'Rekapitulácia stavby'!AN8</f>
        <v>7. 2. 2024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6" t="s">
        <v>23</v>
      </c>
      <c r="E14" s="38"/>
      <c r="F14" s="38"/>
      <c r="G14" s="38"/>
      <c r="H14" s="38"/>
      <c r="I14" s="146" t="s">
        <v>24</v>
      </c>
      <c r="J14" s="149" t="s">
        <v>25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9" t="s">
        <v>26</v>
      </c>
      <c r="F15" s="38"/>
      <c r="G15" s="38"/>
      <c r="H15" s="38"/>
      <c r="I15" s="146" t="s">
        <v>27</v>
      </c>
      <c r="J15" s="149" t="s">
        <v>28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6" t="s">
        <v>29</v>
      </c>
      <c r="E17" s="38"/>
      <c r="F17" s="38"/>
      <c r="G17" s="38"/>
      <c r="H17" s="38"/>
      <c r="I17" s="146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27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6" t="s">
        <v>31</v>
      </c>
      <c r="E20" s="38"/>
      <c r="F20" s="38"/>
      <c r="G20" s="38"/>
      <c r="H20" s="38"/>
      <c r="I20" s="146" t="s">
        <v>24</v>
      </c>
      <c r="J20" s="149" t="str">
        <f>IF('Rekapitulácia stavby'!AN16="","",'Rekapitulácia stavby'!AN16)</f>
        <v/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9" t="str">
        <f>IF('Rekapitulácia stavby'!E17="","",'Rekapitulácia stavby'!E17)</f>
        <v xml:space="preserve"> </v>
      </c>
      <c r="F21" s="38"/>
      <c r="G21" s="38"/>
      <c r="H21" s="38"/>
      <c r="I21" s="146" t="s">
        <v>27</v>
      </c>
      <c r="J21" s="149" t="str">
        <f>IF('Rekapitulácia stavby'!AN17="","",'Rekapitulácia stavby'!AN17)</f>
        <v/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6" t="s">
        <v>34</v>
      </c>
      <c r="E23" s="38"/>
      <c r="F23" s="38"/>
      <c r="G23" s="38"/>
      <c r="H23" s="38"/>
      <c r="I23" s="146" t="s">
        <v>24</v>
      </c>
      <c r="J23" s="149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9" t="str">
        <f>IF('Rekapitulácia stavby'!E20="","",'Rekapitulácia stavby'!E20)</f>
        <v xml:space="preserve"> </v>
      </c>
      <c r="F24" s="38"/>
      <c r="G24" s="38"/>
      <c r="H24" s="38"/>
      <c r="I24" s="146" t="s">
        <v>27</v>
      </c>
      <c r="J24" s="149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6" t="s">
        <v>35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6" t="s">
        <v>36</v>
      </c>
      <c r="E30" s="38"/>
      <c r="F30" s="38"/>
      <c r="G30" s="38"/>
      <c r="H30" s="38"/>
      <c r="I30" s="38"/>
      <c r="J30" s="157">
        <f>ROUND(J122,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8" t="s">
        <v>38</v>
      </c>
      <c r="G32" s="38"/>
      <c r="H32" s="38"/>
      <c r="I32" s="158" t="s">
        <v>37</v>
      </c>
      <c r="J32" s="158" t="s">
        <v>39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9" t="s">
        <v>40</v>
      </c>
      <c r="E33" s="160" t="s">
        <v>41</v>
      </c>
      <c r="F33" s="161">
        <f>ROUND((SUM(BE122:BE132)),  2)</f>
        <v>0</v>
      </c>
      <c r="G33" s="162"/>
      <c r="H33" s="162"/>
      <c r="I33" s="163">
        <v>0.20000000000000001</v>
      </c>
      <c r="J33" s="161">
        <f>ROUND(((SUM(BE122:BE132))*I33),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60" t="s">
        <v>42</v>
      </c>
      <c r="F34" s="161">
        <f>ROUND((SUM(BF122:BF132)),  2)</f>
        <v>0</v>
      </c>
      <c r="G34" s="162"/>
      <c r="H34" s="162"/>
      <c r="I34" s="163">
        <v>0.20000000000000001</v>
      </c>
      <c r="J34" s="161">
        <f>ROUND(((SUM(BF122:BF132))*I34),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43</v>
      </c>
      <c r="F35" s="164">
        <f>ROUND((SUM(BG122:BG132)),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44</v>
      </c>
      <c r="F36" s="164">
        <f>ROUND((SUM(BH122:BH132)),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45</v>
      </c>
      <c r="F37" s="161">
        <f>ROUND((SUM(BI122:BI132)),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9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9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Sklad potravinárskych výrobkov - Kolárovo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E - Zdravotechnika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Kolárovo</v>
      </c>
      <c r="G89" s="40"/>
      <c r="H89" s="40"/>
      <c r="I89" s="32" t="s">
        <v>21</v>
      </c>
      <c r="J89" s="85" t="str">
        <f>IF(J12="","",J12)</f>
        <v>7. 2. 2024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TOMATA s.r.o.</v>
      </c>
      <c r="G91" s="40"/>
      <c r="H91" s="40"/>
      <c r="I91" s="32" t="s">
        <v>31</v>
      </c>
      <c r="J91" s="36" t="str">
        <f>E21</f>
        <v xml:space="preserve"> 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107</v>
      </c>
      <c r="D94" s="186"/>
      <c r="E94" s="186"/>
      <c r="F94" s="186"/>
      <c r="G94" s="186"/>
      <c r="H94" s="186"/>
      <c r="I94" s="186"/>
      <c r="J94" s="187" t="s">
        <v>108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109</v>
      </c>
      <c r="D96" s="40"/>
      <c r="E96" s="40"/>
      <c r="F96" s="40"/>
      <c r="G96" s="40"/>
      <c r="H96" s="40"/>
      <c r="I96" s="40"/>
      <c r="J96" s="116">
        <f>J122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9"/>
      <c r="C97" s="190"/>
      <c r="D97" s="191" t="s">
        <v>151</v>
      </c>
      <c r="E97" s="192"/>
      <c r="F97" s="192"/>
      <c r="G97" s="192"/>
      <c r="H97" s="192"/>
      <c r="I97" s="192"/>
      <c r="J97" s="193">
        <f>J123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40"/>
      <c r="C98" s="241"/>
      <c r="D98" s="242" t="s">
        <v>152</v>
      </c>
      <c r="E98" s="243"/>
      <c r="F98" s="243"/>
      <c r="G98" s="243"/>
      <c r="H98" s="243"/>
      <c r="I98" s="243"/>
      <c r="J98" s="244">
        <f>J124</f>
        <v>0</v>
      </c>
      <c r="K98" s="241"/>
      <c r="L98" s="24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9" customFormat="1" ht="24.96" customHeight="1">
      <c r="A99" s="9"/>
      <c r="B99" s="189"/>
      <c r="C99" s="190"/>
      <c r="D99" s="191" t="s">
        <v>158</v>
      </c>
      <c r="E99" s="192"/>
      <c r="F99" s="192"/>
      <c r="G99" s="192"/>
      <c r="H99" s="192"/>
      <c r="I99" s="192"/>
      <c r="J99" s="193">
        <f>J126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2" customFormat="1" ht="19.92" customHeight="1">
      <c r="A100" s="12"/>
      <c r="B100" s="240"/>
      <c r="C100" s="241"/>
      <c r="D100" s="242" t="s">
        <v>739</v>
      </c>
      <c r="E100" s="243"/>
      <c r="F100" s="243"/>
      <c r="G100" s="243"/>
      <c r="H100" s="243"/>
      <c r="I100" s="243"/>
      <c r="J100" s="244">
        <f>J127</f>
        <v>0</v>
      </c>
      <c r="K100" s="241"/>
      <c r="L100" s="24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12" customFormat="1" ht="19.92" customHeight="1">
      <c r="A101" s="12"/>
      <c r="B101" s="240"/>
      <c r="C101" s="241"/>
      <c r="D101" s="242" t="s">
        <v>643</v>
      </c>
      <c r="E101" s="243"/>
      <c r="F101" s="243"/>
      <c r="G101" s="243"/>
      <c r="H101" s="243"/>
      <c r="I101" s="243"/>
      <c r="J101" s="244">
        <f>J129</f>
        <v>0</v>
      </c>
      <c r="K101" s="241"/>
      <c r="L101" s="245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s="12" customFormat="1" ht="19.92" customHeight="1">
      <c r="A102" s="12"/>
      <c r="B102" s="240"/>
      <c r="C102" s="241"/>
      <c r="D102" s="242" t="s">
        <v>740</v>
      </c>
      <c r="E102" s="243"/>
      <c r="F102" s="243"/>
      <c r="G102" s="243"/>
      <c r="H102" s="243"/>
      <c r="I102" s="243"/>
      <c r="J102" s="244">
        <f>J131</f>
        <v>0</v>
      </c>
      <c r="K102" s="241"/>
      <c r="L102" s="245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9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72"/>
      <c r="C104" s="73"/>
      <c r="D104" s="73"/>
      <c r="E104" s="73"/>
      <c r="F104" s="73"/>
      <c r="G104" s="73"/>
      <c r="H104" s="73"/>
      <c r="I104" s="73"/>
      <c r="J104" s="73"/>
      <c r="K104" s="73"/>
      <c r="L104" s="69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74"/>
      <c r="C108" s="75"/>
      <c r="D108" s="75"/>
      <c r="E108" s="75"/>
      <c r="F108" s="75"/>
      <c r="G108" s="75"/>
      <c r="H108" s="75"/>
      <c r="I108" s="75"/>
      <c r="J108" s="75"/>
      <c r="K108" s="75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112</v>
      </c>
      <c r="D109" s="40"/>
      <c r="E109" s="40"/>
      <c r="F109" s="40"/>
      <c r="G109" s="40"/>
      <c r="H109" s="40"/>
      <c r="I109" s="40"/>
      <c r="J109" s="40"/>
      <c r="K109" s="40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15</v>
      </c>
      <c r="D111" s="40"/>
      <c r="E111" s="40"/>
      <c r="F111" s="40"/>
      <c r="G111" s="40"/>
      <c r="H111" s="40"/>
      <c r="I111" s="40"/>
      <c r="J111" s="40"/>
      <c r="K111" s="40"/>
      <c r="L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Sklad potravinárskych výrobkov - Kolárovo</v>
      </c>
      <c r="F112" s="32"/>
      <c r="G112" s="32"/>
      <c r="H112" s="32"/>
      <c r="I112" s="40"/>
      <c r="J112" s="40"/>
      <c r="K112" s="40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104</v>
      </c>
      <c r="D113" s="40"/>
      <c r="E113" s="40"/>
      <c r="F113" s="40"/>
      <c r="G113" s="40"/>
      <c r="H113" s="40"/>
      <c r="I113" s="40"/>
      <c r="J113" s="40"/>
      <c r="K113" s="40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82" t="str">
        <f>E9</f>
        <v>E - Zdravotechnika</v>
      </c>
      <c r="F114" s="40"/>
      <c r="G114" s="40"/>
      <c r="H114" s="40"/>
      <c r="I114" s="40"/>
      <c r="J114" s="40"/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19</v>
      </c>
      <c r="D116" s="40"/>
      <c r="E116" s="40"/>
      <c r="F116" s="27" t="str">
        <f>F12</f>
        <v>Kolárovo</v>
      </c>
      <c r="G116" s="40"/>
      <c r="H116" s="40"/>
      <c r="I116" s="32" t="s">
        <v>21</v>
      </c>
      <c r="J116" s="85" t="str">
        <f>IF(J12="","",J12)</f>
        <v>7. 2. 2024</v>
      </c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23</v>
      </c>
      <c r="D118" s="40"/>
      <c r="E118" s="40"/>
      <c r="F118" s="27" t="str">
        <f>E15</f>
        <v>TOMATA s.r.o.</v>
      </c>
      <c r="G118" s="40"/>
      <c r="H118" s="40"/>
      <c r="I118" s="32" t="s">
        <v>31</v>
      </c>
      <c r="J118" s="36" t="str">
        <f>E21</f>
        <v xml:space="preserve"> </v>
      </c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29</v>
      </c>
      <c r="D119" s="40"/>
      <c r="E119" s="40"/>
      <c r="F119" s="27" t="str">
        <f>IF(E18="","",E18)</f>
        <v>Vyplň údaj</v>
      </c>
      <c r="G119" s="40"/>
      <c r="H119" s="40"/>
      <c r="I119" s="32" t="s">
        <v>34</v>
      </c>
      <c r="J119" s="36" t="str">
        <f>E24</f>
        <v xml:space="preserve"> </v>
      </c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0" customFormat="1" ht="29.28" customHeight="1">
      <c r="A121" s="195"/>
      <c r="B121" s="196"/>
      <c r="C121" s="197" t="s">
        <v>113</v>
      </c>
      <c r="D121" s="198" t="s">
        <v>61</v>
      </c>
      <c r="E121" s="198" t="s">
        <v>57</v>
      </c>
      <c r="F121" s="198" t="s">
        <v>58</v>
      </c>
      <c r="G121" s="198" t="s">
        <v>114</v>
      </c>
      <c r="H121" s="198" t="s">
        <v>115</v>
      </c>
      <c r="I121" s="198" t="s">
        <v>116</v>
      </c>
      <c r="J121" s="199" t="s">
        <v>108</v>
      </c>
      <c r="K121" s="200" t="s">
        <v>117</v>
      </c>
      <c r="L121" s="201"/>
      <c r="M121" s="106" t="s">
        <v>1</v>
      </c>
      <c r="N121" s="107" t="s">
        <v>40</v>
      </c>
      <c r="O121" s="107" t="s">
        <v>118</v>
      </c>
      <c r="P121" s="107" t="s">
        <v>119</v>
      </c>
      <c r="Q121" s="107" t="s">
        <v>120</v>
      </c>
      <c r="R121" s="107" t="s">
        <v>121</v>
      </c>
      <c r="S121" s="107" t="s">
        <v>122</v>
      </c>
      <c r="T121" s="108" t="s">
        <v>123</v>
      </c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</row>
    <row r="122" s="2" customFormat="1" ht="22.8" customHeight="1">
      <c r="A122" s="38"/>
      <c r="B122" s="39"/>
      <c r="C122" s="113" t="s">
        <v>109</v>
      </c>
      <c r="D122" s="40"/>
      <c r="E122" s="40"/>
      <c r="F122" s="40"/>
      <c r="G122" s="40"/>
      <c r="H122" s="40"/>
      <c r="I122" s="40"/>
      <c r="J122" s="202">
        <f>BK122</f>
        <v>0</v>
      </c>
      <c r="K122" s="40"/>
      <c r="L122" s="44"/>
      <c r="M122" s="109"/>
      <c r="N122" s="203"/>
      <c r="O122" s="110"/>
      <c r="P122" s="204">
        <f>P123+P126</f>
        <v>0</v>
      </c>
      <c r="Q122" s="110"/>
      <c r="R122" s="204">
        <f>R123+R126</f>
        <v>0.0016321999999999999</v>
      </c>
      <c r="S122" s="110"/>
      <c r="T122" s="205">
        <f>T123+T126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110</v>
      </c>
      <c r="BK122" s="206">
        <f>BK123+BK126</f>
        <v>0</v>
      </c>
    </row>
    <row r="123" s="11" customFormat="1" ht="25.92" customHeight="1">
      <c r="A123" s="11"/>
      <c r="B123" s="207"/>
      <c r="C123" s="208"/>
      <c r="D123" s="209" t="s">
        <v>75</v>
      </c>
      <c r="E123" s="210" t="s">
        <v>163</v>
      </c>
      <c r="F123" s="210" t="s">
        <v>164</v>
      </c>
      <c r="G123" s="208"/>
      <c r="H123" s="208"/>
      <c r="I123" s="211"/>
      <c r="J123" s="212">
        <f>BK123</f>
        <v>0</v>
      </c>
      <c r="K123" s="208"/>
      <c r="L123" s="213"/>
      <c r="M123" s="214"/>
      <c r="N123" s="215"/>
      <c r="O123" s="215"/>
      <c r="P123" s="216">
        <f>P124</f>
        <v>0</v>
      </c>
      <c r="Q123" s="215"/>
      <c r="R123" s="216">
        <f>R124</f>
        <v>0</v>
      </c>
      <c r="S123" s="215"/>
      <c r="T123" s="217">
        <f>T124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18" t="s">
        <v>84</v>
      </c>
      <c r="AT123" s="219" t="s">
        <v>75</v>
      </c>
      <c r="AU123" s="219" t="s">
        <v>76</v>
      </c>
      <c r="AY123" s="218" t="s">
        <v>127</v>
      </c>
      <c r="BK123" s="220">
        <f>BK124</f>
        <v>0</v>
      </c>
    </row>
    <row r="124" s="11" customFormat="1" ht="22.8" customHeight="1">
      <c r="A124" s="11"/>
      <c r="B124" s="207"/>
      <c r="C124" s="208"/>
      <c r="D124" s="209" t="s">
        <v>75</v>
      </c>
      <c r="E124" s="246" t="s">
        <v>84</v>
      </c>
      <c r="F124" s="246" t="s">
        <v>165</v>
      </c>
      <c r="G124" s="208"/>
      <c r="H124" s="208"/>
      <c r="I124" s="211"/>
      <c r="J124" s="247">
        <f>BK124</f>
        <v>0</v>
      </c>
      <c r="K124" s="208"/>
      <c r="L124" s="213"/>
      <c r="M124" s="214"/>
      <c r="N124" s="215"/>
      <c r="O124" s="215"/>
      <c r="P124" s="216">
        <f>P125</f>
        <v>0</v>
      </c>
      <c r="Q124" s="215"/>
      <c r="R124" s="216">
        <f>R125</f>
        <v>0</v>
      </c>
      <c r="S124" s="215"/>
      <c r="T124" s="217">
        <f>T125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218" t="s">
        <v>84</v>
      </c>
      <c r="AT124" s="219" t="s">
        <v>75</v>
      </c>
      <c r="AU124" s="219" t="s">
        <v>84</v>
      </c>
      <c r="AY124" s="218" t="s">
        <v>127</v>
      </c>
      <c r="BK124" s="220">
        <f>BK125</f>
        <v>0</v>
      </c>
    </row>
    <row r="125" s="2" customFormat="1" ht="16.5" customHeight="1">
      <c r="A125" s="38"/>
      <c r="B125" s="39"/>
      <c r="C125" s="221" t="s">
        <v>143</v>
      </c>
      <c r="D125" s="221" t="s">
        <v>128</v>
      </c>
      <c r="E125" s="222" t="s">
        <v>741</v>
      </c>
      <c r="F125" s="223" t="s">
        <v>742</v>
      </c>
      <c r="G125" s="224" t="s">
        <v>694</v>
      </c>
      <c r="H125" s="225">
        <v>1</v>
      </c>
      <c r="I125" s="226"/>
      <c r="J125" s="227">
        <f>ROUND(I125*H125,2)</f>
        <v>0</v>
      </c>
      <c r="K125" s="228"/>
      <c r="L125" s="44"/>
      <c r="M125" s="229" t="s">
        <v>1</v>
      </c>
      <c r="N125" s="230" t="s">
        <v>42</v>
      </c>
      <c r="O125" s="97"/>
      <c r="P125" s="231">
        <f>O125*H125</f>
        <v>0</v>
      </c>
      <c r="Q125" s="231">
        <v>0</v>
      </c>
      <c r="R125" s="231">
        <f>Q125*H125</f>
        <v>0</v>
      </c>
      <c r="S125" s="231">
        <v>0</v>
      </c>
      <c r="T125" s="23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3" t="s">
        <v>143</v>
      </c>
      <c r="AT125" s="233" t="s">
        <v>128</v>
      </c>
      <c r="AU125" s="233" t="s">
        <v>133</v>
      </c>
      <c r="AY125" s="17" t="s">
        <v>127</v>
      </c>
      <c r="BE125" s="234">
        <f>IF(N125="základná",J125,0)</f>
        <v>0</v>
      </c>
      <c r="BF125" s="234">
        <f>IF(N125="znížená",J125,0)</f>
        <v>0</v>
      </c>
      <c r="BG125" s="234">
        <f>IF(N125="zákl. prenesená",J125,0)</f>
        <v>0</v>
      </c>
      <c r="BH125" s="234">
        <f>IF(N125="zníž. prenesená",J125,0)</f>
        <v>0</v>
      </c>
      <c r="BI125" s="234">
        <f>IF(N125="nulová",J125,0)</f>
        <v>0</v>
      </c>
      <c r="BJ125" s="17" t="s">
        <v>133</v>
      </c>
      <c r="BK125" s="234">
        <f>ROUND(I125*H125,2)</f>
        <v>0</v>
      </c>
      <c r="BL125" s="17" t="s">
        <v>143</v>
      </c>
      <c r="BM125" s="233" t="s">
        <v>743</v>
      </c>
    </row>
    <row r="126" s="11" customFormat="1" ht="25.92" customHeight="1">
      <c r="A126" s="11"/>
      <c r="B126" s="207"/>
      <c r="C126" s="208"/>
      <c r="D126" s="209" t="s">
        <v>75</v>
      </c>
      <c r="E126" s="210" t="s">
        <v>388</v>
      </c>
      <c r="F126" s="210" t="s">
        <v>389</v>
      </c>
      <c r="G126" s="208"/>
      <c r="H126" s="208"/>
      <c r="I126" s="211"/>
      <c r="J126" s="212">
        <f>BK126</f>
        <v>0</v>
      </c>
      <c r="K126" s="208"/>
      <c r="L126" s="213"/>
      <c r="M126" s="214"/>
      <c r="N126" s="215"/>
      <c r="O126" s="215"/>
      <c r="P126" s="216">
        <f>P127+P129+P131</f>
        <v>0</v>
      </c>
      <c r="Q126" s="215"/>
      <c r="R126" s="216">
        <f>R127+R129+R131</f>
        <v>0.0016321999999999999</v>
      </c>
      <c r="S126" s="215"/>
      <c r="T126" s="217">
        <f>T127+T129+T131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218" t="s">
        <v>133</v>
      </c>
      <c r="AT126" s="219" t="s">
        <v>75</v>
      </c>
      <c r="AU126" s="219" t="s">
        <v>76</v>
      </c>
      <c r="AY126" s="218" t="s">
        <v>127</v>
      </c>
      <c r="BK126" s="220">
        <f>BK127+BK129+BK131</f>
        <v>0</v>
      </c>
    </row>
    <row r="127" s="11" customFormat="1" ht="22.8" customHeight="1">
      <c r="A127" s="11"/>
      <c r="B127" s="207"/>
      <c r="C127" s="208"/>
      <c r="D127" s="209" t="s">
        <v>75</v>
      </c>
      <c r="E127" s="246" t="s">
        <v>744</v>
      </c>
      <c r="F127" s="246" t="s">
        <v>745</v>
      </c>
      <c r="G127" s="208"/>
      <c r="H127" s="208"/>
      <c r="I127" s="211"/>
      <c r="J127" s="247">
        <f>BK127</f>
        <v>0</v>
      </c>
      <c r="K127" s="208"/>
      <c r="L127" s="213"/>
      <c r="M127" s="214"/>
      <c r="N127" s="215"/>
      <c r="O127" s="215"/>
      <c r="P127" s="216">
        <f>P128</f>
        <v>0</v>
      </c>
      <c r="Q127" s="215"/>
      <c r="R127" s="216">
        <f>R128</f>
        <v>0.00062</v>
      </c>
      <c r="S127" s="215"/>
      <c r="T127" s="217">
        <f>T128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18" t="s">
        <v>133</v>
      </c>
      <c r="AT127" s="219" t="s">
        <v>75</v>
      </c>
      <c r="AU127" s="219" t="s">
        <v>84</v>
      </c>
      <c r="AY127" s="218" t="s">
        <v>127</v>
      </c>
      <c r="BK127" s="220">
        <f>BK128</f>
        <v>0</v>
      </c>
    </row>
    <row r="128" s="2" customFormat="1" ht="33" customHeight="1">
      <c r="A128" s="38"/>
      <c r="B128" s="39"/>
      <c r="C128" s="221" t="s">
        <v>133</v>
      </c>
      <c r="D128" s="221" t="s">
        <v>128</v>
      </c>
      <c r="E128" s="222" t="s">
        <v>746</v>
      </c>
      <c r="F128" s="223" t="s">
        <v>747</v>
      </c>
      <c r="G128" s="224" t="s">
        <v>694</v>
      </c>
      <c r="H128" s="225">
        <v>1</v>
      </c>
      <c r="I128" s="226"/>
      <c r="J128" s="227">
        <f>ROUND(I128*H128,2)</f>
        <v>0</v>
      </c>
      <c r="K128" s="228"/>
      <c r="L128" s="44"/>
      <c r="M128" s="229" t="s">
        <v>1</v>
      </c>
      <c r="N128" s="230" t="s">
        <v>42</v>
      </c>
      <c r="O128" s="97"/>
      <c r="P128" s="231">
        <f>O128*H128</f>
        <v>0</v>
      </c>
      <c r="Q128" s="231">
        <v>0.00062</v>
      </c>
      <c r="R128" s="231">
        <f>Q128*H128</f>
        <v>0.00062</v>
      </c>
      <c r="S128" s="231">
        <v>0</v>
      </c>
      <c r="T128" s="23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3" t="s">
        <v>395</v>
      </c>
      <c r="AT128" s="233" t="s">
        <v>128</v>
      </c>
      <c r="AU128" s="233" t="s">
        <v>133</v>
      </c>
      <c r="AY128" s="17" t="s">
        <v>127</v>
      </c>
      <c r="BE128" s="234">
        <f>IF(N128="základná",J128,0)</f>
        <v>0</v>
      </c>
      <c r="BF128" s="234">
        <f>IF(N128="znížená",J128,0)</f>
        <v>0</v>
      </c>
      <c r="BG128" s="234">
        <f>IF(N128="zákl. prenesená",J128,0)</f>
        <v>0</v>
      </c>
      <c r="BH128" s="234">
        <f>IF(N128="zníž. prenesená",J128,0)</f>
        <v>0</v>
      </c>
      <c r="BI128" s="234">
        <f>IF(N128="nulová",J128,0)</f>
        <v>0</v>
      </c>
      <c r="BJ128" s="17" t="s">
        <v>133</v>
      </c>
      <c r="BK128" s="234">
        <f>ROUND(I128*H128,2)</f>
        <v>0</v>
      </c>
      <c r="BL128" s="17" t="s">
        <v>395</v>
      </c>
      <c r="BM128" s="233" t="s">
        <v>748</v>
      </c>
    </row>
    <row r="129" s="11" customFormat="1" ht="22.8" customHeight="1">
      <c r="A129" s="11"/>
      <c r="B129" s="207"/>
      <c r="C129" s="208"/>
      <c r="D129" s="209" t="s">
        <v>75</v>
      </c>
      <c r="E129" s="246" t="s">
        <v>684</v>
      </c>
      <c r="F129" s="246" t="s">
        <v>685</v>
      </c>
      <c r="G129" s="208"/>
      <c r="H129" s="208"/>
      <c r="I129" s="211"/>
      <c r="J129" s="247">
        <f>BK129</f>
        <v>0</v>
      </c>
      <c r="K129" s="208"/>
      <c r="L129" s="213"/>
      <c r="M129" s="214"/>
      <c r="N129" s="215"/>
      <c r="O129" s="215"/>
      <c r="P129" s="216">
        <f>P130</f>
        <v>0</v>
      </c>
      <c r="Q129" s="215"/>
      <c r="R129" s="216">
        <f>R130</f>
        <v>0.00038220000000000002</v>
      </c>
      <c r="S129" s="215"/>
      <c r="T129" s="217">
        <f>T130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18" t="s">
        <v>133</v>
      </c>
      <c r="AT129" s="219" t="s">
        <v>75</v>
      </c>
      <c r="AU129" s="219" t="s">
        <v>84</v>
      </c>
      <c r="AY129" s="218" t="s">
        <v>127</v>
      </c>
      <c r="BK129" s="220">
        <f>BK130</f>
        <v>0</v>
      </c>
    </row>
    <row r="130" s="2" customFormat="1" ht="33" customHeight="1">
      <c r="A130" s="38"/>
      <c r="B130" s="39"/>
      <c r="C130" s="221" t="s">
        <v>84</v>
      </c>
      <c r="D130" s="221" t="s">
        <v>128</v>
      </c>
      <c r="E130" s="222" t="s">
        <v>749</v>
      </c>
      <c r="F130" s="223" t="s">
        <v>750</v>
      </c>
      <c r="G130" s="224" t="s">
        <v>694</v>
      </c>
      <c r="H130" s="225">
        <v>1</v>
      </c>
      <c r="I130" s="226"/>
      <c r="J130" s="227">
        <f>ROUND(I130*H130,2)</f>
        <v>0</v>
      </c>
      <c r="K130" s="228"/>
      <c r="L130" s="44"/>
      <c r="M130" s="229" t="s">
        <v>1</v>
      </c>
      <c r="N130" s="230" t="s">
        <v>42</v>
      </c>
      <c r="O130" s="97"/>
      <c r="P130" s="231">
        <f>O130*H130</f>
        <v>0</v>
      </c>
      <c r="Q130" s="231">
        <v>0.00038220000000000002</v>
      </c>
      <c r="R130" s="231">
        <f>Q130*H130</f>
        <v>0.00038220000000000002</v>
      </c>
      <c r="S130" s="231">
        <v>0</v>
      </c>
      <c r="T130" s="23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3" t="s">
        <v>395</v>
      </c>
      <c r="AT130" s="233" t="s">
        <v>128</v>
      </c>
      <c r="AU130" s="233" t="s">
        <v>133</v>
      </c>
      <c r="AY130" s="17" t="s">
        <v>127</v>
      </c>
      <c r="BE130" s="234">
        <f>IF(N130="základná",J130,0)</f>
        <v>0</v>
      </c>
      <c r="BF130" s="234">
        <f>IF(N130="znížená",J130,0)</f>
        <v>0</v>
      </c>
      <c r="BG130" s="234">
        <f>IF(N130="zákl. prenesená",J130,0)</f>
        <v>0</v>
      </c>
      <c r="BH130" s="234">
        <f>IF(N130="zníž. prenesená",J130,0)</f>
        <v>0</v>
      </c>
      <c r="BI130" s="234">
        <f>IF(N130="nulová",J130,0)</f>
        <v>0</v>
      </c>
      <c r="BJ130" s="17" t="s">
        <v>133</v>
      </c>
      <c r="BK130" s="234">
        <f>ROUND(I130*H130,2)</f>
        <v>0</v>
      </c>
      <c r="BL130" s="17" t="s">
        <v>395</v>
      </c>
      <c r="BM130" s="233" t="s">
        <v>751</v>
      </c>
    </row>
    <row r="131" s="11" customFormat="1" ht="22.8" customHeight="1">
      <c r="A131" s="11"/>
      <c r="B131" s="207"/>
      <c r="C131" s="208"/>
      <c r="D131" s="209" t="s">
        <v>75</v>
      </c>
      <c r="E131" s="246" t="s">
        <v>752</v>
      </c>
      <c r="F131" s="246" t="s">
        <v>753</v>
      </c>
      <c r="G131" s="208"/>
      <c r="H131" s="208"/>
      <c r="I131" s="211"/>
      <c r="J131" s="247">
        <f>BK131</f>
        <v>0</v>
      </c>
      <c r="K131" s="208"/>
      <c r="L131" s="213"/>
      <c r="M131" s="214"/>
      <c r="N131" s="215"/>
      <c r="O131" s="215"/>
      <c r="P131" s="216">
        <f>P132</f>
        <v>0</v>
      </c>
      <c r="Q131" s="215"/>
      <c r="R131" s="216">
        <f>R132</f>
        <v>0.00063000000000000003</v>
      </c>
      <c r="S131" s="215"/>
      <c r="T131" s="217">
        <f>T132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218" t="s">
        <v>133</v>
      </c>
      <c r="AT131" s="219" t="s">
        <v>75</v>
      </c>
      <c r="AU131" s="219" t="s">
        <v>84</v>
      </c>
      <c r="AY131" s="218" t="s">
        <v>127</v>
      </c>
      <c r="BK131" s="220">
        <f>BK132</f>
        <v>0</v>
      </c>
    </row>
    <row r="132" s="2" customFormat="1" ht="33" customHeight="1">
      <c r="A132" s="38"/>
      <c r="B132" s="39"/>
      <c r="C132" s="221" t="s">
        <v>138</v>
      </c>
      <c r="D132" s="221" t="s">
        <v>128</v>
      </c>
      <c r="E132" s="222" t="s">
        <v>754</v>
      </c>
      <c r="F132" s="223" t="s">
        <v>755</v>
      </c>
      <c r="G132" s="224" t="s">
        <v>694</v>
      </c>
      <c r="H132" s="225">
        <v>1</v>
      </c>
      <c r="I132" s="226"/>
      <c r="J132" s="227">
        <f>ROUND(I132*H132,2)</f>
        <v>0</v>
      </c>
      <c r="K132" s="228"/>
      <c r="L132" s="44"/>
      <c r="M132" s="235" t="s">
        <v>1</v>
      </c>
      <c r="N132" s="236" t="s">
        <v>42</v>
      </c>
      <c r="O132" s="237"/>
      <c r="P132" s="238">
        <f>O132*H132</f>
        <v>0</v>
      </c>
      <c r="Q132" s="238">
        <v>0.00063000000000000003</v>
      </c>
      <c r="R132" s="238">
        <f>Q132*H132</f>
        <v>0.00063000000000000003</v>
      </c>
      <c r="S132" s="238">
        <v>0</v>
      </c>
      <c r="T132" s="23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3" t="s">
        <v>395</v>
      </c>
      <c r="AT132" s="233" t="s">
        <v>128</v>
      </c>
      <c r="AU132" s="233" t="s">
        <v>133</v>
      </c>
      <c r="AY132" s="17" t="s">
        <v>127</v>
      </c>
      <c r="BE132" s="234">
        <f>IF(N132="základná",J132,0)</f>
        <v>0</v>
      </c>
      <c r="BF132" s="234">
        <f>IF(N132="znížená",J132,0)</f>
        <v>0</v>
      </c>
      <c r="BG132" s="234">
        <f>IF(N132="zákl. prenesená",J132,0)</f>
        <v>0</v>
      </c>
      <c r="BH132" s="234">
        <f>IF(N132="zníž. prenesená",J132,0)</f>
        <v>0</v>
      </c>
      <c r="BI132" s="234">
        <f>IF(N132="nulová",J132,0)</f>
        <v>0</v>
      </c>
      <c r="BJ132" s="17" t="s">
        <v>133</v>
      </c>
      <c r="BK132" s="234">
        <f>ROUND(I132*H132,2)</f>
        <v>0</v>
      </c>
      <c r="BL132" s="17" t="s">
        <v>395</v>
      </c>
      <c r="BM132" s="233" t="s">
        <v>756</v>
      </c>
    </row>
    <row r="133" s="2" customFormat="1" ht="6.96" customHeight="1">
      <c r="A133" s="38"/>
      <c r="B133" s="72"/>
      <c r="C133" s="73"/>
      <c r="D133" s="73"/>
      <c r="E133" s="73"/>
      <c r="F133" s="73"/>
      <c r="G133" s="73"/>
      <c r="H133" s="73"/>
      <c r="I133" s="73"/>
      <c r="J133" s="73"/>
      <c r="K133" s="73"/>
      <c r="L133" s="44"/>
      <c r="M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sheetProtection sheet="1" autoFilter="0" formatColumns="0" formatRows="0" objects="1" scenarios="1" spinCount="100000" saltValue="WokXqcekpzAYcdgg1Au/2eTe2JRirOu4KMPKdJtKJEg/Q7Mggx11Bx/gKl5RJLIxBWV0TB5zpnXqRXTBJKenkw==" hashValue="WIi3T3PCtKOvPqw+UYoTCBLpq9vyQMfgL9RrqTM9YuTgch+1B55YLDNSRWYfW1sxyC1fvpi122xxjquGVezG/g==" algorithmName="SHA-512" password="CC35"/>
  <autoFilter ref="C121:K13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hidden="1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76</v>
      </c>
    </row>
    <row r="4" hidden="1" s="1" customFormat="1" ht="24.96" customHeight="1">
      <c r="B4" s="20"/>
      <c r="D4" s="144" t="s">
        <v>103</v>
      </c>
      <c r="L4" s="20"/>
      <c r="M4" s="145" t="s">
        <v>9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6" t="s">
        <v>15</v>
      </c>
      <c r="L6" s="20"/>
    </row>
    <row r="7" hidden="1" s="1" customFormat="1" ht="16.5" customHeight="1">
      <c r="B7" s="20"/>
      <c r="E7" s="147" t="str">
        <f>'Rekapitulácia stavby'!K6</f>
        <v>Sklad potravinárskych výrobkov - Kolárovo</v>
      </c>
      <c r="F7" s="146"/>
      <c r="G7" s="146"/>
      <c r="H7" s="146"/>
      <c r="L7" s="20"/>
    </row>
    <row r="8" hidden="1" s="2" customFormat="1" ht="12" customHeight="1">
      <c r="A8" s="38"/>
      <c r="B8" s="44"/>
      <c r="C8" s="38"/>
      <c r="D8" s="146" t="s">
        <v>104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8" t="s">
        <v>757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6" t="s">
        <v>17</v>
      </c>
      <c r="E11" s="38"/>
      <c r="F11" s="149" t="s">
        <v>1</v>
      </c>
      <c r="G11" s="38"/>
      <c r="H11" s="38"/>
      <c r="I11" s="146" t="s">
        <v>18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6" t="s">
        <v>19</v>
      </c>
      <c r="E12" s="38"/>
      <c r="F12" s="149" t="s">
        <v>20</v>
      </c>
      <c r="G12" s="38"/>
      <c r="H12" s="38"/>
      <c r="I12" s="146" t="s">
        <v>21</v>
      </c>
      <c r="J12" s="150" t="str">
        <f>'Rekapitulácia stavby'!AN8</f>
        <v>7. 2. 2024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6" t="s">
        <v>23</v>
      </c>
      <c r="E14" s="38"/>
      <c r="F14" s="38"/>
      <c r="G14" s="38"/>
      <c r="H14" s="38"/>
      <c r="I14" s="146" t="s">
        <v>24</v>
      </c>
      <c r="J14" s="149" t="s">
        <v>25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9" t="s">
        <v>26</v>
      </c>
      <c r="F15" s="38"/>
      <c r="G15" s="38"/>
      <c r="H15" s="38"/>
      <c r="I15" s="146" t="s">
        <v>27</v>
      </c>
      <c r="J15" s="149" t="s">
        <v>28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6" t="s">
        <v>29</v>
      </c>
      <c r="E17" s="38"/>
      <c r="F17" s="38"/>
      <c r="G17" s="38"/>
      <c r="H17" s="38"/>
      <c r="I17" s="146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27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6" t="s">
        <v>31</v>
      </c>
      <c r="E20" s="38"/>
      <c r="F20" s="38"/>
      <c r="G20" s="38"/>
      <c r="H20" s="38"/>
      <c r="I20" s="146" t="s">
        <v>24</v>
      </c>
      <c r="J20" s="149" t="str">
        <f>IF('Rekapitulácia stavby'!AN16="","",'Rekapitulácia stavby'!AN16)</f>
        <v/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9" t="str">
        <f>IF('Rekapitulácia stavby'!E17="","",'Rekapitulácia stavby'!E17)</f>
        <v xml:space="preserve"> </v>
      </c>
      <c r="F21" s="38"/>
      <c r="G21" s="38"/>
      <c r="H21" s="38"/>
      <c r="I21" s="146" t="s">
        <v>27</v>
      </c>
      <c r="J21" s="149" t="str">
        <f>IF('Rekapitulácia stavby'!AN17="","",'Rekapitulácia stavby'!AN17)</f>
        <v/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6" t="s">
        <v>34</v>
      </c>
      <c r="E23" s="38"/>
      <c r="F23" s="38"/>
      <c r="G23" s="38"/>
      <c r="H23" s="38"/>
      <c r="I23" s="146" t="s">
        <v>24</v>
      </c>
      <c r="J23" s="149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9" t="str">
        <f>IF('Rekapitulácia stavby'!E20="","",'Rekapitulácia stavby'!E20)</f>
        <v xml:space="preserve"> </v>
      </c>
      <c r="F24" s="38"/>
      <c r="G24" s="38"/>
      <c r="H24" s="38"/>
      <c r="I24" s="146" t="s">
        <v>27</v>
      </c>
      <c r="J24" s="149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6" t="s">
        <v>35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6" t="s">
        <v>36</v>
      </c>
      <c r="E30" s="38"/>
      <c r="F30" s="38"/>
      <c r="G30" s="38"/>
      <c r="H30" s="38"/>
      <c r="I30" s="38"/>
      <c r="J30" s="157">
        <f>ROUND(J120,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8" t="s">
        <v>38</v>
      </c>
      <c r="G32" s="38"/>
      <c r="H32" s="38"/>
      <c r="I32" s="158" t="s">
        <v>37</v>
      </c>
      <c r="J32" s="158" t="s">
        <v>39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9" t="s">
        <v>40</v>
      </c>
      <c r="E33" s="160" t="s">
        <v>41</v>
      </c>
      <c r="F33" s="161">
        <f>ROUND((SUM(BE120:BE211)),  2)</f>
        <v>0</v>
      </c>
      <c r="G33" s="162"/>
      <c r="H33" s="162"/>
      <c r="I33" s="163">
        <v>0.20000000000000001</v>
      </c>
      <c r="J33" s="161">
        <f>ROUND(((SUM(BE120:BE211))*I33),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60" t="s">
        <v>42</v>
      </c>
      <c r="F34" s="161">
        <f>ROUND((SUM(BF120:BF211)),  2)</f>
        <v>0</v>
      </c>
      <c r="G34" s="162"/>
      <c r="H34" s="162"/>
      <c r="I34" s="163">
        <v>0.20000000000000001</v>
      </c>
      <c r="J34" s="161">
        <f>ROUND(((SUM(BF120:BF211))*I34),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43</v>
      </c>
      <c r="F35" s="164">
        <f>ROUND((SUM(BG120:BG211)),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44</v>
      </c>
      <c r="F36" s="164">
        <f>ROUND((SUM(BH120:BH211)),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45</v>
      </c>
      <c r="F37" s="161">
        <f>ROUND((SUM(BI120:BI211)),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9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9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Sklad potravinárskych výrobkov - Kolárovo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F - Elektroinštalácia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Kolárovo</v>
      </c>
      <c r="G89" s="40"/>
      <c r="H89" s="40"/>
      <c r="I89" s="32" t="s">
        <v>21</v>
      </c>
      <c r="J89" s="85" t="str">
        <f>IF(J12="","",J12)</f>
        <v>7. 2. 2024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TOMATA s.r.o.</v>
      </c>
      <c r="G91" s="40"/>
      <c r="H91" s="40"/>
      <c r="I91" s="32" t="s">
        <v>31</v>
      </c>
      <c r="J91" s="36" t="str">
        <f>E21</f>
        <v xml:space="preserve"> 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107</v>
      </c>
      <c r="D94" s="186"/>
      <c r="E94" s="186"/>
      <c r="F94" s="186"/>
      <c r="G94" s="186"/>
      <c r="H94" s="186"/>
      <c r="I94" s="186"/>
      <c r="J94" s="187" t="s">
        <v>108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109</v>
      </c>
      <c r="D96" s="40"/>
      <c r="E96" s="40"/>
      <c r="F96" s="40"/>
      <c r="G96" s="40"/>
      <c r="H96" s="40"/>
      <c r="I96" s="40"/>
      <c r="J96" s="116">
        <f>J120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9"/>
      <c r="C97" s="190"/>
      <c r="D97" s="191" t="s">
        <v>161</v>
      </c>
      <c r="E97" s="192"/>
      <c r="F97" s="192"/>
      <c r="G97" s="192"/>
      <c r="H97" s="192"/>
      <c r="I97" s="192"/>
      <c r="J97" s="193">
        <f>J121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40"/>
      <c r="C98" s="241"/>
      <c r="D98" s="242" t="s">
        <v>758</v>
      </c>
      <c r="E98" s="243"/>
      <c r="F98" s="243"/>
      <c r="G98" s="243"/>
      <c r="H98" s="243"/>
      <c r="I98" s="243"/>
      <c r="J98" s="244">
        <f>J122</f>
        <v>0</v>
      </c>
      <c r="K98" s="241"/>
      <c r="L98" s="24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40"/>
      <c r="C99" s="241"/>
      <c r="D99" s="242" t="s">
        <v>759</v>
      </c>
      <c r="E99" s="243"/>
      <c r="F99" s="243"/>
      <c r="G99" s="243"/>
      <c r="H99" s="243"/>
      <c r="I99" s="243"/>
      <c r="J99" s="244">
        <f>J206</f>
        <v>0</v>
      </c>
      <c r="K99" s="241"/>
      <c r="L99" s="24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9" customFormat="1" ht="24.96" customHeight="1">
      <c r="A100" s="9"/>
      <c r="B100" s="189"/>
      <c r="C100" s="190"/>
      <c r="D100" s="191" t="s">
        <v>644</v>
      </c>
      <c r="E100" s="192"/>
      <c r="F100" s="192"/>
      <c r="G100" s="192"/>
      <c r="H100" s="192"/>
      <c r="I100" s="192"/>
      <c r="J100" s="193">
        <f>J209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9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72"/>
      <c r="C102" s="73"/>
      <c r="D102" s="73"/>
      <c r="E102" s="73"/>
      <c r="F102" s="73"/>
      <c r="G102" s="73"/>
      <c r="H102" s="73"/>
      <c r="I102" s="73"/>
      <c r="J102" s="73"/>
      <c r="K102" s="73"/>
      <c r="L102" s="69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69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112</v>
      </c>
      <c r="D107" s="40"/>
      <c r="E107" s="40"/>
      <c r="F107" s="40"/>
      <c r="G107" s="40"/>
      <c r="H107" s="40"/>
      <c r="I107" s="40"/>
      <c r="J107" s="40"/>
      <c r="K107" s="40"/>
      <c r="L107" s="69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15</v>
      </c>
      <c r="D109" s="40"/>
      <c r="E109" s="40"/>
      <c r="F109" s="40"/>
      <c r="G109" s="40"/>
      <c r="H109" s="40"/>
      <c r="I109" s="40"/>
      <c r="J109" s="40"/>
      <c r="K109" s="40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4" t="str">
        <f>E7</f>
        <v>Sklad potravinárskych výrobkov - Kolárovo</v>
      </c>
      <c r="F110" s="32"/>
      <c r="G110" s="32"/>
      <c r="H110" s="32"/>
      <c r="I110" s="40"/>
      <c r="J110" s="40"/>
      <c r="K110" s="40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104</v>
      </c>
      <c r="D111" s="40"/>
      <c r="E111" s="40"/>
      <c r="F111" s="40"/>
      <c r="G111" s="40"/>
      <c r="H111" s="40"/>
      <c r="I111" s="40"/>
      <c r="J111" s="40"/>
      <c r="K111" s="40"/>
      <c r="L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82" t="str">
        <f>E9</f>
        <v>F - Elektroinštalácia</v>
      </c>
      <c r="F112" s="40"/>
      <c r="G112" s="40"/>
      <c r="H112" s="40"/>
      <c r="I112" s="40"/>
      <c r="J112" s="40"/>
      <c r="K112" s="40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19</v>
      </c>
      <c r="D114" s="40"/>
      <c r="E114" s="40"/>
      <c r="F114" s="27" t="str">
        <f>F12</f>
        <v>Kolárovo</v>
      </c>
      <c r="G114" s="40"/>
      <c r="H114" s="40"/>
      <c r="I114" s="32" t="s">
        <v>21</v>
      </c>
      <c r="J114" s="85" t="str">
        <f>IF(J12="","",J12)</f>
        <v>7. 2. 2024</v>
      </c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23</v>
      </c>
      <c r="D116" s="40"/>
      <c r="E116" s="40"/>
      <c r="F116" s="27" t="str">
        <f>E15</f>
        <v>TOMATA s.r.o.</v>
      </c>
      <c r="G116" s="40"/>
      <c r="H116" s="40"/>
      <c r="I116" s="32" t="s">
        <v>31</v>
      </c>
      <c r="J116" s="36" t="str">
        <f>E21</f>
        <v xml:space="preserve"> </v>
      </c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29</v>
      </c>
      <c r="D117" s="40"/>
      <c r="E117" s="40"/>
      <c r="F117" s="27" t="str">
        <f>IF(E18="","",E18)</f>
        <v>Vyplň údaj</v>
      </c>
      <c r="G117" s="40"/>
      <c r="H117" s="40"/>
      <c r="I117" s="32" t="s">
        <v>34</v>
      </c>
      <c r="J117" s="36" t="str">
        <f>E24</f>
        <v xml:space="preserve"> </v>
      </c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0" customFormat="1" ht="29.28" customHeight="1">
      <c r="A119" s="195"/>
      <c r="B119" s="196"/>
      <c r="C119" s="197" t="s">
        <v>113</v>
      </c>
      <c r="D119" s="198" t="s">
        <v>61</v>
      </c>
      <c r="E119" s="198" t="s">
        <v>57</v>
      </c>
      <c r="F119" s="198" t="s">
        <v>58</v>
      </c>
      <c r="G119" s="198" t="s">
        <v>114</v>
      </c>
      <c r="H119" s="198" t="s">
        <v>115</v>
      </c>
      <c r="I119" s="198" t="s">
        <v>116</v>
      </c>
      <c r="J119" s="199" t="s">
        <v>108</v>
      </c>
      <c r="K119" s="200" t="s">
        <v>117</v>
      </c>
      <c r="L119" s="201"/>
      <c r="M119" s="106" t="s">
        <v>1</v>
      </c>
      <c r="N119" s="107" t="s">
        <v>40</v>
      </c>
      <c r="O119" s="107" t="s">
        <v>118</v>
      </c>
      <c r="P119" s="107" t="s">
        <v>119</v>
      </c>
      <c r="Q119" s="107" t="s">
        <v>120</v>
      </c>
      <c r="R119" s="107" t="s">
        <v>121</v>
      </c>
      <c r="S119" s="107" t="s">
        <v>122</v>
      </c>
      <c r="T119" s="108" t="s">
        <v>123</v>
      </c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</row>
    <row r="120" s="2" customFormat="1" ht="22.8" customHeight="1">
      <c r="A120" s="38"/>
      <c r="B120" s="39"/>
      <c r="C120" s="113" t="s">
        <v>109</v>
      </c>
      <c r="D120" s="40"/>
      <c r="E120" s="40"/>
      <c r="F120" s="40"/>
      <c r="G120" s="40"/>
      <c r="H120" s="40"/>
      <c r="I120" s="40"/>
      <c r="J120" s="202">
        <f>BK120</f>
        <v>0</v>
      </c>
      <c r="K120" s="40"/>
      <c r="L120" s="44"/>
      <c r="M120" s="109"/>
      <c r="N120" s="203"/>
      <c r="O120" s="110"/>
      <c r="P120" s="204">
        <f>P121+P209</f>
        <v>0</v>
      </c>
      <c r="Q120" s="110"/>
      <c r="R120" s="204">
        <f>R121+R209</f>
        <v>1.8455699999999999</v>
      </c>
      <c r="S120" s="110"/>
      <c r="T120" s="205">
        <f>T121+T209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110</v>
      </c>
      <c r="BK120" s="206">
        <f>BK121+BK209</f>
        <v>0</v>
      </c>
    </row>
    <row r="121" s="11" customFormat="1" ht="25.92" customHeight="1">
      <c r="A121" s="11"/>
      <c r="B121" s="207"/>
      <c r="C121" s="208"/>
      <c r="D121" s="209" t="s">
        <v>75</v>
      </c>
      <c r="E121" s="210" t="s">
        <v>299</v>
      </c>
      <c r="F121" s="210" t="s">
        <v>457</v>
      </c>
      <c r="G121" s="208"/>
      <c r="H121" s="208"/>
      <c r="I121" s="211"/>
      <c r="J121" s="212">
        <f>BK121</f>
        <v>0</v>
      </c>
      <c r="K121" s="208"/>
      <c r="L121" s="213"/>
      <c r="M121" s="214"/>
      <c r="N121" s="215"/>
      <c r="O121" s="215"/>
      <c r="P121" s="216">
        <f>P122+P206</f>
        <v>0</v>
      </c>
      <c r="Q121" s="215"/>
      <c r="R121" s="216">
        <f>R122+R206</f>
        <v>1.8455699999999999</v>
      </c>
      <c r="S121" s="215"/>
      <c r="T121" s="217">
        <f>T122+T206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218" t="s">
        <v>138</v>
      </c>
      <c r="AT121" s="219" t="s">
        <v>75</v>
      </c>
      <c r="AU121" s="219" t="s">
        <v>76</v>
      </c>
      <c r="AY121" s="218" t="s">
        <v>127</v>
      </c>
      <c r="BK121" s="220">
        <f>BK122+BK206</f>
        <v>0</v>
      </c>
    </row>
    <row r="122" s="11" customFormat="1" ht="22.8" customHeight="1">
      <c r="A122" s="11"/>
      <c r="B122" s="207"/>
      <c r="C122" s="208"/>
      <c r="D122" s="209" t="s">
        <v>75</v>
      </c>
      <c r="E122" s="246" t="s">
        <v>760</v>
      </c>
      <c r="F122" s="246" t="s">
        <v>761</v>
      </c>
      <c r="G122" s="208"/>
      <c r="H122" s="208"/>
      <c r="I122" s="211"/>
      <c r="J122" s="247">
        <f>BK122</f>
        <v>0</v>
      </c>
      <c r="K122" s="208"/>
      <c r="L122" s="213"/>
      <c r="M122" s="214"/>
      <c r="N122" s="215"/>
      <c r="O122" s="215"/>
      <c r="P122" s="216">
        <f>SUM(P123:P205)</f>
        <v>0</v>
      </c>
      <c r="Q122" s="215"/>
      <c r="R122" s="216">
        <f>SUM(R123:R205)</f>
        <v>1.8455699999999999</v>
      </c>
      <c r="S122" s="215"/>
      <c r="T122" s="217">
        <f>SUM(T123:T205)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8" t="s">
        <v>138</v>
      </c>
      <c r="AT122" s="219" t="s">
        <v>75</v>
      </c>
      <c r="AU122" s="219" t="s">
        <v>84</v>
      </c>
      <c r="AY122" s="218" t="s">
        <v>127</v>
      </c>
      <c r="BK122" s="220">
        <f>SUM(BK123:BK205)</f>
        <v>0</v>
      </c>
    </row>
    <row r="123" s="2" customFormat="1" ht="24.15" customHeight="1">
      <c r="A123" s="38"/>
      <c r="B123" s="39"/>
      <c r="C123" s="221" t="s">
        <v>406</v>
      </c>
      <c r="D123" s="221" t="s">
        <v>128</v>
      </c>
      <c r="E123" s="222" t="s">
        <v>762</v>
      </c>
      <c r="F123" s="223" t="s">
        <v>763</v>
      </c>
      <c r="G123" s="224" t="s">
        <v>240</v>
      </c>
      <c r="H123" s="225">
        <v>9</v>
      </c>
      <c r="I123" s="226"/>
      <c r="J123" s="227">
        <f>ROUND(I123*H123,2)</f>
        <v>0</v>
      </c>
      <c r="K123" s="228"/>
      <c r="L123" s="44"/>
      <c r="M123" s="229" t="s">
        <v>1</v>
      </c>
      <c r="N123" s="230" t="s">
        <v>42</v>
      </c>
      <c r="O123" s="97"/>
      <c r="P123" s="231">
        <f>O123*H123</f>
        <v>0</v>
      </c>
      <c r="Q123" s="231">
        <v>0</v>
      </c>
      <c r="R123" s="231">
        <f>Q123*H123</f>
        <v>0</v>
      </c>
      <c r="S123" s="231">
        <v>0</v>
      </c>
      <c r="T123" s="23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3" t="s">
        <v>428</v>
      </c>
      <c r="AT123" s="233" t="s">
        <v>128</v>
      </c>
      <c r="AU123" s="233" t="s">
        <v>133</v>
      </c>
      <c r="AY123" s="17" t="s">
        <v>127</v>
      </c>
      <c r="BE123" s="234">
        <f>IF(N123="základná",J123,0)</f>
        <v>0</v>
      </c>
      <c r="BF123" s="234">
        <f>IF(N123="znížená",J123,0)</f>
        <v>0</v>
      </c>
      <c r="BG123" s="234">
        <f>IF(N123="zákl. prenesená",J123,0)</f>
        <v>0</v>
      </c>
      <c r="BH123" s="234">
        <f>IF(N123="zníž. prenesená",J123,0)</f>
        <v>0</v>
      </c>
      <c r="BI123" s="234">
        <f>IF(N123="nulová",J123,0)</f>
        <v>0</v>
      </c>
      <c r="BJ123" s="17" t="s">
        <v>133</v>
      </c>
      <c r="BK123" s="234">
        <f>ROUND(I123*H123,2)</f>
        <v>0</v>
      </c>
      <c r="BL123" s="17" t="s">
        <v>428</v>
      </c>
      <c r="BM123" s="233" t="s">
        <v>764</v>
      </c>
    </row>
    <row r="124" s="2" customFormat="1" ht="24.15" customHeight="1">
      <c r="A124" s="38"/>
      <c r="B124" s="39"/>
      <c r="C124" s="260" t="s">
        <v>410</v>
      </c>
      <c r="D124" s="260" t="s">
        <v>299</v>
      </c>
      <c r="E124" s="261" t="s">
        <v>765</v>
      </c>
      <c r="F124" s="262" t="s">
        <v>766</v>
      </c>
      <c r="G124" s="263" t="s">
        <v>240</v>
      </c>
      <c r="H124" s="264">
        <v>9</v>
      </c>
      <c r="I124" s="265"/>
      <c r="J124" s="266">
        <f>ROUND(I124*H124,2)</f>
        <v>0</v>
      </c>
      <c r="K124" s="267"/>
      <c r="L124" s="268"/>
      <c r="M124" s="269" t="s">
        <v>1</v>
      </c>
      <c r="N124" s="270" t="s">
        <v>42</v>
      </c>
      <c r="O124" s="97"/>
      <c r="P124" s="231">
        <f>O124*H124</f>
        <v>0</v>
      </c>
      <c r="Q124" s="231">
        <v>0.00017000000000000001</v>
      </c>
      <c r="R124" s="231">
        <f>Q124*H124</f>
        <v>0.0015300000000000001</v>
      </c>
      <c r="S124" s="231">
        <v>0</v>
      </c>
      <c r="T124" s="23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3" t="s">
        <v>767</v>
      </c>
      <c r="AT124" s="233" t="s">
        <v>299</v>
      </c>
      <c r="AU124" s="233" t="s">
        <v>133</v>
      </c>
      <c r="AY124" s="17" t="s">
        <v>127</v>
      </c>
      <c r="BE124" s="234">
        <f>IF(N124="základná",J124,0)</f>
        <v>0</v>
      </c>
      <c r="BF124" s="234">
        <f>IF(N124="znížená",J124,0)</f>
        <v>0</v>
      </c>
      <c r="BG124" s="234">
        <f>IF(N124="zákl. prenesená",J124,0)</f>
        <v>0</v>
      </c>
      <c r="BH124" s="234">
        <f>IF(N124="zníž. prenesená",J124,0)</f>
        <v>0</v>
      </c>
      <c r="BI124" s="234">
        <f>IF(N124="nulová",J124,0)</f>
        <v>0</v>
      </c>
      <c r="BJ124" s="17" t="s">
        <v>133</v>
      </c>
      <c r="BK124" s="234">
        <f>ROUND(I124*H124,2)</f>
        <v>0</v>
      </c>
      <c r="BL124" s="17" t="s">
        <v>767</v>
      </c>
      <c r="BM124" s="233" t="s">
        <v>768</v>
      </c>
    </row>
    <row r="125" s="2" customFormat="1" ht="24.15" customHeight="1">
      <c r="A125" s="38"/>
      <c r="B125" s="39"/>
      <c r="C125" s="221" t="s">
        <v>465</v>
      </c>
      <c r="D125" s="221" t="s">
        <v>128</v>
      </c>
      <c r="E125" s="222" t="s">
        <v>769</v>
      </c>
      <c r="F125" s="223" t="s">
        <v>770</v>
      </c>
      <c r="G125" s="224" t="s">
        <v>240</v>
      </c>
      <c r="H125" s="225">
        <v>82</v>
      </c>
      <c r="I125" s="226"/>
      <c r="J125" s="227">
        <f>ROUND(I125*H125,2)</f>
        <v>0</v>
      </c>
      <c r="K125" s="228"/>
      <c r="L125" s="44"/>
      <c r="M125" s="229" t="s">
        <v>1</v>
      </c>
      <c r="N125" s="230" t="s">
        <v>42</v>
      </c>
      <c r="O125" s="97"/>
      <c r="P125" s="231">
        <f>O125*H125</f>
        <v>0</v>
      </c>
      <c r="Q125" s="231">
        <v>0</v>
      </c>
      <c r="R125" s="231">
        <f>Q125*H125</f>
        <v>0</v>
      </c>
      <c r="S125" s="231">
        <v>0</v>
      </c>
      <c r="T125" s="23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3" t="s">
        <v>428</v>
      </c>
      <c r="AT125" s="233" t="s">
        <v>128</v>
      </c>
      <c r="AU125" s="233" t="s">
        <v>133</v>
      </c>
      <c r="AY125" s="17" t="s">
        <v>127</v>
      </c>
      <c r="BE125" s="234">
        <f>IF(N125="základná",J125,0)</f>
        <v>0</v>
      </c>
      <c r="BF125" s="234">
        <f>IF(N125="znížená",J125,0)</f>
        <v>0</v>
      </c>
      <c r="BG125" s="234">
        <f>IF(N125="zákl. prenesená",J125,0)</f>
        <v>0</v>
      </c>
      <c r="BH125" s="234">
        <f>IF(N125="zníž. prenesená",J125,0)</f>
        <v>0</v>
      </c>
      <c r="BI125" s="234">
        <f>IF(N125="nulová",J125,0)</f>
        <v>0</v>
      </c>
      <c r="BJ125" s="17" t="s">
        <v>133</v>
      </c>
      <c r="BK125" s="234">
        <f>ROUND(I125*H125,2)</f>
        <v>0</v>
      </c>
      <c r="BL125" s="17" t="s">
        <v>428</v>
      </c>
      <c r="BM125" s="233" t="s">
        <v>771</v>
      </c>
    </row>
    <row r="126" s="2" customFormat="1" ht="24.15" customHeight="1">
      <c r="A126" s="38"/>
      <c r="B126" s="39"/>
      <c r="C126" s="260" t="s">
        <v>392</v>
      </c>
      <c r="D126" s="260" t="s">
        <v>299</v>
      </c>
      <c r="E126" s="261" t="s">
        <v>772</v>
      </c>
      <c r="F126" s="262" t="s">
        <v>773</v>
      </c>
      <c r="G126" s="263" t="s">
        <v>240</v>
      </c>
      <c r="H126" s="264">
        <v>82</v>
      </c>
      <c r="I126" s="265"/>
      <c r="J126" s="266">
        <f>ROUND(I126*H126,2)</f>
        <v>0</v>
      </c>
      <c r="K126" s="267"/>
      <c r="L126" s="268"/>
      <c r="M126" s="269" t="s">
        <v>1</v>
      </c>
      <c r="N126" s="270" t="s">
        <v>42</v>
      </c>
      <c r="O126" s="97"/>
      <c r="P126" s="231">
        <f>O126*H126</f>
        <v>0</v>
      </c>
      <c r="Q126" s="231">
        <v>0.00017000000000000001</v>
      </c>
      <c r="R126" s="231">
        <f>Q126*H126</f>
        <v>0.013940000000000001</v>
      </c>
      <c r="S126" s="231">
        <v>0</v>
      </c>
      <c r="T126" s="23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3" t="s">
        <v>767</v>
      </c>
      <c r="AT126" s="233" t="s">
        <v>299</v>
      </c>
      <c r="AU126" s="233" t="s">
        <v>133</v>
      </c>
      <c r="AY126" s="17" t="s">
        <v>127</v>
      </c>
      <c r="BE126" s="234">
        <f>IF(N126="základná",J126,0)</f>
        <v>0</v>
      </c>
      <c r="BF126" s="234">
        <f>IF(N126="znížená",J126,0)</f>
        <v>0</v>
      </c>
      <c r="BG126" s="234">
        <f>IF(N126="zákl. prenesená",J126,0)</f>
        <v>0</v>
      </c>
      <c r="BH126" s="234">
        <f>IF(N126="zníž. prenesená",J126,0)</f>
        <v>0</v>
      </c>
      <c r="BI126" s="234">
        <f>IF(N126="nulová",J126,0)</f>
        <v>0</v>
      </c>
      <c r="BJ126" s="17" t="s">
        <v>133</v>
      </c>
      <c r="BK126" s="234">
        <f>ROUND(I126*H126,2)</f>
        <v>0</v>
      </c>
      <c r="BL126" s="17" t="s">
        <v>767</v>
      </c>
      <c r="BM126" s="233" t="s">
        <v>774</v>
      </c>
    </row>
    <row r="127" s="2" customFormat="1" ht="24.15" customHeight="1">
      <c r="A127" s="38"/>
      <c r="B127" s="39"/>
      <c r="C127" s="221" t="s">
        <v>397</v>
      </c>
      <c r="D127" s="221" t="s">
        <v>128</v>
      </c>
      <c r="E127" s="222" t="s">
        <v>775</v>
      </c>
      <c r="F127" s="223" t="s">
        <v>776</v>
      </c>
      <c r="G127" s="224" t="s">
        <v>240</v>
      </c>
      <c r="H127" s="225">
        <v>22</v>
      </c>
      <c r="I127" s="226"/>
      <c r="J127" s="227">
        <f>ROUND(I127*H127,2)</f>
        <v>0</v>
      </c>
      <c r="K127" s="228"/>
      <c r="L127" s="44"/>
      <c r="M127" s="229" t="s">
        <v>1</v>
      </c>
      <c r="N127" s="230" t="s">
        <v>42</v>
      </c>
      <c r="O127" s="97"/>
      <c r="P127" s="231">
        <f>O127*H127</f>
        <v>0</v>
      </c>
      <c r="Q127" s="231">
        <v>0</v>
      </c>
      <c r="R127" s="231">
        <f>Q127*H127</f>
        <v>0</v>
      </c>
      <c r="S127" s="231">
        <v>0</v>
      </c>
      <c r="T127" s="23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3" t="s">
        <v>428</v>
      </c>
      <c r="AT127" s="233" t="s">
        <v>128</v>
      </c>
      <c r="AU127" s="233" t="s">
        <v>133</v>
      </c>
      <c r="AY127" s="17" t="s">
        <v>127</v>
      </c>
      <c r="BE127" s="234">
        <f>IF(N127="základná",J127,0)</f>
        <v>0</v>
      </c>
      <c r="BF127" s="234">
        <f>IF(N127="znížená",J127,0)</f>
        <v>0</v>
      </c>
      <c r="BG127" s="234">
        <f>IF(N127="zákl. prenesená",J127,0)</f>
        <v>0</v>
      </c>
      <c r="BH127" s="234">
        <f>IF(N127="zníž. prenesená",J127,0)</f>
        <v>0</v>
      </c>
      <c r="BI127" s="234">
        <f>IF(N127="nulová",J127,0)</f>
        <v>0</v>
      </c>
      <c r="BJ127" s="17" t="s">
        <v>133</v>
      </c>
      <c r="BK127" s="234">
        <f>ROUND(I127*H127,2)</f>
        <v>0</v>
      </c>
      <c r="BL127" s="17" t="s">
        <v>428</v>
      </c>
      <c r="BM127" s="233" t="s">
        <v>777</v>
      </c>
    </row>
    <row r="128" s="2" customFormat="1" ht="24.15" customHeight="1">
      <c r="A128" s="38"/>
      <c r="B128" s="39"/>
      <c r="C128" s="260" t="s">
        <v>402</v>
      </c>
      <c r="D128" s="260" t="s">
        <v>299</v>
      </c>
      <c r="E128" s="261" t="s">
        <v>778</v>
      </c>
      <c r="F128" s="262" t="s">
        <v>779</v>
      </c>
      <c r="G128" s="263" t="s">
        <v>240</v>
      </c>
      <c r="H128" s="264">
        <v>22</v>
      </c>
      <c r="I128" s="265"/>
      <c r="J128" s="266">
        <f>ROUND(I128*H128,2)</f>
        <v>0</v>
      </c>
      <c r="K128" s="267"/>
      <c r="L128" s="268"/>
      <c r="M128" s="269" t="s">
        <v>1</v>
      </c>
      <c r="N128" s="270" t="s">
        <v>42</v>
      </c>
      <c r="O128" s="97"/>
      <c r="P128" s="231">
        <f>O128*H128</f>
        <v>0</v>
      </c>
      <c r="Q128" s="231">
        <v>0.00017000000000000001</v>
      </c>
      <c r="R128" s="231">
        <f>Q128*H128</f>
        <v>0.0037400000000000003</v>
      </c>
      <c r="S128" s="231">
        <v>0</v>
      </c>
      <c r="T128" s="23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3" t="s">
        <v>767</v>
      </c>
      <c r="AT128" s="233" t="s">
        <v>299</v>
      </c>
      <c r="AU128" s="233" t="s">
        <v>133</v>
      </c>
      <c r="AY128" s="17" t="s">
        <v>127</v>
      </c>
      <c r="BE128" s="234">
        <f>IF(N128="základná",J128,0)</f>
        <v>0</v>
      </c>
      <c r="BF128" s="234">
        <f>IF(N128="znížená",J128,0)</f>
        <v>0</v>
      </c>
      <c r="BG128" s="234">
        <f>IF(N128="zákl. prenesená",J128,0)</f>
        <v>0</v>
      </c>
      <c r="BH128" s="234">
        <f>IF(N128="zníž. prenesená",J128,0)</f>
        <v>0</v>
      </c>
      <c r="BI128" s="234">
        <f>IF(N128="nulová",J128,0)</f>
        <v>0</v>
      </c>
      <c r="BJ128" s="17" t="s">
        <v>133</v>
      </c>
      <c r="BK128" s="234">
        <f>ROUND(I128*H128,2)</f>
        <v>0</v>
      </c>
      <c r="BL128" s="17" t="s">
        <v>767</v>
      </c>
      <c r="BM128" s="233" t="s">
        <v>780</v>
      </c>
    </row>
    <row r="129" s="2" customFormat="1" ht="24.15" customHeight="1">
      <c r="A129" s="38"/>
      <c r="B129" s="39"/>
      <c r="C129" s="221" t="s">
        <v>365</v>
      </c>
      <c r="D129" s="221" t="s">
        <v>128</v>
      </c>
      <c r="E129" s="222" t="s">
        <v>781</v>
      </c>
      <c r="F129" s="223" t="s">
        <v>782</v>
      </c>
      <c r="G129" s="224" t="s">
        <v>240</v>
      </c>
      <c r="H129" s="225">
        <v>410</v>
      </c>
      <c r="I129" s="226"/>
      <c r="J129" s="227">
        <f>ROUND(I129*H129,2)</f>
        <v>0</v>
      </c>
      <c r="K129" s="228"/>
      <c r="L129" s="44"/>
      <c r="M129" s="229" t="s">
        <v>1</v>
      </c>
      <c r="N129" s="230" t="s">
        <v>42</v>
      </c>
      <c r="O129" s="97"/>
      <c r="P129" s="231">
        <f>O129*H129</f>
        <v>0</v>
      </c>
      <c r="Q129" s="231">
        <v>0</v>
      </c>
      <c r="R129" s="231">
        <f>Q129*H129</f>
        <v>0</v>
      </c>
      <c r="S129" s="231">
        <v>0</v>
      </c>
      <c r="T129" s="23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3" t="s">
        <v>428</v>
      </c>
      <c r="AT129" s="233" t="s">
        <v>128</v>
      </c>
      <c r="AU129" s="233" t="s">
        <v>133</v>
      </c>
      <c r="AY129" s="17" t="s">
        <v>127</v>
      </c>
      <c r="BE129" s="234">
        <f>IF(N129="základná",J129,0)</f>
        <v>0</v>
      </c>
      <c r="BF129" s="234">
        <f>IF(N129="znížená",J129,0)</f>
        <v>0</v>
      </c>
      <c r="BG129" s="234">
        <f>IF(N129="zákl. prenesená",J129,0)</f>
        <v>0</v>
      </c>
      <c r="BH129" s="234">
        <f>IF(N129="zníž. prenesená",J129,0)</f>
        <v>0</v>
      </c>
      <c r="BI129" s="234">
        <f>IF(N129="nulová",J129,0)</f>
        <v>0</v>
      </c>
      <c r="BJ129" s="17" t="s">
        <v>133</v>
      </c>
      <c r="BK129" s="234">
        <f>ROUND(I129*H129,2)</f>
        <v>0</v>
      </c>
      <c r="BL129" s="17" t="s">
        <v>428</v>
      </c>
      <c r="BM129" s="233" t="s">
        <v>783</v>
      </c>
    </row>
    <row r="130" s="2" customFormat="1" ht="21.75" customHeight="1">
      <c r="A130" s="38"/>
      <c r="B130" s="39"/>
      <c r="C130" s="260" t="s">
        <v>374</v>
      </c>
      <c r="D130" s="260" t="s">
        <v>299</v>
      </c>
      <c r="E130" s="261" t="s">
        <v>784</v>
      </c>
      <c r="F130" s="262" t="s">
        <v>785</v>
      </c>
      <c r="G130" s="263" t="s">
        <v>240</v>
      </c>
      <c r="H130" s="264">
        <v>410</v>
      </c>
      <c r="I130" s="265"/>
      <c r="J130" s="266">
        <f>ROUND(I130*H130,2)</f>
        <v>0</v>
      </c>
      <c r="K130" s="267"/>
      <c r="L130" s="268"/>
      <c r="M130" s="269" t="s">
        <v>1</v>
      </c>
      <c r="N130" s="270" t="s">
        <v>42</v>
      </c>
      <c r="O130" s="97"/>
      <c r="P130" s="231">
        <f>O130*H130</f>
        <v>0</v>
      </c>
      <c r="Q130" s="231">
        <v>6.9999999999999994E-05</v>
      </c>
      <c r="R130" s="231">
        <f>Q130*H130</f>
        <v>0.028699999999999996</v>
      </c>
      <c r="S130" s="231">
        <v>0</v>
      </c>
      <c r="T130" s="23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3" t="s">
        <v>767</v>
      </c>
      <c r="AT130" s="233" t="s">
        <v>299</v>
      </c>
      <c r="AU130" s="233" t="s">
        <v>133</v>
      </c>
      <c r="AY130" s="17" t="s">
        <v>127</v>
      </c>
      <c r="BE130" s="234">
        <f>IF(N130="základná",J130,0)</f>
        <v>0</v>
      </c>
      <c r="BF130" s="234">
        <f>IF(N130="znížená",J130,0)</f>
        <v>0</v>
      </c>
      <c r="BG130" s="234">
        <f>IF(N130="zákl. prenesená",J130,0)</f>
        <v>0</v>
      </c>
      <c r="BH130" s="234">
        <f>IF(N130="zníž. prenesená",J130,0)</f>
        <v>0</v>
      </c>
      <c r="BI130" s="234">
        <f>IF(N130="nulová",J130,0)</f>
        <v>0</v>
      </c>
      <c r="BJ130" s="17" t="s">
        <v>133</v>
      </c>
      <c r="BK130" s="234">
        <f>ROUND(I130*H130,2)</f>
        <v>0</v>
      </c>
      <c r="BL130" s="17" t="s">
        <v>767</v>
      </c>
      <c r="BM130" s="233" t="s">
        <v>786</v>
      </c>
    </row>
    <row r="131" s="2" customFormat="1" ht="24.15" customHeight="1">
      <c r="A131" s="38"/>
      <c r="B131" s="39"/>
      <c r="C131" s="260" t="s">
        <v>293</v>
      </c>
      <c r="D131" s="260" t="s">
        <v>299</v>
      </c>
      <c r="E131" s="261" t="s">
        <v>787</v>
      </c>
      <c r="F131" s="262" t="s">
        <v>788</v>
      </c>
      <c r="G131" s="263" t="s">
        <v>296</v>
      </c>
      <c r="H131" s="264">
        <v>492</v>
      </c>
      <c r="I131" s="265"/>
      <c r="J131" s="266">
        <f>ROUND(I131*H131,2)</f>
        <v>0</v>
      </c>
      <c r="K131" s="267"/>
      <c r="L131" s="268"/>
      <c r="M131" s="269" t="s">
        <v>1</v>
      </c>
      <c r="N131" s="270" t="s">
        <v>42</v>
      </c>
      <c r="O131" s="97"/>
      <c r="P131" s="231">
        <f>O131*H131</f>
        <v>0</v>
      </c>
      <c r="Q131" s="231">
        <v>6.0000000000000002E-05</v>
      </c>
      <c r="R131" s="231">
        <f>Q131*H131</f>
        <v>0.029520000000000001</v>
      </c>
      <c r="S131" s="231">
        <v>0</v>
      </c>
      <c r="T131" s="23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3" t="s">
        <v>767</v>
      </c>
      <c r="AT131" s="233" t="s">
        <v>299</v>
      </c>
      <c r="AU131" s="233" t="s">
        <v>133</v>
      </c>
      <c r="AY131" s="17" t="s">
        <v>127</v>
      </c>
      <c r="BE131" s="234">
        <f>IF(N131="základná",J131,0)</f>
        <v>0</v>
      </c>
      <c r="BF131" s="234">
        <f>IF(N131="znížená",J131,0)</f>
        <v>0</v>
      </c>
      <c r="BG131" s="234">
        <f>IF(N131="zákl. prenesená",J131,0)</f>
        <v>0</v>
      </c>
      <c r="BH131" s="234">
        <f>IF(N131="zníž. prenesená",J131,0)</f>
        <v>0</v>
      </c>
      <c r="BI131" s="234">
        <f>IF(N131="nulová",J131,0)</f>
        <v>0</v>
      </c>
      <c r="BJ131" s="17" t="s">
        <v>133</v>
      </c>
      <c r="BK131" s="234">
        <f>ROUND(I131*H131,2)</f>
        <v>0</v>
      </c>
      <c r="BL131" s="17" t="s">
        <v>767</v>
      </c>
      <c r="BM131" s="233" t="s">
        <v>789</v>
      </c>
    </row>
    <row r="132" s="2" customFormat="1" ht="24.15" customHeight="1">
      <c r="A132" s="38"/>
      <c r="B132" s="39"/>
      <c r="C132" s="221" t="s">
        <v>298</v>
      </c>
      <c r="D132" s="221" t="s">
        <v>128</v>
      </c>
      <c r="E132" s="222" t="s">
        <v>790</v>
      </c>
      <c r="F132" s="223" t="s">
        <v>791</v>
      </c>
      <c r="G132" s="224" t="s">
        <v>240</v>
      </c>
      <c r="H132" s="225">
        <v>110</v>
      </c>
      <c r="I132" s="226"/>
      <c r="J132" s="227">
        <f>ROUND(I132*H132,2)</f>
        <v>0</v>
      </c>
      <c r="K132" s="228"/>
      <c r="L132" s="44"/>
      <c r="M132" s="229" t="s">
        <v>1</v>
      </c>
      <c r="N132" s="230" t="s">
        <v>42</v>
      </c>
      <c r="O132" s="97"/>
      <c r="P132" s="231">
        <f>O132*H132</f>
        <v>0</v>
      </c>
      <c r="Q132" s="231">
        <v>0</v>
      </c>
      <c r="R132" s="231">
        <f>Q132*H132</f>
        <v>0</v>
      </c>
      <c r="S132" s="231">
        <v>0</v>
      </c>
      <c r="T132" s="23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3" t="s">
        <v>428</v>
      </c>
      <c r="AT132" s="233" t="s">
        <v>128</v>
      </c>
      <c r="AU132" s="233" t="s">
        <v>133</v>
      </c>
      <c r="AY132" s="17" t="s">
        <v>127</v>
      </c>
      <c r="BE132" s="234">
        <f>IF(N132="základná",J132,0)</f>
        <v>0</v>
      </c>
      <c r="BF132" s="234">
        <f>IF(N132="znížená",J132,0)</f>
        <v>0</v>
      </c>
      <c r="BG132" s="234">
        <f>IF(N132="zákl. prenesená",J132,0)</f>
        <v>0</v>
      </c>
      <c r="BH132" s="234">
        <f>IF(N132="zníž. prenesená",J132,0)</f>
        <v>0</v>
      </c>
      <c r="BI132" s="234">
        <f>IF(N132="nulová",J132,0)</f>
        <v>0</v>
      </c>
      <c r="BJ132" s="17" t="s">
        <v>133</v>
      </c>
      <c r="BK132" s="234">
        <f>ROUND(I132*H132,2)</f>
        <v>0</v>
      </c>
      <c r="BL132" s="17" t="s">
        <v>428</v>
      </c>
      <c r="BM132" s="233" t="s">
        <v>792</v>
      </c>
    </row>
    <row r="133" s="2" customFormat="1" ht="21.75" customHeight="1">
      <c r="A133" s="38"/>
      <c r="B133" s="39"/>
      <c r="C133" s="260" t="s">
        <v>304</v>
      </c>
      <c r="D133" s="260" t="s">
        <v>299</v>
      </c>
      <c r="E133" s="261" t="s">
        <v>793</v>
      </c>
      <c r="F133" s="262" t="s">
        <v>794</v>
      </c>
      <c r="G133" s="263" t="s">
        <v>240</v>
      </c>
      <c r="H133" s="264">
        <v>110</v>
      </c>
      <c r="I133" s="265"/>
      <c r="J133" s="266">
        <f>ROUND(I133*H133,2)</f>
        <v>0</v>
      </c>
      <c r="K133" s="267"/>
      <c r="L133" s="268"/>
      <c r="M133" s="269" t="s">
        <v>1</v>
      </c>
      <c r="N133" s="270" t="s">
        <v>42</v>
      </c>
      <c r="O133" s="97"/>
      <c r="P133" s="231">
        <f>O133*H133</f>
        <v>0</v>
      </c>
      <c r="Q133" s="231">
        <v>0.00013999999999999999</v>
      </c>
      <c r="R133" s="231">
        <f>Q133*H133</f>
        <v>0.015399999999999999</v>
      </c>
      <c r="S133" s="231">
        <v>0</v>
      </c>
      <c r="T133" s="23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3" t="s">
        <v>767</v>
      </c>
      <c r="AT133" s="233" t="s">
        <v>299</v>
      </c>
      <c r="AU133" s="233" t="s">
        <v>133</v>
      </c>
      <c r="AY133" s="17" t="s">
        <v>127</v>
      </c>
      <c r="BE133" s="234">
        <f>IF(N133="základná",J133,0)</f>
        <v>0</v>
      </c>
      <c r="BF133" s="234">
        <f>IF(N133="znížená",J133,0)</f>
        <v>0</v>
      </c>
      <c r="BG133" s="234">
        <f>IF(N133="zákl. prenesená",J133,0)</f>
        <v>0</v>
      </c>
      <c r="BH133" s="234">
        <f>IF(N133="zníž. prenesená",J133,0)</f>
        <v>0</v>
      </c>
      <c r="BI133" s="234">
        <f>IF(N133="nulová",J133,0)</f>
        <v>0</v>
      </c>
      <c r="BJ133" s="17" t="s">
        <v>133</v>
      </c>
      <c r="BK133" s="234">
        <f>ROUND(I133*H133,2)</f>
        <v>0</v>
      </c>
      <c r="BL133" s="17" t="s">
        <v>767</v>
      </c>
      <c r="BM133" s="233" t="s">
        <v>795</v>
      </c>
    </row>
    <row r="134" s="2" customFormat="1" ht="24.15" customHeight="1">
      <c r="A134" s="38"/>
      <c r="B134" s="39"/>
      <c r="C134" s="260" t="s">
        <v>308</v>
      </c>
      <c r="D134" s="260" t="s">
        <v>299</v>
      </c>
      <c r="E134" s="261" t="s">
        <v>796</v>
      </c>
      <c r="F134" s="262" t="s">
        <v>797</v>
      </c>
      <c r="G134" s="263" t="s">
        <v>296</v>
      </c>
      <c r="H134" s="264">
        <v>2</v>
      </c>
      <c r="I134" s="265"/>
      <c r="J134" s="266">
        <f>ROUND(I134*H134,2)</f>
        <v>0</v>
      </c>
      <c r="K134" s="267"/>
      <c r="L134" s="268"/>
      <c r="M134" s="269" t="s">
        <v>1</v>
      </c>
      <c r="N134" s="270" t="s">
        <v>42</v>
      </c>
      <c r="O134" s="97"/>
      <c r="P134" s="231">
        <f>O134*H134</f>
        <v>0</v>
      </c>
      <c r="Q134" s="231">
        <v>2.0000000000000002E-05</v>
      </c>
      <c r="R134" s="231">
        <f>Q134*H134</f>
        <v>4.0000000000000003E-05</v>
      </c>
      <c r="S134" s="231">
        <v>0</v>
      </c>
      <c r="T134" s="23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3" t="s">
        <v>767</v>
      </c>
      <c r="AT134" s="233" t="s">
        <v>299</v>
      </c>
      <c r="AU134" s="233" t="s">
        <v>133</v>
      </c>
      <c r="AY134" s="17" t="s">
        <v>127</v>
      </c>
      <c r="BE134" s="234">
        <f>IF(N134="základná",J134,0)</f>
        <v>0</v>
      </c>
      <c r="BF134" s="234">
        <f>IF(N134="znížená",J134,0)</f>
        <v>0</v>
      </c>
      <c r="BG134" s="234">
        <f>IF(N134="zákl. prenesená",J134,0)</f>
        <v>0</v>
      </c>
      <c r="BH134" s="234">
        <f>IF(N134="zníž. prenesená",J134,0)</f>
        <v>0</v>
      </c>
      <c r="BI134" s="234">
        <f>IF(N134="nulová",J134,0)</f>
        <v>0</v>
      </c>
      <c r="BJ134" s="17" t="s">
        <v>133</v>
      </c>
      <c r="BK134" s="234">
        <f>ROUND(I134*H134,2)</f>
        <v>0</v>
      </c>
      <c r="BL134" s="17" t="s">
        <v>767</v>
      </c>
      <c r="BM134" s="233" t="s">
        <v>798</v>
      </c>
    </row>
    <row r="135" s="2" customFormat="1" ht="24.15" customHeight="1">
      <c r="A135" s="38"/>
      <c r="B135" s="39"/>
      <c r="C135" s="260" t="s">
        <v>460</v>
      </c>
      <c r="D135" s="260" t="s">
        <v>299</v>
      </c>
      <c r="E135" s="261" t="s">
        <v>799</v>
      </c>
      <c r="F135" s="262" t="s">
        <v>800</v>
      </c>
      <c r="G135" s="263" t="s">
        <v>296</v>
      </c>
      <c r="H135" s="264">
        <v>135</v>
      </c>
      <c r="I135" s="265"/>
      <c r="J135" s="266">
        <f>ROUND(I135*H135,2)</f>
        <v>0</v>
      </c>
      <c r="K135" s="267"/>
      <c r="L135" s="268"/>
      <c r="M135" s="269" t="s">
        <v>1</v>
      </c>
      <c r="N135" s="270" t="s">
        <v>42</v>
      </c>
      <c r="O135" s="97"/>
      <c r="P135" s="231">
        <f>O135*H135</f>
        <v>0</v>
      </c>
      <c r="Q135" s="231">
        <v>1.0000000000000001E-05</v>
      </c>
      <c r="R135" s="231">
        <f>Q135*H135</f>
        <v>0.0013500000000000001</v>
      </c>
      <c r="S135" s="231">
        <v>0</v>
      </c>
      <c r="T135" s="23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3" t="s">
        <v>767</v>
      </c>
      <c r="AT135" s="233" t="s">
        <v>299</v>
      </c>
      <c r="AU135" s="233" t="s">
        <v>133</v>
      </c>
      <c r="AY135" s="17" t="s">
        <v>127</v>
      </c>
      <c r="BE135" s="234">
        <f>IF(N135="základná",J135,0)</f>
        <v>0</v>
      </c>
      <c r="BF135" s="234">
        <f>IF(N135="znížená",J135,0)</f>
        <v>0</v>
      </c>
      <c r="BG135" s="234">
        <f>IF(N135="zákl. prenesená",J135,0)</f>
        <v>0</v>
      </c>
      <c r="BH135" s="234">
        <f>IF(N135="zníž. prenesená",J135,0)</f>
        <v>0</v>
      </c>
      <c r="BI135" s="234">
        <f>IF(N135="nulová",J135,0)</f>
        <v>0</v>
      </c>
      <c r="BJ135" s="17" t="s">
        <v>133</v>
      </c>
      <c r="BK135" s="234">
        <f>ROUND(I135*H135,2)</f>
        <v>0</v>
      </c>
      <c r="BL135" s="17" t="s">
        <v>767</v>
      </c>
      <c r="BM135" s="233" t="s">
        <v>801</v>
      </c>
    </row>
    <row r="136" s="2" customFormat="1" ht="33" customHeight="1">
      <c r="A136" s="38"/>
      <c r="B136" s="39"/>
      <c r="C136" s="221" t="s">
        <v>802</v>
      </c>
      <c r="D136" s="221" t="s">
        <v>128</v>
      </c>
      <c r="E136" s="222" t="s">
        <v>803</v>
      </c>
      <c r="F136" s="223" t="s">
        <v>804</v>
      </c>
      <c r="G136" s="224" t="s">
        <v>240</v>
      </c>
      <c r="H136" s="225">
        <v>8</v>
      </c>
      <c r="I136" s="226"/>
      <c r="J136" s="227">
        <f>ROUND(I136*H136,2)</f>
        <v>0</v>
      </c>
      <c r="K136" s="228"/>
      <c r="L136" s="44"/>
      <c r="M136" s="229" t="s">
        <v>1</v>
      </c>
      <c r="N136" s="230" t="s">
        <v>42</v>
      </c>
      <c r="O136" s="97"/>
      <c r="P136" s="231">
        <f>O136*H136</f>
        <v>0</v>
      </c>
      <c r="Q136" s="231">
        <v>0</v>
      </c>
      <c r="R136" s="231">
        <f>Q136*H136</f>
        <v>0</v>
      </c>
      <c r="S136" s="231">
        <v>0</v>
      </c>
      <c r="T136" s="23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3" t="s">
        <v>428</v>
      </c>
      <c r="AT136" s="233" t="s">
        <v>128</v>
      </c>
      <c r="AU136" s="233" t="s">
        <v>133</v>
      </c>
      <c r="AY136" s="17" t="s">
        <v>127</v>
      </c>
      <c r="BE136" s="234">
        <f>IF(N136="základná",J136,0)</f>
        <v>0</v>
      </c>
      <c r="BF136" s="234">
        <f>IF(N136="znížená",J136,0)</f>
        <v>0</v>
      </c>
      <c r="BG136" s="234">
        <f>IF(N136="zákl. prenesená",J136,0)</f>
        <v>0</v>
      </c>
      <c r="BH136" s="234">
        <f>IF(N136="zníž. prenesená",J136,0)</f>
        <v>0</v>
      </c>
      <c r="BI136" s="234">
        <f>IF(N136="nulová",J136,0)</f>
        <v>0</v>
      </c>
      <c r="BJ136" s="17" t="s">
        <v>133</v>
      </c>
      <c r="BK136" s="234">
        <f>ROUND(I136*H136,2)</f>
        <v>0</v>
      </c>
      <c r="BL136" s="17" t="s">
        <v>428</v>
      </c>
      <c r="BM136" s="233" t="s">
        <v>805</v>
      </c>
    </row>
    <row r="137" s="2" customFormat="1" ht="21.75" customHeight="1">
      <c r="A137" s="38"/>
      <c r="B137" s="39"/>
      <c r="C137" s="260" t="s">
        <v>357</v>
      </c>
      <c r="D137" s="260" t="s">
        <v>299</v>
      </c>
      <c r="E137" s="261" t="s">
        <v>806</v>
      </c>
      <c r="F137" s="262" t="s">
        <v>807</v>
      </c>
      <c r="G137" s="263" t="s">
        <v>240</v>
      </c>
      <c r="H137" s="264">
        <v>8</v>
      </c>
      <c r="I137" s="265"/>
      <c r="J137" s="266">
        <f>ROUND(I137*H137,2)</f>
        <v>0</v>
      </c>
      <c r="K137" s="267"/>
      <c r="L137" s="268"/>
      <c r="M137" s="269" t="s">
        <v>1</v>
      </c>
      <c r="N137" s="270" t="s">
        <v>42</v>
      </c>
      <c r="O137" s="97"/>
      <c r="P137" s="231">
        <f>O137*H137</f>
        <v>0</v>
      </c>
      <c r="Q137" s="231">
        <v>0.00173</v>
      </c>
      <c r="R137" s="231">
        <f>Q137*H137</f>
        <v>0.01384</v>
      </c>
      <c r="S137" s="231">
        <v>0</v>
      </c>
      <c r="T137" s="23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3" t="s">
        <v>767</v>
      </c>
      <c r="AT137" s="233" t="s">
        <v>299</v>
      </c>
      <c r="AU137" s="233" t="s">
        <v>133</v>
      </c>
      <c r="AY137" s="17" t="s">
        <v>127</v>
      </c>
      <c r="BE137" s="234">
        <f>IF(N137="základná",J137,0)</f>
        <v>0</v>
      </c>
      <c r="BF137" s="234">
        <f>IF(N137="znížená",J137,0)</f>
        <v>0</v>
      </c>
      <c r="BG137" s="234">
        <f>IF(N137="zákl. prenesená",J137,0)</f>
        <v>0</v>
      </c>
      <c r="BH137" s="234">
        <f>IF(N137="zníž. prenesená",J137,0)</f>
        <v>0</v>
      </c>
      <c r="BI137" s="234">
        <f>IF(N137="nulová",J137,0)</f>
        <v>0</v>
      </c>
      <c r="BJ137" s="17" t="s">
        <v>133</v>
      </c>
      <c r="BK137" s="234">
        <f>ROUND(I137*H137,2)</f>
        <v>0</v>
      </c>
      <c r="BL137" s="17" t="s">
        <v>767</v>
      </c>
      <c r="BM137" s="233" t="s">
        <v>808</v>
      </c>
    </row>
    <row r="138" s="2" customFormat="1" ht="24.15" customHeight="1">
      <c r="A138" s="38"/>
      <c r="B138" s="39"/>
      <c r="C138" s="260" t="s">
        <v>352</v>
      </c>
      <c r="D138" s="260" t="s">
        <v>299</v>
      </c>
      <c r="E138" s="261" t="s">
        <v>809</v>
      </c>
      <c r="F138" s="262" t="s">
        <v>810</v>
      </c>
      <c r="G138" s="263" t="s">
        <v>240</v>
      </c>
      <c r="H138" s="264">
        <v>100</v>
      </c>
      <c r="I138" s="265"/>
      <c r="J138" s="266">
        <f>ROUND(I138*H138,2)</f>
        <v>0</v>
      </c>
      <c r="K138" s="267"/>
      <c r="L138" s="268"/>
      <c r="M138" s="269" t="s">
        <v>1</v>
      </c>
      <c r="N138" s="270" t="s">
        <v>42</v>
      </c>
      <c r="O138" s="97"/>
      <c r="P138" s="231">
        <f>O138*H138</f>
        <v>0</v>
      </c>
      <c r="Q138" s="231">
        <v>0.0025600000000000002</v>
      </c>
      <c r="R138" s="231">
        <f>Q138*H138</f>
        <v>0.25600000000000001</v>
      </c>
      <c r="S138" s="231">
        <v>0</v>
      </c>
      <c r="T138" s="23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3" t="s">
        <v>767</v>
      </c>
      <c r="AT138" s="233" t="s">
        <v>299</v>
      </c>
      <c r="AU138" s="233" t="s">
        <v>133</v>
      </c>
      <c r="AY138" s="17" t="s">
        <v>127</v>
      </c>
      <c r="BE138" s="234">
        <f>IF(N138="základná",J138,0)</f>
        <v>0</v>
      </c>
      <c r="BF138" s="234">
        <f>IF(N138="znížená",J138,0)</f>
        <v>0</v>
      </c>
      <c r="BG138" s="234">
        <f>IF(N138="zákl. prenesená",J138,0)</f>
        <v>0</v>
      </c>
      <c r="BH138" s="234">
        <f>IF(N138="zníž. prenesená",J138,0)</f>
        <v>0</v>
      </c>
      <c r="BI138" s="234">
        <f>IF(N138="nulová",J138,0)</f>
        <v>0</v>
      </c>
      <c r="BJ138" s="17" t="s">
        <v>133</v>
      </c>
      <c r="BK138" s="234">
        <f>ROUND(I138*H138,2)</f>
        <v>0</v>
      </c>
      <c r="BL138" s="17" t="s">
        <v>767</v>
      </c>
      <c r="BM138" s="233" t="s">
        <v>811</v>
      </c>
    </row>
    <row r="139" s="2" customFormat="1" ht="24.15" customHeight="1">
      <c r="A139" s="38"/>
      <c r="B139" s="39"/>
      <c r="C139" s="260" t="s">
        <v>361</v>
      </c>
      <c r="D139" s="260" t="s">
        <v>299</v>
      </c>
      <c r="E139" s="261" t="s">
        <v>812</v>
      </c>
      <c r="F139" s="262" t="s">
        <v>813</v>
      </c>
      <c r="G139" s="263" t="s">
        <v>296</v>
      </c>
      <c r="H139" s="264">
        <v>8</v>
      </c>
      <c r="I139" s="265"/>
      <c r="J139" s="266">
        <f>ROUND(I139*H139,2)</f>
        <v>0</v>
      </c>
      <c r="K139" s="267"/>
      <c r="L139" s="268"/>
      <c r="M139" s="269" t="s">
        <v>1</v>
      </c>
      <c r="N139" s="270" t="s">
        <v>42</v>
      </c>
      <c r="O139" s="97"/>
      <c r="P139" s="231">
        <f>O139*H139</f>
        <v>0</v>
      </c>
      <c r="Q139" s="231">
        <v>0.0019200000000000001</v>
      </c>
      <c r="R139" s="231">
        <f>Q139*H139</f>
        <v>0.01536</v>
      </c>
      <c r="S139" s="231">
        <v>0</v>
      </c>
      <c r="T139" s="23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3" t="s">
        <v>767</v>
      </c>
      <c r="AT139" s="233" t="s">
        <v>299</v>
      </c>
      <c r="AU139" s="233" t="s">
        <v>133</v>
      </c>
      <c r="AY139" s="17" t="s">
        <v>127</v>
      </c>
      <c r="BE139" s="234">
        <f>IF(N139="základná",J139,0)</f>
        <v>0</v>
      </c>
      <c r="BF139" s="234">
        <f>IF(N139="znížená",J139,0)</f>
        <v>0</v>
      </c>
      <c r="BG139" s="234">
        <f>IF(N139="zákl. prenesená",J139,0)</f>
        <v>0</v>
      </c>
      <c r="BH139" s="234">
        <f>IF(N139="zníž. prenesená",J139,0)</f>
        <v>0</v>
      </c>
      <c r="BI139" s="234">
        <f>IF(N139="nulová",J139,0)</f>
        <v>0</v>
      </c>
      <c r="BJ139" s="17" t="s">
        <v>133</v>
      </c>
      <c r="BK139" s="234">
        <f>ROUND(I139*H139,2)</f>
        <v>0</v>
      </c>
      <c r="BL139" s="17" t="s">
        <v>767</v>
      </c>
      <c r="BM139" s="233" t="s">
        <v>814</v>
      </c>
    </row>
    <row r="140" s="2" customFormat="1" ht="16.5" customHeight="1">
      <c r="A140" s="38"/>
      <c r="B140" s="39"/>
      <c r="C140" s="260" t="s">
        <v>369</v>
      </c>
      <c r="D140" s="260" t="s">
        <v>299</v>
      </c>
      <c r="E140" s="261" t="s">
        <v>815</v>
      </c>
      <c r="F140" s="262" t="s">
        <v>816</v>
      </c>
      <c r="G140" s="263" t="s">
        <v>694</v>
      </c>
      <c r="H140" s="264">
        <v>3</v>
      </c>
      <c r="I140" s="265"/>
      <c r="J140" s="266">
        <f>ROUND(I140*H140,2)</f>
        <v>0</v>
      </c>
      <c r="K140" s="267"/>
      <c r="L140" s="268"/>
      <c r="M140" s="269" t="s">
        <v>1</v>
      </c>
      <c r="N140" s="270" t="s">
        <v>42</v>
      </c>
      <c r="O140" s="97"/>
      <c r="P140" s="231">
        <f>O140*H140</f>
        <v>0</v>
      </c>
      <c r="Q140" s="231">
        <v>0.00024000000000000001</v>
      </c>
      <c r="R140" s="231">
        <f>Q140*H140</f>
        <v>0.00072000000000000005</v>
      </c>
      <c r="S140" s="231">
        <v>0</v>
      </c>
      <c r="T140" s="23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3" t="s">
        <v>767</v>
      </c>
      <c r="AT140" s="233" t="s">
        <v>299</v>
      </c>
      <c r="AU140" s="233" t="s">
        <v>133</v>
      </c>
      <c r="AY140" s="17" t="s">
        <v>127</v>
      </c>
      <c r="BE140" s="234">
        <f>IF(N140="základná",J140,0)</f>
        <v>0</v>
      </c>
      <c r="BF140" s="234">
        <f>IF(N140="znížená",J140,0)</f>
        <v>0</v>
      </c>
      <c r="BG140" s="234">
        <f>IF(N140="zákl. prenesená",J140,0)</f>
        <v>0</v>
      </c>
      <c r="BH140" s="234">
        <f>IF(N140="zníž. prenesená",J140,0)</f>
        <v>0</v>
      </c>
      <c r="BI140" s="234">
        <f>IF(N140="nulová",J140,0)</f>
        <v>0</v>
      </c>
      <c r="BJ140" s="17" t="s">
        <v>133</v>
      </c>
      <c r="BK140" s="234">
        <f>ROUND(I140*H140,2)</f>
        <v>0</v>
      </c>
      <c r="BL140" s="17" t="s">
        <v>767</v>
      </c>
      <c r="BM140" s="233" t="s">
        <v>817</v>
      </c>
    </row>
    <row r="141" s="2" customFormat="1" ht="33" customHeight="1">
      <c r="A141" s="38"/>
      <c r="B141" s="39"/>
      <c r="C141" s="221" t="s">
        <v>335</v>
      </c>
      <c r="D141" s="221" t="s">
        <v>128</v>
      </c>
      <c r="E141" s="222" t="s">
        <v>818</v>
      </c>
      <c r="F141" s="223" t="s">
        <v>819</v>
      </c>
      <c r="G141" s="224" t="s">
        <v>240</v>
      </c>
      <c r="H141" s="225">
        <v>100</v>
      </c>
      <c r="I141" s="226"/>
      <c r="J141" s="227">
        <f>ROUND(I141*H141,2)</f>
        <v>0</v>
      </c>
      <c r="K141" s="228"/>
      <c r="L141" s="44"/>
      <c r="M141" s="229" t="s">
        <v>1</v>
      </c>
      <c r="N141" s="230" t="s">
        <v>42</v>
      </c>
      <c r="O141" s="97"/>
      <c r="P141" s="231">
        <f>O141*H141</f>
        <v>0</v>
      </c>
      <c r="Q141" s="231">
        <v>0</v>
      </c>
      <c r="R141" s="231">
        <f>Q141*H141</f>
        <v>0</v>
      </c>
      <c r="S141" s="231">
        <v>0</v>
      </c>
      <c r="T141" s="23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3" t="s">
        <v>428</v>
      </c>
      <c r="AT141" s="233" t="s">
        <v>128</v>
      </c>
      <c r="AU141" s="233" t="s">
        <v>133</v>
      </c>
      <c r="AY141" s="17" t="s">
        <v>127</v>
      </c>
      <c r="BE141" s="234">
        <f>IF(N141="základná",J141,0)</f>
        <v>0</v>
      </c>
      <c r="BF141" s="234">
        <f>IF(N141="znížená",J141,0)</f>
        <v>0</v>
      </c>
      <c r="BG141" s="234">
        <f>IF(N141="zákl. prenesená",J141,0)</f>
        <v>0</v>
      </c>
      <c r="BH141" s="234">
        <f>IF(N141="zníž. prenesená",J141,0)</f>
        <v>0</v>
      </c>
      <c r="BI141" s="234">
        <f>IF(N141="nulová",J141,0)</f>
        <v>0</v>
      </c>
      <c r="BJ141" s="17" t="s">
        <v>133</v>
      </c>
      <c r="BK141" s="234">
        <f>ROUND(I141*H141,2)</f>
        <v>0</v>
      </c>
      <c r="BL141" s="17" t="s">
        <v>428</v>
      </c>
      <c r="BM141" s="233" t="s">
        <v>820</v>
      </c>
    </row>
    <row r="142" s="2" customFormat="1" ht="21.75" customHeight="1">
      <c r="A142" s="38"/>
      <c r="B142" s="39"/>
      <c r="C142" s="260" t="s">
        <v>251</v>
      </c>
      <c r="D142" s="260" t="s">
        <v>299</v>
      </c>
      <c r="E142" s="261" t="s">
        <v>821</v>
      </c>
      <c r="F142" s="262" t="s">
        <v>822</v>
      </c>
      <c r="G142" s="263" t="s">
        <v>240</v>
      </c>
      <c r="H142" s="264">
        <v>100</v>
      </c>
      <c r="I142" s="265"/>
      <c r="J142" s="266">
        <f>ROUND(I142*H142,2)</f>
        <v>0</v>
      </c>
      <c r="K142" s="267"/>
      <c r="L142" s="268"/>
      <c r="M142" s="269" t="s">
        <v>1</v>
      </c>
      <c r="N142" s="270" t="s">
        <v>42</v>
      </c>
      <c r="O142" s="97"/>
      <c r="P142" s="231">
        <f>O142*H142</f>
        <v>0</v>
      </c>
      <c r="Q142" s="231">
        <v>0.00051000000000000004</v>
      </c>
      <c r="R142" s="231">
        <f>Q142*H142</f>
        <v>0.051000000000000004</v>
      </c>
      <c r="S142" s="231">
        <v>0</v>
      </c>
      <c r="T142" s="23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3" t="s">
        <v>767</v>
      </c>
      <c r="AT142" s="233" t="s">
        <v>299</v>
      </c>
      <c r="AU142" s="233" t="s">
        <v>133</v>
      </c>
      <c r="AY142" s="17" t="s">
        <v>127</v>
      </c>
      <c r="BE142" s="234">
        <f>IF(N142="základná",J142,0)</f>
        <v>0</v>
      </c>
      <c r="BF142" s="234">
        <f>IF(N142="znížená",J142,0)</f>
        <v>0</v>
      </c>
      <c r="BG142" s="234">
        <f>IF(N142="zákl. prenesená",J142,0)</f>
        <v>0</v>
      </c>
      <c r="BH142" s="234">
        <f>IF(N142="zníž. prenesená",J142,0)</f>
        <v>0</v>
      </c>
      <c r="BI142" s="234">
        <f>IF(N142="nulová",J142,0)</f>
        <v>0</v>
      </c>
      <c r="BJ142" s="17" t="s">
        <v>133</v>
      </c>
      <c r="BK142" s="234">
        <f>ROUND(I142*H142,2)</f>
        <v>0</v>
      </c>
      <c r="BL142" s="17" t="s">
        <v>767</v>
      </c>
      <c r="BM142" s="233" t="s">
        <v>823</v>
      </c>
    </row>
    <row r="143" s="2" customFormat="1" ht="24.15" customHeight="1">
      <c r="A143" s="38"/>
      <c r="B143" s="39"/>
      <c r="C143" s="260" t="s">
        <v>255</v>
      </c>
      <c r="D143" s="260" t="s">
        <v>299</v>
      </c>
      <c r="E143" s="261" t="s">
        <v>824</v>
      </c>
      <c r="F143" s="262" t="s">
        <v>825</v>
      </c>
      <c r="G143" s="263" t="s">
        <v>240</v>
      </c>
      <c r="H143" s="264">
        <v>7</v>
      </c>
      <c r="I143" s="265"/>
      <c r="J143" s="266">
        <f>ROUND(I143*H143,2)</f>
        <v>0</v>
      </c>
      <c r="K143" s="267"/>
      <c r="L143" s="268"/>
      <c r="M143" s="269" t="s">
        <v>1</v>
      </c>
      <c r="N143" s="270" t="s">
        <v>42</v>
      </c>
      <c r="O143" s="97"/>
      <c r="P143" s="231">
        <f>O143*H143</f>
        <v>0</v>
      </c>
      <c r="Q143" s="231">
        <v>0.0032000000000000002</v>
      </c>
      <c r="R143" s="231">
        <f>Q143*H143</f>
        <v>0.0224</v>
      </c>
      <c r="S143" s="231">
        <v>0</v>
      </c>
      <c r="T143" s="23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3" t="s">
        <v>767</v>
      </c>
      <c r="AT143" s="233" t="s">
        <v>299</v>
      </c>
      <c r="AU143" s="233" t="s">
        <v>133</v>
      </c>
      <c r="AY143" s="17" t="s">
        <v>127</v>
      </c>
      <c r="BE143" s="234">
        <f>IF(N143="základná",J143,0)</f>
        <v>0</v>
      </c>
      <c r="BF143" s="234">
        <f>IF(N143="znížená",J143,0)</f>
        <v>0</v>
      </c>
      <c r="BG143" s="234">
        <f>IF(N143="zákl. prenesená",J143,0)</f>
        <v>0</v>
      </c>
      <c r="BH143" s="234">
        <f>IF(N143="zníž. prenesená",J143,0)</f>
        <v>0</v>
      </c>
      <c r="BI143" s="234">
        <f>IF(N143="nulová",J143,0)</f>
        <v>0</v>
      </c>
      <c r="BJ143" s="17" t="s">
        <v>133</v>
      </c>
      <c r="BK143" s="234">
        <f>ROUND(I143*H143,2)</f>
        <v>0</v>
      </c>
      <c r="BL143" s="17" t="s">
        <v>767</v>
      </c>
      <c r="BM143" s="233" t="s">
        <v>826</v>
      </c>
    </row>
    <row r="144" s="2" customFormat="1" ht="24.15" customHeight="1">
      <c r="A144" s="38"/>
      <c r="B144" s="39"/>
      <c r="C144" s="260" t="s">
        <v>246</v>
      </c>
      <c r="D144" s="260" t="s">
        <v>299</v>
      </c>
      <c r="E144" s="261" t="s">
        <v>827</v>
      </c>
      <c r="F144" s="262" t="s">
        <v>828</v>
      </c>
      <c r="G144" s="263" t="s">
        <v>296</v>
      </c>
      <c r="H144" s="264">
        <v>100</v>
      </c>
      <c r="I144" s="265"/>
      <c r="J144" s="266">
        <f>ROUND(I144*H144,2)</f>
        <v>0</v>
      </c>
      <c r="K144" s="267"/>
      <c r="L144" s="268"/>
      <c r="M144" s="269" t="s">
        <v>1</v>
      </c>
      <c r="N144" s="270" t="s">
        <v>42</v>
      </c>
      <c r="O144" s="97"/>
      <c r="P144" s="231">
        <f>O144*H144</f>
        <v>0</v>
      </c>
      <c r="Q144" s="231">
        <v>0.0032000000000000002</v>
      </c>
      <c r="R144" s="231">
        <f>Q144*H144</f>
        <v>0.32000000000000001</v>
      </c>
      <c r="S144" s="231">
        <v>0</v>
      </c>
      <c r="T144" s="23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3" t="s">
        <v>767</v>
      </c>
      <c r="AT144" s="233" t="s">
        <v>299</v>
      </c>
      <c r="AU144" s="233" t="s">
        <v>133</v>
      </c>
      <c r="AY144" s="17" t="s">
        <v>127</v>
      </c>
      <c r="BE144" s="234">
        <f>IF(N144="základná",J144,0)</f>
        <v>0</v>
      </c>
      <c r="BF144" s="234">
        <f>IF(N144="znížená",J144,0)</f>
        <v>0</v>
      </c>
      <c r="BG144" s="234">
        <f>IF(N144="zákl. prenesená",J144,0)</f>
        <v>0</v>
      </c>
      <c r="BH144" s="234">
        <f>IF(N144="zníž. prenesená",J144,0)</f>
        <v>0</v>
      </c>
      <c r="BI144" s="234">
        <f>IF(N144="nulová",J144,0)</f>
        <v>0</v>
      </c>
      <c r="BJ144" s="17" t="s">
        <v>133</v>
      </c>
      <c r="BK144" s="234">
        <f>ROUND(I144*H144,2)</f>
        <v>0</v>
      </c>
      <c r="BL144" s="17" t="s">
        <v>767</v>
      </c>
      <c r="BM144" s="233" t="s">
        <v>829</v>
      </c>
    </row>
    <row r="145" s="2" customFormat="1" ht="16.5" customHeight="1">
      <c r="A145" s="38"/>
      <c r="B145" s="39"/>
      <c r="C145" s="260" t="s">
        <v>348</v>
      </c>
      <c r="D145" s="260" t="s">
        <v>299</v>
      </c>
      <c r="E145" s="261" t="s">
        <v>815</v>
      </c>
      <c r="F145" s="262" t="s">
        <v>816</v>
      </c>
      <c r="G145" s="263" t="s">
        <v>694</v>
      </c>
      <c r="H145" s="264">
        <v>33</v>
      </c>
      <c r="I145" s="265"/>
      <c r="J145" s="266">
        <f>ROUND(I145*H145,2)</f>
        <v>0</v>
      </c>
      <c r="K145" s="267"/>
      <c r="L145" s="268"/>
      <c r="M145" s="269" t="s">
        <v>1</v>
      </c>
      <c r="N145" s="270" t="s">
        <v>42</v>
      </c>
      <c r="O145" s="97"/>
      <c r="P145" s="231">
        <f>O145*H145</f>
        <v>0</v>
      </c>
      <c r="Q145" s="231">
        <v>0.00024000000000000001</v>
      </c>
      <c r="R145" s="231">
        <f>Q145*H145</f>
        <v>0.00792</v>
      </c>
      <c r="S145" s="231">
        <v>0</v>
      </c>
      <c r="T145" s="23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3" t="s">
        <v>767</v>
      </c>
      <c r="AT145" s="233" t="s">
        <v>299</v>
      </c>
      <c r="AU145" s="233" t="s">
        <v>133</v>
      </c>
      <c r="AY145" s="17" t="s">
        <v>127</v>
      </c>
      <c r="BE145" s="234">
        <f>IF(N145="základná",J145,0)</f>
        <v>0</v>
      </c>
      <c r="BF145" s="234">
        <f>IF(N145="znížená",J145,0)</f>
        <v>0</v>
      </c>
      <c r="BG145" s="234">
        <f>IF(N145="zákl. prenesená",J145,0)</f>
        <v>0</v>
      </c>
      <c r="BH145" s="234">
        <f>IF(N145="zníž. prenesená",J145,0)</f>
        <v>0</v>
      </c>
      <c r="BI145" s="234">
        <f>IF(N145="nulová",J145,0)</f>
        <v>0</v>
      </c>
      <c r="BJ145" s="17" t="s">
        <v>133</v>
      </c>
      <c r="BK145" s="234">
        <f>ROUND(I145*H145,2)</f>
        <v>0</v>
      </c>
      <c r="BL145" s="17" t="s">
        <v>767</v>
      </c>
      <c r="BM145" s="233" t="s">
        <v>830</v>
      </c>
    </row>
    <row r="146" s="2" customFormat="1" ht="33" customHeight="1">
      <c r="A146" s="38"/>
      <c r="B146" s="39"/>
      <c r="C146" s="221" t="s">
        <v>320</v>
      </c>
      <c r="D146" s="221" t="s">
        <v>128</v>
      </c>
      <c r="E146" s="222" t="s">
        <v>831</v>
      </c>
      <c r="F146" s="223" t="s">
        <v>832</v>
      </c>
      <c r="G146" s="224" t="s">
        <v>240</v>
      </c>
      <c r="H146" s="225">
        <v>60</v>
      </c>
      <c r="I146" s="226"/>
      <c r="J146" s="227">
        <f>ROUND(I146*H146,2)</f>
        <v>0</v>
      </c>
      <c r="K146" s="228"/>
      <c r="L146" s="44"/>
      <c r="M146" s="229" t="s">
        <v>1</v>
      </c>
      <c r="N146" s="230" t="s">
        <v>42</v>
      </c>
      <c r="O146" s="97"/>
      <c r="P146" s="231">
        <f>O146*H146</f>
        <v>0</v>
      </c>
      <c r="Q146" s="231">
        <v>0</v>
      </c>
      <c r="R146" s="231">
        <f>Q146*H146</f>
        <v>0</v>
      </c>
      <c r="S146" s="231">
        <v>0</v>
      </c>
      <c r="T146" s="23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3" t="s">
        <v>428</v>
      </c>
      <c r="AT146" s="233" t="s">
        <v>128</v>
      </c>
      <c r="AU146" s="233" t="s">
        <v>133</v>
      </c>
      <c r="AY146" s="17" t="s">
        <v>127</v>
      </c>
      <c r="BE146" s="234">
        <f>IF(N146="základná",J146,0)</f>
        <v>0</v>
      </c>
      <c r="BF146" s="234">
        <f>IF(N146="znížená",J146,0)</f>
        <v>0</v>
      </c>
      <c r="BG146" s="234">
        <f>IF(N146="zákl. prenesená",J146,0)</f>
        <v>0</v>
      </c>
      <c r="BH146" s="234">
        <f>IF(N146="zníž. prenesená",J146,0)</f>
        <v>0</v>
      </c>
      <c r="BI146" s="234">
        <f>IF(N146="nulová",J146,0)</f>
        <v>0</v>
      </c>
      <c r="BJ146" s="17" t="s">
        <v>133</v>
      </c>
      <c r="BK146" s="234">
        <f>ROUND(I146*H146,2)</f>
        <v>0</v>
      </c>
      <c r="BL146" s="17" t="s">
        <v>428</v>
      </c>
      <c r="BM146" s="233" t="s">
        <v>833</v>
      </c>
    </row>
    <row r="147" s="2" customFormat="1" ht="21.75" customHeight="1">
      <c r="A147" s="38"/>
      <c r="B147" s="39"/>
      <c r="C147" s="260" t="s">
        <v>325</v>
      </c>
      <c r="D147" s="260" t="s">
        <v>299</v>
      </c>
      <c r="E147" s="261" t="s">
        <v>834</v>
      </c>
      <c r="F147" s="262" t="s">
        <v>835</v>
      </c>
      <c r="G147" s="263" t="s">
        <v>240</v>
      </c>
      <c r="H147" s="264">
        <v>60</v>
      </c>
      <c r="I147" s="265"/>
      <c r="J147" s="266">
        <f>ROUND(I147*H147,2)</f>
        <v>0</v>
      </c>
      <c r="K147" s="267"/>
      <c r="L147" s="268"/>
      <c r="M147" s="269" t="s">
        <v>1</v>
      </c>
      <c r="N147" s="270" t="s">
        <v>42</v>
      </c>
      <c r="O147" s="97"/>
      <c r="P147" s="231">
        <f>O147*H147</f>
        <v>0</v>
      </c>
      <c r="Q147" s="231">
        <v>0.0023999999999999998</v>
      </c>
      <c r="R147" s="231">
        <f>Q147*H147</f>
        <v>0.14399999999999999</v>
      </c>
      <c r="S147" s="231">
        <v>0</v>
      </c>
      <c r="T147" s="23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3" t="s">
        <v>767</v>
      </c>
      <c r="AT147" s="233" t="s">
        <v>299</v>
      </c>
      <c r="AU147" s="233" t="s">
        <v>133</v>
      </c>
      <c r="AY147" s="17" t="s">
        <v>127</v>
      </c>
      <c r="BE147" s="234">
        <f>IF(N147="základná",J147,0)</f>
        <v>0</v>
      </c>
      <c r="BF147" s="234">
        <f>IF(N147="znížená",J147,0)</f>
        <v>0</v>
      </c>
      <c r="BG147" s="234">
        <f>IF(N147="zákl. prenesená",J147,0)</f>
        <v>0</v>
      </c>
      <c r="BH147" s="234">
        <f>IF(N147="zníž. prenesená",J147,0)</f>
        <v>0</v>
      </c>
      <c r="BI147" s="234">
        <f>IF(N147="nulová",J147,0)</f>
        <v>0</v>
      </c>
      <c r="BJ147" s="17" t="s">
        <v>133</v>
      </c>
      <c r="BK147" s="234">
        <f>ROUND(I147*H147,2)</f>
        <v>0</v>
      </c>
      <c r="BL147" s="17" t="s">
        <v>767</v>
      </c>
      <c r="BM147" s="233" t="s">
        <v>836</v>
      </c>
    </row>
    <row r="148" s="2" customFormat="1" ht="24.15" customHeight="1">
      <c r="A148" s="38"/>
      <c r="B148" s="39"/>
      <c r="C148" s="260" t="s">
        <v>330</v>
      </c>
      <c r="D148" s="260" t="s">
        <v>299</v>
      </c>
      <c r="E148" s="261" t="s">
        <v>837</v>
      </c>
      <c r="F148" s="262" t="s">
        <v>838</v>
      </c>
      <c r="G148" s="263" t="s">
        <v>240</v>
      </c>
      <c r="H148" s="264">
        <v>3</v>
      </c>
      <c r="I148" s="265"/>
      <c r="J148" s="266">
        <f>ROUND(I148*H148,2)</f>
        <v>0</v>
      </c>
      <c r="K148" s="267"/>
      <c r="L148" s="268"/>
      <c r="M148" s="269" t="s">
        <v>1</v>
      </c>
      <c r="N148" s="270" t="s">
        <v>42</v>
      </c>
      <c r="O148" s="97"/>
      <c r="P148" s="231">
        <f>O148*H148</f>
        <v>0</v>
      </c>
      <c r="Q148" s="231">
        <v>0.0020799999999999998</v>
      </c>
      <c r="R148" s="231">
        <f>Q148*H148</f>
        <v>0.006239999999999999</v>
      </c>
      <c r="S148" s="231">
        <v>0</v>
      </c>
      <c r="T148" s="23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3" t="s">
        <v>767</v>
      </c>
      <c r="AT148" s="233" t="s">
        <v>299</v>
      </c>
      <c r="AU148" s="233" t="s">
        <v>133</v>
      </c>
      <c r="AY148" s="17" t="s">
        <v>127</v>
      </c>
      <c r="BE148" s="234">
        <f>IF(N148="základná",J148,0)</f>
        <v>0</v>
      </c>
      <c r="BF148" s="234">
        <f>IF(N148="znížená",J148,0)</f>
        <v>0</v>
      </c>
      <c r="BG148" s="234">
        <f>IF(N148="zákl. prenesená",J148,0)</f>
        <v>0</v>
      </c>
      <c r="BH148" s="234">
        <f>IF(N148="zníž. prenesená",J148,0)</f>
        <v>0</v>
      </c>
      <c r="BI148" s="234">
        <f>IF(N148="nulová",J148,0)</f>
        <v>0</v>
      </c>
      <c r="BJ148" s="17" t="s">
        <v>133</v>
      </c>
      <c r="BK148" s="234">
        <f>ROUND(I148*H148,2)</f>
        <v>0</v>
      </c>
      <c r="BL148" s="17" t="s">
        <v>767</v>
      </c>
      <c r="BM148" s="233" t="s">
        <v>839</v>
      </c>
    </row>
    <row r="149" s="2" customFormat="1" ht="24.15" customHeight="1">
      <c r="A149" s="38"/>
      <c r="B149" s="39"/>
      <c r="C149" s="260" t="s">
        <v>343</v>
      </c>
      <c r="D149" s="260" t="s">
        <v>299</v>
      </c>
      <c r="E149" s="261" t="s">
        <v>840</v>
      </c>
      <c r="F149" s="262" t="s">
        <v>841</v>
      </c>
      <c r="G149" s="263" t="s">
        <v>296</v>
      </c>
      <c r="H149" s="264">
        <v>60</v>
      </c>
      <c r="I149" s="265"/>
      <c r="J149" s="266">
        <f>ROUND(I149*H149,2)</f>
        <v>0</v>
      </c>
      <c r="K149" s="267"/>
      <c r="L149" s="268"/>
      <c r="M149" s="269" t="s">
        <v>1</v>
      </c>
      <c r="N149" s="270" t="s">
        <v>42</v>
      </c>
      <c r="O149" s="97"/>
      <c r="P149" s="231">
        <f>O149*H149</f>
        <v>0</v>
      </c>
      <c r="Q149" s="231">
        <v>0.00064000000000000005</v>
      </c>
      <c r="R149" s="231">
        <f>Q149*H149</f>
        <v>0.038400000000000004</v>
      </c>
      <c r="S149" s="231">
        <v>0</v>
      </c>
      <c r="T149" s="23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3" t="s">
        <v>767</v>
      </c>
      <c r="AT149" s="233" t="s">
        <v>299</v>
      </c>
      <c r="AU149" s="233" t="s">
        <v>133</v>
      </c>
      <c r="AY149" s="17" t="s">
        <v>127</v>
      </c>
      <c r="BE149" s="234">
        <f>IF(N149="základná",J149,0)</f>
        <v>0</v>
      </c>
      <c r="BF149" s="234">
        <f>IF(N149="znížená",J149,0)</f>
        <v>0</v>
      </c>
      <c r="BG149" s="234">
        <f>IF(N149="zákl. prenesená",J149,0)</f>
        <v>0</v>
      </c>
      <c r="BH149" s="234">
        <f>IF(N149="zníž. prenesená",J149,0)</f>
        <v>0</v>
      </c>
      <c r="BI149" s="234">
        <f>IF(N149="nulová",J149,0)</f>
        <v>0</v>
      </c>
      <c r="BJ149" s="17" t="s">
        <v>133</v>
      </c>
      <c r="BK149" s="234">
        <f>ROUND(I149*H149,2)</f>
        <v>0</v>
      </c>
      <c r="BL149" s="17" t="s">
        <v>767</v>
      </c>
      <c r="BM149" s="233" t="s">
        <v>842</v>
      </c>
    </row>
    <row r="150" s="2" customFormat="1" ht="16.5" customHeight="1">
      <c r="A150" s="38"/>
      <c r="B150" s="39"/>
      <c r="C150" s="260" t="s">
        <v>339</v>
      </c>
      <c r="D150" s="260" t="s">
        <v>299</v>
      </c>
      <c r="E150" s="261" t="s">
        <v>843</v>
      </c>
      <c r="F150" s="262" t="s">
        <v>844</v>
      </c>
      <c r="G150" s="263" t="s">
        <v>694</v>
      </c>
      <c r="H150" s="264">
        <v>20</v>
      </c>
      <c r="I150" s="265"/>
      <c r="J150" s="266">
        <f>ROUND(I150*H150,2)</f>
        <v>0</v>
      </c>
      <c r="K150" s="267"/>
      <c r="L150" s="268"/>
      <c r="M150" s="269" t="s">
        <v>1</v>
      </c>
      <c r="N150" s="270" t="s">
        <v>42</v>
      </c>
      <c r="O150" s="97"/>
      <c r="P150" s="231">
        <f>O150*H150</f>
        <v>0</v>
      </c>
      <c r="Q150" s="231">
        <v>0.00060999999999999997</v>
      </c>
      <c r="R150" s="231">
        <f>Q150*H150</f>
        <v>0.012199999999999999</v>
      </c>
      <c r="S150" s="231">
        <v>0</v>
      </c>
      <c r="T150" s="23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3" t="s">
        <v>767</v>
      </c>
      <c r="AT150" s="233" t="s">
        <v>299</v>
      </c>
      <c r="AU150" s="233" t="s">
        <v>133</v>
      </c>
      <c r="AY150" s="17" t="s">
        <v>127</v>
      </c>
      <c r="BE150" s="234">
        <f>IF(N150="základná",J150,0)</f>
        <v>0</v>
      </c>
      <c r="BF150" s="234">
        <f>IF(N150="znížená",J150,0)</f>
        <v>0</v>
      </c>
      <c r="BG150" s="234">
        <f>IF(N150="zákl. prenesená",J150,0)</f>
        <v>0</v>
      </c>
      <c r="BH150" s="234">
        <f>IF(N150="zníž. prenesená",J150,0)</f>
        <v>0</v>
      </c>
      <c r="BI150" s="234">
        <f>IF(N150="nulová",J150,0)</f>
        <v>0</v>
      </c>
      <c r="BJ150" s="17" t="s">
        <v>133</v>
      </c>
      <c r="BK150" s="234">
        <f>ROUND(I150*H150,2)</f>
        <v>0</v>
      </c>
      <c r="BL150" s="17" t="s">
        <v>767</v>
      </c>
      <c r="BM150" s="233" t="s">
        <v>845</v>
      </c>
    </row>
    <row r="151" s="2" customFormat="1" ht="24.15" customHeight="1">
      <c r="A151" s="38"/>
      <c r="B151" s="39"/>
      <c r="C151" s="221" t="s">
        <v>846</v>
      </c>
      <c r="D151" s="221" t="s">
        <v>128</v>
      </c>
      <c r="E151" s="222" t="s">
        <v>847</v>
      </c>
      <c r="F151" s="223" t="s">
        <v>848</v>
      </c>
      <c r="G151" s="224" t="s">
        <v>296</v>
      </c>
      <c r="H151" s="225">
        <v>87</v>
      </c>
      <c r="I151" s="226"/>
      <c r="J151" s="227">
        <f>ROUND(I151*H151,2)</f>
        <v>0</v>
      </c>
      <c r="K151" s="228"/>
      <c r="L151" s="44"/>
      <c r="M151" s="229" t="s">
        <v>1</v>
      </c>
      <c r="N151" s="230" t="s">
        <v>42</v>
      </c>
      <c r="O151" s="97"/>
      <c r="P151" s="231">
        <f>O151*H151</f>
        <v>0</v>
      </c>
      <c r="Q151" s="231">
        <v>0</v>
      </c>
      <c r="R151" s="231">
        <f>Q151*H151</f>
        <v>0</v>
      </c>
      <c r="S151" s="231">
        <v>0</v>
      </c>
      <c r="T151" s="23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3" t="s">
        <v>428</v>
      </c>
      <c r="AT151" s="233" t="s">
        <v>128</v>
      </c>
      <c r="AU151" s="233" t="s">
        <v>133</v>
      </c>
      <c r="AY151" s="17" t="s">
        <v>127</v>
      </c>
      <c r="BE151" s="234">
        <f>IF(N151="základná",J151,0)</f>
        <v>0</v>
      </c>
      <c r="BF151" s="234">
        <f>IF(N151="znížená",J151,0)</f>
        <v>0</v>
      </c>
      <c r="BG151" s="234">
        <f>IF(N151="zákl. prenesená",J151,0)</f>
        <v>0</v>
      </c>
      <c r="BH151" s="234">
        <f>IF(N151="zníž. prenesená",J151,0)</f>
        <v>0</v>
      </c>
      <c r="BI151" s="234">
        <f>IF(N151="nulová",J151,0)</f>
        <v>0</v>
      </c>
      <c r="BJ151" s="17" t="s">
        <v>133</v>
      </c>
      <c r="BK151" s="234">
        <f>ROUND(I151*H151,2)</f>
        <v>0</v>
      </c>
      <c r="BL151" s="17" t="s">
        <v>428</v>
      </c>
      <c r="BM151" s="233" t="s">
        <v>849</v>
      </c>
    </row>
    <row r="152" s="2" customFormat="1" ht="16.5" customHeight="1">
      <c r="A152" s="38"/>
      <c r="B152" s="39"/>
      <c r="C152" s="260" t="s">
        <v>850</v>
      </c>
      <c r="D152" s="260" t="s">
        <v>299</v>
      </c>
      <c r="E152" s="261" t="s">
        <v>851</v>
      </c>
      <c r="F152" s="262" t="s">
        <v>852</v>
      </c>
      <c r="G152" s="263" t="s">
        <v>296</v>
      </c>
      <c r="H152" s="264">
        <v>87</v>
      </c>
      <c r="I152" s="265"/>
      <c r="J152" s="266">
        <f>ROUND(I152*H152,2)</f>
        <v>0</v>
      </c>
      <c r="K152" s="267"/>
      <c r="L152" s="268"/>
      <c r="M152" s="269" t="s">
        <v>1</v>
      </c>
      <c r="N152" s="270" t="s">
        <v>42</v>
      </c>
      <c r="O152" s="97"/>
      <c r="P152" s="231">
        <f>O152*H152</f>
        <v>0</v>
      </c>
      <c r="Q152" s="231">
        <v>3.0000000000000001E-05</v>
      </c>
      <c r="R152" s="231">
        <f>Q152*H152</f>
        <v>0.0026099999999999999</v>
      </c>
      <c r="S152" s="231">
        <v>0</v>
      </c>
      <c r="T152" s="23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3" t="s">
        <v>767</v>
      </c>
      <c r="AT152" s="233" t="s">
        <v>299</v>
      </c>
      <c r="AU152" s="233" t="s">
        <v>133</v>
      </c>
      <c r="AY152" s="17" t="s">
        <v>127</v>
      </c>
      <c r="BE152" s="234">
        <f>IF(N152="základná",J152,0)</f>
        <v>0</v>
      </c>
      <c r="BF152" s="234">
        <f>IF(N152="znížená",J152,0)</f>
        <v>0</v>
      </c>
      <c r="BG152" s="234">
        <f>IF(N152="zákl. prenesená",J152,0)</f>
        <v>0</v>
      </c>
      <c r="BH152" s="234">
        <f>IF(N152="zníž. prenesená",J152,0)</f>
        <v>0</v>
      </c>
      <c r="BI152" s="234">
        <f>IF(N152="nulová",J152,0)</f>
        <v>0</v>
      </c>
      <c r="BJ152" s="17" t="s">
        <v>133</v>
      </c>
      <c r="BK152" s="234">
        <f>ROUND(I152*H152,2)</f>
        <v>0</v>
      </c>
      <c r="BL152" s="17" t="s">
        <v>767</v>
      </c>
      <c r="BM152" s="233" t="s">
        <v>853</v>
      </c>
    </row>
    <row r="153" s="2" customFormat="1" ht="24.15" customHeight="1">
      <c r="A153" s="38"/>
      <c r="B153" s="39"/>
      <c r="C153" s="221" t="s">
        <v>854</v>
      </c>
      <c r="D153" s="221" t="s">
        <v>128</v>
      </c>
      <c r="E153" s="222" t="s">
        <v>855</v>
      </c>
      <c r="F153" s="223" t="s">
        <v>856</v>
      </c>
      <c r="G153" s="224" t="s">
        <v>296</v>
      </c>
      <c r="H153" s="225">
        <v>6</v>
      </c>
      <c r="I153" s="226"/>
      <c r="J153" s="227">
        <f>ROUND(I153*H153,2)</f>
        <v>0</v>
      </c>
      <c r="K153" s="228"/>
      <c r="L153" s="44"/>
      <c r="M153" s="229" t="s">
        <v>1</v>
      </c>
      <c r="N153" s="230" t="s">
        <v>42</v>
      </c>
      <c r="O153" s="97"/>
      <c r="P153" s="231">
        <f>O153*H153</f>
        <v>0</v>
      </c>
      <c r="Q153" s="231">
        <v>0</v>
      </c>
      <c r="R153" s="231">
        <f>Q153*H153</f>
        <v>0</v>
      </c>
      <c r="S153" s="231">
        <v>0</v>
      </c>
      <c r="T153" s="23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3" t="s">
        <v>428</v>
      </c>
      <c r="AT153" s="233" t="s">
        <v>128</v>
      </c>
      <c r="AU153" s="233" t="s">
        <v>133</v>
      </c>
      <c r="AY153" s="17" t="s">
        <v>127</v>
      </c>
      <c r="BE153" s="234">
        <f>IF(N153="základná",J153,0)</f>
        <v>0</v>
      </c>
      <c r="BF153" s="234">
        <f>IF(N153="znížená",J153,0)</f>
        <v>0</v>
      </c>
      <c r="BG153" s="234">
        <f>IF(N153="zákl. prenesená",J153,0)</f>
        <v>0</v>
      </c>
      <c r="BH153" s="234">
        <f>IF(N153="zníž. prenesená",J153,0)</f>
        <v>0</v>
      </c>
      <c r="BI153" s="234">
        <f>IF(N153="nulová",J153,0)</f>
        <v>0</v>
      </c>
      <c r="BJ153" s="17" t="s">
        <v>133</v>
      </c>
      <c r="BK153" s="234">
        <f>ROUND(I153*H153,2)</f>
        <v>0</v>
      </c>
      <c r="BL153" s="17" t="s">
        <v>428</v>
      </c>
      <c r="BM153" s="233" t="s">
        <v>857</v>
      </c>
    </row>
    <row r="154" s="2" customFormat="1" ht="16.5" customHeight="1">
      <c r="A154" s="38"/>
      <c r="B154" s="39"/>
      <c r="C154" s="260" t="s">
        <v>528</v>
      </c>
      <c r="D154" s="260" t="s">
        <v>299</v>
      </c>
      <c r="E154" s="261" t="s">
        <v>858</v>
      </c>
      <c r="F154" s="262" t="s">
        <v>859</v>
      </c>
      <c r="G154" s="263" t="s">
        <v>296</v>
      </c>
      <c r="H154" s="264">
        <v>6</v>
      </c>
      <c r="I154" s="265"/>
      <c r="J154" s="266">
        <f>ROUND(I154*H154,2)</f>
        <v>0</v>
      </c>
      <c r="K154" s="267"/>
      <c r="L154" s="268"/>
      <c r="M154" s="269" t="s">
        <v>1</v>
      </c>
      <c r="N154" s="270" t="s">
        <v>42</v>
      </c>
      <c r="O154" s="97"/>
      <c r="P154" s="231">
        <f>O154*H154</f>
        <v>0</v>
      </c>
      <c r="Q154" s="231">
        <v>3.0000000000000001E-05</v>
      </c>
      <c r="R154" s="231">
        <f>Q154*H154</f>
        <v>0.00018000000000000001</v>
      </c>
      <c r="S154" s="231">
        <v>0</v>
      </c>
      <c r="T154" s="23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3" t="s">
        <v>767</v>
      </c>
      <c r="AT154" s="233" t="s">
        <v>299</v>
      </c>
      <c r="AU154" s="233" t="s">
        <v>133</v>
      </c>
      <c r="AY154" s="17" t="s">
        <v>127</v>
      </c>
      <c r="BE154" s="234">
        <f>IF(N154="základná",J154,0)</f>
        <v>0</v>
      </c>
      <c r="BF154" s="234">
        <f>IF(N154="znížená",J154,0)</f>
        <v>0</v>
      </c>
      <c r="BG154" s="234">
        <f>IF(N154="zákl. prenesená",J154,0)</f>
        <v>0</v>
      </c>
      <c r="BH154" s="234">
        <f>IF(N154="zníž. prenesená",J154,0)</f>
        <v>0</v>
      </c>
      <c r="BI154" s="234">
        <f>IF(N154="nulová",J154,0)</f>
        <v>0</v>
      </c>
      <c r="BJ154" s="17" t="s">
        <v>133</v>
      </c>
      <c r="BK154" s="234">
        <f>ROUND(I154*H154,2)</f>
        <v>0</v>
      </c>
      <c r="BL154" s="17" t="s">
        <v>767</v>
      </c>
      <c r="BM154" s="233" t="s">
        <v>860</v>
      </c>
    </row>
    <row r="155" s="2" customFormat="1" ht="24.15" customHeight="1">
      <c r="A155" s="38"/>
      <c r="B155" s="39"/>
      <c r="C155" s="221" t="s">
        <v>861</v>
      </c>
      <c r="D155" s="221" t="s">
        <v>128</v>
      </c>
      <c r="E155" s="222" t="s">
        <v>862</v>
      </c>
      <c r="F155" s="223" t="s">
        <v>863</v>
      </c>
      <c r="G155" s="224" t="s">
        <v>296</v>
      </c>
      <c r="H155" s="225">
        <v>3</v>
      </c>
      <c r="I155" s="226"/>
      <c r="J155" s="227">
        <f>ROUND(I155*H155,2)</f>
        <v>0</v>
      </c>
      <c r="K155" s="228"/>
      <c r="L155" s="44"/>
      <c r="M155" s="229" t="s">
        <v>1</v>
      </c>
      <c r="N155" s="230" t="s">
        <v>42</v>
      </c>
      <c r="O155" s="97"/>
      <c r="P155" s="231">
        <f>O155*H155</f>
        <v>0</v>
      </c>
      <c r="Q155" s="231">
        <v>0</v>
      </c>
      <c r="R155" s="231">
        <f>Q155*H155</f>
        <v>0</v>
      </c>
      <c r="S155" s="231">
        <v>0</v>
      </c>
      <c r="T155" s="23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3" t="s">
        <v>428</v>
      </c>
      <c r="AT155" s="233" t="s">
        <v>128</v>
      </c>
      <c r="AU155" s="233" t="s">
        <v>133</v>
      </c>
      <c r="AY155" s="17" t="s">
        <v>127</v>
      </c>
      <c r="BE155" s="234">
        <f>IF(N155="základná",J155,0)</f>
        <v>0</v>
      </c>
      <c r="BF155" s="234">
        <f>IF(N155="znížená",J155,0)</f>
        <v>0</v>
      </c>
      <c r="BG155" s="234">
        <f>IF(N155="zákl. prenesená",J155,0)</f>
        <v>0</v>
      </c>
      <c r="BH155" s="234">
        <f>IF(N155="zníž. prenesená",J155,0)</f>
        <v>0</v>
      </c>
      <c r="BI155" s="234">
        <f>IF(N155="nulová",J155,0)</f>
        <v>0</v>
      </c>
      <c r="BJ155" s="17" t="s">
        <v>133</v>
      </c>
      <c r="BK155" s="234">
        <f>ROUND(I155*H155,2)</f>
        <v>0</v>
      </c>
      <c r="BL155" s="17" t="s">
        <v>428</v>
      </c>
      <c r="BM155" s="233" t="s">
        <v>864</v>
      </c>
    </row>
    <row r="156" s="2" customFormat="1" ht="16.5" customHeight="1">
      <c r="A156" s="38"/>
      <c r="B156" s="39"/>
      <c r="C156" s="260" t="s">
        <v>865</v>
      </c>
      <c r="D156" s="260" t="s">
        <v>299</v>
      </c>
      <c r="E156" s="261" t="s">
        <v>866</v>
      </c>
      <c r="F156" s="262" t="s">
        <v>867</v>
      </c>
      <c r="G156" s="263" t="s">
        <v>296</v>
      </c>
      <c r="H156" s="264">
        <v>3</v>
      </c>
      <c r="I156" s="265"/>
      <c r="J156" s="266">
        <f>ROUND(I156*H156,2)</f>
        <v>0</v>
      </c>
      <c r="K156" s="267"/>
      <c r="L156" s="268"/>
      <c r="M156" s="269" t="s">
        <v>1</v>
      </c>
      <c r="N156" s="270" t="s">
        <v>42</v>
      </c>
      <c r="O156" s="97"/>
      <c r="P156" s="231">
        <f>O156*H156</f>
        <v>0</v>
      </c>
      <c r="Q156" s="231">
        <v>1.0000000000000001E-05</v>
      </c>
      <c r="R156" s="231">
        <f>Q156*H156</f>
        <v>3.0000000000000004E-05</v>
      </c>
      <c r="S156" s="231">
        <v>0</v>
      </c>
      <c r="T156" s="23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3" t="s">
        <v>767</v>
      </c>
      <c r="AT156" s="233" t="s">
        <v>299</v>
      </c>
      <c r="AU156" s="233" t="s">
        <v>133</v>
      </c>
      <c r="AY156" s="17" t="s">
        <v>127</v>
      </c>
      <c r="BE156" s="234">
        <f>IF(N156="základná",J156,0)</f>
        <v>0</v>
      </c>
      <c r="BF156" s="234">
        <f>IF(N156="znížená",J156,0)</f>
        <v>0</v>
      </c>
      <c r="BG156" s="234">
        <f>IF(N156="zákl. prenesená",J156,0)</f>
        <v>0</v>
      </c>
      <c r="BH156" s="234">
        <f>IF(N156="zníž. prenesená",J156,0)</f>
        <v>0</v>
      </c>
      <c r="BI156" s="234">
        <f>IF(N156="nulová",J156,0)</f>
        <v>0</v>
      </c>
      <c r="BJ156" s="17" t="s">
        <v>133</v>
      </c>
      <c r="BK156" s="234">
        <f>ROUND(I156*H156,2)</f>
        <v>0</v>
      </c>
      <c r="BL156" s="17" t="s">
        <v>767</v>
      </c>
      <c r="BM156" s="233" t="s">
        <v>868</v>
      </c>
    </row>
    <row r="157" s="2" customFormat="1" ht="24.15" customHeight="1">
      <c r="A157" s="38"/>
      <c r="B157" s="39"/>
      <c r="C157" s="221" t="s">
        <v>207</v>
      </c>
      <c r="D157" s="221" t="s">
        <v>128</v>
      </c>
      <c r="E157" s="222" t="s">
        <v>869</v>
      </c>
      <c r="F157" s="223" t="s">
        <v>870</v>
      </c>
      <c r="G157" s="224" t="s">
        <v>296</v>
      </c>
      <c r="H157" s="225">
        <v>1</v>
      </c>
      <c r="I157" s="226"/>
      <c r="J157" s="227">
        <f>ROUND(I157*H157,2)</f>
        <v>0</v>
      </c>
      <c r="K157" s="228"/>
      <c r="L157" s="44"/>
      <c r="M157" s="229" t="s">
        <v>1</v>
      </c>
      <c r="N157" s="230" t="s">
        <v>42</v>
      </c>
      <c r="O157" s="97"/>
      <c r="P157" s="231">
        <f>O157*H157</f>
        <v>0</v>
      </c>
      <c r="Q157" s="231">
        <v>0</v>
      </c>
      <c r="R157" s="231">
        <f>Q157*H157</f>
        <v>0</v>
      </c>
      <c r="S157" s="231">
        <v>0</v>
      </c>
      <c r="T157" s="23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3" t="s">
        <v>428</v>
      </c>
      <c r="AT157" s="233" t="s">
        <v>128</v>
      </c>
      <c r="AU157" s="233" t="s">
        <v>133</v>
      </c>
      <c r="AY157" s="17" t="s">
        <v>127</v>
      </c>
      <c r="BE157" s="234">
        <f>IF(N157="základná",J157,0)</f>
        <v>0</v>
      </c>
      <c r="BF157" s="234">
        <f>IF(N157="znížená",J157,0)</f>
        <v>0</v>
      </c>
      <c r="BG157" s="234">
        <f>IF(N157="zákl. prenesená",J157,0)</f>
        <v>0</v>
      </c>
      <c r="BH157" s="234">
        <f>IF(N157="zníž. prenesená",J157,0)</f>
        <v>0</v>
      </c>
      <c r="BI157" s="234">
        <f>IF(N157="nulová",J157,0)</f>
        <v>0</v>
      </c>
      <c r="BJ157" s="17" t="s">
        <v>133</v>
      </c>
      <c r="BK157" s="234">
        <f>ROUND(I157*H157,2)</f>
        <v>0</v>
      </c>
      <c r="BL157" s="17" t="s">
        <v>428</v>
      </c>
      <c r="BM157" s="233" t="s">
        <v>871</v>
      </c>
    </row>
    <row r="158" s="2" customFormat="1" ht="16.5" customHeight="1">
      <c r="A158" s="38"/>
      <c r="B158" s="39"/>
      <c r="C158" s="260" t="s">
        <v>217</v>
      </c>
      <c r="D158" s="260" t="s">
        <v>299</v>
      </c>
      <c r="E158" s="261" t="s">
        <v>872</v>
      </c>
      <c r="F158" s="262" t="s">
        <v>873</v>
      </c>
      <c r="G158" s="263" t="s">
        <v>296</v>
      </c>
      <c r="H158" s="264">
        <v>1</v>
      </c>
      <c r="I158" s="265"/>
      <c r="J158" s="266">
        <f>ROUND(I158*H158,2)</f>
        <v>0</v>
      </c>
      <c r="K158" s="267"/>
      <c r="L158" s="268"/>
      <c r="M158" s="269" t="s">
        <v>1</v>
      </c>
      <c r="N158" s="270" t="s">
        <v>42</v>
      </c>
      <c r="O158" s="97"/>
      <c r="P158" s="231">
        <f>O158*H158</f>
        <v>0</v>
      </c>
      <c r="Q158" s="231">
        <v>0.00010000000000000001</v>
      </c>
      <c r="R158" s="231">
        <f>Q158*H158</f>
        <v>0.00010000000000000001</v>
      </c>
      <c r="S158" s="231">
        <v>0</v>
      </c>
      <c r="T158" s="23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3" t="s">
        <v>767</v>
      </c>
      <c r="AT158" s="233" t="s">
        <v>299</v>
      </c>
      <c r="AU158" s="233" t="s">
        <v>133</v>
      </c>
      <c r="AY158" s="17" t="s">
        <v>127</v>
      </c>
      <c r="BE158" s="234">
        <f>IF(N158="základná",J158,0)</f>
        <v>0</v>
      </c>
      <c r="BF158" s="234">
        <f>IF(N158="znížená",J158,0)</f>
        <v>0</v>
      </c>
      <c r="BG158" s="234">
        <f>IF(N158="zákl. prenesená",J158,0)</f>
        <v>0</v>
      </c>
      <c r="BH158" s="234">
        <f>IF(N158="zníž. prenesená",J158,0)</f>
        <v>0</v>
      </c>
      <c r="BI158" s="234">
        <f>IF(N158="nulová",J158,0)</f>
        <v>0</v>
      </c>
      <c r="BJ158" s="17" t="s">
        <v>133</v>
      </c>
      <c r="BK158" s="234">
        <f>ROUND(I158*H158,2)</f>
        <v>0</v>
      </c>
      <c r="BL158" s="17" t="s">
        <v>767</v>
      </c>
      <c r="BM158" s="233" t="s">
        <v>874</v>
      </c>
    </row>
    <row r="159" s="2" customFormat="1" ht="24.15" customHeight="1">
      <c r="A159" s="38"/>
      <c r="B159" s="39"/>
      <c r="C159" s="221" t="s">
        <v>211</v>
      </c>
      <c r="D159" s="221" t="s">
        <v>128</v>
      </c>
      <c r="E159" s="222" t="s">
        <v>875</v>
      </c>
      <c r="F159" s="223" t="s">
        <v>876</v>
      </c>
      <c r="G159" s="224" t="s">
        <v>296</v>
      </c>
      <c r="H159" s="225">
        <v>2</v>
      </c>
      <c r="I159" s="226"/>
      <c r="J159" s="227">
        <f>ROUND(I159*H159,2)</f>
        <v>0</v>
      </c>
      <c r="K159" s="228"/>
      <c r="L159" s="44"/>
      <c r="M159" s="229" t="s">
        <v>1</v>
      </c>
      <c r="N159" s="230" t="s">
        <v>42</v>
      </c>
      <c r="O159" s="97"/>
      <c r="P159" s="231">
        <f>O159*H159</f>
        <v>0</v>
      </c>
      <c r="Q159" s="231">
        <v>0</v>
      </c>
      <c r="R159" s="231">
        <f>Q159*H159</f>
        <v>0</v>
      </c>
      <c r="S159" s="231">
        <v>0</v>
      </c>
      <c r="T159" s="23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3" t="s">
        <v>428</v>
      </c>
      <c r="AT159" s="233" t="s">
        <v>128</v>
      </c>
      <c r="AU159" s="233" t="s">
        <v>133</v>
      </c>
      <c r="AY159" s="17" t="s">
        <v>127</v>
      </c>
      <c r="BE159" s="234">
        <f>IF(N159="základná",J159,0)</f>
        <v>0</v>
      </c>
      <c r="BF159" s="234">
        <f>IF(N159="znížená",J159,0)</f>
        <v>0</v>
      </c>
      <c r="BG159" s="234">
        <f>IF(N159="zákl. prenesená",J159,0)</f>
        <v>0</v>
      </c>
      <c r="BH159" s="234">
        <f>IF(N159="zníž. prenesená",J159,0)</f>
        <v>0</v>
      </c>
      <c r="BI159" s="234">
        <f>IF(N159="nulová",J159,0)</f>
        <v>0</v>
      </c>
      <c r="BJ159" s="17" t="s">
        <v>133</v>
      </c>
      <c r="BK159" s="234">
        <f>ROUND(I159*H159,2)</f>
        <v>0</v>
      </c>
      <c r="BL159" s="17" t="s">
        <v>428</v>
      </c>
      <c r="BM159" s="233" t="s">
        <v>877</v>
      </c>
    </row>
    <row r="160" s="2" customFormat="1" ht="16.5" customHeight="1">
      <c r="A160" s="38"/>
      <c r="B160" s="39"/>
      <c r="C160" s="260" t="s">
        <v>237</v>
      </c>
      <c r="D160" s="260" t="s">
        <v>299</v>
      </c>
      <c r="E160" s="261" t="s">
        <v>878</v>
      </c>
      <c r="F160" s="262" t="s">
        <v>879</v>
      </c>
      <c r="G160" s="263" t="s">
        <v>296</v>
      </c>
      <c r="H160" s="264">
        <v>2</v>
      </c>
      <c r="I160" s="265"/>
      <c r="J160" s="266">
        <f>ROUND(I160*H160,2)</f>
        <v>0</v>
      </c>
      <c r="K160" s="267"/>
      <c r="L160" s="268"/>
      <c r="M160" s="269" t="s">
        <v>1</v>
      </c>
      <c r="N160" s="270" t="s">
        <v>42</v>
      </c>
      <c r="O160" s="97"/>
      <c r="P160" s="231">
        <f>O160*H160</f>
        <v>0</v>
      </c>
      <c r="Q160" s="231">
        <v>0.00011</v>
      </c>
      <c r="R160" s="231">
        <f>Q160*H160</f>
        <v>0.00022000000000000001</v>
      </c>
      <c r="S160" s="231">
        <v>0</v>
      </c>
      <c r="T160" s="23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3" t="s">
        <v>767</v>
      </c>
      <c r="AT160" s="233" t="s">
        <v>299</v>
      </c>
      <c r="AU160" s="233" t="s">
        <v>133</v>
      </c>
      <c r="AY160" s="17" t="s">
        <v>127</v>
      </c>
      <c r="BE160" s="234">
        <f>IF(N160="základná",J160,0)</f>
        <v>0</v>
      </c>
      <c r="BF160" s="234">
        <f>IF(N160="znížená",J160,0)</f>
        <v>0</v>
      </c>
      <c r="BG160" s="234">
        <f>IF(N160="zákl. prenesená",J160,0)</f>
        <v>0</v>
      </c>
      <c r="BH160" s="234">
        <f>IF(N160="zníž. prenesená",J160,0)</f>
        <v>0</v>
      </c>
      <c r="BI160" s="234">
        <f>IF(N160="nulová",J160,0)</f>
        <v>0</v>
      </c>
      <c r="BJ160" s="17" t="s">
        <v>133</v>
      </c>
      <c r="BK160" s="234">
        <f>ROUND(I160*H160,2)</f>
        <v>0</v>
      </c>
      <c r="BL160" s="17" t="s">
        <v>767</v>
      </c>
      <c r="BM160" s="233" t="s">
        <v>880</v>
      </c>
    </row>
    <row r="161" s="2" customFormat="1" ht="24.15" customHeight="1">
      <c r="A161" s="38"/>
      <c r="B161" s="39"/>
      <c r="C161" s="221" t="s">
        <v>242</v>
      </c>
      <c r="D161" s="221" t="s">
        <v>128</v>
      </c>
      <c r="E161" s="222" t="s">
        <v>881</v>
      </c>
      <c r="F161" s="223" t="s">
        <v>882</v>
      </c>
      <c r="G161" s="224" t="s">
        <v>296</v>
      </c>
      <c r="H161" s="225">
        <v>16</v>
      </c>
      <c r="I161" s="226"/>
      <c r="J161" s="227">
        <f>ROUND(I161*H161,2)</f>
        <v>0</v>
      </c>
      <c r="K161" s="228"/>
      <c r="L161" s="44"/>
      <c r="M161" s="229" t="s">
        <v>1</v>
      </c>
      <c r="N161" s="230" t="s">
        <v>42</v>
      </c>
      <c r="O161" s="97"/>
      <c r="P161" s="231">
        <f>O161*H161</f>
        <v>0</v>
      </c>
      <c r="Q161" s="231">
        <v>0</v>
      </c>
      <c r="R161" s="231">
        <f>Q161*H161</f>
        <v>0</v>
      </c>
      <c r="S161" s="231">
        <v>0</v>
      </c>
      <c r="T161" s="23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3" t="s">
        <v>428</v>
      </c>
      <c r="AT161" s="233" t="s">
        <v>128</v>
      </c>
      <c r="AU161" s="233" t="s">
        <v>133</v>
      </c>
      <c r="AY161" s="17" t="s">
        <v>127</v>
      </c>
      <c r="BE161" s="234">
        <f>IF(N161="základná",J161,0)</f>
        <v>0</v>
      </c>
      <c r="BF161" s="234">
        <f>IF(N161="znížená",J161,0)</f>
        <v>0</v>
      </c>
      <c r="BG161" s="234">
        <f>IF(N161="zákl. prenesená",J161,0)</f>
        <v>0</v>
      </c>
      <c r="BH161" s="234">
        <f>IF(N161="zníž. prenesená",J161,0)</f>
        <v>0</v>
      </c>
      <c r="BI161" s="234">
        <f>IF(N161="nulová",J161,0)</f>
        <v>0</v>
      </c>
      <c r="BJ161" s="17" t="s">
        <v>133</v>
      </c>
      <c r="BK161" s="234">
        <f>ROUND(I161*H161,2)</f>
        <v>0</v>
      </c>
      <c r="BL161" s="17" t="s">
        <v>428</v>
      </c>
      <c r="BM161" s="233" t="s">
        <v>883</v>
      </c>
    </row>
    <row r="162" s="2" customFormat="1" ht="16.5" customHeight="1">
      <c r="A162" s="38"/>
      <c r="B162" s="39"/>
      <c r="C162" s="260" t="s">
        <v>395</v>
      </c>
      <c r="D162" s="260" t="s">
        <v>299</v>
      </c>
      <c r="E162" s="261" t="s">
        <v>884</v>
      </c>
      <c r="F162" s="262" t="s">
        <v>885</v>
      </c>
      <c r="G162" s="263" t="s">
        <v>296</v>
      </c>
      <c r="H162" s="264">
        <v>16</v>
      </c>
      <c r="I162" s="265"/>
      <c r="J162" s="266">
        <f>ROUND(I162*H162,2)</f>
        <v>0</v>
      </c>
      <c r="K162" s="267"/>
      <c r="L162" s="268"/>
      <c r="M162" s="269" t="s">
        <v>1</v>
      </c>
      <c r="N162" s="270" t="s">
        <v>42</v>
      </c>
      <c r="O162" s="97"/>
      <c r="P162" s="231">
        <f>O162*H162</f>
        <v>0</v>
      </c>
      <c r="Q162" s="231">
        <v>0.00010000000000000001</v>
      </c>
      <c r="R162" s="231">
        <f>Q162*H162</f>
        <v>0.0016000000000000001</v>
      </c>
      <c r="S162" s="231">
        <v>0</v>
      </c>
      <c r="T162" s="23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3" t="s">
        <v>767</v>
      </c>
      <c r="AT162" s="233" t="s">
        <v>299</v>
      </c>
      <c r="AU162" s="233" t="s">
        <v>133</v>
      </c>
      <c r="AY162" s="17" t="s">
        <v>127</v>
      </c>
      <c r="BE162" s="234">
        <f>IF(N162="základná",J162,0)</f>
        <v>0</v>
      </c>
      <c r="BF162" s="234">
        <f>IF(N162="znížená",J162,0)</f>
        <v>0</v>
      </c>
      <c r="BG162" s="234">
        <f>IF(N162="zákl. prenesená",J162,0)</f>
        <v>0</v>
      </c>
      <c r="BH162" s="234">
        <f>IF(N162="zníž. prenesená",J162,0)</f>
        <v>0</v>
      </c>
      <c r="BI162" s="234">
        <f>IF(N162="nulová",J162,0)</f>
        <v>0</v>
      </c>
      <c r="BJ162" s="17" t="s">
        <v>133</v>
      </c>
      <c r="BK162" s="234">
        <f>ROUND(I162*H162,2)</f>
        <v>0</v>
      </c>
      <c r="BL162" s="17" t="s">
        <v>767</v>
      </c>
      <c r="BM162" s="233" t="s">
        <v>886</v>
      </c>
    </row>
    <row r="163" s="2" customFormat="1" ht="24.15" customHeight="1">
      <c r="A163" s="38"/>
      <c r="B163" s="39"/>
      <c r="C163" s="221" t="s">
        <v>221</v>
      </c>
      <c r="D163" s="221" t="s">
        <v>128</v>
      </c>
      <c r="E163" s="222" t="s">
        <v>887</v>
      </c>
      <c r="F163" s="223" t="s">
        <v>888</v>
      </c>
      <c r="G163" s="224" t="s">
        <v>296</v>
      </c>
      <c r="H163" s="225">
        <v>11</v>
      </c>
      <c r="I163" s="226"/>
      <c r="J163" s="227">
        <f>ROUND(I163*H163,2)</f>
        <v>0</v>
      </c>
      <c r="K163" s="228"/>
      <c r="L163" s="44"/>
      <c r="M163" s="229" t="s">
        <v>1</v>
      </c>
      <c r="N163" s="230" t="s">
        <v>42</v>
      </c>
      <c r="O163" s="97"/>
      <c r="P163" s="231">
        <f>O163*H163</f>
        <v>0</v>
      </c>
      <c r="Q163" s="231">
        <v>0</v>
      </c>
      <c r="R163" s="231">
        <f>Q163*H163</f>
        <v>0</v>
      </c>
      <c r="S163" s="231">
        <v>0</v>
      </c>
      <c r="T163" s="23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3" t="s">
        <v>428</v>
      </c>
      <c r="AT163" s="233" t="s">
        <v>128</v>
      </c>
      <c r="AU163" s="233" t="s">
        <v>133</v>
      </c>
      <c r="AY163" s="17" t="s">
        <v>127</v>
      </c>
      <c r="BE163" s="234">
        <f>IF(N163="základná",J163,0)</f>
        <v>0</v>
      </c>
      <c r="BF163" s="234">
        <f>IF(N163="znížená",J163,0)</f>
        <v>0</v>
      </c>
      <c r="BG163" s="234">
        <f>IF(N163="zákl. prenesená",J163,0)</f>
        <v>0</v>
      </c>
      <c r="BH163" s="234">
        <f>IF(N163="zníž. prenesená",J163,0)</f>
        <v>0</v>
      </c>
      <c r="BI163" s="234">
        <f>IF(N163="nulová",J163,0)</f>
        <v>0</v>
      </c>
      <c r="BJ163" s="17" t="s">
        <v>133</v>
      </c>
      <c r="BK163" s="234">
        <f>ROUND(I163*H163,2)</f>
        <v>0</v>
      </c>
      <c r="BL163" s="17" t="s">
        <v>428</v>
      </c>
      <c r="BM163" s="233" t="s">
        <v>889</v>
      </c>
    </row>
    <row r="164" s="2" customFormat="1" ht="24.15" customHeight="1">
      <c r="A164" s="38"/>
      <c r="B164" s="39"/>
      <c r="C164" s="260" t="s">
        <v>7</v>
      </c>
      <c r="D164" s="260" t="s">
        <v>299</v>
      </c>
      <c r="E164" s="261" t="s">
        <v>890</v>
      </c>
      <c r="F164" s="262" t="s">
        <v>891</v>
      </c>
      <c r="G164" s="263" t="s">
        <v>296</v>
      </c>
      <c r="H164" s="264">
        <v>11</v>
      </c>
      <c r="I164" s="265"/>
      <c r="J164" s="266">
        <f>ROUND(I164*H164,2)</f>
        <v>0</v>
      </c>
      <c r="K164" s="267"/>
      <c r="L164" s="268"/>
      <c r="M164" s="269" t="s">
        <v>1</v>
      </c>
      <c r="N164" s="270" t="s">
        <v>42</v>
      </c>
      <c r="O164" s="97"/>
      <c r="P164" s="231">
        <f>O164*H164</f>
        <v>0</v>
      </c>
      <c r="Q164" s="231">
        <v>0.00014999999999999999</v>
      </c>
      <c r="R164" s="231">
        <f>Q164*H164</f>
        <v>0.0016499999999999998</v>
      </c>
      <c r="S164" s="231">
        <v>0</v>
      </c>
      <c r="T164" s="23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3" t="s">
        <v>767</v>
      </c>
      <c r="AT164" s="233" t="s">
        <v>299</v>
      </c>
      <c r="AU164" s="233" t="s">
        <v>133</v>
      </c>
      <c r="AY164" s="17" t="s">
        <v>127</v>
      </c>
      <c r="BE164" s="234">
        <f>IF(N164="základná",J164,0)</f>
        <v>0</v>
      </c>
      <c r="BF164" s="234">
        <f>IF(N164="znížená",J164,0)</f>
        <v>0</v>
      </c>
      <c r="BG164" s="234">
        <f>IF(N164="zákl. prenesená",J164,0)</f>
        <v>0</v>
      </c>
      <c r="BH164" s="234">
        <f>IF(N164="zníž. prenesená",J164,0)</f>
        <v>0</v>
      </c>
      <c r="BI164" s="234">
        <f>IF(N164="nulová",J164,0)</f>
        <v>0</v>
      </c>
      <c r="BJ164" s="17" t="s">
        <v>133</v>
      </c>
      <c r="BK164" s="234">
        <f>ROUND(I164*H164,2)</f>
        <v>0</v>
      </c>
      <c r="BL164" s="17" t="s">
        <v>767</v>
      </c>
      <c r="BM164" s="233" t="s">
        <v>892</v>
      </c>
    </row>
    <row r="165" s="2" customFormat="1" ht="24.15" customHeight="1">
      <c r="A165" s="38"/>
      <c r="B165" s="39"/>
      <c r="C165" s="221" t="s">
        <v>519</v>
      </c>
      <c r="D165" s="221" t="s">
        <v>128</v>
      </c>
      <c r="E165" s="222" t="s">
        <v>893</v>
      </c>
      <c r="F165" s="223" t="s">
        <v>894</v>
      </c>
      <c r="G165" s="224" t="s">
        <v>296</v>
      </c>
      <c r="H165" s="225">
        <v>20</v>
      </c>
      <c r="I165" s="226"/>
      <c r="J165" s="227">
        <f>ROUND(I165*H165,2)</f>
        <v>0</v>
      </c>
      <c r="K165" s="228"/>
      <c r="L165" s="44"/>
      <c r="M165" s="229" t="s">
        <v>1</v>
      </c>
      <c r="N165" s="230" t="s">
        <v>42</v>
      </c>
      <c r="O165" s="97"/>
      <c r="P165" s="231">
        <f>O165*H165</f>
        <v>0</v>
      </c>
      <c r="Q165" s="231">
        <v>0</v>
      </c>
      <c r="R165" s="231">
        <f>Q165*H165</f>
        <v>0</v>
      </c>
      <c r="S165" s="231">
        <v>0</v>
      </c>
      <c r="T165" s="23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3" t="s">
        <v>428</v>
      </c>
      <c r="AT165" s="233" t="s">
        <v>128</v>
      </c>
      <c r="AU165" s="233" t="s">
        <v>133</v>
      </c>
      <c r="AY165" s="17" t="s">
        <v>127</v>
      </c>
      <c r="BE165" s="234">
        <f>IF(N165="základná",J165,0)</f>
        <v>0</v>
      </c>
      <c r="BF165" s="234">
        <f>IF(N165="znížená",J165,0)</f>
        <v>0</v>
      </c>
      <c r="BG165" s="234">
        <f>IF(N165="zákl. prenesená",J165,0)</f>
        <v>0</v>
      </c>
      <c r="BH165" s="234">
        <f>IF(N165="zníž. prenesená",J165,0)</f>
        <v>0</v>
      </c>
      <c r="BI165" s="234">
        <f>IF(N165="nulová",J165,0)</f>
        <v>0</v>
      </c>
      <c r="BJ165" s="17" t="s">
        <v>133</v>
      </c>
      <c r="BK165" s="234">
        <f>ROUND(I165*H165,2)</f>
        <v>0</v>
      </c>
      <c r="BL165" s="17" t="s">
        <v>428</v>
      </c>
      <c r="BM165" s="233" t="s">
        <v>895</v>
      </c>
    </row>
    <row r="166" s="2" customFormat="1" ht="24.15" customHeight="1">
      <c r="A166" s="38"/>
      <c r="B166" s="39"/>
      <c r="C166" s="260" t="s">
        <v>226</v>
      </c>
      <c r="D166" s="260" t="s">
        <v>299</v>
      </c>
      <c r="E166" s="261" t="s">
        <v>896</v>
      </c>
      <c r="F166" s="262" t="s">
        <v>897</v>
      </c>
      <c r="G166" s="263" t="s">
        <v>296</v>
      </c>
      <c r="H166" s="264">
        <v>20</v>
      </c>
      <c r="I166" s="265"/>
      <c r="J166" s="266">
        <f>ROUND(I166*H166,2)</f>
        <v>0</v>
      </c>
      <c r="K166" s="267"/>
      <c r="L166" s="268"/>
      <c r="M166" s="269" t="s">
        <v>1</v>
      </c>
      <c r="N166" s="270" t="s">
        <v>42</v>
      </c>
      <c r="O166" s="97"/>
      <c r="P166" s="231">
        <f>O166*H166</f>
        <v>0</v>
      </c>
      <c r="Q166" s="231">
        <v>0.00010000000000000001</v>
      </c>
      <c r="R166" s="231">
        <f>Q166*H166</f>
        <v>0.002</v>
      </c>
      <c r="S166" s="231">
        <v>0</v>
      </c>
      <c r="T166" s="23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3" t="s">
        <v>767</v>
      </c>
      <c r="AT166" s="233" t="s">
        <v>299</v>
      </c>
      <c r="AU166" s="233" t="s">
        <v>133</v>
      </c>
      <c r="AY166" s="17" t="s">
        <v>127</v>
      </c>
      <c r="BE166" s="234">
        <f>IF(N166="základná",J166,0)</f>
        <v>0</v>
      </c>
      <c r="BF166" s="234">
        <f>IF(N166="znížená",J166,0)</f>
        <v>0</v>
      </c>
      <c r="BG166" s="234">
        <f>IF(N166="zákl. prenesená",J166,0)</f>
        <v>0</v>
      </c>
      <c r="BH166" s="234">
        <f>IF(N166="zníž. prenesená",J166,0)</f>
        <v>0</v>
      </c>
      <c r="BI166" s="234">
        <f>IF(N166="nulová",J166,0)</f>
        <v>0</v>
      </c>
      <c r="BJ166" s="17" t="s">
        <v>133</v>
      </c>
      <c r="BK166" s="234">
        <f>ROUND(I166*H166,2)</f>
        <v>0</v>
      </c>
      <c r="BL166" s="17" t="s">
        <v>767</v>
      </c>
      <c r="BM166" s="233" t="s">
        <v>898</v>
      </c>
    </row>
    <row r="167" s="2" customFormat="1" ht="24.15" customHeight="1">
      <c r="A167" s="38"/>
      <c r="B167" s="39"/>
      <c r="C167" s="221" t="s">
        <v>414</v>
      </c>
      <c r="D167" s="221" t="s">
        <v>128</v>
      </c>
      <c r="E167" s="222" t="s">
        <v>899</v>
      </c>
      <c r="F167" s="223" t="s">
        <v>900</v>
      </c>
      <c r="G167" s="224" t="s">
        <v>296</v>
      </c>
      <c r="H167" s="225">
        <v>3</v>
      </c>
      <c r="I167" s="226"/>
      <c r="J167" s="227">
        <f>ROUND(I167*H167,2)</f>
        <v>0</v>
      </c>
      <c r="K167" s="228"/>
      <c r="L167" s="44"/>
      <c r="M167" s="229" t="s">
        <v>1</v>
      </c>
      <c r="N167" s="230" t="s">
        <v>42</v>
      </c>
      <c r="O167" s="97"/>
      <c r="P167" s="231">
        <f>O167*H167</f>
        <v>0</v>
      </c>
      <c r="Q167" s="231">
        <v>0</v>
      </c>
      <c r="R167" s="231">
        <f>Q167*H167</f>
        <v>0</v>
      </c>
      <c r="S167" s="231">
        <v>0</v>
      </c>
      <c r="T167" s="23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3" t="s">
        <v>428</v>
      </c>
      <c r="AT167" s="233" t="s">
        <v>128</v>
      </c>
      <c r="AU167" s="233" t="s">
        <v>133</v>
      </c>
      <c r="AY167" s="17" t="s">
        <v>127</v>
      </c>
      <c r="BE167" s="234">
        <f>IF(N167="základná",J167,0)</f>
        <v>0</v>
      </c>
      <c r="BF167" s="234">
        <f>IF(N167="znížená",J167,0)</f>
        <v>0</v>
      </c>
      <c r="BG167" s="234">
        <f>IF(N167="zákl. prenesená",J167,0)</f>
        <v>0</v>
      </c>
      <c r="BH167" s="234">
        <f>IF(N167="zníž. prenesená",J167,0)</f>
        <v>0</v>
      </c>
      <c r="BI167" s="234">
        <f>IF(N167="nulová",J167,0)</f>
        <v>0</v>
      </c>
      <c r="BJ167" s="17" t="s">
        <v>133</v>
      </c>
      <c r="BK167" s="234">
        <f>ROUND(I167*H167,2)</f>
        <v>0</v>
      </c>
      <c r="BL167" s="17" t="s">
        <v>428</v>
      </c>
      <c r="BM167" s="233" t="s">
        <v>901</v>
      </c>
    </row>
    <row r="168" s="2" customFormat="1" ht="24.15" customHeight="1">
      <c r="A168" s="38"/>
      <c r="B168" s="39"/>
      <c r="C168" s="260" t="s">
        <v>417</v>
      </c>
      <c r="D168" s="260" t="s">
        <v>299</v>
      </c>
      <c r="E168" s="261" t="s">
        <v>902</v>
      </c>
      <c r="F168" s="262" t="s">
        <v>903</v>
      </c>
      <c r="G168" s="263" t="s">
        <v>296</v>
      </c>
      <c r="H168" s="264">
        <v>1</v>
      </c>
      <c r="I168" s="265"/>
      <c r="J168" s="266">
        <f>ROUND(I168*H168,2)</f>
        <v>0</v>
      </c>
      <c r="K168" s="267"/>
      <c r="L168" s="268"/>
      <c r="M168" s="269" t="s">
        <v>1</v>
      </c>
      <c r="N168" s="270" t="s">
        <v>42</v>
      </c>
      <c r="O168" s="97"/>
      <c r="P168" s="231">
        <f>O168*H168</f>
        <v>0</v>
      </c>
      <c r="Q168" s="231">
        <v>0.00010000000000000001</v>
      </c>
      <c r="R168" s="231">
        <f>Q168*H168</f>
        <v>0.00010000000000000001</v>
      </c>
      <c r="S168" s="231">
        <v>0</v>
      </c>
      <c r="T168" s="23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3" t="s">
        <v>767</v>
      </c>
      <c r="AT168" s="233" t="s">
        <v>299</v>
      </c>
      <c r="AU168" s="233" t="s">
        <v>133</v>
      </c>
      <c r="AY168" s="17" t="s">
        <v>127</v>
      </c>
      <c r="BE168" s="234">
        <f>IF(N168="základná",J168,0)</f>
        <v>0</v>
      </c>
      <c r="BF168" s="234">
        <f>IF(N168="znížená",J168,0)</f>
        <v>0</v>
      </c>
      <c r="BG168" s="234">
        <f>IF(N168="zákl. prenesená",J168,0)</f>
        <v>0</v>
      </c>
      <c r="BH168" s="234">
        <f>IF(N168="zníž. prenesená",J168,0)</f>
        <v>0</v>
      </c>
      <c r="BI168" s="234">
        <f>IF(N168="nulová",J168,0)</f>
        <v>0</v>
      </c>
      <c r="BJ168" s="17" t="s">
        <v>133</v>
      </c>
      <c r="BK168" s="234">
        <f>ROUND(I168*H168,2)</f>
        <v>0</v>
      </c>
      <c r="BL168" s="17" t="s">
        <v>767</v>
      </c>
      <c r="BM168" s="233" t="s">
        <v>904</v>
      </c>
    </row>
    <row r="169" s="2" customFormat="1" ht="21.75" customHeight="1">
      <c r="A169" s="38"/>
      <c r="B169" s="39"/>
      <c r="C169" s="260" t="s">
        <v>421</v>
      </c>
      <c r="D169" s="260" t="s">
        <v>299</v>
      </c>
      <c r="E169" s="261" t="s">
        <v>905</v>
      </c>
      <c r="F169" s="262" t="s">
        <v>906</v>
      </c>
      <c r="G169" s="263" t="s">
        <v>296</v>
      </c>
      <c r="H169" s="264">
        <v>3</v>
      </c>
      <c r="I169" s="265"/>
      <c r="J169" s="266">
        <f>ROUND(I169*H169,2)</f>
        <v>0</v>
      </c>
      <c r="K169" s="267"/>
      <c r="L169" s="268"/>
      <c r="M169" s="269" t="s">
        <v>1</v>
      </c>
      <c r="N169" s="270" t="s">
        <v>42</v>
      </c>
      <c r="O169" s="97"/>
      <c r="P169" s="231">
        <f>O169*H169</f>
        <v>0</v>
      </c>
      <c r="Q169" s="231">
        <v>2.0000000000000002E-05</v>
      </c>
      <c r="R169" s="231">
        <f>Q169*H169</f>
        <v>6.0000000000000008E-05</v>
      </c>
      <c r="S169" s="231">
        <v>0</v>
      </c>
      <c r="T169" s="23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3" t="s">
        <v>767</v>
      </c>
      <c r="AT169" s="233" t="s">
        <v>299</v>
      </c>
      <c r="AU169" s="233" t="s">
        <v>133</v>
      </c>
      <c r="AY169" s="17" t="s">
        <v>127</v>
      </c>
      <c r="BE169" s="234">
        <f>IF(N169="základná",J169,0)</f>
        <v>0</v>
      </c>
      <c r="BF169" s="234">
        <f>IF(N169="znížená",J169,0)</f>
        <v>0</v>
      </c>
      <c r="BG169" s="234">
        <f>IF(N169="zákl. prenesená",J169,0)</f>
        <v>0</v>
      </c>
      <c r="BH169" s="234">
        <f>IF(N169="zníž. prenesená",J169,0)</f>
        <v>0</v>
      </c>
      <c r="BI169" s="234">
        <f>IF(N169="nulová",J169,0)</f>
        <v>0</v>
      </c>
      <c r="BJ169" s="17" t="s">
        <v>133</v>
      </c>
      <c r="BK169" s="234">
        <f>ROUND(I169*H169,2)</f>
        <v>0</v>
      </c>
      <c r="BL169" s="17" t="s">
        <v>767</v>
      </c>
      <c r="BM169" s="233" t="s">
        <v>907</v>
      </c>
    </row>
    <row r="170" s="2" customFormat="1" ht="16.5" customHeight="1">
      <c r="A170" s="38"/>
      <c r="B170" s="39"/>
      <c r="C170" s="221" t="s">
        <v>908</v>
      </c>
      <c r="D170" s="221" t="s">
        <v>128</v>
      </c>
      <c r="E170" s="222" t="s">
        <v>909</v>
      </c>
      <c r="F170" s="223" t="s">
        <v>910</v>
      </c>
      <c r="G170" s="224" t="s">
        <v>296</v>
      </c>
      <c r="H170" s="225">
        <v>15</v>
      </c>
      <c r="I170" s="226"/>
      <c r="J170" s="227">
        <f>ROUND(I170*H170,2)</f>
        <v>0</v>
      </c>
      <c r="K170" s="228"/>
      <c r="L170" s="44"/>
      <c r="M170" s="229" t="s">
        <v>1</v>
      </c>
      <c r="N170" s="230" t="s">
        <v>42</v>
      </c>
      <c r="O170" s="97"/>
      <c r="P170" s="231">
        <f>O170*H170</f>
        <v>0</v>
      </c>
      <c r="Q170" s="231">
        <v>0</v>
      </c>
      <c r="R170" s="231">
        <f>Q170*H170</f>
        <v>0</v>
      </c>
      <c r="S170" s="231">
        <v>0</v>
      </c>
      <c r="T170" s="23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3" t="s">
        <v>428</v>
      </c>
      <c r="AT170" s="233" t="s">
        <v>128</v>
      </c>
      <c r="AU170" s="233" t="s">
        <v>133</v>
      </c>
      <c r="AY170" s="17" t="s">
        <v>127</v>
      </c>
      <c r="BE170" s="234">
        <f>IF(N170="základná",J170,0)</f>
        <v>0</v>
      </c>
      <c r="BF170" s="234">
        <f>IF(N170="znížená",J170,0)</f>
        <v>0</v>
      </c>
      <c r="BG170" s="234">
        <f>IF(N170="zákl. prenesená",J170,0)</f>
        <v>0</v>
      </c>
      <c r="BH170" s="234">
        <f>IF(N170="zníž. prenesená",J170,0)</f>
        <v>0</v>
      </c>
      <c r="BI170" s="234">
        <f>IF(N170="nulová",J170,0)</f>
        <v>0</v>
      </c>
      <c r="BJ170" s="17" t="s">
        <v>133</v>
      </c>
      <c r="BK170" s="234">
        <f>ROUND(I170*H170,2)</f>
        <v>0</v>
      </c>
      <c r="BL170" s="17" t="s">
        <v>428</v>
      </c>
      <c r="BM170" s="233" t="s">
        <v>911</v>
      </c>
    </row>
    <row r="171" s="2" customFormat="1" ht="16.5" customHeight="1">
      <c r="A171" s="38"/>
      <c r="B171" s="39"/>
      <c r="C171" s="260" t="s">
        <v>912</v>
      </c>
      <c r="D171" s="260" t="s">
        <v>299</v>
      </c>
      <c r="E171" s="261" t="s">
        <v>913</v>
      </c>
      <c r="F171" s="262" t="s">
        <v>914</v>
      </c>
      <c r="G171" s="263" t="s">
        <v>296</v>
      </c>
      <c r="H171" s="264">
        <v>15</v>
      </c>
      <c r="I171" s="265"/>
      <c r="J171" s="266">
        <f>ROUND(I171*H171,2)</f>
        <v>0</v>
      </c>
      <c r="K171" s="267"/>
      <c r="L171" s="268"/>
      <c r="M171" s="269" t="s">
        <v>1</v>
      </c>
      <c r="N171" s="270" t="s">
        <v>42</v>
      </c>
      <c r="O171" s="97"/>
      <c r="P171" s="231">
        <f>O171*H171</f>
        <v>0</v>
      </c>
      <c r="Q171" s="231">
        <v>0.00016000000000000001</v>
      </c>
      <c r="R171" s="231">
        <f>Q171*H171</f>
        <v>0.0024000000000000002</v>
      </c>
      <c r="S171" s="231">
        <v>0</v>
      </c>
      <c r="T171" s="23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3" t="s">
        <v>767</v>
      </c>
      <c r="AT171" s="233" t="s">
        <v>299</v>
      </c>
      <c r="AU171" s="233" t="s">
        <v>133</v>
      </c>
      <c r="AY171" s="17" t="s">
        <v>127</v>
      </c>
      <c r="BE171" s="234">
        <f>IF(N171="základná",J171,0)</f>
        <v>0</v>
      </c>
      <c r="BF171" s="234">
        <f>IF(N171="znížená",J171,0)</f>
        <v>0</v>
      </c>
      <c r="BG171" s="234">
        <f>IF(N171="zákl. prenesená",J171,0)</f>
        <v>0</v>
      </c>
      <c r="BH171" s="234">
        <f>IF(N171="zníž. prenesená",J171,0)</f>
        <v>0</v>
      </c>
      <c r="BI171" s="234">
        <f>IF(N171="nulová",J171,0)</f>
        <v>0</v>
      </c>
      <c r="BJ171" s="17" t="s">
        <v>133</v>
      </c>
      <c r="BK171" s="234">
        <f>ROUND(I171*H171,2)</f>
        <v>0</v>
      </c>
      <c r="BL171" s="17" t="s">
        <v>767</v>
      </c>
      <c r="BM171" s="233" t="s">
        <v>915</v>
      </c>
    </row>
    <row r="172" s="2" customFormat="1" ht="16.5" customHeight="1">
      <c r="A172" s="38"/>
      <c r="B172" s="39"/>
      <c r="C172" s="221" t="s">
        <v>453</v>
      </c>
      <c r="D172" s="221" t="s">
        <v>128</v>
      </c>
      <c r="E172" s="222" t="s">
        <v>916</v>
      </c>
      <c r="F172" s="223" t="s">
        <v>917</v>
      </c>
      <c r="G172" s="224" t="s">
        <v>296</v>
      </c>
      <c r="H172" s="225">
        <v>11</v>
      </c>
      <c r="I172" s="226"/>
      <c r="J172" s="227">
        <f>ROUND(I172*H172,2)</f>
        <v>0</v>
      </c>
      <c r="K172" s="228"/>
      <c r="L172" s="44"/>
      <c r="M172" s="229" t="s">
        <v>1</v>
      </c>
      <c r="N172" s="230" t="s">
        <v>42</v>
      </c>
      <c r="O172" s="97"/>
      <c r="P172" s="231">
        <f>O172*H172</f>
        <v>0</v>
      </c>
      <c r="Q172" s="231">
        <v>0</v>
      </c>
      <c r="R172" s="231">
        <f>Q172*H172</f>
        <v>0</v>
      </c>
      <c r="S172" s="231">
        <v>0</v>
      </c>
      <c r="T172" s="23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3" t="s">
        <v>428</v>
      </c>
      <c r="AT172" s="233" t="s">
        <v>128</v>
      </c>
      <c r="AU172" s="233" t="s">
        <v>133</v>
      </c>
      <c r="AY172" s="17" t="s">
        <v>127</v>
      </c>
      <c r="BE172" s="234">
        <f>IF(N172="základná",J172,0)</f>
        <v>0</v>
      </c>
      <c r="BF172" s="234">
        <f>IF(N172="znížená",J172,0)</f>
        <v>0</v>
      </c>
      <c r="BG172" s="234">
        <f>IF(N172="zákl. prenesená",J172,0)</f>
        <v>0</v>
      </c>
      <c r="BH172" s="234">
        <f>IF(N172="zníž. prenesená",J172,0)</f>
        <v>0</v>
      </c>
      <c r="BI172" s="234">
        <f>IF(N172="nulová",J172,0)</f>
        <v>0</v>
      </c>
      <c r="BJ172" s="17" t="s">
        <v>133</v>
      </c>
      <c r="BK172" s="234">
        <f>ROUND(I172*H172,2)</f>
        <v>0</v>
      </c>
      <c r="BL172" s="17" t="s">
        <v>428</v>
      </c>
      <c r="BM172" s="233" t="s">
        <v>918</v>
      </c>
    </row>
    <row r="173" s="2" customFormat="1" ht="21.75" customHeight="1">
      <c r="A173" s="38"/>
      <c r="B173" s="39"/>
      <c r="C173" s="260" t="s">
        <v>919</v>
      </c>
      <c r="D173" s="260" t="s">
        <v>299</v>
      </c>
      <c r="E173" s="261" t="s">
        <v>920</v>
      </c>
      <c r="F173" s="262" t="s">
        <v>921</v>
      </c>
      <c r="G173" s="263" t="s">
        <v>296</v>
      </c>
      <c r="H173" s="264">
        <v>2</v>
      </c>
      <c r="I173" s="265"/>
      <c r="J173" s="266">
        <f>ROUND(I173*H173,2)</f>
        <v>0</v>
      </c>
      <c r="K173" s="267"/>
      <c r="L173" s="268"/>
      <c r="M173" s="269" t="s">
        <v>1</v>
      </c>
      <c r="N173" s="270" t="s">
        <v>42</v>
      </c>
      <c r="O173" s="97"/>
      <c r="P173" s="231">
        <f>O173*H173</f>
        <v>0</v>
      </c>
      <c r="Q173" s="231">
        <v>0.00042000000000000002</v>
      </c>
      <c r="R173" s="231">
        <f>Q173*H173</f>
        <v>0.00084000000000000003</v>
      </c>
      <c r="S173" s="231">
        <v>0</v>
      </c>
      <c r="T173" s="23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3" t="s">
        <v>767</v>
      </c>
      <c r="AT173" s="233" t="s">
        <v>299</v>
      </c>
      <c r="AU173" s="233" t="s">
        <v>133</v>
      </c>
      <c r="AY173" s="17" t="s">
        <v>127</v>
      </c>
      <c r="BE173" s="234">
        <f>IF(N173="základná",J173,0)</f>
        <v>0</v>
      </c>
      <c r="BF173" s="234">
        <f>IF(N173="znížená",J173,0)</f>
        <v>0</v>
      </c>
      <c r="BG173" s="234">
        <f>IF(N173="zákl. prenesená",J173,0)</f>
        <v>0</v>
      </c>
      <c r="BH173" s="234">
        <f>IF(N173="zníž. prenesená",J173,0)</f>
        <v>0</v>
      </c>
      <c r="BI173" s="234">
        <f>IF(N173="nulová",J173,0)</f>
        <v>0</v>
      </c>
      <c r="BJ173" s="17" t="s">
        <v>133</v>
      </c>
      <c r="BK173" s="234">
        <f>ROUND(I173*H173,2)</f>
        <v>0</v>
      </c>
      <c r="BL173" s="17" t="s">
        <v>767</v>
      </c>
      <c r="BM173" s="233" t="s">
        <v>922</v>
      </c>
    </row>
    <row r="174" s="2" customFormat="1" ht="21.75" customHeight="1">
      <c r="A174" s="38"/>
      <c r="B174" s="39"/>
      <c r="C174" s="260" t="s">
        <v>923</v>
      </c>
      <c r="D174" s="260" t="s">
        <v>299</v>
      </c>
      <c r="E174" s="261" t="s">
        <v>924</v>
      </c>
      <c r="F174" s="262" t="s">
        <v>925</v>
      </c>
      <c r="G174" s="263" t="s">
        <v>296</v>
      </c>
      <c r="H174" s="264">
        <v>8</v>
      </c>
      <c r="I174" s="265"/>
      <c r="J174" s="266">
        <f>ROUND(I174*H174,2)</f>
        <v>0</v>
      </c>
      <c r="K174" s="267"/>
      <c r="L174" s="268"/>
      <c r="M174" s="269" t="s">
        <v>1</v>
      </c>
      <c r="N174" s="270" t="s">
        <v>42</v>
      </c>
      <c r="O174" s="97"/>
      <c r="P174" s="231">
        <f>O174*H174</f>
        <v>0</v>
      </c>
      <c r="Q174" s="231">
        <v>0.00042000000000000002</v>
      </c>
      <c r="R174" s="231">
        <f>Q174*H174</f>
        <v>0.0033600000000000001</v>
      </c>
      <c r="S174" s="231">
        <v>0</v>
      </c>
      <c r="T174" s="23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3" t="s">
        <v>767</v>
      </c>
      <c r="AT174" s="233" t="s">
        <v>299</v>
      </c>
      <c r="AU174" s="233" t="s">
        <v>133</v>
      </c>
      <c r="AY174" s="17" t="s">
        <v>127</v>
      </c>
      <c r="BE174" s="234">
        <f>IF(N174="základná",J174,0)</f>
        <v>0</v>
      </c>
      <c r="BF174" s="234">
        <f>IF(N174="znížená",J174,0)</f>
        <v>0</v>
      </c>
      <c r="BG174" s="234">
        <f>IF(N174="zákl. prenesená",J174,0)</f>
        <v>0</v>
      </c>
      <c r="BH174" s="234">
        <f>IF(N174="zníž. prenesená",J174,0)</f>
        <v>0</v>
      </c>
      <c r="BI174" s="234">
        <f>IF(N174="nulová",J174,0)</f>
        <v>0</v>
      </c>
      <c r="BJ174" s="17" t="s">
        <v>133</v>
      </c>
      <c r="BK174" s="234">
        <f>ROUND(I174*H174,2)</f>
        <v>0</v>
      </c>
      <c r="BL174" s="17" t="s">
        <v>767</v>
      </c>
      <c r="BM174" s="233" t="s">
        <v>926</v>
      </c>
    </row>
    <row r="175" s="2" customFormat="1" ht="21.75" customHeight="1">
      <c r="A175" s="38"/>
      <c r="B175" s="39"/>
      <c r="C175" s="260" t="s">
        <v>927</v>
      </c>
      <c r="D175" s="260" t="s">
        <v>299</v>
      </c>
      <c r="E175" s="261" t="s">
        <v>928</v>
      </c>
      <c r="F175" s="262" t="s">
        <v>929</v>
      </c>
      <c r="G175" s="263" t="s">
        <v>296</v>
      </c>
      <c r="H175" s="264">
        <v>1</v>
      </c>
      <c r="I175" s="265"/>
      <c r="J175" s="266">
        <f>ROUND(I175*H175,2)</f>
        <v>0</v>
      </c>
      <c r="K175" s="267"/>
      <c r="L175" s="268"/>
      <c r="M175" s="269" t="s">
        <v>1</v>
      </c>
      <c r="N175" s="270" t="s">
        <v>42</v>
      </c>
      <c r="O175" s="97"/>
      <c r="P175" s="231">
        <f>O175*H175</f>
        <v>0</v>
      </c>
      <c r="Q175" s="231">
        <v>0.00042000000000000002</v>
      </c>
      <c r="R175" s="231">
        <f>Q175*H175</f>
        <v>0.00042000000000000002</v>
      </c>
      <c r="S175" s="231">
        <v>0</v>
      </c>
      <c r="T175" s="23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3" t="s">
        <v>767</v>
      </c>
      <c r="AT175" s="233" t="s">
        <v>299</v>
      </c>
      <c r="AU175" s="233" t="s">
        <v>133</v>
      </c>
      <c r="AY175" s="17" t="s">
        <v>127</v>
      </c>
      <c r="BE175" s="234">
        <f>IF(N175="základná",J175,0)</f>
        <v>0</v>
      </c>
      <c r="BF175" s="234">
        <f>IF(N175="znížená",J175,0)</f>
        <v>0</v>
      </c>
      <c r="BG175" s="234">
        <f>IF(N175="zákl. prenesená",J175,0)</f>
        <v>0</v>
      </c>
      <c r="BH175" s="234">
        <f>IF(N175="zníž. prenesená",J175,0)</f>
        <v>0</v>
      </c>
      <c r="BI175" s="234">
        <f>IF(N175="nulová",J175,0)</f>
        <v>0</v>
      </c>
      <c r="BJ175" s="17" t="s">
        <v>133</v>
      </c>
      <c r="BK175" s="234">
        <f>ROUND(I175*H175,2)</f>
        <v>0</v>
      </c>
      <c r="BL175" s="17" t="s">
        <v>767</v>
      </c>
      <c r="BM175" s="233" t="s">
        <v>930</v>
      </c>
    </row>
    <row r="176" s="2" customFormat="1" ht="16.5" customHeight="1">
      <c r="A176" s="38"/>
      <c r="B176" s="39"/>
      <c r="C176" s="221" t="s">
        <v>384</v>
      </c>
      <c r="D176" s="221" t="s">
        <v>128</v>
      </c>
      <c r="E176" s="222" t="s">
        <v>931</v>
      </c>
      <c r="F176" s="223" t="s">
        <v>932</v>
      </c>
      <c r="G176" s="224" t="s">
        <v>296</v>
      </c>
      <c r="H176" s="225">
        <v>8</v>
      </c>
      <c r="I176" s="226"/>
      <c r="J176" s="227">
        <f>ROUND(I176*H176,2)</f>
        <v>0</v>
      </c>
      <c r="K176" s="228"/>
      <c r="L176" s="44"/>
      <c r="M176" s="229" t="s">
        <v>1</v>
      </c>
      <c r="N176" s="230" t="s">
        <v>42</v>
      </c>
      <c r="O176" s="97"/>
      <c r="P176" s="231">
        <f>O176*H176</f>
        <v>0</v>
      </c>
      <c r="Q176" s="231">
        <v>0</v>
      </c>
      <c r="R176" s="231">
        <f>Q176*H176</f>
        <v>0</v>
      </c>
      <c r="S176" s="231">
        <v>0</v>
      </c>
      <c r="T176" s="23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3" t="s">
        <v>428</v>
      </c>
      <c r="AT176" s="233" t="s">
        <v>128</v>
      </c>
      <c r="AU176" s="233" t="s">
        <v>133</v>
      </c>
      <c r="AY176" s="17" t="s">
        <v>127</v>
      </c>
      <c r="BE176" s="234">
        <f>IF(N176="základná",J176,0)</f>
        <v>0</v>
      </c>
      <c r="BF176" s="234">
        <f>IF(N176="znížená",J176,0)</f>
        <v>0</v>
      </c>
      <c r="BG176" s="234">
        <f>IF(N176="zákl. prenesená",J176,0)</f>
        <v>0</v>
      </c>
      <c r="BH176" s="234">
        <f>IF(N176="zníž. prenesená",J176,0)</f>
        <v>0</v>
      </c>
      <c r="BI176" s="234">
        <f>IF(N176="nulová",J176,0)</f>
        <v>0</v>
      </c>
      <c r="BJ176" s="17" t="s">
        <v>133</v>
      </c>
      <c r="BK176" s="234">
        <f>ROUND(I176*H176,2)</f>
        <v>0</v>
      </c>
      <c r="BL176" s="17" t="s">
        <v>428</v>
      </c>
      <c r="BM176" s="233" t="s">
        <v>933</v>
      </c>
    </row>
    <row r="177" s="2" customFormat="1" ht="37.8" customHeight="1">
      <c r="A177" s="38"/>
      <c r="B177" s="39"/>
      <c r="C177" s="260" t="s">
        <v>438</v>
      </c>
      <c r="D177" s="260" t="s">
        <v>299</v>
      </c>
      <c r="E177" s="261" t="s">
        <v>934</v>
      </c>
      <c r="F177" s="262" t="s">
        <v>935</v>
      </c>
      <c r="G177" s="263" t="s">
        <v>296</v>
      </c>
      <c r="H177" s="264">
        <v>8</v>
      </c>
      <c r="I177" s="265"/>
      <c r="J177" s="266">
        <f>ROUND(I177*H177,2)</f>
        <v>0</v>
      </c>
      <c r="K177" s="267"/>
      <c r="L177" s="268"/>
      <c r="M177" s="269" t="s">
        <v>1</v>
      </c>
      <c r="N177" s="270" t="s">
        <v>42</v>
      </c>
      <c r="O177" s="97"/>
      <c r="P177" s="231">
        <f>O177*H177</f>
        <v>0</v>
      </c>
      <c r="Q177" s="231">
        <v>0.00027999999999999998</v>
      </c>
      <c r="R177" s="231">
        <f>Q177*H177</f>
        <v>0.0022399999999999998</v>
      </c>
      <c r="S177" s="231">
        <v>0</v>
      </c>
      <c r="T177" s="23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3" t="s">
        <v>767</v>
      </c>
      <c r="AT177" s="233" t="s">
        <v>299</v>
      </c>
      <c r="AU177" s="233" t="s">
        <v>133</v>
      </c>
      <c r="AY177" s="17" t="s">
        <v>127</v>
      </c>
      <c r="BE177" s="234">
        <f>IF(N177="základná",J177,0)</f>
        <v>0</v>
      </c>
      <c r="BF177" s="234">
        <f>IF(N177="znížená",J177,0)</f>
        <v>0</v>
      </c>
      <c r="BG177" s="234">
        <f>IF(N177="zákl. prenesená",J177,0)</f>
        <v>0</v>
      </c>
      <c r="BH177" s="234">
        <f>IF(N177="zníž. prenesená",J177,0)</f>
        <v>0</v>
      </c>
      <c r="BI177" s="234">
        <f>IF(N177="nulová",J177,0)</f>
        <v>0</v>
      </c>
      <c r="BJ177" s="17" t="s">
        <v>133</v>
      </c>
      <c r="BK177" s="234">
        <f>ROUND(I177*H177,2)</f>
        <v>0</v>
      </c>
      <c r="BL177" s="17" t="s">
        <v>767</v>
      </c>
      <c r="BM177" s="233" t="s">
        <v>936</v>
      </c>
    </row>
    <row r="178" s="2" customFormat="1" ht="16.5" customHeight="1">
      <c r="A178" s="38"/>
      <c r="B178" s="39"/>
      <c r="C178" s="221" t="s">
        <v>449</v>
      </c>
      <c r="D178" s="221" t="s">
        <v>128</v>
      </c>
      <c r="E178" s="222" t="s">
        <v>937</v>
      </c>
      <c r="F178" s="223" t="s">
        <v>938</v>
      </c>
      <c r="G178" s="224" t="s">
        <v>296</v>
      </c>
      <c r="H178" s="225">
        <v>6</v>
      </c>
      <c r="I178" s="226"/>
      <c r="J178" s="227">
        <f>ROUND(I178*H178,2)</f>
        <v>0</v>
      </c>
      <c r="K178" s="228"/>
      <c r="L178" s="44"/>
      <c r="M178" s="229" t="s">
        <v>1</v>
      </c>
      <c r="N178" s="230" t="s">
        <v>42</v>
      </c>
      <c r="O178" s="97"/>
      <c r="P178" s="231">
        <f>O178*H178</f>
        <v>0</v>
      </c>
      <c r="Q178" s="231">
        <v>0</v>
      </c>
      <c r="R178" s="231">
        <f>Q178*H178</f>
        <v>0</v>
      </c>
      <c r="S178" s="231">
        <v>0</v>
      </c>
      <c r="T178" s="23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3" t="s">
        <v>428</v>
      </c>
      <c r="AT178" s="233" t="s">
        <v>128</v>
      </c>
      <c r="AU178" s="233" t="s">
        <v>133</v>
      </c>
      <c r="AY178" s="17" t="s">
        <v>127</v>
      </c>
      <c r="BE178" s="234">
        <f>IF(N178="základná",J178,0)</f>
        <v>0</v>
      </c>
      <c r="BF178" s="234">
        <f>IF(N178="znížená",J178,0)</f>
        <v>0</v>
      </c>
      <c r="BG178" s="234">
        <f>IF(N178="zákl. prenesená",J178,0)</f>
        <v>0</v>
      </c>
      <c r="BH178" s="234">
        <f>IF(N178="zníž. prenesená",J178,0)</f>
        <v>0</v>
      </c>
      <c r="BI178" s="234">
        <f>IF(N178="nulová",J178,0)</f>
        <v>0</v>
      </c>
      <c r="BJ178" s="17" t="s">
        <v>133</v>
      </c>
      <c r="BK178" s="234">
        <f>ROUND(I178*H178,2)</f>
        <v>0</v>
      </c>
      <c r="BL178" s="17" t="s">
        <v>428</v>
      </c>
      <c r="BM178" s="233" t="s">
        <v>939</v>
      </c>
    </row>
    <row r="179" s="2" customFormat="1" ht="21.75" customHeight="1">
      <c r="A179" s="38"/>
      <c r="B179" s="39"/>
      <c r="C179" s="260" t="s">
        <v>380</v>
      </c>
      <c r="D179" s="260" t="s">
        <v>299</v>
      </c>
      <c r="E179" s="261" t="s">
        <v>940</v>
      </c>
      <c r="F179" s="262" t="s">
        <v>941</v>
      </c>
      <c r="G179" s="263" t="s">
        <v>296</v>
      </c>
      <c r="H179" s="264">
        <v>6</v>
      </c>
      <c r="I179" s="265"/>
      <c r="J179" s="266">
        <f>ROUND(I179*H179,2)</f>
        <v>0</v>
      </c>
      <c r="K179" s="267"/>
      <c r="L179" s="268"/>
      <c r="M179" s="269" t="s">
        <v>1</v>
      </c>
      <c r="N179" s="270" t="s">
        <v>42</v>
      </c>
      <c r="O179" s="97"/>
      <c r="P179" s="231">
        <f>O179*H179</f>
        <v>0</v>
      </c>
      <c r="Q179" s="231">
        <v>0.00044000000000000002</v>
      </c>
      <c r="R179" s="231">
        <f>Q179*H179</f>
        <v>0.00264</v>
      </c>
      <c r="S179" s="231">
        <v>0</v>
      </c>
      <c r="T179" s="23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3" t="s">
        <v>767</v>
      </c>
      <c r="AT179" s="233" t="s">
        <v>299</v>
      </c>
      <c r="AU179" s="233" t="s">
        <v>133</v>
      </c>
      <c r="AY179" s="17" t="s">
        <v>127</v>
      </c>
      <c r="BE179" s="234">
        <f>IF(N179="základná",J179,0)</f>
        <v>0</v>
      </c>
      <c r="BF179" s="234">
        <f>IF(N179="znížená",J179,0)</f>
        <v>0</v>
      </c>
      <c r="BG179" s="234">
        <f>IF(N179="zákl. prenesená",J179,0)</f>
        <v>0</v>
      </c>
      <c r="BH179" s="234">
        <f>IF(N179="zníž. prenesená",J179,0)</f>
        <v>0</v>
      </c>
      <c r="BI179" s="234">
        <f>IF(N179="nulová",J179,0)</f>
        <v>0</v>
      </c>
      <c r="BJ179" s="17" t="s">
        <v>133</v>
      </c>
      <c r="BK179" s="234">
        <f>ROUND(I179*H179,2)</f>
        <v>0</v>
      </c>
      <c r="BL179" s="17" t="s">
        <v>767</v>
      </c>
      <c r="BM179" s="233" t="s">
        <v>942</v>
      </c>
    </row>
    <row r="180" s="2" customFormat="1" ht="24.15" customHeight="1">
      <c r="A180" s="38"/>
      <c r="B180" s="39"/>
      <c r="C180" s="221" t="s">
        <v>435</v>
      </c>
      <c r="D180" s="221" t="s">
        <v>128</v>
      </c>
      <c r="E180" s="222" t="s">
        <v>943</v>
      </c>
      <c r="F180" s="223" t="s">
        <v>944</v>
      </c>
      <c r="G180" s="224" t="s">
        <v>296</v>
      </c>
      <c r="H180" s="225">
        <v>1</v>
      </c>
      <c r="I180" s="226"/>
      <c r="J180" s="227">
        <f>ROUND(I180*H180,2)</f>
        <v>0</v>
      </c>
      <c r="K180" s="228"/>
      <c r="L180" s="44"/>
      <c r="M180" s="229" t="s">
        <v>1</v>
      </c>
      <c r="N180" s="230" t="s">
        <v>42</v>
      </c>
      <c r="O180" s="97"/>
      <c r="P180" s="231">
        <f>O180*H180</f>
        <v>0</v>
      </c>
      <c r="Q180" s="231">
        <v>0</v>
      </c>
      <c r="R180" s="231">
        <f>Q180*H180</f>
        <v>0</v>
      </c>
      <c r="S180" s="231">
        <v>0</v>
      </c>
      <c r="T180" s="23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3" t="s">
        <v>428</v>
      </c>
      <c r="AT180" s="233" t="s">
        <v>128</v>
      </c>
      <c r="AU180" s="233" t="s">
        <v>133</v>
      </c>
      <c r="AY180" s="17" t="s">
        <v>127</v>
      </c>
      <c r="BE180" s="234">
        <f>IF(N180="základná",J180,0)</f>
        <v>0</v>
      </c>
      <c r="BF180" s="234">
        <f>IF(N180="znížená",J180,0)</f>
        <v>0</v>
      </c>
      <c r="BG180" s="234">
        <f>IF(N180="zákl. prenesená",J180,0)</f>
        <v>0</v>
      </c>
      <c r="BH180" s="234">
        <f>IF(N180="zníž. prenesená",J180,0)</f>
        <v>0</v>
      </c>
      <c r="BI180" s="234">
        <f>IF(N180="nulová",J180,0)</f>
        <v>0</v>
      </c>
      <c r="BJ180" s="17" t="s">
        <v>133</v>
      </c>
      <c r="BK180" s="234">
        <f>ROUND(I180*H180,2)</f>
        <v>0</v>
      </c>
      <c r="BL180" s="17" t="s">
        <v>428</v>
      </c>
      <c r="BM180" s="233" t="s">
        <v>945</v>
      </c>
    </row>
    <row r="181" s="2" customFormat="1" ht="24.15" customHeight="1">
      <c r="A181" s="38"/>
      <c r="B181" s="39"/>
      <c r="C181" s="260" t="s">
        <v>445</v>
      </c>
      <c r="D181" s="260" t="s">
        <v>299</v>
      </c>
      <c r="E181" s="261" t="s">
        <v>946</v>
      </c>
      <c r="F181" s="262" t="s">
        <v>947</v>
      </c>
      <c r="G181" s="263" t="s">
        <v>296</v>
      </c>
      <c r="H181" s="264">
        <v>1</v>
      </c>
      <c r="I181" s="265"/>
      <c r="J181" s="266">
        <f>ROUND(I181*H181,2)</f>
        <v>0</v>
      </c>
      <c r="K181" s="267"/>
      <c r="L181" s="268"/>
      <c r="M181" s="269" t="s">
        <v>1</v>
      </c>
      <c r="N181" s="270" t="s">
        <v>42</v>
      </c>
      <c r="O181" s="97"/>
      <c r="P181" s="231">
        <f>O181*H181</f>
        <v>0</v>
      </c>
      <c r="Q181" s="231">
        <v>0.00032000000000000003</v>
      </c>
      <c r="R181" s="231">
        <f>Q181*H181</f>
        <v>0.00032000000000000003</v>
      </c>
      <c r="S181" s="231">
        <v>0</v>
      </c>
      <c r="T181" s="23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3" t="s">
        <v>767</v>
      </c>
      <c r="AT181" s="233" t="s">
        <v>299</v>
      </c>
      <c r="AU181" s="233" t="s">
        <v>133</v>
      </c>
      <c r="AY181" s="17" t="s">
        <v>127</v>
      </c>
      <c r="BE181" s="234">
        <f>IF(N181="základná",J181,0)</f>
        <v>0</v>
      </c>
      <c r="BF181" s="234">
        <f>IF(N181="znížená",J181,0)</f>
        <v>0</v>
      </c>
      <c r="BG181" s="234">
        <f>IF(N181="zákl. prenesená",J181,0)</f>
        <v>0</v>
      </c>
      <c r="BH181" s="234">
        <f>IF(N181="zníž. prenesená",J181,0)</f>
        <v>0</v>
      </c>
      <c r="BI181" s="234">
        <f>IF(N181="nulová",J181,0)</f>
        <v>0</v>
      </c>
      <c r="BJ181" s="17" t="s">
        <v>133</v>
      </c>
      <c r="BK181" s="234">
        <f>ROUND(I181*H181,2)</f>
        <v>0</v>
      </c>
      <c r="BL181" s="17" t="s">
        <v>767</v>
      </c>
      <c r="BM181" s="233" t="s">
        <v>948</v>
      </c>
    </row>
    <row r="182" s="2" customFormat="1" ht="21.75" customHeight="1">
      <c r="A182" s="38"/>
      <c r="B182" s="39"/>
      <c r="C182" s="221" t="s">
        <v>424</v>
      </c>
      <c r="D182" s="221" t="s">
        <v>128</v>
      </c>
      <c r="E182" s="222" t="s">
        <v>949</v>
      </c>
      <c r="F182" s="223" t="s">
        <v>950</v>
      </c>
      <c r="G182" s="224" t="s">
        <v>296</v>
      </c>
      <c r="H182" s="225">
        <v>2</v>
      </c>
      <c r="I182" s="226"/>
      <c r="J182" s="227">
        <f>ROUND(I182*H182,2)</f>
        <v>0</v>
      </c>
      <c r="K182" s="228"/>
      <c r="L182" s="44"/>
      <c r="M182" s="229" t="s">
        <v>1</v>
      </c>
      <c r="N182" s="230" t="s">
        <v>42</v>
      </c>
      <c r="O182" s="97"/>
      <c r="P182" s="231">
        <f>O182*H182</f>
        <v>0</v>
      </c>
      <c r="Q182" s="231">
        <v>0</v>
      </c>
      <c r="R182" s="231">
        <f>Q182*H182</f>
        <v>0</v>
      </c>
      <c r="S182" s="231">
        <v>0</v>
      </c>
      <c r="T182" s="23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3" t="s">
        <v>428</v>
      </c>
      <c r="AT182" s="233" t="s">
        <v>128</v>
      </c>
      <c r="AU182" s="233" t="s">
        <v>133</v>
      </c>
      <c r="AY182" s="17" t="s">
        <v>127</v>
      </c>
      <c r="BE182" s="234">
        <f>IF(N182="základná",J182,0)</f>
        <v>0</v>
      </c>
      <c r="BF182" s="234">
        <f>IF(N182="znížená",J182,0)</f>
        <v>0</v>
      </c>
      <c r="BG182" s="234">
        <f>IF(N182="zákl. prenesená",J182,0)</f>
        <v>0</v>
      </c>
      <c r="BH182" s="234">
        <f>IF(N182="zníž. prenesená",J182,0)</f>
        <v>0</v>
      </c>
      <c r="BI182" s="234">
        <f>IF(N182="nulová",J182,0)</f>
        <v>0</v>
      </c>
      <c r="BJ182" s="17" t="s">
        <v>133</v>
      </c>
      <c r="BK182" s="234">
        <f>ROUND(I182*H182,2)</f>
        <v>0</v>
      </c>
      <c r="BL182" s="17" t="s">
        <v>428</v>
      </c>
      <c r="BM182" s="233" t="s">
        <v>951</v>
      </c>
    </row>
    <row r="183" s="2" customFormat="1" ht="33" customHeight="1">
      <c r="A183" s="38"/>
      <c r="B183" s="39"/>
      <c r="C183" s="260" t="s">
        <v>428</v>
      </c>
      <c r="D183" s="260" t="s">
        <v>299</v>
      </c>
      <c r="E183" s="261" t="s">
        <v>952</v>
      </c>
      <c r="F183" s="262" t="s">
        <v>953</v>
      </c>
      <c r="G183" s="263" t="s">
        <v>296</v>
      </c>
      <c r="H183" s="264">
        <v>1</v>
      </c>
      <c r="I183" s="265"/>
      <c r="J183" s="266">
        <f>ROUND(I183*H183,2)</f>
        <v>0</v>
      </c>
      <c r="K183" s="267"/>
      <c r="L183" s="268"/>
      <c r="M183" s="269" t="s">
        <v>1</v>
      </c>
      <c r="N183" s="270" t="s">
        <v>42</v>
      </c>
      <c r="O183" s="97"/>
      <c r="P183" s="231">
        <f>O183*H183</f>
        <v>0</v>
      </c>
      <c r="Q183" s="231">
        <v>0.0030300000000000001</v>
      </c>
      <c r="R183" s="231">
        <f>Q183*H183</f>
        <v>0.0030300000000000001</v>
      </c>
      <c r="S183" s="231">
        <v>0</v>
      </c>
      <c r="T183" s="23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3" t="s">
        <v>767</v>
      </c>
      <c r="AT183" s="233" t="s">
        <v>299</v>
      </c>
      <c r="AU183" s="233" t="s">
        <v>133</v>
      </c>
      <c r="AY183" s="17" t="s">
        <v>127</v>
      </c>
      <c r="BE183" s="234">
        <f>IF(N183="základná",J183,0)</f>
        <v>0</v>
      </c>
      <c r="BF183" s="234">
        <f>IF(N183="znížená",J183,0)</f>
        <v>0</v>
      </c>
      <c r="BG183" s="234">
        <f>IF(N183="zákl. prenesená",J183,0)</f>
        <v>0</v>
      </c>
      <c r="BH183" s="234">
        <f>IF(N183="zníž. prenesená",J183,0)</f>
        <v>0</v>
      </c>
      <c r="BI183" s="234">
        <f>IF(N183="nulová",J183,0)</f>
        <v>0</v>
      </c>
      <c r="BJ183" s="17" t="s">
        <v>133</v>
      </c>
      <c r="BK183" s="234">
        <f>ROUND(I183*H183,2)</f>
        <v>0</v>
      </c>
      <c r="BL183" s="17" t="s">
        <v>767</v>
      </c>
      <c r="BM183" s="233" t="s">
        <v>954</v>
      </c>
    </row>
    <row r="184" s="2" customFormat="1" ht="33" customHeight="1">
      <c r="A184" s="38"/>
      <c r="B184" s="39"/>
      <c r="C184" s="260" t="s">
        <v>431</v>
      </c>
      <c r="D184" s="260" t="s">
        <v>299</v>
      </c>
      <c r="E184" s="261" t="s">
        <v>955</v>
      </c>
      <c r="F184" s="262" t="s">
        <v>956</v>
      </c>
      <c r="G184" s="263" t="s">
        <v>296</v>
      </c>
      <c r="H184" s="264">
        <v>1</v>
      </c>
      <c r="I184" s="265"/>
      <c r="J184" s="266">
        <f>ROUND(I184*H184,2)</f>
        <v>0</v>
      </c>
      <c r="K184" s="267"/>
      <c r="L184" s="268"/>
      <c r="M184" s="269" t="s">
        <v>1</v>
      </c>
      <c r="N184" s="270" t="s">
        <v>42</v>
      </c>
      <c r="O184" s="97"/>
      <c r="P184" s="231">
        <f>O184*H184</f>
        <v>0</v>
      </c>
      <c r="Q184" s="231">
        <v>0.0039699999999999996</v>
      </c>
      <c r="R184" s="231">
        <f>Q184*H184</f>
        <v>0.0039699999999999996</v>
      </c>
      <c r="S184" s="231">
        <v>0</v>
      </c>
      <c r="T184" s="23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3" t="s">
        <v>767</v>
      </c>
      <c r="AT184" s="233" t="s">
        <v>299</v>
      </c>
      <c r="AU184" s="233" t="s">
        <v>133</v>
      </c>
      <c r="AY184" s="17" t="s">
        <v>127</v>
      </c>
      <c r="BE184" s="234">
        <f>IF(N184="základná",J184,0)</f>
        <v>0</v>
      </c>
      <c r="BF184" s="234">
        <f>IF(N184="znížená",J184,0)</f>
        <v>0</v>
      </c>
      <c r="BG184" s="234">
        <f>IF(N184="zákl. prenesená",J184,0)</f>
        <v>0</v>
      </c>
      <c r="BH184" s="234">
        <f>IF(N184="zníž. prenesená",J184,0)</f>
        <v>0</v>
      </c>
      <c r="BI184" s="234">
        <f>IF(N184="nulová",J184,0)</f>
        <v>0</v>
      </c>
      <c r="BJ184" s="17" t="s">
        <v>133</v>
      </c>
      <c r="BK184" s="234">
        <f>ROUND(I184*H184,2)</f>
        <v>0</v>
      </c>
      <c r="BL184" s="17" t="s">
        <v>767</v>
      </c>
      <c r="BM184" s="233" t="s">
        <v>957</v>
      </c>
    </row>
    <row r="185" s="2" customFormat="1" ht="33" customHeight="1">
      <c r="A185" s="38"/>
      <c r="B185" s="39"/>
      <c r="C185" s="221" t="s">
        <v>126</v>
      </c>
      <c r="D185" s="221" t="s">
        <v>128</v>
      </c>
      <c r="E185" s="222" t="s">
        <v>958</v>
      </c>
      <c r="F185" s="223" t="s">
        <v>959</v>
      </c>
      <c r="G185" s="224" t="s">
        <v>296</v>
      </c>
      <c r="H185" s="225">
        <v>16</v>
      </c>
      <c r="I185" s="226"/>
      <c r="J185" s="227">
        <f>ROUND(I185*H185,2)</f>
        <v>0</v>
      </c>
      <c r="K185" s="228"/>
      <c r="L185" s="44"/>
      <c r="M185" s="229" t="s">
        <v>1</v>
      </c>
      <c r="N185" s="230" t="s">
        <v>42</v>
      </c>
      <c r="O185" s="97"/>
      <c r="P185" s="231">
        <f>O185*H185</f>
        <v>0</v>
      </c>
      <c r="Q185" s="231">
        <v>0</v>
      </c>
      <c r="R185" s="231">
        <f>Q185*H185</f>
        <v>0</v>
      </c>
      <c r="S185" s="231">
        <v>0</v>
      </c>
      <c r="T185" s="23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3" t="s">
        <v>428</v>
      </c>
      <c r="AT185" s="233" t="s">
        <v>128</v>
      </c>
      <c r="AU185" s="233" t="s">
        <v>133</v>
      </c>
      <c r="AY185" s="17" t="s">
        <v>127</v>
      </c>
      <c r="BE185" s="234">
        <f>IF(N185="základná",J185,0)</f>
        <v>0</v>
      </c>
      <c r="BF185" s="234">
        <f>IF(N185="znížená",J185,0)</f>
        <v>0</v>
      </c>
      <c r="BG185" s="234">
        <f>IF(N185="zákl. prenesená",J185,0)</f>
        <v>0</v>
      </c>
      <c r="BH185" s="234">
        <f>IF(N185="zníž. prenesená",J185,0)</f>
        <v>0</v>
      </c>
      <c r="BI185" s="234">
        <f>IF(N185="nulová",J185,0)</f>
        <v>0</v>
      </c>
      <c r="BJ185" s="17" t="s">
        <v>133</v>
      </c>
      <c r="BK185" s="234">
        <f>ROUND(I185*H185,2)</f>
        <v>0</v>
      </c>
      <c r="BL185" s="17" t="s">
        <v>428</v>
      </c>
      <c r="BM185" s="233" t="s">
        <v>960</v>
      </c>
    </row>
    <row r="186" s="2" customFormat="1" ht="24.15" customHeight="1">
      <c r="A186" s="38"/>
      <c r="B186" s="39"/>
      <c r="C186" s="260" t="s">
        <v>182</v>
      </c>
      <c r="D186" s="260" t="s">
        <v>299</v>
      </c>
      <c r="E186" s="261" t="s">
        <v>961</v>
      </c>
      <c r="F186" s="262" t="s">
        <v>962</v>
      </c>
      <c r="G186" s="263" t="s">
        <v>296</v>
      </c>
      <c r="H186" s="264">
        <v>16</v>
      </c>
      <c r="I186" s="265"/>
      <c r="J186" s="266">
        <f>ROUND(I186*H186,2)</f>
        <v>0</v>
      </c>
      <c r="K186" s="267"/>
      <c r="L186" s="268"/>
      <c r="M186" s="269" t="s">
        <v>1</v>
      </c>
      <c r="N186" s="270" t="s">
        <v>42</v>
      </c>
      <c r="O186" s="97"/>
      <c r="P186" s="231">
        <f>O186*H186</f>
        <v>0</v>
      </c>
      <c r="Q186" s="231">
        <v>0.0019</v>
      </c>
      <c r="R186" s="231">
        <f>Q186*H186</f>
        <v>0.0304</v>
      </c>
      <c r="S186" s="231">
        <v>0</v>
      </c>
      <c r="T186" s="23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3" t="s">
        <v>767</v>
      </c>
      <c r="AT186" s="233" t="s">
        <v>299</v>
      </c>
      <c r="AU186" s="233" t="s">
        <v>133</v>
      </c>
      <c r="AY186" s="17" t="s">
        <v>127</v>
      </c>
      <c r="BE186" s="234">
        <f>IF(N186="základná",J186,0)</f>
        <v>0</v>
      </c>
      <c r="BF186" s="234">
        <f>IF(N186="znížená",J186,0)</f>
        <v>0</v>
      </c>
      <c r="BG186" s="234">
        <f>IF(N186="zákl. prenesená",J186,0)</f>
        <v>0</v>
      </c>
      <c r="BH186" s="234">
        <f>IF(N186="zníž. prenesená",J186,0)</f>
        <v>0</v>
      </c>
      <c r="BI186" s="234">
        <f>IF(N186="nulová",J186,0)</f>
        <v>0</v>
      </c>
      <c r="BJ186" s="17" t="s">
        <v>133</v>
      </c>
      <c r="BK186" s="234">
        <f>ROUND(I186*H186,2)</f>
        <v>0</v>
      </c>
      <c r="BL186" s="17" t="s">
        <v>767</v>
      </c>
      <c r="BM186" s="233" t="s">
        <v>963</v>
      </c>
    </row>
    <row r="187" s="2" customFormat="1" ht="24.15" customHeight="1">
      <c r="A187" s="38"/>
      <c r="B187" s="39"/>
      <c r="C187" s="221" t="s">
        <v>186</v>
      </c>
      <c r="D187" s="221" t="s">
        <v>128</v>
      </c>
      <c r="E187" s="222" t="s">
        <v>964</v>
      </c>
      <c r="F187" s="223" t="s">
        <v>965</v>
      </c>
      <c r="G187" s="224" t="s">
        <v>296</v>
      </c>
      <c r="H187" s="225">
        <v>5</v>
      </c>
      <c r="I187" s="226"/>
      <c r="J187" s="227">
        <f>ROUND(I187*H187,2)</f>
        <v>0</v>
      </c>
      <c r="K187" s="228"/>
      <c r="L187" s="44"/>
      <c r="M187" s="229" t="s">
        <v>1</v>
      </c>
      <c r="N187" s="230" t="s">
        <v>42</v>
      </c>
      <c r="O187" s="97"/>
      <c r="P187" s="231">
        <f>O187*H187</f>
        <v>0</v>
      </c>
      <c r="Q187" s="231">
        <v>0</v>
      </c>
      <c r="R187" s="231">
        <f>Q187*H187</f>
        <v>0</v>
      </c>
      <c r="S187" s="231">
        <v>0</v>
      </c>
      <c r="T187" s="23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3" t="s">
        <v>428</v>
      </c>
      <c r="AT187" s="233" t="s">
        <v>128</v>
      </c>
      <c r="AU187" s="233" t="s">
        <v>133</v>
      </c>
      <c r="AY187" s="17" t="s">
        <v>127</v>
      </c>
      <c r="BE187" s="234">
        <f>IF(N187="základná",J187,0)</f>
        <v>0</v>
      </c>
      <c r="BF187" s="234">
        <f>IF(N187="znížená",J187,0)</f>
        <v>0</v>
      </c>
      <c r="BG187" s="234">
        <f>IF(N187="zákl. prenesená",J187,0)</f>
        <v>0</v>
      </c>
      <c r="BH187" s="234">
        <f>IF(N187="zníž. prenesená",J187,0)</f>
        <v>0</v>
      </c>
      <c r="BI187" s="234">
        <f>IF(N187="nulová",J187,0)</f>
        <v>0</v>
      </c>
      <c r="BJ187" s="17" t="s">
        <v>133</v>
      </c>
      <c r="BK187" s="234">
        <f>ROUND(I187*H187,2)</f>
        <v>0</v>
      </c>
      <c r="BL187" s="17" t="s">
        <v>428</v>
      </c>
      <c r="BM187" s="233" t="s">
        <v>966</v>
      </c>
    </row>
    <row r="188" s="2" customFormat="1" ht="24.15" customHeight="1">
      <c r="A188" s="38"/>
      <c r="B188" s="39"/>
      <c r="C188" s="260" t="s">
        <v>192</v>
      </c>
      <c r="D188" s="260" t="s">
        <v>299</v>
      </c>
      <c r="E188" s="261" t="s">
        <v>967</v>
      </c>
      <c r="F188" s="262" t="s">
        <v>968</v>
      </c>
      <c r="G188" s="263" t="s">
        <v>296</v>
      </c>
      <c r="H188" s="264">
        <v>5</v>
      </c>
      <c r="I188" s="265"/>
      <c r="J188" s="266">
        <f>ROUND(I188*H188,2)</f>
        <v>0</v>
      </c>
      <c r="K188" s="267"/>
      <c r="L188" s="268"/>
      <c r="M188" s="269" t="s">
        <v>1</v>
      </c>
      <c r="N188" s="270" t="s">
        <v>42</v>
      </c>
      <c r="O188" s="97"/>
      <c r="P188" s="231">
        <f>O188*H188</f>
        <v>0</v>
      </c>
      <c r="Q188" s="231">
        <v>0.0060000000000000001</v>
      </c>
      <c r="R188" s="231">
        <f>Q188*H188</f>
        <v>0.029999999999999999</v>
      </c>
      <c r="S188" s="231">
        <v>0</v>
      </c>
      <c r="T188" s="23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3" t="s">
        <v>767</v>
      </c>
      <c r="AT188" s="233" t="s">
        <v>299</v>
      </c>
      <c r="AU188" s="233" t="s">
        <v>133</v>
      </c>
      <c r="AY188" s="17" t="s">
        <v>127</v>
      </c>
      <c r="BE188" s="234">
        <f>IF(N188="základná",J188,0)</f>
        <v>0</v>
      </c>
      <c r="BF188" s="234">
        <f>IF(N188="znížená",J188,0)</f>
        <v>0</v>
      </c>
      <c r="BG188" s="234">
        <f>IF(N188="zákl. prenesená",J188,0)</f>
        <v>0</v>
      </c>
      <c r="BH188" s="234">
        <f>IF(N188="zníž. prenesená",J188,0)</f>
        <v>0</v>
      </c>
      <c r="BI188" s="234">
        <f>IF(N188="nulová",J188,0)</f>
        <v>0</v>
      </c>
      <c r="BJ188" s="17" t="s">
        <v>133</v>
      </c>
      <c r="BK188" s="234">
        <f>ROUND(I188*H188,2)</f>
        <v>0</v>
      </c>
      <c r="BL188" s="17" t="s">
        <v>767</v>
      </c>
      <c r="BM188" s="233" t="s">
        <v>969</v>
      </c>
    </row>
    <row r="189" s="2" customFormat="1" ht="21.75" customHeight="1">
      <c r="A189" s="38"/>
      <c r="B189" s="39"/>
      <c r="C189" s="221" t="s">
        <v>138</v>
      </c>
      <c r="D189" s="221" t="s">
        <v>128</v>
      </c>
      <c r="E189" s="222" t="s">
        <v>970</v>
      </c>
      <c r="F189" s="223" t="s">
        <v>971</v>
      </c>
      <c r="G189" s="224" t="s">
        <v>296</v>
      </c>
      <c r="H189" s="225">
        <v>42</v>
      </c>
      <c r="I189" s="226"/>
      <c r="J189" s="227">
        <f>ROUND(I189*H189,2)</f>
        <v>0</v>
      </c>
      <c r="K189" s="228"/>
      <c r="L189" s="44"/>
      <c r="M189" s="229" t="s">
        <v>1</v>
      </c>
      <c r="N189" s="230" t="s">
        <v>42</v>
      </c>
      <c r="O189" s="97"/>
      <c r="P189" s="231">
        <f>O189*H189</f>
        <v>0</v>
      </c>
      <c r="Q189" s="231">
        <v>0</v>
      </c>
      <c r="R189" s="231">
        <f>Q189*H189</f>
        <v>0</v>
      </c>
      <c r="S189" s="231">
        <v>0</v>
      </c>
      <c r="T189" s="23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3" t="s">
        <v>428</v>
      </c>
      <c r="AT189" s="233" t="s">
        <v>128</v>
      </c>
      <c r="AU189" s="233" t="s">
        <v>133</v>
      </c>
      <c r="AY189" s="17" t="s">
        <v>127</v>
      </c>
      <c r="BE189" s="234">
        <f>IF(N189="základná",J189,0)</f>
        <v>0</v>
      </c>
      <c r="BF189" s="234">
        <f>IF(N189="znížená",J189,0)</f>
        <v>0</v>
      </c>
      <c r="BG189" s="234">
        <f>IF(N189="zákl. prenesená",J189,0)</f>
        <v>0</v>
      </c>
      <c r="BH189" s="234">
        <f>IF(N189="zníž. prenesená",J189,0)</f>
        <v>0</v>
      </c>
      <c r="BI189" s="234">
        <f>IF(N189="nulová",J189,0)</f>
        <v>0</v>
      </c>
      <c r="BJ189" s="17" t="s">
        <v>133</v>
      </c>
      <c r="BK189" s="234">
        <f>ROUND(I189*H189,2)</f>
        <v>0</v>
      </c>
      <c r="BL189" s="17" t="s">
        <v>428</v>
      </c>
      <c r="BM189" s="233" t="s">
        <v>972</v>
      </c>
    </row>
    <row r="190" s="2" customFormat="1" ht="33" customHeight="1">
      <c r="A190" s="38"/>
      <c r="B190" s="39"/>
      <c r="C190" s="260" t="s">
        <v>143</v>
      </c>
      <c r="D190" s="260" t="s">
        <v>299</v>
      </c>
      <c r="E190" s="261" t="s">
        <v>973</v>
      </c>
      <c r="F190" s="262" t="s">
        <v>974</v>
      </c>
      <c r="G190" s="263" t="s">
        <v>296</v>
      </c>
      <c r="H190" s="264">
        <v>42</v>
      </c>
      <c r="I190" s="265"/>
      <c r="J190" s="266">
        <f>ROUND(I190*H190,2)</f>
        <v>0</v>
      </c>
      <c r="K190" s="267"/>
      <c r="L190" s="268"/>
      <c r="M190" s="269" t="s">
        <v>1</v>
      </c>
      <c r="N190" s="270" t="s">
        <v>42</v>
      </c>
      <c r="O190" s="97"/>
      <c r="P190" s="231">
        <f>O190*H190</f>
        <v>0</v>
      </c>
      <c r="Q190" s="231">
        <v>0.0067000000000000002</v>
      </c>
      <c r="R190" s="231">
        <f>Q190*H190</f>
        <v>0.28139999999999998</v>
      </c>
      <c r="S190" s="231">
        <v>0</v>
      </c>
      <c r="T190" s="23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3" t="s">
        <v>767</v>
      </c>
      <c r="AT190" s="233" t="s">
        <v>299</v>
      </c>
      <c r="AU190" s="233" t="s">
        <v>133</v>
      </c>
      <c r="AY190" s="17" t="s">
        <v>127</v>
      </c>
      <c r="BE190" s="234">
        <f>IF(N190="základná",J190,0)</f>
        <v>0</v>
      </c>
      <c r="BF190" s="234">
        <f>IF(N190="znížená",J190,0)</f>
        <v>0</v>
      </c>
      <c r="BG190" s="234">
        <f>IF(N190="zákl. prenesená",J190,0)</f>
        <v>0</v>
      </c>
      <c r="BH190" s="234">
        <f>IF(N190="zníž. prenesená",J190,0)</f>
        <v>0</v>
      </c>
      <c r="BI190" s="234">
        <f>IF(N190="nulová",J190,0)</f>
        <v>0</v>
      </c>
      <c r="BJ190" s="17" t="s">
        <v>133</v>
      </c>
      <c r="BK190" s="234">
        <f>ROUND(I190*H190,2)</f>
        <v>0</v>
      </c>
      <c r="BL190" s="17" t="s">
        <v>767</v>
      </c>
      <c r="BM190" s="233" t="s">
        <v>975</v>
      </c>
    </row>
    <row r="191" s="2" customFormat="1" ht="24.15" customHeight="1">
      <c r="A191" s="38"/>
      <c r="B191" s="39"/>
      <c r="C191" s="221" t="s">
        <v>197</v>
      </c>
      <c r="D191" s="221" t="s">
        <v>128</v>
      </c>
      <c r="E191" s="222" t="s">
        <v>976</v>
      </c>
      <c r="F191" s="223" t="s">
        <v>977</v>
      </c>
      <c r="G191" s="224" t="s">
        <v>296</v>
      </c>
      <c r="H191" s="225">
        <v>5</v>
      </c>
      <c r="I191" s="226"/>
      <c r="J191" s="227">
        <f>ROUND(I191*H191,2)</f>
        <v>0</v>
      </c>
      <c r="K191" s="228"/>
      <c r="L191" s="44"/>
      <c r="M191" s="229" t="s">
        <v>1</v>
      </c>
      <c r="N191" s="230" t="s">
        <v>42</v>
      </c>
      <c r="O191" s="97"/>
      <c r="P191" s="231">
        <f>O191*H191</f>
        <v>0</v>
      </c>
      <c r="Q191" s="231">
        <v>0</v>
      </c>
      <c r="R191" s="231">
        <f>Q191*H191</f>
        <v>0</v>
      </c>
      <c r="S191" s="231">
        <v>0</v>
      </c>
      <c r="T191" s="23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3" t="s">
        <v>428</v>
      </c>
      <c r="AT191" s="233" t="s">
        <v>128</v>
      </c>
      <c r="AU191" s="233" t="s">
        <v>133</v>
      </c>
      <c r="AY191" s="17" t="s">
        <v>127</v>
      </c>
      <c r="BE191" s="234">
        <f>IF(N191="základná",J191,0)</f>
        <v>0</v>
      </c>
      <c r="BF191" s="234">
        <f>IF(N191="znížená",J191,0)</f>
        <v>0</v>
      </c>
      <c r="BG191" s="234">
        <f>IF(N191="zákl. prenesená",J191,0)</f>
        <v>0</v>
      </c>
      <c r="BH191" s="234">
        <f>IF(N191="zníž. prenesená",J191,0)</f>
        <v>0</v>
      </c>
      <c r="BI191" s="234">
        <f>IF(N191="nulová",J191,0)</f>
        <v>0</v>
      </c>
      <c r="BJ191" s="17" t="s">
        <v>133</v>
      </c>
      <c r="BK191" s="234">
        <f>ROUND(I191*H191,2)</f>
        <v>0</v>
      </c>
      <c r="BL191" s="17" t="s">
        <v>428</v>
      </c>
      <c r="BM191" s="233" t="s">
        <v>978</v>
      </c>
    </row>
    <row r="192" s="2" customFormat="1" ht="24.15" customHeight="1">
      <c r="A192" s="38"/>
      <c r="B192" s="39"/>
      <c r="C192" s="260" t="s">
        <v>202</v>
      </c>
      <c r="D192" s="260" t="s">
        <v>299</v>
      </c>
      <c r="E192" s="261" t="s">
        <v>979</v>
      </c>
      <c r="F192" s="262" t="s">
        <v>980</v>
      </c>
      <c r="G192" s="263" t="s">
        <v>296</v>
      </c>
      <c r="H192" s="264">
        <v>5</v>
      </c>
      <c r="I192" s="265"/>
      <c r="J192" s="266">
        <f>ROUND(I192*H192,2)</f>
        <v>0</v>
      </c>
      <c r="K192" s="267"/>
      <c r="L192" s="268"/>
      <c r="M192" s="269" t="s">
        <v>1</v>
      </c>
      <c r="N192" s="270" t="s">
        <v>42</v>
      </c>
      <c r="O192" s="97"/>
      <c r="P192" s="231">
        <f>O192*H192</f>
        <v>0</v>
      </c>
      <c r="Q192" s="231">
        <v>0.0011999999999999999</v>
      </c>
      <c r="R192" s="231">
        <f>Q192*H192</f>
        <v>0.0059999999999999993</v>
      </c>
      <c r="S192" s="231">
        <v>0</v>
      </c>
      <c r="T192" s="23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3" t="s">
        <v>767</v>
      </c>
      <c r="AT192" s="233" t="s">
        <v>299</v>
      </c>
      <c r="AU192" s="233" t="s">
        <v>133</v>
      </c>
      <c r="AY192" s="17" t="s">
        <v>127</v>
      </c>
      <c r="BE192" s="234">
        <f>IF(N192="základná",J192,0)</f>
        <v>0</v>
      </c>
      <c r="BF192" s="234">
        <f>IF(N192="znížená",J192,0)</f>
        <v>0</v>
      </c>
      <c r="BG192" s="234">
        <f>IF(N192="zákl. prenesená",J192,0)</f>
        <v>0</v>
      </c>
      <c r="BH192" s="234">
        <f>IF(N192="zníž. prenesená",J192,0)</f>
        <v>0</v>
      </c>
      <c r="BI192" s="234">
        <f>IF(N192="nulová",J192,0)</f>
        <v>0</v>
      </c>
      <c r="BJ192" s="17" t="s">
        <v>133</v>
      </c>
      <c r="BK192" s="234">
        <f>ROUND(I192*H192,2)</f>
        <v>0</v>
      </c>
      <c r="BL192" s="17" t="s">
        <v>767</v>
      </c>
      <c r="BM192" s="233" t="s">
        <v>981</v>
      </c>
    </row>
    <row r="193" s="2" customFormat="1" ht="21.75" customHeight="1">
      <c r="A193" s="38"/>
      <c r="B193" s="39"/>
      <c r="C193" s="221" t="s">
        <v>133</v>
      </c>
      <c r="D193" s="221" t="s">
        <v>128</v>
      </c>
      <c r="E193" s="222" t="s">
        <v>982</v>
      </c>
      <c r="F193" s="223" t="s">
        <v>983</v>
      </c>
      <c r="G193" s="224" t="s">
        <v>296</v>
      </c>
      <c r="H193" s="225">
        <v>26</v>
      </c>
      <c r="I193" s="226"/>
      <c r="J193" s="227">
        <f>ROUND(I193*H193,2)</f>
        <v>0</v>
      </c>
      <c r="K193" s="228"/>
      <c r="L193" s="44"/>
      <c r="M193" s="229" t="s">
        <v>1</v>
      </c>
      <c r="N193" s="230" t="s">
        <v>42</v>
      </c>
      <c r="O193" s="97"/>
      <c r="P193" s="231">
        <f>O193*H193</f>
        <v>0</v>
      </c>
      <c r="Q193" s="231">
        <v>0</v>
      </c>
      <c r="R193" s="231">
        <f>Q193*H193</f>
        <v>0</v>
      </c>
      <c r="S193" s="231">
        <v>0</v>
      </c>
      <c r="T193" s="23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3" t="s">
        <v>428</v>
      </c>
      <c r="AT193" s="233" t="s">
        <v>128</v>
      </c>
      <c r="AU193" s="233" t="s">
        <v>133</v>
      </c>
      <c r="AY193" s="17" t="s">
        <v>127</v>
      </c>
      <c r="BE193" s="234">
        <f>IF(N193="základná",J193,0)</f>
        <v>0</v>
      </c>
      <c r="BF193" s="234">
        <f>IF(N193="znížená",J193,0)</f>
        <v>0</v>
      </c>
      <c r="BG193" s="234">
        <f>IF(N193="zákl. prenesená",J193,0)</f>
        <v>0</v>
      </c>
      <c r="BH193" s="234">
        <f>IF(N193="zníž. prenesená",J193,0)</f>
        <v>0</v>
      </c>
      <c r="BI193" s="234">
        <f>IF(N193="nulová",J193,0)</f>
        <v>0</v>
      </c>
      <c r="BJ193" s="17" t="s">
        <v>133</v>
      </c>
      <c r="BK193" s="234">
        <f>ROUND(I193*H193,2)</f>
        <v>0</v>
      </c>
      <c r="BL193" s="17" t="s">
        <v>428</v>
      </c>
      <c r="BM193" s="233" t="s">
        <v>984</v>
      </c>
    </row>
    <row r="194" s="2" customFormat="1" ht="21.75" customHeight="1">
      <c r="A194" s="38"/>
      <c r="B194" s="39"/>
      <c r="C194" s="221" t="s">
        <v>84</v>
      </c>
      <c r="D194" s="221" t="s">
        <v>128</v>
      </c>
      <c r="E194" s="222" t="s">
        <v>985</v>
      </c>
      <c r="F194" s="223" t="s">
        <v>986</v>
      </c>
      <c r="G194" s="224" t="s">
        <v>296</v>
      </c>
      <c r="H194" s="225">
        <v>42</v>
      </c>
      <c r="I194" s="226"/>
      <c r="J194" s="227">
        <f>ROUND(I194*H194,2)</f>
        <v>0</v>
      </c>
      <c r="K194" s="228"/>
      <c r="L194" s="44"/>
      <c r="M194" s="229" t="s">
        <v>1</v>
      </c>
      <c r="N194" s="230" t="s">
        <v>42</v>
      </c>
      <c r="O194" s="97"/>
      <c r="P194" s="231">
        <f>O194*H194</f>
        <v>0</v>
      </c>
      <c r="Q194" s="231">
        <v>0</v>
      </c>
      <c r="R194" s="231">
        <f>Q194*H194</f>
        <v>0</v>
      </c>
      <c r="S194" s="231">
        <v>0</v>
      </c>
      <c r="T194" s="23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3" t="s">
        <v>428</v>
      </c>
      <c r="AT194" s="233" t="s">
        <v>128</v>
      </c>
      <c r="AU194" s="233" t="s">
        <v>133</v>
      </c>
      <c r="AY194" s="17" t="s">
        <v>127</v>
      </c>
      <c r="BE194" s="234">
        <f>IF(N194="základná",J194,0)</f>
        <v>0</v>
      </c>
      <c r="BF194" s="234">
        <f>IF(N194="znížená",J194,0)</f>
        <v>0</v>
      </c>
      <c r="BG194" s="234">
        <f>IF(N194="zákl. prenesená",J194,0)</f>
        <v>0</v>
      </c>
      <c r="BH194" s="234">
        <f>IF(N194="zníž. prenesená",J194,0)</f>
        <v>0</v>
      </c>
      <c r="BI194" s="234">
        <f>IF(N194="nulová",J194,0)</f>
        <v>0</v>
      </c>
      <c r="BJ194" s="17" t="s">
        <v>133</v>
      </c>
      <c r="BK194" s="234">
        <f>ROUND(I194*H194,2)</f>
        <v>0</v>
      </c>
      <c r="BL194" s="17" t="s">
        <v>428</v>
      </c>
      <c r="BM194" s="233" t="s">
        <v>987</v>
      </c>
    </row>
    <row r="195" s="2" customFormat="1" ht="21.75" customHeight="1">
      <c r="A195" s="38"/>
      <c r="B195" s="39"/>
      <c r="C195" s="221" t="s">
        <v>233</v>
      </c>
      <c r="D195" s="221" t="s">
        <v>128</v>
      </c>
      <c r="E195" s="222" t="s">
        <v>988</v>
      </c>
      <c r="F195" s="223" t="s">
        <v>989</v>
      </c>
      <c r="G195" s="224" t="s">
        <v>240</v>
      </c>
      <c r="H195" s="225">
        <v>1613</v>
      </c>
      <c r="I195" s="226"/>
      <c r="J195" s="227">
        <f>ROUND(I195*H195,2)</f>
        <v>0</v>
      </c>
      <c r="K195" s="228"/>
      <c r="L195" s="44"/>
      <c r="M195" s="229" t="s">
        <v>1</v>
      </c>
      <c r="N195" s="230" t="s">
        <v>42</v>
      </c>
      <c r="O195" s="97"/>
      <c r="P195" s="231">
        <f>O195*H195</f>
        <v>0</v>
      </c>
      <c r="Q195" s="231">
        <v>0</v>
      </c>
      <c r="R195" s="231">
        <f>Q195*H195</f>
        <v>0</v>
      </c>
      <c r="S195" s="231">
        <v>0</v>
      </c>
      <c r="T195" s="23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3" t="s">
        <v>428</v>
      </c>
      <c r="AT195" s="233" t="s">
        <v>128</v>
      </c>
      <c r="AU195" s="233" t="s">
        <v>133</v>
      </c>
      <c r="AY195" s="17" t="s">
        <v>127</v>
      </c>
      <c r="BE195" s="234">
        <f>IF(N195="základná",J195,0)</f>
        <v>0</v>
      </c>
      <c r="BF195" s="234">
        <f>IF(N195="znížená",J195,0)</f>
        <v>0</v>
      </c>
      <c r="BG195" s="234">
        <f>IF(N195="zákl. prenesená",J195,0)</f>
        <v>0</v>
      </c>
      <c r="BH195" s="234">
        <f>IF(N195="zníž. prenesená",J195,0)</f>
        <v>0</v>
      </c>
      <c r="BI195" s="234">
        <f>IF(N195="nulová",J195,0)</f>
        <v>0</v>
      </c>
      <c r="BJ195" s="17" t="s">
        <v>133</v>
      </c>
      <c r="BK195" s="234">
        <f>ROUND(I195*H195,2)</f>
        <v>0</v>
      </c>
      <c r="BL195" s="17" t="s">
        <v>428</v>
      </c>
      <c r="BM195" s="233" t="s">
        <v>990</v>
      </c>
    </row>
    <row r="196" s="2" customFormat="1" ht="16.5" customHeight="1">
      <c r="A196" s="38"/>
      <c r="B196" s="39"/>
      <c r="C196" s="260" t="s">
        <v>259</v>
      </c>
      <c r="D196" s="260" t="s">
        <v>299</v>
      </c>
      <c r="E196" s="261" t="s">
        <v>991</v>
      </c>
      <c r="F196" s="262" t="s">
        <v>992</v>
      </c>
      <c r="G196" s="263" t="s">
        <v>240</v>
      </c>
      <c r="H196" s="264">
        <v>383</v>
      </c>
      <c r="I196" s="265"/>
      <c r="J196" s="266">
        <f>ROUND(I196*H196,2)</f>
        <v>0</v>
      </c>
      <c r="K196" s="267"/>
      <c r="L196" s="268"/>
      <c r="M196" s="269" t="s">
        <v>1</v>
      </c>
      <c r="N196" s="270" t="s">
        <v>42</v>
      </c>
      <c r="O196" s="97"/>
      <c r="P196" s="231">
        <f>O196*H196</f>
        <v>0</v>
      </c>
      <c r="Q196" s="231">
        <v>0.00013999999999999999</v>
      </c>
      <c r="R196" s="231">
        <f>Q196*H196</f>
        <v>0.053619999999999994</v>
      </c>
      <c r="S196" s="231">
        <v>0</v>
      </c>
      <c r="T196" s="23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3" t="s">
        <v>767</v>
      </c>
      <c r="AT196" s="233" t="s">
        <v>299</v>
      </c>
      <c r="AU196" s="233" t="s">
        <v>133</v>
      </c>
      <c r="AY196" s="17" t="s">
        <v>127</v>
      </c>
      <c r="BE196" s="234">
        <f>IF(N196="základná",J196,0)</f>
        <v>0</v>
      </c>
      <c r="BF196" s="234">
        <f>IF(N196="znížená",J196,0)</f>
        <v>0</v>
      </c>
      <c r="BG196" s="234">
        <f>IF(N196="zákl. prenesená",J196,0)</f>
        <v>0</v>
      </c>
      <c r="BH196" s="234">
        <f>IF(N196="zníž. prenesená",J196,0)</f>
        <v>0</v>
      </c>
      <c r="BI196" s="234">
        <f>IF(N196="nulová",J196,0)</f>
        <v>0</v>
      </c>
      <c r="BJ196" s="17" t="s">
        <v>133</v>
      </c>
      <c r="BK196" s="234">
        <f>ROUND(I196*H196,2)</f>
        <v>0</v>
      </c>
      <c r="BL196" s="17" t="s">
        <v>767</v>
      </c>
      <c r="BM196" s="233" t="s">
        <v>993</v>
      </c>
    </row>
    <row r="197" s="2" customFormat="1" ht="24.15" customHeight="1">
      <c r="A197" s="38"/>
      <c r="B197" s="39"/>
      <c r="C197" s="260" t="s">
        <v>273</v>
      </c>
      <c r="D197" s="260" t="s">
        <v>299</v>
      </c>
      <c r="E197" s="261" t="s">
        <v>994</v>
      </c>
      <c r="F197" s="262" t="s">
        <v>995</v>
      </c>
      <c r="G197" s="263" t="s">
        <v>240</v>
      </c>
      <c r="H197" s="264">
        <v>1130</v>
      </c>
      <c r="I197" s="265"/>
      <c r="J197" s="266">
        <f>ROUND(I197*H197,2)</f>
        <v>0</v>
      </c>
      <c r="K197" s="267"/>
      <c r="L197" s="268"/>
      <c r="M197" s="269" t="s">
        <v>1</v>
      </c>
      <c r="N197" s="270" t="s">
        <v>42</v>
      </c>
      <c r="O197" s="97"/>
      <c r="P197" s="231">
        <f>O197*H197</f>
        <v>0</v>
      </c>
      <c r="Q197" s="231">
        <v>0.00013999999999999999</v>
      </c>
      <c r="R197" s="231">
        <f>Q197*H197</f>
        <v>0.15819999999999998</v>
      </c>
      <c r="S197" s="231">
        <v>0</v>
      </c>
      <c r="T197" s="23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3" t="s">
        <v>767</v>
      </c>
      <c r="AT197" s="233" t="s">
        <v>299</v>
      </c>
      <c r="AU197" s="233" t="s">
        <v>133</v>
      </c>
      <c r="AY197" s="17" t="s">
        <v>127</v>
      </c>
      <c r="BE197" s="234">
        <f>IF(N197="základná",J197,0)</f>
        <v>0</v>
      </c>
      <c r="BF197" s="234">
        <f>IF(N197="znížená",J197,0)</f>
        <v>0</v>
      </c>
      <c r="BG197" s="234">
        <f>IF(N197="zákl. prenesená",J197,0)</f>
        <v>0</v>
      </c>
      <c r="BH197" s="234">
        <f>IF(N197="zníž. prenesená",J197,0)</f>
        <v>0</v>
      </c>
      <c r="BI197" s="234">
        <f>IF(N197="nulová",J197,0)</f>
        <v>0</v>
      </c>
      <c r="BJ197" s="17" t="s">
        <v>133</v>
      </c>
      <c r="BK197" s="234">
        <f>ROUND(I197*H197,2)</f>
        <v>0</v>
      </c>
      <c r="BL197" s="17" t="s">
        <v>767</v>
      </c>
      <c r="BM197" s="233" t="s">
        <v>996</v>
      </c>
    </row>
    <row r="198" s="2" customFormat="1" ht="21.75" customHeight="1">
      <c r="A198" s="38"/>
      <c r="B198" s="39"/>
      <c r="C198" s="221" t="s">
        <v>281</v>
      </c>
      <c r="D198" s="221" t="s">
        <v>128</v>
      </c>
      <c r="E198" s="222" t="s">
        <v>997</v>
      </c>
      <c r="F198" s="223" t="s">
        <v>998</v>
      </c>
      <c r="G198" s="224" t="s">
        <v>240</v>
      </c>
      <c r="H198" s="225">
        <v>578</v>
      </c>
      <c r="I198" s="226"/>
      <c r="J198" s="227">
        <f>ROUND(I198*H198,2)</f>
        <v>0</v>
      </c>
      <c r="K198" s="228"/>
      <c r="L198" s="44"/>
      <c r="M198" s="229" t="s">
        <v>1</v>
      </c>
      <c r="N198" s="230" t="s">
        <v>42</v>
      </c>
      <c r="O198" s="97"/>
      <c r="P198" s="231">
        <f>O198*H198</f>
        <v>0</v>
      </c>
      <c r="Q198" s="231">
        <v>0</v>
      </c>
      <c r="R198" s="231">
        <f>Q198*H198</f>
        <v>0</v>
      </c>
      <c r="S198" s="231">
        <v>0</v>
      </c>
      <c r="T198" s="23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3" t="s">
        <v>428</v>
      </c>
      <c r="AT198" s="233" t="s">
        <v>128</v>
      </c>
      <c r="AU198" s="233" t="s">
        <v>133</v>
      </c>
      <c r="AY198" s="17" t="s">
        <v>127</v>
      </c>
      <c r="BE198" s="234">
        <f>IF(N198="základná",J198,0)</f>
        <v>0</v>
      </c>
      <c r="BF198" s="234">
        <f>IF(N198="znížená",J198,0)</f>
        <v>0</v>
      </c>
      <c r="BG198" s="234">
        <f>IF(N198="zákl. prenesená",J198,0)</f>
        <v>0</v>
      </c>
      <c r="BH198" s="234">
        <f>IF(N198="zníž. prenesená",J198,0)</f>
        <v>0</v>
      </c>
      <c r="BI198" s="234">
        <f>IF(N198="nulová",J198,0)</f>
        <v>0</v>
      </c>
      <c r="BJ198" s="17" t="s">
        <v>133</v>
      </c>
      <c r="BK198" s="234">
        <f>ROUND(I198*H198,2)</f>
        <v>0</v>
      </c>
      <c r="BL198" s="17" t="s">
        <v>428</v>
      </c>
      <c r="BM198" s="233" t="s">
        <v>999</v>
      </c>
    </row>
    <row r="199" s="2" customFormat="1" ht="16.5" customHeight="1">
      <c r="A199" s="38"/>
      <c r="B199" s="39"/>
      <c r="C199" s="260" t="s">
        <v>263</v>
      </c>
      <c r="D199" s="260" t="s">
        <v>299</v>
      </c>
      <c r="E199" s="261" t="s">
        <v>1000</v>
      </c>
      <c r="F199" s="262" t="s">
        <v>1001</v>
      </c>
      <c r="G199" s="263" t="s">
        <v>240</v>
      </c>
      <c r="H199" s="264">
        <v>578</v>
      </c>
      <c r="I199" s="265"/>
      <c r="J199" s="266">
        <f>ROUND(I199*H199,2)</f>
        <v>0</v>
      </c>
      <c r="K199" s="267"/>
      <c r="L199" s="268"/>
      <c r="M199" s="269" t="s">
        <v>1</v>
      </c>
      <c r="N199" s="270" t="s">
        <v>42</v>
      </c>
      <c r="O199" s="97"/>
      <c r="P199" s="231">
        <f>O199*H199</f>
        <v>0</v>
      </c>
      <c r="Q199" s="231">
        <v>0.00019000000000000001</v>
      </c>
      <c r="R199" s="231">
        <f>Q199*H199</f>
        <v>0.10982</v>
      </c>
      <c r="S199" s="231">
        <v>0</v>
      </c>
      <c r="T199" s="23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3" t="s">
        <v>767</v>
      </c>
      <c r="AT199" s="233" t="s">
        <v>299</v>
      </c>
      <c r="AU199" s="233" t="s">
        <v>133</v>
      </c>
      <c r="AY199" s="17" t="s">
        <v>127</v>
      </c>
      <c r="BE199" s="234">
        <f>IF(N199="základná",J199,0)</f>
        <v>0</v>
      </c>
      <c r="BF199" s="234">
        <f>IF(N199="znížená",J199,0)</f>
        <v>0</v>
      </c>
      <c r="BG199" s="234">
        <f>IF(N199="zákl. prenesená",J199,0)</f>
        <v>0</v>
      </c>
      <c r="BH199" s="234">
        <f>IF(N199="zníž. prenesená",J199,0)</f>
        <v>0</v>
      </c>
      <c r="BI199" s="234">
        <f>IF(N199="nulová",J199,0)</f>
        <v>0</v>
      </c>
      <c r="BJ199" s="17" t="s">
        <v>133</v>
      </c>
      <c r="BK199" s="234">
        <f>ROUND(I199*H199,2)</f>
        <v>0</v>
      </c>
      <c r="BL199" s="17" t="s">
        <v>767</v>
      </c>
      <c r="BM199" s="233" t="s">
        <v>1002</v>
      </c>
    </row>
    <row r="200" s="2" customFormat="1" ht="21.75" customHeight="1">
      <c r="A200" s="38"/>
      <c r="B200" s="39"/>
      <c r="C200" s="221" t="s">
        <v>268</v>
      </c>
      <c r="D200" s="221" t="s">
        <v>128</v>
      </c>
      <c r="E200" s="222" t="s">
        <v>1003</v>
      </c>
      <c r="F200" s="223" t="s">
        <v>1004</v>
      </c>
      <c r="G200" s="224" t="s">
        <v>240</v>
      </c>
      <c r="H200" s="225">
        <v>9</v>
      </c>
      <c r="I200" s="226"/>
      <c r="J200" s="227">
        <f>ROUND(I200*H200,2)</f>
        <v>0</v>
      </c>
      <c r="K200" s="228"/>
      <c r="L200" s="44"/>
      <c r="M200" s="229" t="s">
        <v>1</v>
      </c>
      <c r="N200" s="230" t="s">
        <v>42</v>
      </c>
      <c r="O200" s="97"/>
      <c r="P200" s="231">
        <f>O200*H200</f>
        <v>0</v>
      </c>
      <c r="Q200" s="231">
        <v>0</v>
      </c>
      <c r="R200" s="231">
        <f>Q200*H200</f>
        <v>0</v>
      </c>
      <c r="S200" s="231">
        <v>0</v>
      </c>
      <c r="T200" s="23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3" t="s">
        <v>428</v>
      </c>
      <c r="AT200" s="233" t="s">
        <v>128</v>
      </c>
      <c r="AU200" s="233" t="s">
        <v>133</v>
      </c>
      <c r="AY200" s="17" t="s">
        <v>127</v>
      </c>
      <c r="BE200" s="234">
        <f>IF(N200="základná",J200,0)</f>
        <v>0</v>
      </c>
      <c r="BF200" s="234">
        <f>IF(N200="znížená",J200,0)</f>
        <v>0</v>
      </c>
      <c r="BG200" s="234">
        <f>IF(N200="zákl. prenesená",J200,0)</f>
        <v>0</v>
      </c>
      <c r="BH200" s="234">
        <f>IF(N200="zníž. prenesená",J200,0)</f>
        <v>0</v>
      </c>
      <c r="BI200" s="234">
        <f>IF(N200="nulová",J200,0)</f>
        <v>0</v>
      </c>
      <c r="BJ200" s="17" t="s">
        <v>133</v>
      </c>
      <c r="BK200" s="234">
        <f>ROUND(I200*H200,2)</f>
        <v>0</v>
      </c>
      <c r="BL200" s="17" t="s">
        <v>428</v>
      </c>
      <c r="BM200" s="233" t="s">
        <v>1005</v>
      </c>
    </row>
    <row r="201" s="2" customFormat="1" ht="16.5" customHeight="1">
      <c r="A201" s="38"/>
      <c r="B201" s="39"/>
      <c r="C201" s="260" t="s">
        <v>316</v>
      </c>
      <c r="D201" s="260" t="s">
        <v>299</v>
      </c>
      <c r="E201" s="261" t="s">
        <v>1006</v>
      </c>
      <c r="F201" s="262" t="s">
        <v>1007</v>
      </c>
      <c r="G201" s="263" t="s">
        <v>240</v>
      </c>
      <c r="H201" s="264">
        <v>9</v>
      </c>
      <c r="I201" s="265"/>
      <c r="J201" s="266">
        <f>ROUND(I201*H201,2)</f>
        <v>0</v>
      </c>
      <c r="K201" s="267"/>
      <c r="L201" s="268"/>
      <c r="M201" s="269" t="s">
        <v>1</v>
      </c>
      <c r="N201" s="270" t="s">
        <v>42</v>
      </c>
      <c r="O201" s="97"/>
      <c r="P201" s="231">
        <f>O201*H201</f>
        <v>0</v>
      </c>
      <c r="Q201" s="231">
        <v>0.00089999999999999998</v>
      </c>
      <c r="R201" s="231">
        <f>Q201*H201</f>
        <v>0.0080999999999999996</v>
      </c>
      <c r="S201" s="231">
        <v>0</v>
      </c>
      <c r="T201" s="23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3" t="s">
        <v>767</v>
      </c>
      <c r="AT201" s="233" t="s">
        <v>299</v>
      </c>
      <c r="AU201" s="233" t="s">
        <v>133</v>
      </c>
      <c r="AY201" s="17" t="s">
        <v>127</v>
      </c>
      <c r="BE201" s="234">
        <f>IF(N201="základná",J201,0)</f>
        <v>0</v>
      </c>
      <c r="BF201" s="234">
        <f>IF(N201="znížená",J201,0)</f>
        <v>0</v>
      </c>
      <c r="BG201" s="234">
        <f>IF(N201="zákl. prenesená",J201,0)</f>
        <v>0</v>
      </c>
      <c r="BH201" s="234">
        <f>IF(N201="zníž. prenesená",J201,0)</f>
        <v>0</v>
      </c>
      <c r="BI201" s="234">
        <f>IF(N201="nulová",J201,0)</f>
        <v>0</v>
      </c>
      <c r="BJ201" s="17" t="s">
        <v>133</v>
      </c>
      <c r="BK201" s="234">
        <f>ROUND(I201*H201,2)</f>
        <v>0</v>
      </c>
      <c r="BL201" s="17" t="s">
        <v>767</v>
      </c>
      <c r="BM201" s="233" t="s">
        <v>1008</v>
      </c>
    </row>
    <row r="202" s="2" customFormat="1" ht="21.75" customHeight="1">
      <c r="A202" s="38"/>
      <c r="B202" s="39"/>
      <c r="C202" s="221" t="s">
        <v>289</v>
      </c>
      <c r="D202" s="221" t="s">
        <v>128</v>
      </c>
      <c r="E202" s="222" t="s">
        <v>1009</v>
      </c>
      <c r="F202" s="223" t="s">
        <v>1010</v>
      </c>
      <c r="G202" s="224" t="s">
        <v>240</v>
      </c>
      <c r="H202" s="225">
        <v>432</v>
      </c>
      <c r="I202" s="226"/>
      <c r="J202" s="227">
        <f>ROUND(I202*H202,2)</f>
        <v>0</v>
      </c>
      <c r="K202" s="228"/>
      <c r="L202" s="44"/>
      <c r="M202" s="229" t="s">
        <v>1</v>
      </c>
      <c r="N202" s="230" t="s">
        <v>42</v>
      </c>
      <c r="O202" s="97"/>
      <c r="P202" s="231">
        <f>O202*H202</f>
        <v>0</v>
      </c>
      <c r="Q202" s="231">
        <v>0</v>
      </c>
      <c r="R202" s="231">
        <f>Q202*H202</f>
        <v>0</v>
      </c>
      <c r="S202" s="231">
        <v>0</v>
      </c>
      <c r="T202" s="23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3" t="s">
        <v>428</v>
      </c>
      <c r="AT202" s="233" t="s">
        <v>128</v>
      </c>
      <c r="AU202" s="233" t="s">
        <v>133</v>
      </c>
      <c r="AY202" s="17" t="s">
        <v>127</v>
      </c>
      <c r="BE202" s="234">
        <f>IF(N202="základná",J202,0)</f>
        <v>0</v>
      </c>
      <c r="BF202" s="234">
        <f>IF(N202="znížená",J202,0)</f>
        <v>0</v>
      </c>
      <c r="BG202" s="234">
        <f>IF(N202="zákl. prenesená",J202,0)</f>
        <v>0</v>
      </c>
      <c r="BH202" s="234">
        <f>IF(N202="zníž. prenesená",J202,0)</f>
        <v>0</v>
      </c>
      <c r="BI202" s="234">
        <f>IF(N202="nulová",J202,0)</f>
        <v>0</v>
      </c>
      <c r="BJ202" s="17" t="s">
        <v>133</v>
      </c>
      <c r="BK202" s="234">
        <f>ROUND(I202*H202,2)</f>
        <v>0</v>
      </c>
      <c r="BL202" s="17" t="s">
        <v>428</v>
      </c>
      <c r="BM202" s="233" t="s">
        <v>1011</v>
      </c>
    </row>
    <row r="203" s="2" customFormat="1" ht="16.5" customHeight="1">
      <c r="A203" s="38"/>
      <c r="B203" s="39"/>
      <c r="C203" s="260" t="s">
        <v>312</v>
      </c>
      <c r="D203" s="260" t="s">
        <v>299</v>
      </c>
      <c r="E203" s="261" t="s">
        <v>1012</v>
      </c>
      <c r="F203" s="262" t="s">
        <v>1013</v>
      </c>
      <c r="G203" s="263" t="s">
        <v>240</v>
      </c>
      <c r="H203" s="264">
        <v>432</v>
      </c>
      <c r="I203" s="265"/>
      <c r="J203" s="266">
        <f>ROUND(I203*H203,2)</f>
        <v>0</v>
      </c>
      <c r="K203" s="267"/>
      <c r="L203" s="268"/>
      <c r="M203" s="269" t="s">
        <v>1</v>
      </c>
      <c r="N203" s="270" t="s">
        <v>42</v>
      </c>
      <c r="O203" s="97"/>
      <c r="P203" s="231">
        <f>O203*H203</f>
        <v>0</v>
      </c>
      <c r="Q203" s="231">
        <v>0.00027999999999999998</v>
      </c>
      <c r="R203" s="231">
        <f>Q203*H203</f>
        <v>0.12095999999999998</v>
      </c>
      <c r="S203" s="231">
        <v>0</v>
      </c>
      <c r="T203" s="23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3" t="s">
        <v>767</v>
      </c>
      <c r="AT203" s="233" t="s">
        <v>299</v>
      </c>
      <c r="AU203" s="233" t="s">
        <v>133</v>
      </c>
      <c r="AY203" s="17" t="s">
        <v>127</v>
      </c>
      <c r="BE203" s="234">
        <f>IF(N203="základná",J203,0)</f>
        <v>0</v>
      </c>
      <c r="BF203" s="234">
        <f>IF(N203="znížená",J203,0)</f>
        <v>0</v>
      </c>
      <c r="BG203" s="234">
        <f>IF(N203="zákl. prenesená",J203,0)</f>
        <v>0</v>
      </c>
      <c r="BH203" s="234">
        <f>IF(N203="zníž. prenesená",J203,0)</f>
        <v>0</v>
      </c>
      <c r="BI203" s="234">
        <f>IF(N203="nulová",J203,0)</f>
        <v>0</v>
      </c>
      <c r="BJ203" s="17" t="s">
        <v>133</v>
      </c>
      <c r="BK203" s="234">
        <f>ROUND(I203*H203,2)</f>
        <v>0</v>
      </c>
      <c r="BL203" s="17" t="s">
        <v>767</v>
      </c>
      <c r="BM203" s="233" t="s">
        <v>1014</v>
      </c>
    </row>
    <row r="204" s="2" customFormat="1" ht="21.75" customHeight="1">
      <c r="A204" s="38"/>
      <c r="B204" s="39"/>
      <c r="C204" s="221" t="s">
        <v>277</v>
      </c>
      <c r="D204" s="221" t="s">
        <v>128</v>
      </c>
      <c r="E204" s="222" t="s">
        <v>1015</v>
      </c>
      <c r="F204" s="223" t="s">
        <v>1016</v>
      </c>
      <c r="G204" s="224" t="s">
        <v>240</v>
      </c>
      <c r="H204" s="225">
        <v>50</v>
      </c>
      <c r="I204" s="226"/>
      <c r="J204" s="227">
        <f>ROUND(I204*H204,2)</f>
        <v>0</v>
      </c>
      <c r="K204" s="228"/>
      <c r="L204" s="44"/>
      <c r="M204" s="229" t="s">
        <v>1</v>
      </c>
      <c r="N204" s="230" t="s">
        <v>42</v>
      </c>
      <c r="O204" s="97"/>
      <c r="P204" s="231">
        <f>O204*H204</f>
        <v>0</v>
      </c>
      <c r="Q204" s="231">
        <v>0</v>
      </c>
      <c r="R204" s="231">
        <f>Q204*H204</f>
        <v>0</v>
      </c>
      <c r="S204" s="231">
        <v>0</v>
      </c>
      <c r="T204" s="23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3" t="s">
        <v>428</v>
      </c>
      <c r="AT204" s="233" t="s">
        <v>128</v>
      </c>
      <c r="AU204" s="233" t="s">
        <v>133</v>
      </c>
      <c r="AY204" s="17" t="s">
        <v>127</v>
      </c>
      <c r="BE204" s="234">
        <f>IF(N204="základná",J204,0)</f>
        <v>0</v>
      </c>
      <c r="BF204" s="234">
        <f>IF(N204="znížená",J204,0)</f>
        <v>0</v>
      </c>
      <c r="BG204" s="234">
        <f>IF(N204="zákl. prenesená",J204,0)</f>
        <v>0</v>
      </c>
      <c r="BH204" s="234">
        <f>IF(N204="zníž. prenesená",J204,0)</f>
        <v>0</v>
      </c>
      <c r="BI204" s="234">
        <f>IF(N204="nulová",J204,0)</f>
        <v>0</v>
      </c>
      <c r="BJ204" s="17" t="s">
        <v>133</v>
      </c>
      <c r="BK204" s="234">
        <f>ROUND(I204*H204,2)</f>
        <v>0</v>
      </c>
      <c r="BL204" s="17" t="s">
        <v>428</v>
      </c>
      <c r="BM204" s="233" t="s">
        <v>1017</v>
      </c>
    </row>
    <row r="205" s="2" customFormat="1" ht="16.5" customHeight="1">
      <c r="A205" s="38"/>
      <c r="B205" s="39"/>
      <c r="C205" s="260" t="s">
        <v>285</v>
      </c>
      <c r="D205" s="260" t="s">
        <v>299</v>
      </c>
      <c r="E205" s="261" t="s">
        <v>1018</v>
      </c>
      <c r="F205" s="262" t="s">
        <v>1019</v>
      </c>
      <c r="G205" s="263" t="s">
        <v>240</v>
      </c>
      <c r="H205" s="264">
        <v>50</v>
      </c>
      <c r="I205" s="265"/>
      <c r="J205" s="266">
        <f>ROUND(I205*H205,2)</f>
        <v>0</v>
      </c>
      <c r="K205" s="267"/>
      <c r="L205" s="268"/>
      <c r="M205" s="269" t="s">
        <v>1</v>
      </c>
      <c r="N205" s="270" t="s">
        <v>42</v>
      </c>
      <c r="O205" s="97"/>
      <c r="P205" s="231">
        <f>O205*H205</f>
        <v>0</v>
      </c>
      <c r="Q205" s="231">
        <v>0.00073999999999999999</v>
      </c>
      <c r="R205" s="231">
        <f>Q205*H205</f>
        <v>0.036999999999999998</v>
      </c>
      <c r="S205" s="231">
        <v>0</v>
      </c>
      <c r="T205" s="23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3" t="s">
        <v>767</v>
      </c>
      <c r="AT205" s="233" t="s">
        <v>299</v>
      </c>
      <c r="AU205" s="233" t="s">
        <v>133</v>
      </c>
      <c r="AY205" s="17" t="s">
        <v>127</v>
      </c>
      <c r="BE205" s="234">
        <f>IF(N205="základná",J205,0)</f>
        <v>0</v>
      </c>
      <c r="BF205" s="234">
        <f>IF(N205="znížená",J205,0)</f>
        <v>0</v>
      </c>
      <c r="BG205" s="234">
        <f>IF(N205="zákl. prenesená",J205,0)</f>
        <v>0</v>
      </c>
      <c r="BH205" s="234">
        <f>IF(N205="zníž. prenesená",J205,0)</f>
        <v>0</v>
      </c>
      <c r="BI205" s="234">
        <f>IF(N205="nulová",J205,0)</f>
        <v>0</v>
      </c>
      <c r="BJ205" s="17" t="s">
        <v>133</v>
      </c>
      <c r="BK205" s="234">
        <f>ROUND(I205*H205,2)</f>
        <v>0</v>
      </c>
      <c r="BL205" s="17" t="s">
        <v>767</v>
      </c>
      <c r="BM205" s="233" t="s">
        <v>1020</v>
      </c>
    </row>
    <row r="206" s="11" customFormat="1" ht="22.8" customHeight="1">
      <c r="A206" s="11"/>
      <c r="B206" s="207"/>
      <c r="C206" s="208"/>
      <c r="D206" s="209" t="s">
        <v>75</v>
      </c>
      <c r="E206" s="246" t="s">
        <v>1021</v>
      </c>
      <c r="F206" s="246" t="s">
        <v>1022</v>
      </c>
      <c r="G206" s="208"/>
      <c r="H206" s="208"/>
      <c r="I206" s="211"/>
      <c r="J206" s="247">
        <f>BK206</f>
        <v>0</v>
      </c>
      <c r="K206" s="208"/>
      <c r="L206" s="213"/>
      <c r="M206" s="214"/>
      <c r="N206" s="215"/>
      <c r="O206" s="215"/>
      <c r="P206" s="216">
        <f>SUM(P207:P208)</f>
        <v>0</v>
      </c>
      <c r="Q206" s="215"/>
      <c r="R206" s="216">
        <f>SUM(R207:R208)</f>
        <v>0</v>
      </c>
      <c r="S206" s="215"/>
      <c r="T206" s="217">
        <f>SUM(T207:T208)</f>
        <v>0</v>
      </c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R206" s="218" t="s">
        <v>138</v>
      </c>
      <c r="AT206" s="219" t="s">
        <v>75</v>
      </c>
      <c r="AU206" s="219" t="s">
        <v>84</v>
      </c>
      <c r="AY206" s="218" t="s">
        <v>127</v>
      </c>
      <c r="BK206" s="220">
        <f>SUM(BK207:BK208)</f>
        <v>0</v>
      </c>
    </row>
    <row r="207" s="2" customFormat="1" ht="16.5" customHeight="1">
      <c r="A207" s="38"/>
      <c r="B207" s="39"/>
      <c r="C207" s="221" t="s">
        <v>1023</v>
      </c>
      <c r="D207" s="221" t="s">
        <v>128</v>
      </c>
      <c r="E207" s="222" t="s">
        <v>1024</v>
      </c>
      <c r="F207" s="223" t="s">
        <v>1025</v>
      </c>
      <c r="G207" s="224" t="s">
        <v>296</v>
      </c>
      <c r="H207" s="225">
        <v>1</v>
      </c>
      <c r="I207" s="226"/>
      <c r="J207" s="227">
        <f>ROUND(I207*H207,2)</f>
        <v>0</v>
      </c>
      <c r="K207" s="228"/>
      <c r="L207" s="44"/>
      <c r="M207" s="229" t="s">
        <v>1</v>
      </c>
      <c r="N207" s="230" t="s">
        <v>42</v>
      </c>
      <c r="O207" s="97"/>
      <c r="P207" s="231">
        <f>O207*H207</f>
        <v>0</v>
      </c>
      <c r="Q207" s="231">
        <v>0</v>
      </c>
      <c r="R207" s="231">
        <f>Q207*H207</f>
        <v>0</v>
      </c>
      <c r="S207" s="231">
        <v>0</v>
      </c>
      <c r="T207" s="23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3" t="s">
        <v>428</v>
      </c>
      <c r="AT207" s="233" t="s">
        <v>128</v>
      </c>
      <c r="AU207" s="233" t="s">
        <v>133</v>
      </c>
      <c r="AY207" s="17" t="s">
        <v>127</v>
      </c>
      <c r="BE207" s="234">
        <f>IF(N207="základná",J207,0)</f>
        <v>0</v>
      </c>
      <c r="BF207" s="234">
        <f>IF(N207="znížená",J207,0)</f>
        <v>0</v>
      </c>
      <c r="BG207" s="234">
        <f>IF(N207="zákl. prenesená",J207,0)</f>
        <v>0</v>
      </c>
      <c r="BH207" s="234">
        <f>IF(N207="zníž. prenesená",J207,0)</f>
        <v>0</v>
      </c>
      <c r="BI207" s="234">
        <f>IF(N207="nulová",J207,0)</f>
        <v>0</v>
      </c>
      <c r="BJ207" s="17" t="s">
        <v>133</v>
      </c>
      <c r="BK207" s="234">
        <f>ROUND(I207*H207,2)</f>
        <v>0</v>
      </c>
      <c r="BL207" s="17" t="s">
        <v>428</v>
      </c>
      <c r="BM207" s="233" t="s">
        <v>1026</v>
      </c>
    </row>
    <row r="208" s="2" customFormat="1" ht="21.75" customHeight="1">
      <c r="A208" s="38"/>
      <c r="B208" s="39"/>
      <c r="C208" s="221" t="s">
        <v>1027</v>
      </c>
      <c r="D208" s="221" t="s">
        <v>128</v>
      </c>
      <c r="E208" s="222" t="s">
        <v>1028</v>
      </c>
      <c r="F208" s="223" t="s">
        <v>1029</v>
      </c>
      <c r="G208" s="224" t="s">
        <v>296</v>
      </c>
      <c r="H208" s="225">
        <v>1</v>
      </c>
      <c r="I208" s="226"/>
      <c r="J208" s="227">
        <f>ROUND(I208*H208,2)</f>
        <v>0</v>
      </c>
      <c r="K208" s="228"/>
      <c r="L208" s="44"/>
      <c r="M208" s="229" t="s">
        <v>1</v>
      </c>
      <c r="N208" s="230" t="s">
        <v>42</v>
      </c>
      <c r="O208" s="97"/>
      <c r="P208" s="231">
        <f>O208*H208</f>
        <v>0</v>
      </c>
      <c r="Q208" s="231">
        <v>0</v>
      </c>
      <c r="R208" s="231">
        <f>Q208*H208</f>
        <v>0</v>
      </c>
      <c r="S208" s="231">
        <v>0</v>
      </c>
      <c r="T208" s="23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3" t="s">
        <v>428</v>
      </c>
      <c r="AT208" s="233" t="s">
        <v>128</v>
      </c>
      <c r="AU208" s="233" t="s">
        <v>133</v>
      </c>
      <c r="AY208" s="17" t="s">
        <v>127</v>
      </c>
      <c r="BE208" s="234">
        <f>IF(N208="základná",J208,0)</f>
        <v>0</v>
      </c>
      <c r="BF208" s="234">
        <f>IF(N208="znížená",J208,0)</f>
        <v>0</v>
      </c>
      <c r="BG208" s="234">
        <f>IF(N208="zákl. prenesená",J208,0)</f>
        <v>0</v>
      </c>
      <c r="BH208" s="234">
        <f>IF(N208="zníž. prenesená",J208,0)</f>
        <v>0</v>
      </c>
      <c r="BI208" s="234">
        <f>IF(N208="nulová",J208,0)</f>
        <v>0</v>
      </c>
      <c r="BJ208" s="17" t="s">
        <v>133</v>
      </c>
      <c r="BK208" s="234">
        <f>ROUND(I208*H208,2)</f>
        <v>0</v>
      </c>
      <c r="BL208" s="17" t="s">
        <v>428</v>
      </c>
      <c r="BM208" s="233" t="s">
        <v>1030</v>
      </c>
    </row>
    <row r="209" s="11" customFormat="1" ht="25.92" customHeight="1">
      <c r="A209" s="11"/>
      <c r="B209" s="207"/>
      <c r="C209" s="208"/>
      <c r="D209" s="209" t="s">
        <v>75</v>
      </c>
      <c r="E209" s="210" t="s">
        <v>732</v>
      </c>
      <c r="F209" s="210" t="s">
        <v>733</v>
      </c>
      <c r="G209" s="208"/>
      <c r="H209" s="208"/>
      <c r="I209" s="211"/>
      <c r="J209" s="212">
        <f>BK209</f>
        <v>0</v>
      </c>
      <c r="K209" s="208"/>
      <c r="L209" s="213"/>
      <c r="M209" s="214"/>
      <c r="N209" s="215"/>
      <c r="O209" s="215"/>
      <c r="P209" s="216">
        <f>SUM(P210:P211)</f>
        <v>0</v>
      </c>
      <c r="Q209" s="215"/>
      <c r="R209" s="216">
        <f>SUM(R210:R211)</f>
        <v>0</v>
      </c>
      <c r="S209" s="215"/>
      <c r="T209" s="217">
        <f>SUM(T210:T211)</f>
        <v>0</v>
      </c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R209" s="218" t="s">
        <v>143</v>
      </c>
      <c r="AT209" s="219" t="s">
        <v>75</v>
      </c>
      <c r="AU209" s="219" t="s">
        <v>76</v>
      </c>
      <c r="AY209" s="218" t="s">
        <v>127</v>
      </c>
      <c r="BK209" s="220">
        <f>SUM(BK210:BK211)</f>
        <v>0</v>
      </c>
    </row>
    <row r="210" s="2" customFormat="1" ht="33" customHeight="1">
      <c r="A210" s="38"/>
      <c r="B210" s="39"/>
      <c r="C210" s="221" t="s">
        <v>1031</v>
      </c>
      <c r="D210" s="221" t="s">
        <v>128</v>
      </c>
      <c r="E210" s="222" t="s">
        <v>1032</v>
      </c>
      <c r="F210" s="223" t="s">
        <v>1033</v>
      </c>
      <c r="G210" s="224" t="s">
        <v>633</v>
      </c>
      <c r="H210" s="225">
        <v>24</v>
      </c>
      <c r="I210" s="226"/>
      <c r="J210" s="227">
        <f>ROUND(I210*H210,2)</f>
        <v>0</v>
      </c>
      <c r="K210" s="228"/>
      <c r="L210" s="44"/>
      <c r="M210" s="229" t="s">
        <v>1</v>
      </c>
      <c r="N210" s="230" t="s">
        <v>42</v>
      </c>
      <c r="O210" s="97"/>
      <c r="P210" s="231">
        <f>O210*H210</f>
        <v>0</v>
      </c>
      <c r="Q210" s="231">
        <v>0</v>
      </c>
      <c r="R210" s="231">
        <f>Q210*H210</f>
        <v>0</v>
      </c>
      <c r="S210" s="231">
        <v>0</v>
      </c>
      <c r="T210" s="23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3" t="s">
        <v>736</v>
      </c>
      <c r="AT210" s="233" t="s">
        <v>128</v>
      </c>
      <c r="AU210" s="233" t="s">
        <v>84</v>
      </c>
      <c r="AY210" s="17" t="s">
        <v>127</v>
      </c>
      <c r="BE210" s="234">
        <f>IF(N210="základná",J210,0)</f>
        <v>0</v>
      </c>
      <c r="BF210" s="234">
        <f>IF(N210="znížená",J210,0)</f>
        <v>0</v>
      </c>
      <c r="BG210" s="234">
        <f>IF(N210="zákl. prenesená",J210,0)</f>
        <v>0</v>
      </c>
      <c r="BH210" s="234">
        <f>IF(N210="zníž. prenesená",J210,0)</f>
        <v>0</v>
      </c>
      <c r="BI210" s="234">
        <f>IF(N210="nulová",J210,0)</f>
        <v>0</v>
      </c>
      <c r="BJ210" s="17" t="s">
        <v>133</v>
      </c>
      <c r="BK210" s="234">
        <f>ROUND(I210*H210,2)</f>
        <v>0</v>
      </c>
      <c r="BL210" s="17" t="s">
        <v>736</v>
      </c>
      <c r="BM210" s="233" t="s">
        <v>1034</v>
      </c>
    </row>
    <row r="211" s="2" customFormat="1" ht="24.15" customHeight="1">
      <c r="A211" s="38"/>
      <c r="B211" s="39"/>
      <c r="C211" s="260" t="s">
        <v>1035</v>
      </c>
      <c r="D211" s="260" t="s">
        <v>299</v>
      </c>
      <c r="E211" s="261" t="s">
        <v>1036</v>
      </c>
      <c r="F211" s="262" t="s">
        <v>1037</v>
      </c>
      <c r="G211" s="263" t="s">
        <v>694</v>
      </c>
      <c r="H211" s="264">
        <v>1</v>
      </c>
      <c r="I211" s="265"/>
      <c r="J211" s="266">
        <f>ROUND(I211*H211,2)</f>
        <v>0</v>
      </c>
      <c r="K211" s="267"/>
      <c r="L211" s="268"/>
      <c r="M211" s="296" t="s">
        <v>1</v>
      </c>
      <c r="N211" s="297" t="s">
        <v>42</v>
      </c>
      <c r="O211" s="237"/>
      <c r="P211" s="238">
        <f>O211*H211</f>
        <v>0</v>
      </c>
      <c r="Q211" s="238">
        <v>0</v>
      </c>
      <c r="R211" s="238">
        <f>Q211*H211</f>
        <v>0</v>
      </c>
      <c r="S211" s="238">
        <v>0</v>
      </c>
      <c r="T211" s="23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3" t="s">
        <v>736</v>
      </c>
      <c r="AT211" s="233" t="s">
        <v>299</v>
      </c>
      <c r="AU211" s="233" t="s">
        <v>84</v>
      </c>
      <c r="AY211" s="17" t="s">
        <v>127</v>
      </c>
      <c r="BE211" s="234">
        <f>IF(N211="základná",J211,0)</f>
        <v>0</v>
      </c>
      <c r="BF211" s="234">
        <f>IF(N211="znížená",J211,0)</f>
        <v>0</v>
      </c>
      <c r="BG211" s="234">
        <f>IF(N211="zákl. prenesená",J211,0)</f>
        <v>0</v>
      </c>
      <c r="BH211" s="234">
        <f>IF(N211="zníž. prenesená",J211,0)</f>
        <v>0</v>
      </c>
      <c r="BI211" s="234">
        <f>IF(N211="nulová",J211,0)</f>
        <v>0</v>
      </c>
      <c r="BJ211" s="17" t="s">
        <v>133</v>
      </c>
      <c r="BK211" s="234">
        <f>ROUND(I211*H211,2)</f>
        <v>0</v>
      </c>
      <c r="BL211" s="17" t="s">
        <v>736</v>
      </c>
      <c r="BM211" s="233" t="s">
        <v>1038</v>
      </c>
    </row>
    <row r="212" s="2" customFormat="1" ht="6.96" customHeight="1">
      <c r="A212" s="38"/>
      <c r="B212" s="72"/>
      <c r="C212" s="73"/>
      <c r="D212" s="73"/>
      <c r="E212" s="73"/>
      <c r="F212" s="73"/>
      <c r="G212" s="73"/>
      <c r="H212" s="73"/>
      <c r="I212" s="73"/>
      <c r="J212" s="73"/>
      <c r="K212" s="73"/>
      <c r="L212" s="44"/>
      <c r="M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</row>
  </sheetData>
  <sheetProtection sheet="1" autoFilter="0" formatColumns="0" formatRows="0" objects="1" scenarios="1" spinCount="100000" saltValue="mugqN+8zFGFTgWEmeV5RSdzG7H85z/i5A1ndphyT8q6xYHL2TPA8TM+Yw+/n/kMzhH4wKcKe/WVub4qde+ILOw==" hashValue="nyKznyk5Ch9pe30029Agawi24ew2AjO0zwBvSwj0ZJEQMpbEJvIpAHjigbMQ83ZZxHWHps3ZKg0Zf2jtHBCZsg==" algorithmName="SHA-512" password="CC35"/>
  <autoFilter ref="C119:K21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hidden="1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76</v>
      </c>
    </row>
    <row r="4" hidden="1" s="1" customFormat="1" ht="24.96" customHeight="1">
      <c r="B4" s="20"/>
      <c r="D4" s="144" t="s">
        <v>103</v>
      </c>
      <c r="L4" s="20"/>
      <c r="M4" s="145" t="s">
        <v>9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46" t="s">
        <v>15</v>
      </c>
      <c r="L6" s="20"/>
    </row>
    <row r="7" hidden="1" s="1" customFormat="1" ht="16.5" customHeight="1">
      <c r="B7" s="20"/>
      <c r="E7" s="147" t="str">
        <f>'Rekapitulácia stavby'!K6</f>
        <v>Sklad potravinárskych výrobkov - Kolárovo</v>
      </c>
      <c r="F7" s="146"/>
      <c r="G7" s="146"/>
      <c r="H7" s="146"/>
      <c r="L7" s="20"/>
    </row>
    <row r="8" hidden="1" s="2" customFormat="1" ht="12" customHeight="1">
      <c r="A8" s="38"/>
      <c r="B8" s="44"/>
      <c r="C8" s="38"/>
      <c r="D8" s="146" t="s">
        <v>104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48" t="s">
        <v>1039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46" t="s">
        <v>17</v>
      </c>
      <c r="E11" s="38"/>
      <c r="F11" s="149" t="s">
        <v>1</v>
      </c>
      <c r="G11" s="38"/>
      <c r="H11" s="38"/>
      <c r="I11" s="146" t="s">
        <v>18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46" t="s">
        <v>19</v>
      </c>
      <c r="E12" s="38"/>
      <c r="F12" s="149" t="s">
        <v>20</v>
      </c>
      <c r="G12" s="38"/>
      <c r="H12" s="38"/>
      <c r="I12" s="146" t="s">
        <v>21</v>
      </c>
      <c r="J12" s="150" t="str">
        <f>'Rekapitulácia stavby'!AN8</f>
        <v>7. 2. 2024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46" t="s">
        <v>23</v>
      </c>
      <c r="E14" s="38"/>
      <c r="F14" s="38"/>
      <c r="G14" s="38"/>
      <c r="H14" s="38"/>
      <c r="I14" s="146" t="s">
        <v>24</v>
      </c>
      <c r="J14" s="149" t="s">
        <v>25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9" t="s">
        <v>26</v>
      </c>
      <c r="F15" s="38"/>
      <c r="G15" s="38"/>
      <c r="H15" s="38"/>
      <c r="I15" s="146" t="s">
        <v>27</v>
      </c>
      <c r="J15" s="149" t="s">
        <v>28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46" t="s">
        <v>29</v>
      </c>
      <c r="E17" s="38"/>
      <c r="F17" s="38"/>
      <c r="G17" s="38"/>
      <c r="H17" s="38"/>
      <c r="I17" s="146" t="s">
        <v>24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27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46" t="s">
        <v>31</v>
      </c>
      <c r="E20" s="38"/>
      <c r="F20" s="38"/>
      <c r="G20" s="38"/>
      <c r="H20" s="38"/>
      <c r="I20" s="146" t="s">
        <v>24</v>
      </c>
      <c r="J20" s="149" t="str">
        <f>IF('Rekapitulácia stavby'!AN16="","",'Rekapitulácia stavby'!AN16)</f>
        <v/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9" t="str">
        <f>IF('Rekapitulácia stavby'!E17="","",'Rekapitulácia stavby'!E17)</f>
        <v xml:space="preserve"> </v>
      </c>
      <c r="F21" s="38"/>
      <c r="G21" s="38"/>
      <c r="H21" s="38"/>
      <c r="I21" s="146" t="s">
        <v>27</v>
      </c>
      <c r="J21" s="149" t="str">
        <f>IF('Rekapitulácia stavby'!AN17="","",'Rekapitulácia stavby'!AN17)</f>
        <v/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46" t="s">
        <v>34</v>
      </c>
      <c r="E23" s="38"/>
      <c r="F23" s="38"/>
      <c r="G23" s="38"/>
      <c r="H23" s="38"/>
      <c r="I23" s="146" t="s">
        <v>24</v>
      </c>
      <c r="J23" s="149" t="str">
        <f>IF('Rekapitulácia stavby'!AN19="","",'Rekapitulácia stavby'!AN19)</f>
        <v/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9" t="str">
        <f>IF('Rekapitulácia stavby'!E20="","",'Rekapitulácia stavby'!E20)</f>
        <v xml:space="preserve"> </v>
      </c>
      <c r="F24" s="38"/>
      <c r="G24" s="38"/>
      <c r="H24" s="38"/>
      <c r="I24" s="146" t="s">
        <v>27</v>
      </c>
      <c r="J24" s="149" t="str">
        <f>IF('Rekapitulácia stavby'!AN20="","",'Rekapitulácia stavby'!AN20)</f>
        <v/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46" t="s">
        <v>35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6" t="s">
        <v>36</v>
      </c>
      <c r="E30" s="38"/>
      <c r="F30" s="38"/>
      <c r="G30" s="38"/>
      <c r="H30" s="38"/>
      <c r="I30" s="38"/>
      <c r="J30" s="157">
        <f>ROUND(J121,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58" t="s">
        <v>38</v>
      </c>
      <c r="G32" s="38"/>
      <c r="H32" s="38"/>
      <c r="I32" s="158" t="s">
        <v>37</v>
      </c>
      <c r="J32" s="158" t="s">
        <v>39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59" t="s">
        <v>40</v>
      </c>
      <c r="E33" s="160" t="s">
        <v>41</v>
      </c>
      <c r="F33" s="161">
        <f>ROUND((SUM(BE121:BE170)),  2)</f>
        <v>0</v>
      </c>
      <c r="G33" s="162"/>
      <c r="H33" s="162"/>
      <c r="I33" s="163">
        <v>0.20000000000000001</v>
      </c>
      <c r="J33" s="161">
        <f>ROUND(((SUM(BE121:BE170))*I33),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60" t="s">
        <v>42</v>
      </c>
      <c r="F34" s="161">
        <f>ROUND((SUM(BF121:BF170)),  2)</f>
        <v>0</v>
      </c>
      <c r="G34" s="162"/>
      <c r="H34" s="162"/>
      <c r="I34" s="163">
        <v>0.20000000000000001</v>
      </c>
      <c r="J34" s="161">
        <f>ROUND(((SUM(BF121:BF170))*I34),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43</v>
      </c>
      <c r="F35" s="164">
        <f>ROUND((SUM(BG121:BG170)),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44</v>
      </c>
      <c r="F36" s="164">
        <f>ROUND((SUM(BH121:BH170)),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45</v>
      </c>
      <c r="F37" s="161">
        <f>ROUND((SUM(BI121:BI170)),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9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9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106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Sklad potravinárskych výrobkov - Kolárovo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104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G - Bleskozvod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Kolárovo</v>
      </c>
      <c r="G89" s="40"/>
      <c r="H89" s="40"/>
      <c r="I89" s="32" t="s">
        <v>21</v>
      </c>
      <c r="J89" s="85" t="str">
        <f>IF(J12="","",J12)</f>
        <v>7. 2. 2024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TOMATA s.r.o.</v>
      </c>
      <c r="G91" s="40"/>
      <c r="H91" s="40"/>
      <c r="I91" s="32" t="s">
        <v>31</v>
      </c>
      <c r="J91" s="36" t="str">
        <f>E21</f>
        <v xml:space="preserve"> 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107</v>
      </c>
      <c r="D94" s="186"/>
      <c r="E94" s="186"/>
      <c r="F94" s="186"/>
      <c r="G94" s="186"/>
      <c r="H94" s="186"/>
      <c r="I94" s="186"/>
      <c r="J94" s="187" t="s">
        <v>108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109</v>
      </c>
      <c r="D96" s="40"/>
      <c r="E96" s="40"/>
      <c r="F96" s="40"/>
      <c r="G96" s="40"/>
      <c r="H96" s="40"/>
      <c r="I96" s="40"/>
      <c r="J96" s="116">
        <f>J121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110</v>
      </c>
    </row>
    <row r="97" s="9" customFormat="1" ht="24.96" customHeight="1">
      <c r="A97" s="9"/>
      <c r="B97" s="189"/>
      <c r="C97" s="190"/>
      <c r="D97" s="191" t="s">
        <v>161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2" customFormat="1" ht="19.92" customHeight="1">
      <c r="A98" s="12"/>
      <c r="B98" s="240"/>
      <c r="C98" s="241"/>
      <c r="D98" s="242" t="s">
        <v>758</v>
      </c>
      <c r="E98" s="243"/>
      <c r="F98" s="243"/>
      <c r="G98" s="243"/>
      <c r="H98" s="243"/>
      <c r="I98" s="243"/>
      <c r="J98" s="244">
        <f>J123</f>
        <v>0</v>
      </c>
      <c r="K98" s="241"/>
      <c r="L98" s="245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s="12" customFormat="1" ht="19.92" customHeight="1">
      <c r="A99" s="12"/>
      <c r="B99" s="240"/>
      <c r="C99" s="241"/>
      <c r="D99" s="242" t="s">
        <v>1040</v>
      </c>
      <c r="E99" s="243"/>
      <c r="F99" s="243"/>
      <c r="G99" s="243"/>
      <c r="H99" s="243"/>
      <c r="I99" s="243"/>
      <c r="J99" s="244">
        <f>J160</f>
        <v>0</v>
      </c>
      <c r="K99" s="241"/>
      <c r="L99" s="24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s="12" customFormat="1" ht="19.92" customHeight="1">
      <c r="A100" s="12"/>
      <c r="B100" s="240"/>
      <c r="C100" s="241"/>
      <c r="D100" s="242" t="s">
        <v>759</v>
      </c>
      <c r="E100" s="243"/>
      <c r="F100" s="243"/>
      <c r="G100" s="243"/>
      <c r="H100" s="243"/>
      <c r="I100" s="243"/>
      <c r="J100" s="244">
        <f>J165</f>
        <v>0</v>
      </c>
      <c r="K100" s="241"/>
      <c r="L100" s="245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s="9" customFormat="1" ht="24.96" customHeight="1">
      <c r="A101" s="9"/>
      <c r="B101" s="189"/>
      <c r="C101" s="190"/>
      <c r="D101" s="191" t="s">
        <v>644</v>
      </c>
      <c r="E101" s="192"/>
      <c r="F101" s="192"/>
      <c r="G101" s="192"/>
      <c r="H101" s="192"/>
      <c r="I101" s="192"/>
      <c r="J101" s="193">
        <f>J168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9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72"/>
      <c r="C103" s="73"/>
      <c r="D103" s="73"/>
      <c r="E103" s="73"/>
      <c r="F103" s="73"/>
      <c r="G103" s="73"/>
      <c r="H103" s="73"/>
      <c r="I103" s="73"/>
      <c r="J103" s="73"/>
      <c r="K103" s="73"/>
      <c r="L103" s="69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74"/>
      <c r="C107" s="75"/>
      <c r="D107" s="75"/>
      <c r="E107" s="75"/>
      <c r="F107" s="75"/>
      <c r="G107" s="75"/>
      <c r="H107" s="75"/>
      <c r="I107" s="75"/>
      <c r="J107" s="75"/>
      <c r="K107" s="75"/>
      <c r="L107" s="69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112</v>
      </c>
      <c r="D108" s="40"/>
      <c r="E108" s="40"/>
      <c r="F108" s="40"/>
      <c r="G108" s="40"/>
      <c r="H108" s="40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15</v>
      </c>
      <c r="D110" s="40"/>
      <c r="E110" s="40"/>
      <c r="F110" s="40"/>
      <c r="G110" s="40"/>
      <c r="H110" s="40"/>
      <c r="I110" s="40"/>
      <c r="J110" s="40"/>
      <c r="K110" s="40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Sklad potravinárskych výrobkov - Kolárovo</v>
      </c>
      <c r="F111" s="32"/>
      <c r="G111" s="32"/>
      <c r="H111" s="32"/>
      <c r="I111" s="40"/>
      <c r="J111" s="40"/>
      <c r="K111" s="40"/>
      <c r="L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104</v>
      </c>
      <c r="D112" s="40"/>
      <c r="E112" s="40"/>
      <c r="F112" s="40"/>
      <c r="G112" s="40"/>
      <c r="H112" s="40"/>
      <c r="I112" s="40"/>
      <c r="J112" s="40"/>
      <c r="K112" s="40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82" t="str">
        <f>E9</f>
        <v>G - Bleskozvod</v>
      </c>
      <c r="F113" s="40"/>
      <c r="G113" s="40"/>
      <c r="H113" s="40"/>
      <c r="I113" s="40"/>
      <c r="J113" s="40"/>
      <c r="K113" s="40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19</v>
      </c>
      <c r="D115" s="40"/>
      <c r="E115" s="40"/>
      <c r="F115" s="27" t="str">
        <f>F12</f>
        <v>Kolárovo</v>
      </c>
      <c r="G115" s="40"/>
      <c r="H115" s="40"/>
      <c r="I115" s="32" t="s">
        <v>21</v>
      </c>
      <c r="J115" s="85" t="str">
        <f>IF(J12="","",J12)</f>
        <v>7. 2. 2024</v>
      </c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23</v>
      </c>
      <c r="D117" s="40"/>
      <c r="E117" s="40"/>
      <c r="F117" s="27" t="str">
        <f>E15</f>
        <v>TOMATA s.r.o.</v>
      </c>
      <c r="G117" s="40"/>
      <c r="H117" s="40"/>
      <c r="I117" s="32" t="s">
        <v>31</v>
      </c>
      <c r="J117" s="36" t="str">
        <f>E21</f>
        <v xml:space="preserve"> </v>
      </c>
      <c r="K117" s="40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29</v>
      </c>
      <c r="D118" s="40"/>
      <c r="E118" s="40"/>
      <c r="F118" s="27" t="str">
        <f>IF(E18="","",E18)</f>
        <v>Vyplň údaj</v>
      </c>
      <c r="G118" s="40"/>
      <c r="H118" s="40"/>
      <c r="I118" s="32" t="s">
        <v>34</v>
      </c>
      <c r="J118" s="36" t="str">
        <f>E24</f>
        <v xml:space="preserve"> </v>
      </c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0" customFormat="1" ht="29.28" customHeight="1">
      <c r="A120" s="195"/>
      <c r="B120" s="196"/>
      <c r="C120" s="197" t="s">
        <v>113</v>
      </c>
      <c r="D120" s="198" t="s">
        <v>61</v>
      </c>
      <c r="E120" s="198" t="s">
        <v>57</v>
      </c>
      <c r="F120" s="198" t="s">
        <v>58</v>
      </c>
      <c r="G120" s="198" t="s">
        <v>114</v>
      </c>
      <c r="H120" s="198" t="s">
        <v>115</v>
      </c>
      <c r="I120" s="198" t="s">
        <v>116</v>
      </c>
      <c r="J120" s="199" t="s">
        <v>108</v>
      </c>
      <c r="K120" s="200" t="s">
        <v>117</v>
      </c>
      <c r="L120" s="201"/>
      <c r="M120" s="106" t="s">
        <v>1</v>
      </c>
      <c r="N120" s="107" t="s">
        <v>40</v>
      </c>
      <c r="O120" s="107" t="s">
        <v>118</v>
      </c>
      <c r="P120" s="107" t="s">
        <v>119</v>
      </c>
      <c r="Q120" s="107" t="s">
        <v>120</v>
      </c>
      <c r="R120" s="107" t="s">
        <v>121</v>
      </c>
      <c r="S120" s="107" t="s">
        <v>122</v>
      </c>
      <c r="T120" s="108" t="s">
        <v>123</v>
      </c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</row>
    <row r="121" s="2" customFormat="1" ht="22.8" customHeight="1">
      <c r="A121" s="38"/>
      <c r="B121" s="39"/>
      <c r="C121" s="113" t="s">
        <v>109</v>
      </c>
      <c r="D121" s="40"/>
      <c r="E121" s="40"/>
      <c r="F121" s="40"/>
      <c r="G121" s="40"/>
      <c r="H121" s="40"/>
      <c r="I121" s="40"/>
      <c r="J121" s="202">
        <f>BK121</f>
        <v>0</v>
      </c>
      <c r="K121" s="40"/>
      <c r="L121" s="44"/>
      <c r="M121" s="109"/>
      <c r="N121" s="203"/>
      <c r="O121" s="110"/>
      <c r="P121" s="204">
        <f>P122+P168</f>
        <v>0</v>
      </c>
      <c r="Q121" s="110"/>
      <c r="R121" s="204">
        <f>R122+R168</f>
        <v>0.5063200000000001</v>
      </c>
      <c r="S121" s="110"/>
      <c r="T121" s="205">
        <f>T122+T168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110</v>
      </c>
      <c r="BK121" s="206">
        <f>BK122+BK168</f>
        <v>0</v>
      </c>
    </row>
    <row r="122" s="11" customFormat="1" ht="25.92" customHeight="1">
      <c r="A122" s="11"/>
      <c r="B122" s="207"/>
      <c r="C122" s="208"/>
      <c r="D122" s="209" t="s">
        <v>75</v>
      </c>
      <c r="E122" s="210" t="s">
        <v>299</v>
      </c>
      <c r="F122" s="210" t="s">
        <v>457</v>
      </c>
      <c r="G122" s="208"/>
      <c r="H122" s="208"/>
      <c r="I122" s="211"/>
      <c r="J122" s="212">
        <f>BK122</f>
        <v>0</v>
      </c>
      <c r="K122" s="208"/>
      <c r="L122" s="213"/>
      <c r="M122" s="214"/>
      <c r="N122" s="215"/>
      <c r="O122" s="215"/>
      <c r="P122" s="216">
        <f>P123+P160+P165</f>
        <v>0</v>
      </c>
      <c r="Q122" s="215"/>
      <c r="R122" s="216">
        <f>R123+R160+R165</f>
        <v>0.48132000000000008</v>
      </c>
      <c r="S122" s="215"/>
      <c r="T122" s="217">
        <f>T123+T160+T165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8" t="s">
        <v>138</v>
      </c>
      <c r="AT122" s="219" t="s">
        <v>75</v>
      </c>
      <c r="AU122" s="219" t="s">
        <v>76</v>
      </c>
      <c r="AY122" s="218" t="s">
        <v>127</v>
      </c>
      <c r="BK122" s="220">
        <f>BK123+BK160+BK165</f>
        <v>0</v>
      </c>
    </row>
    <row r="123" s="11" customFormat="1" ht="22.8" customHeight="1">
      <c r="A123" s="11"/>
      <c r="B123" s="207"/>
      <c r="C123" s="208"/>
      <c r="D123" s="209" t="s">
        <v>75</v>
      </c>
      <c r="E123" s="246" t="s">
        <v>760</v>
      </c>
      <c r="F123" s="246" t="s">
        <v>761</v>
      </c>
      <c r="G123" s="208"/>
      <c r="H123" s="208"/>
      <c r="I123" s="211"/>
      <c r="J123" s="247">
        <f>BK123</f>
        <v>0</v>
      </c>
      <c r="K123" s="208"/>
      <c r="L123" s="213"/>
      <c r="M123" s="214"/>
      <c r="N123" s="215"/>
      <c r="O123" s="215"/>
      <c r="P123" s="216">
        <f>SUM(P124:P159)</f>
        <v>0</v>
      </c>
      <c r="Q123" s="215"/>
      <c r="R123" s="216">
        <f>SUM(R124:R159)</f>
        <v>0.48132000000000008</v>
      </c>
      <c r="S123" s="215"/>
      <c r="T123" s="217">
        <f>SUM(T124:T159)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218" t="s">
        <v>138</v>
      </c>
      <c r="AT123" s="219" t="s">
        <v>75</v>
      </c>
      <c r="AU123" s="219" t="s">
        <v>84</v>
      </c>
      <c r="AY123" s="218" t="s">
        <v>127</v>
      </c>
      <c r="BK123" s="220">
        <f>SUM(BK124:BK159)</f>
        <v>0</v>
      </c>
    </row>
    <row r="124" s="2" customFormat="1" ht="24.15" customHeight="1">
      <c r="A124" s="38"/>
      <c r="B124" s="39"/>
      <c r="C124" s="221" t="s">
        <v>138</v>
      </c>
      <c r="D124" s="221" t="s">
        <v>128</v>
      </c>
      <c r="E124" s="222" t="s">
        <v>1041</v>
      </c>
      <c r="F124" s="223" t="s">
        <v>1042</v>
      </c>
      <c r="G124" s="224" t="s">
        <v>240</v>
      </c>
      <c r="H124" s="225">
        <v>43</v>
      </c>
      <c r="I124" s="226"/>
      <c r="J124" s="227">
        <f>ROUND(I124*H124,2)</f>
        <v>0</v>
      </c>
      <c r="K124" s="228"/>
      <c r="L124" s="44"/>
      <c r="M124" s="229" t="s">
        <v>1</v>
      </c>
      <c r="N124" s="230" t="s">
        <v>42</v>
      </c>
      <c r="O124" s="97"/>
      <c r="P124" s="231">
        <f>O124*H124</f>
        <v>0</v>
      </c>
      <c r="Q124" s="231">
        <v>0</v>
      </c>
      <c r="R124" s="231">
        <f>Q124*H124</f>
        <v>0</v>
      </c>
      <c r="S124" s="231">
        <v>0</v>
      </c>
      <c r="T124" s="23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3" t="s">
        <v>428</v>
      </c>
      <c r="AT124" s="233" t="s">
        <v>128</v>
      </c>
      <c r="AU124" s="233" t="s">
        <v>133</v>
      </c>
      <c r="AY124" s="17" t="s">
        <v>127</v>
      </c>
      <c r="BE124" s="234">
        <f>IF(N124="základná",J124,0)</f>
        <v>0</v>
      </c>
      <c r="BF124" s="234">
        <f>IF(N124="znížená",J124,0)</f>
        <v>0</v>
      </c>
      <c r="BG124" s="234">
        <f>IF(N124="zákl. prenesená",J124,0)</f>
        <v>0</v>
      </c>
      <c r="BH124" s="234">
        <f>IF(N124="zníž. prenesená",J124,0)</f>
        <v>0</v>
      </c>
      <c r="BI124" s="234">
        <f>IF(N124="nulová",J124,0)</f>
        <v>0</v>
      </c>
      <c r="BJ124" s="17" t="s">
        <v>133</v>
      </c>
      <c r="BK124" s="234">
        <f>ROUND(I124*H124,2)</f>
        <v>0</v>
      </c>
      <c r="BL124" s="17" t="s">
        <v>428</v>
      </c>
      <c r="BM124" s="233" t="s">
        <v>1043</v>
      </c>
    </row>
    <row r="125" s="2" customFormat="1" ht="16.5" customHeight="1">
      <c r="A125" s="38"/>
      <c r="B125" s="39"/>
      <c r="C125" s="260" t="s">
        <v>143</v>
      </c>
      <c r="D125" s="260" t="s">
        <v>299</v>
      </c>
      <c r="E125" s="261" t="s">
        <v>1044</v>
      </c>
      <c r="F125" s="262" t="s">
        <v>1045</v>
      </c>
      <c r="G125" s="263" t="s">
        <v>302</v>
      </c>
      <c r="H125" s="264">
        <v>30.100000000000001</v>
      </c>
      <c r="I125" s="265"/>
      <c r="J125" s="266">
        <f>ROUND(I125*H125,2)</f>
        <v>0</v>
      </c>
      <c r="K125" s="267"/>
      <c r="L125" s="268"/>
      <c r="M125" s="269" t="s">
        <v>1</v>
      </c>
      <c r="N125" s="270" t="s">
        <v>42</v>
      </c>
      <c r="O125" s="97"/>
      <c r="P125" s="231">
        <f>O125*H125</f>
        <v>0</v>
      </c>
      <c r="Q125" s="231">
        <v>0.001</v>
      </c>
      <c r="R125" s="231">
        <f>Q125*H125</f>
        <v>0.030100000000000002</v>
      </c>
      <c r="S125" s="231">
        <v>0</v>
      </c>
      <c r="T125" s="23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3" t="s">
        <v>767</v>
      </c>
      <c r="AT125" s="233" t="s">
        <v>299</v>
      </c>
      <c r="AU125" s="233" t="s">
        <v>133</v>
      </c>
      <c r="AY125" s="17" t="s">
        <v>127</v>
      </c>
      <c r="BE125" s="234">
        <f>IF(N125="základná",J125,0)</f>
        <v>0</v>
      </c>
      <c r="BF125" s="234">
        <f>IF(N125="znížená",J125,0)</f>
        <v>0</v>
      </c>
      <c r="BG125" s="234">
        <f>IF(N125="zákl. prenesená",J125,0)</f>
        <v>0</v>
      </c>
      <c r="BH125" s="234">
        <f>IF(N125="zníž. prenesená",J125,0)</f>
        <v>0</v>
      </c>
      <c r="BI125" s="234">
        <f>IF(N125="nulová",J125,0)</f>
        <v>0</v>
      </c>
      <c r="BJ125" s="17" t="s">
        <v>133</v>
      </c>
      <c r="BK125" s="234">
        <f>ROUND(I125*H125,2)</f>
        <v>0</v>
      </c>
      <c r="BL125" s="17" t="s">
        <v>767</v>
      </c>
      <c r="BM125" s="233" t="s">
        <v>1046</v>
      </c>
    </row>
    <row r="126" s="2" customFormat="1" ht="24.15" customHeight="1">
      <c r="A126" s="38"/>
      <c r="B126" s="39"/>
      <c r="C126" s="221" t="s">
        <v>84</v>
      </c>
      <c r="D126" s="221" t="s">
        <v>128</v>
      </c>
      <c r="E126" s="222" t="s">
        <v>1047</v>
      </c>
      <c r="F126" s="223" t="s">
        <v>1048</v>
      </c>
      <c r="G126" s="224" t="s">
        <v>240</v>
      </c>
      <c r="H126" s="225">
        <v>147</v>
      </c>
      <c r="I126" s="226"/>
      <c r="J126" s="227">
        <f>ROUND(I126*H126,2)</f>
        <v>0</v>
      </c>
      <c r="K126" s="228"/>
      <c r="L126" s="44"/>
      <c r="M126" s="229" t="s">
        <v>1</v>
      </c>
      <c r="N126" s="230" t="s">
        <v>42</v>
      </c>
      <c r="O126" s="97"/>
      <c r="P126" s="231">
        <f>O126*H126</f>
        <v>0</v>
      </c>
      <c r="Q126" s="231">
        <v>0</v>
      </c>
      <c r="R126" s="231">
        <f>Q126*H126</f>
        <v>0</v>
      </c>
      <c r="S126" s="231">
        <v>0</v>
      </c>
      <c r="T126" s="23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3" t="s">
        <v>428</v>
      </c>
      <c r="AT126" s="233" t="s">
        <v>128</v>
      </c>
      <c r="AU126" s="233" t="s">
        <v>133</v>
      </c>
      <c r="AY126" s="17" t="s">
        <v>127</v>
      </c>
      <c r="BE126" s="234">
        <f>IF(N126="základná",J126,0)</f>
        <v>0</v>
      </c>
      <c r="BF126" s="234">
        <f>IF(N126="znížená",J126,0)</f>
        <v>0</v>
      </c>
      <c r="BG126" s="234">
        <f>IF(N126="zákl. prenesená",J126,0)</f>
        <v>0</v>
      </c>
      <c r="BH126" s="234">
        <f>IF(N126="zníž. prenesená",J126,0)</f>
        <v>0</v>
      </c>
      <c r="BI126" s="234">
        <f>IF(N126="nulová",J126,0)</f>
        <v>0</v>
      </c>
      <c r="BJ126" s="17" t="s">
        <v>133</v>
      </c>
      <c r="BK126" s="234">
        <f>ROUND(I126*H126,2)</f>
        <v>0</v>
      </c>
      <c r="BL126" s="17" t="s">
        <v>428</v>
      </c>
      <c r="BM126" s="233" t="s">
        <v>1049</v>
      </c>
    </row>
    <row r="127" s="2" customFormat="1" ht="16.5" customHeight="1">
      <c r="A127" s="38"/>
      <c r="B127" s="39"/>
      <c r="C127" s="260" t="s">
        <v>133</v>
      </c>
      <c r="D127" s="260" t="s">
        <v>299</v>
      </c>
      <c r="E127" s="261" t="s">
        <v>1050</v>
      </c>
      <c r="F127" s="262" t="s">
        <v>1051</v>
      </c>
      <c r="G127" s="263" t="s">
        <v>302</v>
      </c>
      <c r="H127" s="264">
        <v>139.65000000000001</v>
      </c>
      <c r="I127" s="265"/>
      <c r="J127" s="266">
        <f>ROUND(I127*H127,2)</f>
        <v>0</v>
      </c>
      <c r="K127" s="267"/>
      <c r="L127" s="268"/>
      <c r="M127" s="269" t="s">
        <v>1</v>
      </c>
      <c r="N127" s="270" t="s">
        <v>42</v>
      </c>
      <c r="O127" s="97"/>
      <c r="P127" s="231">
        <f>O127*H127</f>
        <v>0</v>
      </c>
      <c r="Q127" s="231">
        <v>0.001</v>
      </c>
      <c r="R127" s="231">
        <f>Q127*H127</f>
        <v>0.13965</v>
      </c>
      <c r="S127" s="231">
        <v>0</v>
      </c>
      <c r="T127" s="23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3" t="s">
        <v>767</v>
      </c>
      <c r="AT127" s="233" t="s">
        <v>299</v>
      </c>
      <c r="AU127" s="233" t="s">
        <v>133</v>
      </c>
      <c r="AY127" s="17" t="s">
        <v>127</v>
      </c>
      <c r="BE127" s="234">
        <f>IF(N127="základná",J127,0)</f>
        <v>0</v>
      </c>
      <c r="BF127" s="234">
        <f>IF(N127="znížená",J127,0)</f>
        <v>0</v>
      </c>
      <c r="BG127" s="234">
        <f>IF(N127="zákl. prenesená",J127,0)</f>
        <v>0</v>
      </c>
      <c r="BH127" s="234">
        <f>IF(N127="zníž. prenesená",J127,0)</f>
        <v>0</v>
      </c>
      <c r="BI127" s="234">
        <f>IF(N127="nulová",J127,0)</f>
        <v>0</v>
      </c>
      <c r="BJ127" s="17" t="s">
        <v>133</v>
      </c>
      <c r="BK127" s="234">
        <f>ROUND(I127*H127,2)</f>
        <v>0</v>
      </c>
      <c r="BL127" s="17" t="s">
        <v>767</v>
      </c>
      <c r="BM127" s="233" t="s">
        <v>1052</v>
      </c>
    </row>
    <row r="128" s="2" customFormat="1" ht="21.75" customHeight="1">
      <c r="A128" s="38"/>
      <c r="B128" s="39"/>
      <c r="C128" s="221" t="s">
        <v>330</v>
      </c>
      <c r="D128" s="221" t="s">
        <v>128</v>
      </c>
      <c r="E128" s="222" t="s">
        <v>1053</v>
      </c>
      <c r="F128" s="223" t="s">
        <v>1054</v>
      </c>
      <c r="G128" s="224" t="s">
        <v>296</v>
      </c>
      <c r="H128" s="225">
        <v>1</v>
      </c>
      <c r="I128" s="226"/>
      <c r="J128" s="227">
        <f>ROUND(I128*H128,2)</f>
        <v>0</v>
      </c>
      <c r="K128" s="228"/>
      <c r="L128" s="44"/>
      <c r="M128" s="229" t="s">
        <v>1</v>
      </c>
      <c r="N128" s="230" t="s">
        <v>42</v>
      </c>
      <c r="O128" s="97"/>
      <c r="P128" s="231">
        <f>O128*H128</f>
        <v>0</v>
      </c>
      <c r="Q128" s="231">
        <v>0</v>
      </c>
      <c r="R128" s="231">
        <f>Q128*H128</f>
        <v>0</v>
      </c>
      <c r="S128" s="231">
        <v>0</v>
      </c>
      <c r="T128" s="23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3" t="s">
        <v>428</v>
      </c>
      <c r="AT128" s="233" t="s">
        <v>128</v>
      </c>
      <c r="AU128" s="233" t="s">
        <v>133</v>
      </c>
      <c r="AY128" s="17" t="s">
        <v>127</v>
      </c>
      <c r="BE128" s="234">
        <f>IF(N128="základná",J128,0)</f>
        <v>0</v>
      </c>
      <c r="BF128" s="234">
        <f>IF(N128="znížená",J128,0)</f>
        <v>0</v>
      </c>
      <c r="BG128" s="234">
        <f>IF(N128="zákl. prenesená",J128,0)</f>
        <v>0</v>
      </c>
      <c r="BH128" s="234">
        <f>IF(N128="zníž. prenesená",J128,0)</f>
        <v>0</v>
      </c>
      <c r="BI128" s="234">
        <f>IF(N128="nulová",J128,0)</f>
        <v>0</v>
      </c>
      <c r="BJ128" s="17" t="s">
        <v>133</v>
      </c>
      <c r="BK128" s="234">
        <f>ROUND(I128*H128,2)</f>
        <v>0</v>
      </c>
      <c r="BL128" s="17" t="s">
        <v>428</v>
      </c>
      <c r="BM128" s="233" t="s">
        <v>1055</v>
      </c>
    </row>
    <row r="129" s="2" customFormat="1" ht="24.15" customHeight="1">
      <c r="A129" s="38"/>
      <c r="B129" s="39"/>
      <c r="C129" s="260" t="s">
        <v>343</v>
      </c>
      <c r="D129" s="260" t="s">
        <v>299</v>
      </c>
      <c r="E129" s="261" t="s">
        <v>1056</v>
      </c>
      <c r="F129" s="262" t="s">
        <v>1057</v>
      </c>
      <c r="G129" s="263" t="s">
        <v>296</v>
      </c>
      <c r="H129" s="264">
        <v>1</v>
      </c>
      <c r="I129" s="265"/>
      <c r="J129" s="266">
        <f>ROUND(I129*H129,2)</f>
        <v>0</v>
      </c>
      <c r="K129" s="267"/>
      <c r="L129" s="268"/>
      <c r="M129" s="269" t="s">
        <v>1</v>
      </c>
      <c r="N129" s="270" t="s">
        <v>42</v>
      </c>
      <c r="O129" s="97"/>
      <c r="P129" s="231">
        <f>O129*H129</f>
        <v>0</v>
      </c>
      <c r="Q129" s="231">
        <v>0.00027999999999999998</v>
      </c>
      <c r="R129" s="231">
        <f>Q129*H129</f>
        <v>0.00027999999999999998</v>
      </c>
      <c r="S129" s="231">
        <v>0</v>
      </c>
      <c r="T129" s="23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3" t="s">
        <v>767</v>
      </c>
      <c r="AT129" s="233" t="s">
        <v>299</v>
      </c>
      <c r="AU129" s="233" t="s">
        <v>133</v>
      </c>
      <c r="AY129" s="17" t="s">
        <v>127</v>
      </c>
      <c r="BE129" s="234">
        <f>IF(N129="základná",J129,0)</f>
        <v>0</v>
      </c>
      <c r="BF129" s="234">
        <f>IF(N129="znížená",J129,0)</f>
        <v>0</v>
      </c>
      <c r="BG129" s="234">
        <f>IF(N129="zákl. prenesená",J129,0)</f>
        <v>0</v>
      </c>
      <c r="BH129" s="234">
        <f>IF(N129="zníž. prenesená",J129,0)</f>
        <v>0</v>
      </c>
      <c r="BI129" s="234">
        <f>IF(N129="nulová",J129,0)</f>
        <v>0</v>
      </c>
      <c r="BJ129" s="17" t="s">
        <v>133</v>
      </c>
      <c r="BK129" s="234">
        <f>ROUND(I129*H129,2)</f>
        <v>0</v>
      </c>
      <c r="BL129" s="17" t="s">
        <v>767</v>
      </c>
      <c r="BM129" s="233" t="s">
        <v>1058</v>
      </c>
    </row>
    <row r="130" s="2" customFormat="1" ht="24.15" customHeight="1">
      <c r="A130" s="38"/>
      <c r="B130" s="39"/>
      <c r="C130" s="260" t="s">
        <v>339</v>
      </c>
      <c r="D130" s="260" t="s">
        <v>299</v>
      </c>
      <c r="E130" s="261" t="s">
        <v>1059</v>
      </c>
      <c r="F130" s="262" t="s">
        <v>1060</v>
      </c>
      <c r="G130" s="263" t="s">
        <v>296</v>
      </c>
      <c r="H130" s="264">
        <v>1</v>
      </c>
      <c r="I130" s="265"/>
      <c r="J130" s="266">
        <f>ROUND(I130*H130,2)</f>
        <v>0</v>
      </c>
      <c r="K130" s="267"/>
      <c r="L130" s="268"/>
      <c r="M130" s="269" t="s">
        <v>1</v>
      </c>
      <c r="N130" s="270" t="s">
        <v>42</v>
      </c>
      <c r="O130" s="97"/>
      <c r="P130" s="231">
        <f>O130*H130</f>
        <v>0</v>
      </c>
      <c r="Q130" s="231">
        <v>0.00024000000000000001</v>
      </c>
      <c r="R130" s="231">
        <f>Q130*H130</f>
        <v>0.00024000000000000001</v>
      </c>
      <c r="S130" s="231">
        <v>0</v>
      </c>
      <c r="T130" s="23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3" t="s">
        <v>767</v>
      </c>
      <c r="AT130" s="233" t="s">
        <v>299</v>
      </c>
      <c r="AU130" s="233" t="s">
        <v>133</v>
      </c>
      <c r="AY130" s="17" t="s">
        <v>127</v>
      </c>
      <c r="BE130" s="234">
        <f>IF(N130="základná",J130,0)</f>
        <v>0</v>
      </c>
      <c r="BF130" s="234">
        <f>IF(N130="znížená",J130,0)</f>
        <v>0</v>
      </c>
      <c r="BG130" s="234">
        <f>IF(N130="zákl. prenesená",J130,0)</f>
        <v>0</v>
      </c>
      <c r="BH130" s="234">
        <f>IF(N130="zníž. prenesená",J130,0)</f>
        <v>0</v>
      </c>
      <c r="BI130" s="234">
        <f>IF(N130="nulová",J130,0)</f>
        <v>0</v>
      </c>
      <c r="BJ130" s="17" t="s">
        <v>133</v>
      </c>
      <c r="BK130" s="234">
        <f>ROUND(I130*H130,2)</f>
        <v>0</v>
      </c>
      <c r="BL130" s="17" t="s">
        <v>767</v>
      </c>
      <c r="BM130" s="233" t="s">
        <v>1061</v>
      </c>
    </row>
    <row r="131" s="2" customFormat="1" ht="16.5" customHeight="1">
      <c r="A131" s="38"/>
      <c r="B131" s="39"/>
      <c r="C131" s="221" t="s">
        <v>277</v>
      </c>
      <c r="D131" s="221" t="s">
        <v>128</v>
      </c>
      <c r="E131" s="222" t="s">
        <v>1062</v>
      </c>
      <c r="F131" s="223" t="s">
        <v>1063</v>
      </c>
      <c r="G131" s="224" t="s">
        <v>296</v>
      </c>
      <c r="H131" s="225">
        <v>14</v>
      </c>
      <c r="I131" s="226"/>
      <c r="J131" s="227">
        <f>ROUND(I131*H131,2)</f>
        <v>0</v>
      </c>
      <c r="K131" s="228"/>
      <c r="L131" s="44"/>
      <c r="M131" s="229" t="s">
        <v>1</v>
      </c>
      <c r="N131" s="230" t="s">
        <v>42</v>
      </c>
      <c r="O131" s="97"/>
      <c r="P131" s="231">
        <f>O131*H131</f>
        <v>0</v>
      </c>
      <c r="Q131" s="231">
        <v>0</v>
      </c>
      <c r="R131" s="231">
        <f>Q131*H131</f>
        <v>0</v>
      </c>
      <c r="S131" s="231">
        <v>0</v>
      </c>
      <c r="T131" s="23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3" t="s">
        <v>428</v>
      </c>
      <c r="AT131" s="233" t="s">
        <v>128</v>
      </c>
      <c r="AU131" s="233" t="s">
        <v>133</v>
      </c>
      <c r="AY131" s="17" t="s">
        <v>127</v>
      </c>
      <c r="BE131" s="234">
        <f>IF(N131="základná",J131,0)</f>
        <v>0</v>
      </c>
      <c r="BF131" s="234">
        <f>IF(N131="znížená",J131,0)</f>
        <v>0</v>
      </c>
      <c r="BG131" s="234">
        <f>IF(N131="zákl. prenesená",J131,0)</f>
        <v>0</v>
      </c>
      <c r="BH131" s="234">
        <f>IF(N131="zníž. prenesená",J131,0)</f>
        <v>0</v>
      </c>
      <c r="BI131" s="234">
        <f>IF(N131="nulová",J131,0)</f>
        <v>0</v>
      </c>
      <c r="BJ131" s="17" t="s">
        <v>133</v>
      </c>
      <c r="BK131" s="234">
        <f>ROUND(I131*H131,2)</f>
        <v>0</v>
      </c>
      <c r="BL131" s="17" t="s">
        <v>428</v>
      </c>
      <c r="BM131" s="233" t="s">
        <v>1064</v>
      </c>
    </row>
    <row r="132" s="2" customFormat="1" ht="16.5" customHeight="1">
      <c r="A132" s="38"/>
      <c r="B132" s="39"/>
      <c r="C132" s="260" t="s">
        <v>285</v>
      </c>
      <c r="D132" s="260" t="s">
        <v>299</v>
      </c>
      <c r="E132" s="261" t="s">
        <v>1065</v>
      </c>
      <c r="F132" s="262" t="s">
        <v>1066</v>
      </c>
      <c r="G132" s="263" t="s">
        <v>296</v>
      </c>
      <c r="H132" s="264">
        <v>14</v>
      </c>
      <c r="I132" s="265"/>
      <c r="J132" s="266">
        <f>ROUND(I132*H132,2)</f>
        <v>0</v>
      </c>
      <c r="K132" s="267"/>
      <c r="L132" s="268"/>
      <c r="M132" s="269" t="s">
        <v>1</v>
      </c>
      <c r="N132" s="270" t="s">
        <v>42</v>
      </c>
      <c r="O132" s="97"/>
      <c r="P132" s="231">
        <f>O132*H132</f>
        <v>0</v>
      </c>
      <c r="Q132" s="231">
        <v>3.0000000000000001E-05</v>
      </c>
      <c r="R132" s="231">
        <f>Q132*H132</f>
        <v>0.00042000000000000002</v>
      </c>
      <c r="S132" s="231">
        <v>0</v>
      </c>
      <c r="T132" s="23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3" t="s">
        <v>767</v>
      </c>
      <c r="AT132" s="233" t="s">
        <v>299</v>
      </c>
      <c r="AU132" s="233" t="s">
        <v>133</v>
      </c>
      <c r="AY132" s="17" t="s">
        <v>127</v>
      </c>
      <c r="BE132" s="234">
        <f>IF(N132="základná",J132,0)</f>
        <v>0</v>
      </c>
      <c r="BF132" s="234">
        <f>IF(N132="znížená",J132,0)</f>
        <v>0</v>
      </c>
      <c r="BG132" s="234">
        <f>IF(N132="zákl. prenesená",J132,0)</f>
        <v>0</v>
      </c>
      <c r="BH132" s="234">
        <f>IF(N132="zníž. prenesená",J132,0)</f>
        <v>0</v>
      </c>
      <c r="BI132" s="234">
        <f>IF(N132="nulová",J132,0)</f>
        <v>0</v>
      </c>
      <c r="BJ132" s="17" t="s">
        <v>133</v>
      </c>
      <c r="BK132" s="234">
        <f>ROUND(I132*H132,2)</f>
        <v>0</v>
      </c>
      <c r="BL132" s="17" t="s">
        <v>767</v>
      </c>
      <c r="BM132" s="233" t="s">
        <v>1067</v>
      </c>
    </row>
    <row r="133" s="2" customFormat="1" ht="16.5" customHeight="1">
      <c r="A133" s="38"/>
      <c r="B133" s="39"/>
      <c r="C133" s="221" t="s">
        <v>268</v>
      </c>
      <c r="D133" s="221" t="s">
        <v>128</v>
      </c>
      <c r="E133" s="222" t="s">
        <v>1068</v>
      </c>
      <c r="F133" s="223" t="s">
        <v>1069</v>
      </c>
      <c r="G133" s="224" t="s">
        <v>296</v>
      </c>
      <c r="H133" s="225">
        <v>3</v>
      </c>
      <c r="I133" s="226"/>
      <c r="J133" s="227">
        <f>ROUND(I133*H133,2)</f>
        <v>0</v>
      </c>
      <c r="K133" s="228"/>
      <c r="L133" s="44"/>
      <c r="M133" s="229" t="s">
        <v>1</v>
      </c>
      <c r="N133" s="230" t="s">
        <v>42</v>
      </c>
      <c r="O133" s="97"/>
      <c r="P133" s="231">
        <f>O133*H133</f>
        <v>0</v>
      </c>
      <c r="Q133" s="231">
        <v>0</v>
      </c>
      <c r="R133" s="231">
        <f>Q133*H133</f>
        <v>0</v>
      </c>
      <c r="S133" s="231">
        <v>0</v>
      </c>
      <c r="T133" s="23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3" t="s">
        <v>428</v>
      </c>
      <c r="AT133" s="233" t="s">
        <v>128</v>
      </c>
      <c r="AU133" s="233" t="s">
        <v>133</v>
      </c>
      <c r="AY133" s="17" t="s">
        <v>127</v>
      </c>
      <c r="BE133" s="234">
        <f>IF(N133="základná",J133,0)</f>
        <v>0</v>
      </c>
      <c r="BF133" s="234">
        <f>IF(N133="znížená",J133,0)</f>
        <v>0</v>
      </c>
      <c r="BG133" s="234">
        <f>IF(N133="zákl. prenesená",J133,0)</f>
        <v>0</v>
      </c>
      <c r="BH133" s="234">
        <f>IF(N133="zníž. prenesená",J133,0)</f>
        <v>0</v>
      </c>
      <c r="BI133" s="234">
        <f>IF(N133="nulová",J133,0)</f>
        <v>0</v>
      </c>
      <c r="BJ133" s="17" t="s">
        <v>133</v>
      </c>
      <c r="BK133" s="234">
        <f>ROUND(I133*H133,2)</f>
        <v>0</v>
      </c>
      <c r="BL133" s="17" t="s">
        <v>428</v>
      </c>
      <c r="BM133" s="233" t="s">
        <v>1070</v>
      </c>
    </row>
    <row r="134" s="2" customFormat="1" ht="16.5" customHeight="1">
      <c r="A134" s="38"/>
      <c r="B134" s="39"/>
      <c r="C134" s="260" t="s">
        <v>316</v>
      </c>
      <c r="D134" s="260" t="s">
        <v>299</v>
      </c>
      <c r="E134" s="261" t="s">
        <v>1071</v>
      </c>
      <c r="F134" s="262" t="s">
        <v>1072</v>
      </c>
      <c r="G134" s="263" t="s">
        <v>296</v>
      </c>
      <c r="H134" s="264">
        <v>3</v>
      </c>
      <c r="I134" s="265"/>
      <c r="J134" s="266">
        <f>ROUND(I134*H134,2)</f>
        <v>0</v>
      </c>
      <c r="K134" s="267"/>
      <c r="L134" s="268"/>
      <c r="M134" s="269" t="s">
        <v>1</v>
      </c>
      <c r="N134" s="270" t="s">
        <v>42</v>
      </c>
      <c r="O134" s="97"/>
      <c r="P134" s="231">
        <f>O134*H134</f>
        <v>0</v>
      </c>
      <c r="Q134" s="231">
        <v>0.00016000000000000001</v>
      </c>
      <c r="R134" s="231">
        <f>Q134*H134</f>
        <v>0.00048000000000000007</v>
      </c>
      <c r="S134" s="231">
        <v>0</v>
      </c>
      <c r="T134" s="23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3" t="s">
        <v>767</v>
      </c>
      <c r="AT134" s="233" t="s">
        <v>299</v>
      </c>
      <c r="AU134" s="233" t="s">
        <v>133</v>
      </c>
      <c r="AY134" s="17" t="s">
        <v>127</v>
      </c>
      <c r="BE134" s="234">
        <f>IF(N134="základná",J134,0)</f>
        <v>0</v>
      </c>
      <c r="BF134" s="234">
        <f>IF(N134="znížená",J134,0)</f>
        <v>0</v>
      </c>
      <c r="BG134" s="234">
        <f>IF(N134="zákl. prenesená",J134,0)</f>
        <v>0</v>
      </c>
      <c r="BH134" s="234">
        <f>IF(N134="zníž. prenesená",J134,0)</f>
        <v>0</v>
      </c>
      <c r="BI134" s="234">
        <f>IF(N134="nulová",J134,0)</f>
        <v>0</v>
      </c>
      <c r="BJ134" s="17" t="s">
        <v>133</v>
      </c>
      <c r="BK134" s="234">
        <f>ROUND(I134*H134,2)</f>
        <v>0</v>
      </c>
      <c r="BL134" s="17" t="s">
        <v>767</v>
      </c>
      <c r="BM134" s="233" t="s">
        <v>1073</v>
      </c>
    </row>
    <row r="135" s="2" customFormat="1" ht="21.75" customHeight="1">
      <c r="A135" s="38"/>
      <c r="B135" s="39"/>
      <c r="C135" s="221" t="s">
        <v>320</v>
      </c>
      <c r="D135" s="221" t="s">
        <v>128</v>
      </c>
      <c r="E135" s="222" t="s">
        <v>1074</v>
      </c>
      <c r="F135" s="223" t="s">
        <v>1075</v>
      </c>
      <c r="G135" s="224" t="s">
        <v>296</v>
      </c>
      <c r="H135" s="225">
        <v>3</v>
      </c>
      <c r="I135" s="226"/>
      <c r="J135" s="227">
        <f>ROUND(I135*H135,2)</f>
        <v>0</v>
      </c>
      <c r="K135" s="228"/>
      <c r="L135" s="44"/>
      <c r="M135" s="229" t="s">
        <v>1</v>
      </c>
      <c r="N135" s="230" t="s">
        <v>42</v>
      </c>
      <c r="O135" s="97"/>
      <c r="P135" s="231">
        <f>O135*H135</f>
        <v>0</v>
      </c>
      <c r="Q135" s="231">
        <v>0</v>
      </c>
      <c r="R135" s="231">
        <f>Q135*H135</f>
        <v>0</v>
      </c>
      <c r="S135" s="231">
        <v>0</v>
      </c>
      <c r="T135" s="23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3" t="s">
        <v>428</v>
      </c>
      <c r="AT135" s="233" t="s">
        <v>128</v>
      </c>
      <c r="AU135" s="233" t="s">
        <v>133</v>
      </c>
      <c r="AY135" s="17" t="s">
        <v>127</v>
      </c>
      <c r="BE135" s="234">
        <f>IF(N135="základná",J135,0)</f>
        <v>0</v>
      </c>
      <c r="BF135" s="234">
        <f>IF(N135="znížená",J135,0)</f>
        <v>0</v>
      </c>
      <c r="BG135" s="234">
        <f>IF(N135="zákl. prenesená",J135,0)</f>
        <v>0</v>
      </c>
      <c r="BH135" s="234">
        <f>IF(N135="zníž. prenesená",J135,0)</f>
        <v>0</v>
      </c>
      <c r="BI135" s="234">
        <f>IF(N135="nulová",J135,0)</f>
        <v>0</v>
      </c>
      <c r="BJ135" s="17" t="s">
        <v>133</v>
      </c>
      <c r="BK135" s="234">
        <f>ROUND(I135*H135,2)</f>
        <v>0</v>
      </c>
      <c r="BL135" s="17" t="s">
        <v>428</v>
      </c>
      <c r="BM135" s="233" t="s">
        <v>1076</v>
      </c>
    </row>
    <row r="136" s="2" customFormat="1" ht="21.75" customHeight="1">
      <c r="A136" s="38"/>
      <c r="B136" s="39"/>
      <c r="C136" s="260" t="s">
        <v>325</v>
      </c>
      <c r="D136" s="260" t="s">
        <v>299</v>
      </c>
      <c r="E136" s="261" t="s">
        <v>1077</v>
      </c>
      <c r="F136" s="262" t="s">
        <v>1078</v>
      </c>
      <c r="G136" s="263" t="s">
        <v>296</v>
      </c>
      <c r="H136" s="264">
        <v>3</v>
      </c>
      <c r="I136" s="265"/>
      <c r="J136" s="266">
        <f>ROUND(I136*H136,2)</f>
        <v>0</v>
      </c>
      <c r="K136" s="267"/>
      <c r="L136" s="268"/>
      <c r="M136" s="269" t="s">
        <v>1</v>
      </c>
      <c r="N136" s="270" t="s">
        <v>42</v>
      </c>
      <c r="O136" s="97"/>
      <c r="P136" s="231">
        <f>O136*H136</f>
        <v>0</v>
      </c>
      <c r="Q136" s="231">
        <v>0.00040000000000000002</v>
      </c>
      <c r="R136" s="231">
        <f>Q136*H136</f>
        <v>0.0012000000000000001</v>
      </c>
      <c r="S136" s="231">
        <v>0</v>
      </c>
      <c r="T136" s="23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3" t="s">
        <v>767</v>
      </c>
      <c r="AT136" s="233" t="s">
        <v>299</v>
      </c>
      <c r="AU136" s="233" t="s">
        <v>133</v>
      </c>
      <c r="AY136" s="17" t="s">
        <v>127</v>
      </c>
      <c r="BE136" s="234">
        <f>IF(N136="základná",J136,0)</f>
        <v>0</v>
      </c>
      <c r="BF136" s="234">
        <f>IF(N136="znížená",J136,0)</f>
        <v>0</v>
      </c>
      <c r="BG136" s="234">
        <f>IF(N136="zákl. prenesená",J136,0)</f>
        <v>0</v>
      </c>
      <c r="BH136" s="234">
        <f>IF(N136="zníž. prenesená",J136,0)</f>
        <v>0</v>
      </c>
      <c r="BI136" s="234">
        <f>IF(N136="nulová",J136,0)</f>
        <v>0</v>
      </c>
      <c r="BJ136" s="17" t="s">
        <v>133</v>
      </c>
      <c r="BK136" s="234">
        <f>ROUND(I136*H136,2)</f>
        <v>0</v>
      </c>
      <c r="BL136" s="17" t="s">
        <v>767</v>
      </c>
      <c r="BM136" s="233" t="s">
        <v>1079</v>
      </c>
    </row>
    <row r="137" s="2" customFormat="1" ht="16.5" customHeight="1">
      <c r="A137" s="38"/>
      <c r="B137" s="39"/>
      <c r="C137" s="221" t="s">
        <v>289</v>
      </c>
      <c r="D137" s="221" t="s">
        <v>128</v>
      </c>
      <c r="E137" s="222" t="s">
        <v>1080</v>
      </c>
      <c r="F137" s="223" t="s">
        <v>1081</v>
      </c>
      <c r="G137" s="224" t="s">
        <v>296</v>
      </c>
      <c r="H137" s="225">
        <v>14</v>
      </c>
      <c r="I137" s="226"/>
      <c r="J137" s="227">
        <f>ROUND(I137*H137,2)</f>
        <v>0</v>
      </c>
      <c r="K137" s="228"/>
      <c r="L137" s="44"/>
      <c r="M137" s="229" t="s">
        <v>1</v>
      </c>
      <c r="N137" s="230" t="s">
        <v>42</v>
      </c>
      <c r="O137" s="97"/>
      <c r="P137" s="231">
        <f>O137*H137</f>
        <v>0</v>
      </c>
      <c r="Q137" s="231">
        <v>0</v>
      </c>
      <c r="R137" s="231">
        <f>Q137*H137</f>
        <v>0</v>
      </c>
      <c r="S137" s="231">
        <v>0</v>
      </c>
      <c r="T137" s="23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3" t="s">
        <v>428</v>
      </c>
      <c r="AT137" s="233" t="s">
        <v>128</v>
      </c>
      <c r="AU137" s="233" t="s">
        <v>133</v>
      </c>
      <c r="AY137" s="17" t="s">
        <v>127</v>
      </c>
      <c r="BE137" s="234">
        <f>IF(N137="základná",J137,0)</f>
        <v>0</v>
      </c>
      <c r="BF137" s="234">
        <f>IF(N137="znížená",J137,0)</f>
        <v>0</v>
      </c>
      <c r="BG137" s="234">
        <f>IF(N137="zákl. prenesená",J137,0)</f>
        <v>0</v>
      </c>
      <c r="BH137" s="234">
        <f>IF(N137="zníž. prenesená",J137,0)</f>
        <v>0</v>
      </c>
      <c r="BI137" s="234">
        <f>IF(N137="nulová",J137,0)</f>
        <v>0</v>
      </c>
      <c r="BJ137" s="17" t="s">
        <v>133</v>
      </c>
      <c r="BK137" s="234">
        <f>ROUND(I137*H137,2)</f>
        <v>0</v>
      </c>
      <c r="BL137" s="17" t="s">
        <v>428</v>
      </c>
      <c r="BM137" s="233" t="s">
        <v>1082</v>
      </c>
    </row>
    <row r="138" s="2" customFormat="1" ht="16.5" customHeight="1">
      <c r="A138" s="38"/>
      <c r="B138" s="39"/>
      <c r="C138" s="260" t="s">
        <v>312</v>
      </c>
      <c r="D138" s="260" t="s">
        <v>299</v>
      </c>
      <c r="E138" s="261" t="s">
        <v>1083</v>
      </c>
      <c r="F138" s="262" t="s">
        <v>1084</v>
      </c>
      <c r="G138" s="263" t="s">
        <v>296</v>
      </c>
      <c r="H138" s="264">
        <v>14</v>
      </c>
      <c r="I138" s="265"/>
      <c r="J138" s="266">
        <f>ROUND(I138*H138,2)</f>
        <v>0</v>
      </c>
      <c r="K138" s="267"/>
      <c r="L138" s="268"/>
      <c r="M138" s="269" t="s">
        <v>1</v>
      </c>
      <c r="N138" s="270" t="s">
        <v>42</v>
      </c>
      <c r="O138" s="97"/>
      <c r="P138" s="231">
        <f>O138*H138</f>
        <v>0</v>
      </c>
      <c r="Q138" s="231">
        <v>0.00017000000000000001</v>
      </c>
      <c r="R138" s="231">
        <f>Q138*H138</f>
        <v>0.0023800000000000002</v>
      </c>
      <c r="S138" s="231">
        <v>0</v>
      </c>
      <c r="T138" s="23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3" t="s">
        <v>767</v>
      </c>
      <c r="AT138" s="233" t="s">
        <v>299</v>
      </c>
      <c r="AU138" s="233" t="s">
        <v>133</v>
      </c>
      <c r="AY138" s="17" t="s">
        <v>127</v>
      </c>
      <c r="BE138" s="234">
        <f>IF(N138="základná",J138,0)</f>
        <v>0</v>
      </c>
      <c r="BF138" s="234">
        <f>IF(N138="znížená",J138,0)</f>
        <v>0</v>
      </c>
      <c r="BG138" s="234">
        <f>IF(N138="zákl. prenesená",J138,0)</f>
        <v>0</v>
      </c>
      <c r="BH138" s="234">
        <f>IF(N138="zníž. prenesená",J138,0)</f>
        <v>0</v>
      </c>
      <c r="BI138" s="234">
        <f>IF(N138="nulová",J138,0)</f>
        <v>0</v>
      </c>
      <c r="BJ138" s="17" t="s">
        <v>133</v>
      </c>
      <c r="BK138" s="234">
        <f>ROUND(I138*H138,2)</f>
        <v>0</v>
      </c>
      <c r="BL138" s="17" t="s">
        <v>767</v>
      </c>
      <c r="BM138" s="233" t="s">
        <v>1085</v>
      </c>
    </row>
    <row r="139" s="2" customFormat="1" ht="24.15" customHeight="1">
      <c r="A139" s="38"/>
      <c r="B139" s="39"/>
      <c r="C139" s="221" t="s">
        <v>7</v>
      </c>
      <c r="D139" s="221" t="s">
        <v>128</v>
      </c>
      <c r="E139" s="222" t="s">
        <v>1086</v>
      </c>
      <c r="F139" s="223" t="s">
        <v>1087</v>
      </c>
      <c r="G139" s="224" t="s">
        <v>296</v>
      </c>
      <c r="H139" s="225">
        <v>8</v>
      </c>
      <c r="I139" s="226"/>
      <c r="J139" s="227">
        <f>ROUND(I139*H139,2)</f>
        <v>0</v>
      </c>
      <c r="K139" s="228"/>
      <c r="L139" s="44"/>
      <c r="M139" s="229" t="s">
        <v>1</v>
      </c>
      <c r="N139" s="230" t="s">
        <v>42</v>
      </c>
      <c r="O139" s="97"/>
      <c r="P139" s="231">
        <f>O139*H139</f>
        <v>0</v>
      </c>
      <c r="Q139" s="231">
        <v>0</v>
      </c>
      <c r="R139" s="231">
        <f>Q139*H139</f>
        <v>0</v>
      </c>
      <c r="S139" s="231">
        <v>0</v>
      </c>
      <c r="T139" s="23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3" t="s">
        <v>428</v>
      </c>
      <c r="AT139" s="233" t="s">
        <v>128</v>
      </c>
      <c r="AU139" s="233" t="s">
        <v>133</v>
      </c>
      <c r="AY139" s="17" t="s">
        <v>127</v>
      </c>
      <c r="BE139" s="234">
        <f>IF(N139="základná",J139,0)</f>
        <v>0</v>
      </c>
      <c r="BF139" s="234">
        <f>IF(N139="znížená",J139,0)</f>
        <v>0</v>
      </c>
      <c r="BG139" s="234">
        <f>IF(N139="zákl. prenesená",J139,0)</f>
        <v>0</v>
      </c>
      <c r="BH139" s="234">
        <f>IF(N139="zníž. prenesená",J139,0)</f>
        <v>0</v>
      </c>
      <c r="BI139" s="234">
        <f>IF(N139="nulová",J139,0)</f>
        <v>0</v>
      </c>
      <c r="BJ139" s="17" t="s">
        <v>133</v>
      </c>
      <c r="BK139" s="234">
        <f>ROUND(I139*H139,2)</f>
        <v>0</v>
      </c>
      <c r="BL139" s="17" t="s">
        <v>428</v>
      </c>
      <c r="BM139" s="233" t="s">
        <v>1088</v>
      </c>
    </row>
    <row r="140" s="2" customFormat="1" ht="21.75" customHeight="1">
      <c r="A140" s="38"/>
      <c r="B140" s="39"/>
      <c r="C140" s="260" t="s">
        <v>233</v>
      </c>
      <c r="D140" s="260" t="s">
        <v>299</v>
      </c>
      <c r="E140" s="261" t="s">
        <v>1089</v>
      </c>
      <c r="F140" s="262" t="s">
        <v>1090</v>
      </c>
      <c r="G140" s="263" t="s">
        <v>296</v>
      </c>
      <c r="H140" s="264">
        <v>8</v>
      </c>
      <c r="I140" s="265"/>
      <c r="J140" s="266">
        <f>ROUND(I140*H140,2)</f>
        <v>0</v>
      </c>
      <c r="K140" s="267"/>
      <c r="L140" s="268"/>
      <c r="M140" s="269" t="s">
        <v>1</v>
      </c>
      <c r="N140" s="270" t="s">
        <v>42</v>
      </c>
      <c r="O140" s="97"/>
      <c r="P140" s="231">
        <f>O140*H140</f>
        <v>0</v>
      </c>
      <c r="Q140" s="231">
        <v>0.00016000000000000001</v>
      </c>
      <c r="R140" s="231">
        <f>Q140*H140</f>
        <v>0.0012800000000000001</v>
      </c>
      <c r="S140" s="231">
        <v>0</v>
      </c>
      <c r="T140" s="23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3" t="s">
        <v>767</v>
      </c>
      <c r="AT140" s="233" t="s">
        <v>299</v>
      </c>
      <c r="AU140" s="233" t="s">
        <v>133</v>
      </c>
      <c r="AY140" s="17" t="s">
        <v>127</v>
      </c>
      <c r="BE140" s="234">
        <f>IF(N140="základná",J140,0)</f>
        <v>0</v>
      </c>
      <c r="BF140" s="234">
        <f>IF(N140="znížená",J140,0)</f>
        <v>0</v>
      </c>
      <c r="BG140" s="234">
        <f>IF(N140="zákl. prenesená",J140,0)</f>
        <v>0</v>
      </c>
      <c r="BH140" s="234">
        <f>IF(N140="zníž. prenesená",J140,0)</f>
        <v>0</v>
      </c>
      <c r="BI140" s="234">
        <f>IF(N140="nulová",J140,0)</f>
        <v>0</v>
      </c>
      <c r="BJ140" s="17" t="s">
        <v>133</v>
      </c>
      <c r="BK140" s="234">
        <f>ROUND(I140*H140,2)</f>
        <v>0</v>
      </c>
      <c r="BL140" s="17" t="s">
        <v>767</v>
      </c>
      <c r="BM140" s="233" t="s">
        <v>1091</v>
      </c>
    </row>
    <row r="141" s="2" customFormat="1" ht="16.5" customHeight="1">
      <c r="A141" s="38"/>
      <c r="B141" s="39"/>
      <c r="C141" s="221" t="s">
        <v>226</v>
      </c>
      <c r="D141" s="221" t="s">
        <v>128</v>
      </c>
      <c r="E141" s="222" t="s">
        <v>1092</v>
      </c>
      <c r="F141" s="223" t="s">
        <v>1093</v>
      </c>
      <c r="G141" s="224" t="s">
        <v>296</v>
      </c>
      <c r="H141" s="225">
        <v>15</v>
      </c>
      <c r="I141" s="226"/>
      <c r="J141" s="227">
        <f>ROUND(I141*H141,2)</f>
        <v>0</v>
      </c>
      <c r="K141" s="228"/>
      <c r="L141" s="44"/>
      <c r="M141" s="229" t="s">
        <v>1</v>
      </c>
      <c r="N141" s="230" t="s">
        <v>42</v>
      </c>
      <c r="O141" s="97"/>
      <c r="P141" s="231">
        <f>O141*H141</f>
        <v>0</v>
      </c>
      <c r="Q141" s="231">
        <v>0</v>
      </c>
      <c r="R141" s="231">
        <f>Q141*H141</f>
        <v>0</v>
      </c>
      <c r="S141" s="231">
        <v>0</v>
      </c>
      <c r="T141" s="23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3" t="s">
        <v>428</v>
      </c>
      <c r="AT141" s="233" t="s">
        <v>128</v>
      </c>
      <c r="AU141" s="233" t="s">
        <v>133</v>
      </c>
      <c r="AY141" s="17" t="s">
        <v>127</v>
      </c>
      <c r="BE141" s="234">
        <f>IF(N141="základná",J141,0)</f>
        <v>0</v>
      </c>
      <c r="BF141" s="234">
        <f>IF(N141="znížená",J141,0)</f>
        <v>0</v>
      </c>
      <c r="BG141" s="234">
        <f>IF(N141="zákl. prenesená",J141,0)</f>
        <v>0</v>
      </c>
      <c r="BH141" s="234">
        <f>IF(N141="zníž. prenesená",J141,0)</f>
        <v>0</v>
      </c>
      <c r="BI141" s="234">
        <f>IF(N141="nulová",J141,0)</f>
        <v>0</v>
      </c>
      <c r="BJ141" s="17" t="s">
        <v>133</v>
      </c>
      <c r="BK141" s="234">
        <f>ROUND(I141*H141,2)</f>
        <v>0</v>
      </c>
      <c r="BL141" s="17" t="s">
        <v>428</v>
      </c>
      <c r="BM141" s="233" t="s">
        <v>1094</v>
      </c>
    </row>
    <row r="142" s="2" customFormat="1" ht="16.5" customHeight="1">
      <c r="A142" s="38"/>
      <c r="B142" s="39"/>
      <c r="C142" s="260" t="s">
        <v>221</v>
      </c>
      <c r="D142" s="260" t="s">
        <v>299</v>
      </c>
      <c r="E142" s="261" t="s">
        <v>1095</v>
      </c>
      <c r="F142" s="262" t="s">
        <v>1096</v>
      </c>
      <c r="G142" s="263" t="s">
        <v>296</v>
      </c>
      <c r="H142" s="264">
        <v>15</v>
      </c>
      <c r="I142" s="265"/>
      <c r="J142" s="266">
        <f>ROUND(I142*H142,2)</f>
        <v>0</v>
      </c>
      <c r="K142" s="267"/>
      <c r="L142" s="268"/>
      <c r="M142" s="269" t="s">
        <v>1</v>
      </c>
      <c r="N142" s="270" t="s">
        <v>42</v>
      </c>
      <c r="O142" s="97"/>
      <c r="P142" s="231">
        <f>O142*H142</f>
        <v>0</v>
      </c>
      <c r="Q142" s="231">
        <v>0.00021000000000000001</v>
      </c>
      <c r="R142" s="231">
        <f>Q142*H142</f>
        <v>0.00315</v>
      </c>
      <c r="S142" s="231">
        <v>0</v>
      </c>
      <c r="T142" s="23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3" t="s">
        <v>767</v>
      </c>
      <c r="AT142" s="233" t="s">
        <v>299</v>
      </c>
      <c r="AU142" s="233" t="s">
        <v>133</v>
      </c>
      <c r="AY142" s="17" t="s">
        <v>127</v>
      </c>
      <c r="BE142" s="234">
        <f>IF(N142="základná",J142,0)</f>
        <v>0</v>
      </c>
      <c r="BF142" s="234">
        <f>IF(N142="znížená",J142,0)</f>
        <v>0</v>
      </c>
      <c r="BG142" s="234">
        <f>IF(N142="zákl. prenesená",J142,0)</f>
        <v>0</v>
      </c>
      <c r="BH142" s="234">
        <f>IF(N142="zníž. prenesená",J142,0)</f>
        <v>0</v>
      </c>
      <c r="BI142" s="234">
        <f>IF(N142="nulová",J142,0)</f>
        <v>0</v>
      </c>
      <c r="BJ142" s="17" t="s">
        <v>133</v>
      </c>
      <c r="BK142" s="234">
        <f>ROUND(I142*H142,2)</f>
        <v>0</v>
      </c>
      <c r="BL142" s="17" t="s">
        <v>767</v>
      </c>
      <c r="BM142" s="233" t="s">
        <v>1097</v>
      </c>
    </row>
    <row r="143" s="2" customFormat="1" ht="16.5" customHeight="1">
      <c r="A143" s="38"/>
      <c r="B143" s="39"/>
      <c r="C143" s="221" t="s">
        <v>259</v>
      </c>
      <c r="D143" s="221" t="s">
        <v>128</v>
      </c>
      <c r="E143" s="222" t="s">
        <v>1098</v>
      </c>
      <c r="F143" s="223" t="s">
        <v>1099</v>
      </c>
      <c r="G143" s="224" t="s">
        <v>296</v>
      </c>
      <c r="H143" s="225">
        <v>14</v>
      </c>
      <c r="I143" s="226"/>
      <c r="J143" s="227">
        <f>ROUND(I143*H143,2)</f>
        <v>0</v>
      </c>
      <c r="K143" s="228"/>
      <c r="L143" s="44"/>
      <c r="M143" s="229" t="s">
        <v>1</v>
      </c>
      <c r="N143" s="230" t="s">
        <v>42</v>
      </c>
      <c r="O143" s="97"/>
      <c r="P143" s="231">
        <f>O143*H143</f>
        <v>0</v>
      </c>
      <c r="Q143" s="231">
        <v>0</v>
      </c>
      <c r="R143" s="231">
        <f>Q143*H143</f>
        <v>0</v>
      </c>
      <c r="S143" s="231">
        <v>0</v>
      </c>
      <c r="T143" s="23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3" t="s">
        <v>428</v>
      </c>
      <c r="AT143" s="233" t="s">
        <v>128</v>
      </c>
      <c r="AU143" s="233" t="s">
        <v>133</v>
      </c>
      <c r="AY143" s="17" t="s">
        <v>127</v>
      </c>
      <c r="BE143" s="234">
        <f>IF(N143="základná",J143,0)</f>
        <v>0</v>
      </c>
      <c r="BF143" s="234">
        <f>IF(N143="znížená",J143,0)</f>
        <v>0</v>
      </c>
      <c r="BG143" s="234">
        <f>IF(N143="zákl. prenesená",J143,0)</f>
        <v>0</v>
      </c>
      <c r="BH143" s="234">
        <f>IF(N143="zníž. prenesená",J143,0)</f>
        <v>0</v>
      </c>
      <c r="BI143" s="234">
        <f>IF(N143="nulová",J143,0)</f>
        <v>0</v>
      </c>
      <c r="BJ143" s="17" t="s">
        <v>133</v>
      </c>
      <c r="BK143" s="234">
        <f>ROUND(I143*H143,2)</f>
        <v>0</v>
      </c>
      <c r="BL143" s="17" t="s">
        <v>428</v>
      </c>
      <c r="BM143" s="233" t="s">
        <v>1100</v>
      </c>
    </row>
    <row r="144" s="2" customFormat="1" ht="16.5" customHeight="1">
      <c r="A144" s="38"/>
      <c r="B144" s="39"/>
      <c r="C144" s="260" t="s">
        <v>273</v>
      </c>
      <c r="D144" s="260" t="s">
        <v>299</v>
      </c>
      <c r="E144" s="261" t="s">
        <v>1101</v>
      </c>
      <c r="F144" s="262" t="s">
        <v>1102</v>
      </c>
      <c r="G144" s="263" t="s">
        <v>296</v>
      </c>
      <c r="H144" s="264">
        <v>14</v>
      </c>
      <c r="I144" s="265"/>
      <c r="J144" s="266">
        <f>ROUND(I144*H144,2)</f>
        <v>0</v>
      </c>
      <c r="K144" s="267"/>
      <c r="L144" s="268"/>
      <c r="M144" s="269" t="s">
        <v>1</v>
      </c>
      <c r="N144" s="270" t="s">
        <v>42</v>
      </c>
      <c r="O144" s="97"/>
      <c r="P144" s="231">
        <f>O144*H144</f>
        <v>0</v>
      </c>
      <c r="Q144" s="231">
        <v>0.0017700000000000001</v>
      </c>
      <c r="R144" s="231">
        <f>Q144*H144</f>
        <v>0.02478</v>
      </c>
      <c r="S144" s="231">
        <v>0</v>
      </c>
      <c r="T144" s="23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3" t="s">
        <v>767</v>
      </c>
      <c r="AT144" s="233" t="s">
        <v>299</v>
      </c>
      <c r="AU144" s="233" t="s">
        <v>133</v>
      </c>
      <c r="AY144" s="17" t="s">
        <v>127</v>
      </c>
      <c r="BE144" s="234">
        <f>IF(N144="základná",J144,0)</f>
        <v>0</v>
      </c>
      <c r="BF144" s="234">
        <f>IF(N144="znížená",J144,0)</f>
        <v>0</v>
      </c>
      <c r="BG144" s="234">
        <f>IF(N144="zákl. prenesená",J144,0)</f>
        <v>0</v>
      </c>
      <c r="BH144" s="234">
        <f>IF(N144="zníž. prenesená",J144,0)</f>
        <v>0</v>
      </c>
      <c r="BI144" s="234">
        <f>IF(N144="nulová",J144,0)</f>
        <v>0</v>
      </c>
      <c r="BJ144" s="17" t="s">
        <v>133</v>
      </c>
      <c r="BK144" s="234">
        <f>ROUND(I144*H144,2)</f>
        <v>0</v>
      </c>
      <c r="BL144" s="17" t="s">
        <v>767</v>
      </c>
      <c r="BM144" s="233" t="s">
        <v>1103</v>
      </c>
    </row>
    <row r="145" s="2" customFormat="1" ht="21.75" customHeight="1">
      <c r="A145" s="38"/>
      <c r="B145" s="39"/>
      <c r="C145" s="221" t="s">
        <v>281</v>
      </c>
      <c r="D145" s="221" t="s">
        <v>128</v>
      </c>
      <c r="E145" s="222" t="s">
        <v>1104</v>
      </c>
      <c r="F145" s="223" t="s">
        <v>1105</v>
      </c>
      <c r="G145" s="224" t="s">
        <v>296</v>
      </c>
      <c r="H145" s="225">
        <v>28</v>
      </c>
      <c r="I145" s="226"/>
      <c r="J145" s="227">
        <f>ROUND(I145*H145,2)</f>
        <v>0</v>
      </c>
      <c r="K145" s="228"/>
      <c r="L145" s="44"/>
      <c r="M145" s="229" t="s">
        <v>1</v>
      </c>
      <c r="N145" s="230" t="s">
        <v>42</v>
      </c>
      <c r="O145" s="97"/>
      <c r="P145" s="231">
        <f>O145*H145</f>
        <v>0</v>
      </c>
      <c r="Q145" s="231">
        <v>0</v>
      </c>
      <c r="R145" s="231">
        <f>Q145*H145</f>
        <v>0</v>
      </c>
      <c r="S145" s="231">
        <v>0</v>
      </c>
      <c r="T145" s="23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3" t="s">
        <v>428</v>
      </c>
      <c r="AT145" s="233" t="s">
        <v>128</v>
      </c>
      <c r="AU145" s="233" t="s">
        <v>133</v>
      </c>
      <c r="AY145" s="17" t="s">
        <v>127</v>
      </c>
      <c r="BE145" s="234">
        <f>IF(N145="základná",J145,0)</f>
        <v>0</v>
      </c>
      <c r="BF145" s="234">
        <f>IF(N145="znížená",J145,0)</f>
        <v>0</v>
      </c>
      <c r="BG145" s="234">
        <f>IF(N145="zákl. prenesená",J145,0)</f>
        <v>0</v>
      </c>
      <c r="BH145" s="234">
        <f>IF(N145="zníž. prenesená",J145,0)</f>
        <v>0</v>
      </c>
      <c r="BI145" s="234">
        <f>IF(N145="nulová",J145,0)</f>
        <v>0</v>
      </c>
      <c r="BJ145" s="17" t="s">
        <v>133</v>
      </c>
      <c r="BK145" s="234">
        <f>ROUND(I145*H145,2)</f>
        <v>0</v>
      </c>
      <c r="BL145" s="17" t="s">
        <v>428</v>
      </c>
      <c r="BM145" s="233" t="s">
        <v>1106</v>
      </c>
    </row>
    <row r="146" s="2" customFormat="1" ht="24.15" customHeight="1">
      <c r="A146" s="38"/>
      <c r="B146" s="39"/>
      <c r="C146" s="260" t="s">
        <v>263</v>
      </c>
      <c r="D146" s="260" t="s">
        <v>299</v>
      </c>
      <c r="E146" s="261" t="s">
        <v>1107</v>
      </c>
      <c r="F146" s="262" t="s">
        <v>1108</v>
      </c>
      <c r="G146" s="263" t="s">
        <v>296</v>
      </c>
      <c r="H146" s="264">
        <v>28</v>
      </c>
      <c r="I146" s="265"/>
      <c r="J146" s="266">
        <f>ROUND(I146*H146,2)</f>
        <v>0</v>
      </c>
      <c r="K146" s="267"/>
      <c r="L146" s="268"/>
      <c r="M146" s="269" t="s">
        <v>1</v>
      </c>
      <c r="N146" s="270" t="s">
        <v>42</v>
      </c>
      <c r="O146" s="97"/>
      <c r="P146" s="231">
        <f>O146*H146</f>
        <v>0</v>
      </c>
      <c r="Q146" s="231">
        <v>0.00042000000000000002</v>
      </c>
      <c r="R146" s="231">
        <f>Q146*H146</f>
        <v>0.01176</v>
      </c>
      <c r="S146" s="231">
        <v>0</v>
      </c>
      <c r="T146" s="23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3" t="s">
        <v>767</v>
      </c>
      <c r="AT146" s="233" t="s">
        <v>299</v>
      </c>
      <c r="AU146" s="233" t="s">
        <v>133</v>
      </c>
      <c r="AY146" s="17" t="s">
        <v>127</v>
      </c>
      <c r="BE146" s="234">
        <f>IF(N146="základná",J146,0)</f>
        <v>0</v>
      </c>
      <c r="BF146" s="234">
        <f>IF(N146="znížená",J146,0)</f>
        <v>0</v>
      </c>
      <c r="BG146" s="234">
        <f>IF(N146="zákl. prenesená",J146,0)</f>
        <v>0</v>
      </c>
      <c r="BH146" s="234">
        <f>IF(N146="zníž. prenesená",J146,0)</f>
        <v>0</v>
      </c>
      <c r="BI146" s="234">
        <f>IF(N146="nulová",J146,0)</f>
        <v>0</v>
      </c>
      <c r="BJ146" s="17" t="s">
        <v>133</v>
      </c>
      <c r="BK146" s="234">
        <f>ROUND(I146*H146,2)</f>
        <v>0</v>
      </c>
      <c r="BL146" s="17" t="s">
        <v>767</v>
      </c>
      <c r="BM146" s="233" t="s">
        <v>1109</v>
      </c>
    </row>
    <row r="147" s="2" customFormat="1" ht="24.15" customHeight="1">
      <c r="A147" s="38"/>
      <c r="B147" s="39"/>
      <c r="C147" s="221" t="s">
        <v>126</v>
      </c>
      <c r="D147" s="221" t="s">
        <v>128</v>
      </c>
      <c r="E147" s="222" t="s">
        <v>1110</v>
      </c>
      <c r="F147" s="223" t="s">
        <v>1111</v>
      </c>
      <c r="G147" s="224" t="s">
        <v>240</v>
      </c>
      <c r="H147" s="225">
        <v>310</v>
      </c>
      <c r="I147" s="226"/>
      <c r="J147" s="227">
        <f>ROUND(I147*H147,2)</f>
        <v>0</v>
      </c>
      <c r="K147" s="228"/>
      <c r="L147" s="44"/>
      <c r="M147" s="229" t="s">
        <v>1</v>
      </c>
      <c r="N147" s="230" t="s">
        <v>42</v>
      </c>
      <c r="O147" s="97"/>
      <c r="P147" s="231">
        <f>O147*H147</f>
        <v>0</v>
      </c>
      <c r="Q147" s="231">
        <v>0</v>
      </c>
      <c r="R147" s="231">
        <f>Q147*H147</f>
        <v>0</v>
      </c>
      <c r="S147" s="231">
        <v>0</v>
      </c>
      <c r="T147" s="23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3" t="s">
        <v>428</v>
      </c>
      <c r="AT147" s="233" t="s">
        <v>128</v>
      </c>
      <c r="AU147" s="233" t="s">
        <v>133</v>
      </c>
      <c r="AY147" s="17" t="s">
        <v>127</v>
      </c>
      <c r="BE147" s="234">
        <f>IF(N147="základná",J147,0)</f>
        <v>0</v>
      </c>
      <c r="BF147" s="234">
        <f>IF(N147="znížená",J147,0)</f>
        <v>0</v>
      </c>
      <c r="BG147" s="234">
        <f>IF(N147="zákl. prenesená",J147,0)</f>
        <v>0</v>
      </c>
      <c r="BH147" s="234">
        <f>IF(N147="zníž. prenesená",J147,0)</f>
        <v>0</v>
      </c>
      <c r="BI147" s="234">
        <f>IF(N147="nulová",J147,0)</f>
        <v>0</v>
      </c>
      <c r="BJ147" s="17" t="s">
        <v>133</v>
      </c>
      <c r="BK147" s="234">
        <f>ROUND(I147*H147,2)</f>
        <v>0</v>
      </c>
      <c r="BL147" s="17" t="s">
        <v>428</v>
      </c>
      <c r="BM147" s="233" t="s">
        <v>1112</v>
      </c>
    </row>
    <row r="148" s="2" customFormat="1" ht="16.5" customHeight="1">
      <c r="A148" s="38"/>
      <c r="B148" s="39"/>
      <c r="C148" s="260" t="s">
        <v>182</v>
      </c>
      <c r="D148" s="260" t="s">
        <v>299</v>
      </c>
      <c r="E148" s="261" t="s">
        <v>1113</v>
      </c>
      <c r="F148" s="262" t="s">
        <v>1114</v>
      </c>
      <c r="G148" s="263" t="s">
        <v>302</v>
      </c>
      <c r="H148" s="264">
        <v>43.399999999999999</v>
      </c>
      <c r="I148" s="265"/>
      <c r="J148" s="266">
        <f>ROUND(I148*H148,2)</f>
        <v>0</v>
      </c>
      <c r="K148" s="267"/>
      <c r="L148" s="268"/>
      <c r="M148" s="269" t="s">
        <v>1</v>
      </c>
      <c r="N148" s="270" t="s">
        <v>42</v>
      </c>
      <c r="O148" s="97"/>
      <c r="P148" s="231">
        <f>O148*H148</f>
        <v>0</v>
      </c>
      <c r="Q148" s="231">
        <v>0.001</v>
      </c>
      <c r="R148" s="231">
        <f>Q148*H148</f>
        <v>0.043400000000000001</v>
      </c>
      <c r="S148" s="231">
        <v>0</v>
      </c>
      <c r="T148" s="23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3" t="s">
        <v>767</v>
      </c>
      <c r="AT148" s="233" t="s">
        <v>299</v>
      </c>
      <c r="AU148" s="233" t="s">
        <v>133</v>
      </c>
      <c r="AY148" s="17" t="s">
        <v>127</v>
      </c>
      <c r="BE148" s="234">
        <f>IF(N148="základná",J148,0)</f>
        <v>0</v>
      </c>
      <c r="BF148" s="234">
        <f>IF(N148="znížená",J148,0)</f>
        <v>0</v>
      </c>
      <c r="BG148" s="234">
        <f>IF(N148="zákl. prenesená",J148,0)</f>
        <v>0</v>
      </c>
      <c r="BH148" s="234">
        <f>IF(N148="zníž. prenesená",J148,0)</f>
        <v>0</v>
      </c>
      <c r="BI148" s="234">
        <f>IF(N148="nulová",J148,0)</f>
        <v>0</v>
      </c>
      <c r="BJ148" s="17" t="s">
        <v>133</v>
      </c>
      <c r="BK148" s="234">
        <f>ROUND(I148*H148,2)</f>
        <v>0</v>
      </c>
      <c r="BL148" s="17" t="s">
        <v>767</v>
      </c>
      <c r="BM148" s="233" t="s">
        <v>1115</v>
      </c>
    </row>
    <row r="149" s="2" customFormat="1" ht="24.15" customHeight="1">
      <c r="A149" s="38"/>
      <c r="B149" s="39"/>
      <c r="C149" s="221" t="s">
        <v>186</v>
      </c>
      <c r="D149" s="221" t="s">
        <v>128</v>
      </c>
      <c r="E149" s="222" t="s">
        <v>1116</v>
      </c>
      <c r="F149" s="223" t="s">
        <v>1117</v>
      </c>
      <c r="G149" s="224" t="s">
        <v>296</v>
      </c>
      <c r="H149" s="225">
        <v>170</v>
      </c>
      <c r="I149" s="226"/>
      <c r="J149" s="227">
        <f>ROUND(I149*H149,2)</f>
        <v>0</v>
      </c>
      <c r="K149" s="228"/>
      <c r="L149" s="44"/>
      <c r="M149" s="229" t="s">
        <v>1</v>
      </c>
      <c r="N149" s="230" t="s">
        <v>42</v>
      </c>
      <c r="O149" s="97"/>
      <c r="P149" s="231">
        <f>O149*H149</f>
        <v>0</v>
      </c>
      <c r="Q149" s="231">
        <v>0</v>
      </c>
      <c r="R149" s="231">
        <f>Q149*H149</f>
        <v>0</v>
      </c>
      <c r="S149" s="231">
        <v>0</v>
      </c>
      <c r="T149" s="23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3" t="s">
        <v>428</v>
      </c>
      <c r="AT149" s="233" t="s">
        <v>128</v>
      </c>
      <c r="AU149" s="233" t="s">
        <v>133</v>
      </c>
      <c r="AY149" s="17" t="s">
        <v>127</v>
      </c>
      <c r="BE149" s="234">
        <f>IF(N149="základná",J149,0)</f>
        <v>0</v>
      </c>
      <c r="BF149" s="234">
        <f>IF(N149="znížená",J149,0)</f>
        <v>0</v>
      </c>
      <c r="BG149" s="234">
        <f>IF(N149="zákl. prenesená",J149,0)</f>
        <v>0</v>
      </c>
      <c r="BH149" s="234">
        <f>IF(N149="zníž. prenesená",J149,0)</f>
        <v>0</v>
      </c>
      <c r="BI149" s="234">
        <f>IF(N149="nulová",J149,0)</f>
        <v>0</v>
      </c>
      <c r="BJ149" s="17" t="s">
        <v>133</v>
      </c>
      <c r="BK149" s="234">
        <f>ROUND(I149*H149,2)</f>
        <v>0</v>
      </c>
      <c r="BL149" s="17" t="s">
        <v>428</v>
      </c>
      <c r="BM149" s="233" t="s">
        <v>1118</v>
      </c>
    </row>
    <row r="150" s="2" customFormat="1" ht="24.15" customHeight="1">
      <c r="A150" s="38"/>
      <c r="B150" s="39"/>
      <c r="C150" s="260" t="s">
        <v>192</v>
      </c>
      <c r="D150" s="260" t="s">
        <v>299</v>
      </c>
      <c r="E150" s="261" t="s">
        <v>1119</v>
      </c>
      <c r="F150" s="262" t="s">
        <v>1120</v>
      </c>
      <c r="G150" s="263" t="s">
        <v>296</v>
      </c>
      <c r="H150" s="264">
        <v>170</v>
      </c>
      <c r="I150" s="265"/>
      <c r="J150" s="266">
        <f>ROUND(I150*H150,2)</f>
        <v>0</v>
      </c>
      <c r="K150" s="267"/>
      <c r="L150" s="268"/>
      <c r="M150" s="269" t="s">
        <v>1</v>
      </c>
      <c r="N150" s="270" t="s">
        <v>42</v>
      </c>
      <c r="O150" s="97"/>
      <c r="P150" s="231">
        <f>O150*H150</f>
        <v>0</v>
      </c>
      <c r="Q150" s="231">
        <v>0.00010000000000000001</v>
      </c>
      <c r="R150" s="231">
        <f>Q150*H150</f>
        <v>0.017000000000000001</v>
      </c>
      <c r="S150" s="231">
        <v>0</v>
      </c>
      <c r="T150" s="23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3" t="s">
        <v>767</v>
      </c>
      <c r="AT150" s="233" t="s">
        <v>299</v>
      </c>
      <c r="AU150" s="233" t="s">
        <v>133</v>
      </c>
      <c r="AY150" s="17" t="s">
        <v>127</v>
      </c>
      <c r="BE150" s="234">
        <f>IF(N150="základná",J150,0)</f>
        <v>0</v>
      </c>
      <c r="BF150" s="234">
        <f>IF(N150="znížená",J150,0)</f>
        <v>0</v>
      </c>
      <c r="BG150" s="234">
        <f>IF(N150="zákl. prenesená",J150,0)</f>
        <v>0</v>
      </c>
      <c r="BH150" s="234">
        <f>IF(N150="zníž. prenesená",J150,0)</f>
        <v>0</v>
      </c>
      <c r="BI150" s="234">
        <f>IF(N150="nulová",J150,0)</f>
        <v>0</v>
      </c>
      <c r="BJ150" s="17" t="s">
        <v>133</v>
      </c>
      <c r="BK150" s="234">
        <f>ROUND(I150*H150,2)</f>
        <v>0</v>
      </c>
      <c r="BL150" s="17" t="s">
        <v>767</v>
      </c>
      <c r="BM150" s="233" t="s">
        <v>1121</v>
      </c>
    </row>
    <row r="151" s="2" customFormat="1" ht="24.15" customHeight="1">
      <c r="A151" s="38"/>
      <c r="B151" s="39"/>
      <c r="C151" s="260" t="s">
        <v>197</v>
      </c>
      <c r="D151" s="260" t="s">
        <v>299</v>
      </c>
      <c r="E151" s="261" t="s">
        <v>1122</v>
      </c>
      <c r="F151" s="262" t="s">
        <v>1123</v>
      </c>
      <c r="G151" s="263" t="s">
        <v>296</v>
      </c>
      <c r="H151" s="264">
        <v>170</v>
      </c>
      <c r="I151" s="265"/>
      <c r="J151" s="266">
        <f>ROUND(I151*H151,2)</f>
        <v>0</v>
      </c>
      <c r="K151" s="267"/>
      <c r="L151" s="268"/>
      <c r="M151" s="269" t="s">
        <v>1</v>
      </c>
      <c r="N151" s="270" t="s">
        <v>42</v>
      </c>
      <c r="O151" s="97"/>
      <c r="P151" s="231">
        <f>O151*H151</f>
        <v>0</v>
      </c>
      <c r="Q151" s="231">
        <v>0.00109</v>
      </c>
      <c r="R151" s="231">
        <f>Q151*H151</f>
        <v>0.18530000000000002</v>
      </c>
      <c r="S151" s="231">
        <v>0</v>
      </c>
      <c r="T151" s="23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3" t="s">
        <v>767</v>
      </c>
      <c r="AT151" s="233" t="s">
        <v>299</v>
      </c>
      <c r="AU151" s="233" t="s">
        <v>133</v>
      </c>
      <c r="AY151" s="17" t="s">
        <v>127</v>
      </c>
      <c r="BE151" s="234">
        <f>IF(N151="základná",J151,0)</f>
        <v>0</v>
      </c>
      <c r="BF151" s="234">
        <f>IF(N151="znížená",J151,0)</f>
        <v>0</v>
      </c>
      <c r="BG151" s="234">
        <f>IF(N151="zákl. prenesená",J151,0)</f>
        <v>0</v>
      </c>
      <c r="BH151" s="234">
        <f>IF(N151="zníž. prenesená",J151,0)</f>
        <v>0</v>
      </c>
      <c r="BI151" s="234">
        <f>IF(N151="nulová",J151,0)</f>
        <v>0</v>
      </c>
      <c r="BJ151" s="17" t="s">
        <v>133</v>
      </c>
      <c r="BK151" s="234">
        <f>ROUND(I151*H151,2)</f>
        <v>0</v>
      </c>
      <c r="BL151" s="17" t="s">
        <v>767</v>
      </c>
      <c r="BM151" s="233" t="s">
        <v>1124</v>
      </c>
    </row>
    <row r="152" s="2" customFormat="1" ht="24.15" customHeight="1">
      <c r="A152" s="38"/>
      <c r="B152" s="39"/>
      <c r="C152" s="221" t="s">
        <v>202</v>
      </c>
      <c r="D152" s="221" t="s">
        <v>128</v>
      </c>
      <c r="E152" s="222" t="s">
        <v>1125</v>
      </c>
      <c r="F152" s="223" t="s">
        <v>1126</v>
      </c>
      <c r="G152" s="224" t="s">
        <v>296</v>
      </c>
      <c r="H152" s="225">
        <v>140</v>
      </c>
      <c r="I152" s="226"/>
      <c r="J152" s="227">
        <f>ROUND(I152*H152,2)</f>
        <v>0</v>
      </c>
      <c r="K152" s="228"/>
      <c r="L152" s="44"/>
      <c r="M152" s="229" t="s">
        <v>1</v>
      </c>
      <c r="N152" s="230" t="s">
        <v>42</v>
      </c>
      <c r="O152" s="97"/>
      <c r="P152" s="231">
        <f>O152*H152</f>
        <v>0</v>
      </c>
      <c r="Q152" s="231">
        <v>0</v>
      </c>
      <c r="R152" s="231">
        <f>Q152*H152</f>
        <v>0</v>
      </c>
      <c r="S152" s="231">
        <v>0</v>
      </c>
      <c r="T152" s="23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3" t="s">
        <v>428</v>
      </c>
      <c r="AT152" s="233" t="s">
        <v>128</v>
      </c>
      <c r="AU152" s="233" t="s">
        <v>133</v>
      </c>
      <c r="AY152" s="17" t="s">
        <v>127</v>
      </c>
      <c r="BE152" s="234">
        <f>IF(N152="základná",J152,0)</f>
        <v>0</v>
      </c>
      <c r="BF152" s="234">
        <f>IF(N152="znížená",J152,0)</f>
        <v>0</v>
      </c>
      <c r="BG152" s="234">
        <f>IF(N152="zákl. prenesená",J152,0)</f>
        <v>0</v>
      </c>
      <c r="BH152" s="234">
        <f>IF(N152="zníž. prenesená",J152,0)</f>
        <v>0</v>
      </c>
      <c r="BI152" s="234">
        <f>IF(N152="nulová",J152,0)</f>
        <v>0</v>
      </c>
      <c r="BJ152" s="17" t="s">
        <v>133</v>
      </c>
      <c r="BK152" s="234">
        <f>ROUND(I152*H152,2)</f>
        <v>0</v>
      </c>
      <c r="BL152" s="17" t="s">
        <v>428</v>
      </c>
      <c r="BM152" s="233" t="s">
        <v>1127</v>
      </c>
    </row>
    <row r="153" s="2" customFormat="1" ht="24.15" customHeight="1">
      <c r="A153" s="38"/>
      <c r="B153" s="39"/>
      <c r="C153" s="260" t="s">
        <v>207</v>
      </c>
      <c r="D153" s="260" t="s">
        <v>299</v>
      </c>
      <c r="E153" s="261" t="s">
        <v>1128</v>
      </c>
      <c r="F153" s="262" t="s">
        <v>1129</v>
      </c>
      <c r="G153" s="263" t="s">
        <v>296</v>
      </c>
      <c r="H153" s="264">
        <v>140</v>
      </c>
      <c r="I153" s="265"/>
      <c r="J153" s="266">
        <f>ROUND(I153*H153,2)</f>
        <v>0</v>
      </c>
      <c r="K153" s="267"/>
      <c r="L153" s="268"/>
      <c r="M153" s="269" t="s">
        <v>1</v>
      </c>
      <c r="N153" s="270" t="s">
        <v>42</v>
      </c>
      <c r="O153" s="97"/>
      <c r="P153" s="231">
        <f>O153*H153</f>
        <v>0</v>
      </c>
      <c r="Q153" s="231">
        <v>9.0000000000000006E-05</v>
      </c>
      <c r="R153" s="231">
        <f>Q153*H153</f>
        <v>0.0126</v>
      </c>
      <c r="S153" s="231">
        <v>0</v>
      </c>
      <c r="T153" s="23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3" t="s">
        <v>767</v>
      </c>
      <c r="AT153" s="233" t="s">
        <v>299</v>
      </c>
      <c r="AU153" s="233" t="s">
        <v>133</v>
      </c>
      <c r="AY153" s="17" t="s">
        <v>127</v>
      </c>
      <c r="BE153" s="234">
        <f>IF(N153="základná",J153,0)</f>
        <v>0</v>
      </c>
      <c r="BF153" s="234">
        <f>IF(N153="znížená",J153,0)</f>
        <v>0</v>
      </c>
      <c r="BG153" s="234">
        <f>IF(N153="zákl. prenesená",J153,0)</f>
        <v>0</v>
      </c>
      <c r="BH153" s="234">
        <f>IF(N153="zníž. prenesená",J153,0)</f>
        <v>0</v>
      </c>
      <c r="BI153" s="234">
        <f>IF(N153="nulová",J153,0)</f>
        <v>0</v>
      </c>
      <c r="BJ153" s="17" t="s">
        <v>133</v>
      </c>
      <c r="BK153" s="234">
        <f>ROUND(I153*H153,2)</f>
        <v>0</v>
      </c>
      <c r="BL153" s="17" t="s">
        <v>767</v>
      </c>
      <c r="BM153" s="233" t="s">
        <v>1130</v>
      </c>
    </row>
    <row r="154" s="2" customFormat="1" ht="24.15" customHeight="1">
      <c r="A154" s="38"/>
      <c r="B154" s="39"/>
      <c r="C154" s="221" t="s">
        <v>217</v>
      </c>
      <c r="D154" s="221" t="s">
        <v>128</v>
      </c>
      <c r="E154" s="222" t="s">
        <v>1131</v>
      </c>
      <c r="F154" s="223" t="s">
        <v>1132</v>
      </c>
      <c r="G154" s="224" t="s">
        <v>296</v>
      </c>
      <c r="H154" s="225">
        <v>3</v>
      </c>
      <c r="I154" s="226"/>
      <c r="J154" s="227">
        <f>ROUND(I154*H154,2)</f>
        <v>0</v>
      </c>
      <c r="K154" s="228"/>
      <c r="L154" s="44"/>
      <c r="M154" s="229" t="s">
        <v>1</v>
      </c>
      <c r="N154" s="230" t="s">
        <v>42</v>
      </c>
      <c r="O154" s="97"/>
      <c r="P154" s="231">
        <f>O154*H154</f>
        <v>0</v>
      </c>
      <c r="Q154" s="231">
        <v>0</v>
      </c>
      <c r="R154" s="231">
        <f>Q154*H154</f>
        <v>0</v>
      </c>
      <c r="S154" s="231">
        <v>0</v>
      </c>
      <c r="T154" s="23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3" t="s">
        <v>428</v>
      </c>
      <c r="AT154" s="233" t="s">
        <v>128</v>
      </c>
      <c r="AU154" s="233" t="s">
        <v>133</v>
      </c>
      <c r="AY154" s="17" t="s">
        <v>127</v>
      </c>
      <c r="BE154" s="234">
        <f>IF(N154="základná",J154,0)</f>
        <v>0</v>
      </c>
      <c r="BF154" s="234">
        <f>IF(N154="znížená",J154,0)</f>
        <v>0</v>
      </c>
      <c r="BG154" s="234">
        <f>IF(N154="zákl. prenesená",J154,0)</f>
        <v>0</v>
      </c>
      <c r="BH154" s="234">
        <f>IF(N154="zníž. prenesená",J154,0)</f>
        <v>0</v>
      </c>
      <c r="BI154" s="234">
        <f>IF(N154="nulová",J154,0)</f>
        <v>0</v>
      </c>
      <c r="BJ154" s="17" t="s">
        <v>133</v>
      </c>
      <c r="BK154" s="234">
        <f>ROUND(I154*H154,2)</f>
        <v>0</v>
      </c>
      <c r="BL154" s="17" t="s">
        <v>428</v>
      </c>
      <c r="BM154" s="233" t="s">
        <v>1133</v>
      </c>
    </row>
    <row r="155" s="2" customFormat="1" ht="21.75" customHeight="1">
      <c r="A155" s="38"/>
      <c r="B155" s="39"/>
      <c r="C155" s="260" t="s">
        <v>211</v>
      </c>
      <c r="D155" s="260" t="s">
        <v>299</v>
      </c>
      <c r="E155" s="261" t="s">
        <v>1134</v>
      </c>
      <c r="F155" s="262" t="s">
        <v>1135</v>
      </c>
      <c r="G155" s="263" t="s">
        <v>296</v>
      </c>
      <c r="H155" s="264">
        <v>3</v>
      </c>
      <c r="I155" s="265"/>
      <c r="J155" s="266">
        <f>ROUND(I155*H155,2)</f>
        <v>0</v>
      </c>
      <c r="K155" s="267"/>
      <c r="L155" s="268"/>
      <c r="M155" s="269" t="s">
        <v>1</v>
      </c>
      <c r="N155" s="270" t="s">
        <v>42</v>
      </c>
      <c r="O155" s="97"/>
      <c r="P155" s="231">
        <f>O155*H155</f>
        <v>0</v>
      </c>
      <c r="Q155" s="231">
        <v>0.00117</v>
      </c>
      <c r="R155" s="231">
        <f>Q155*H155</f>
        <v>0.0035100000000000001</v>
      </c>
      <c r="S155" s="231">
        <v>0</v>
      </c>
      <c r="T155" s="23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3" t="s">
        <v>767</v>
      </c>
      <c r="AT155" s="233" t="s">
        <v>299</v>
      </c>
      <c r="AU155" s="233" t="s">
        <v>133</v>
      </c>
      <c r="AY155" s="17" t="s">
        <v>127</v>
      </c>
      <c r="BE155" s="234">
        <f>IF(N155="základná",J155,0)</f>
        <v>0</v>
      </c>
      <c r="BF155" s="234">
        <f>IF(N155="znížená",J155,0)</f>
        <v>0</v>
      </c>
      <c r="BG155" s="234">
        <f>IF(N155="zákl. prenesená",J155,0)</f>
        <v>0</v>
      </c>
      <c r="BH155" s="234">
        <f>IF(N155="zníž. prenesená",J155,0)</f>
        <v>0</v>
      </c>
      <c r="BI155" s="234">
        <f>IF(N155="nulová",J155,0)</f>
        <v>0</v>
      </c>
      <c r="BJ155" s="17" t="s">
        <v>133</v>
      </c>
      <c r="BK155" s="234">
        <f>ROUND(I155*H155,2)</f>
        <v>0</v>
      </c>
      <c r="BL155" s="17" t="s">
        <v>767</v>
      </c>
      <c r="BM155" s="233" t="s">
        <v>1136</v>
      </c>
    </row>
    <row r="156" s="2" customFormat="1" ht="16.5" customHeight="1">
      <c r="A156" s="38"/>
      <c r="B156" s="39"/>
      <c r="C156" s="221" t="s">
        <v>237</v>
      </c>
      <c r="D156" s="221" t="s">
        <v>128</v>
      </c>
      <c r="E156" s="222" t="s">
        <v>1137</v>
      </c>
      <c r="F156" s="223" t="s">
        <v>1138</v>
      </c>
      <c r="G156" s="224" t="s">
        <v>296</v>
      </c>
      <c r="H156" s="225">
        <v>26</v>
      </c>
      <c r="I156" s="226"/>
      <c r="J156" s="227">
        <f>ROUND(I156*H156,2)</f>
        <v>0</v>
      </c>
      <c r="K156" s="228"/>
      <c r="L156" s="44"/>
      <c r="M156" s="229" t="s">
        <v>1</v>
      </c>
      <c r="N156" s="230" t="s">
        <v>42</v>
      </c>
      <c r="O156" s="97"/>
      <c r="P156" s="231">
        <f>O156*H156</f>
        <v>0</v>
      </c>
      <c r="Q156" s="231">
        <v>0</v>
      </c>
      <c r="R156" s="231">
        <f>Q156*H156</f>
        <v>0</v>
      </c>
      <c r="S156" s="231">
        <v>0</v>
      </c>
      <c r="T156" s="23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3" t="s">
        <v>428</v>
      </c>
      <c r="AT156" s="233" t="s">
        <v>128</v>
      </c>
      <c r="AU156" s="233" t="s">
        <v>133</v>
      </c>
      <c r="AY156" s="17" t="s">
        <v>127</v>
      </c>
      <c r="BE156" s="234">
        <f>IF(N156="základná",J156,0)</f>
        <v>0</v>
      </c>
      <c r="BF156" s="234">
        <f>IF(N156="znížená",J156,0)</f>
        <v>0</v>
      </c>
      <c r="BG156" s="234">
        <f>IF(N156="zákl. prenesená",J156,0)</f>
        <v>0</v>
      </c>
      <c r="BH156" s="234">
        <f>IF(N156="zníž. prenesená",J156,0)</f>
        <v>0</v>
      </c>
      <c r="BI156" s="234">
        <f>IF(N156="nulová",J156,0)</f>
        <v>0</v>
      </c>
      <c r="BJ156" s="17" t="s">
        <v>133</v>
      </c>
      <c r="BK156" s="234">
        <f>ROUND(I156*H156,2)</f>
        <v>0</v>
      </c>
      <c r="BL156" s="17" t="s">
        <v>428</v>
      </c>
      <c r="BM156" s="233" t="s">
        <v>1139</v>
      </c>
    </row>
    <row r="157" s="2" customFormat="1" ht="24.15" customHeight="1">
      <c r="A157" s="38"/>
      <c r="B157" s="39"/>
      <c r="C157" s="260" t="s">
        <v>242</v>
      </c>
      <c r="D157" s="260" t="s">
        <v>299</v>
      </c>
      <c r="E157" s="261" t="s">
        <v>1140</v>
      </c>
      <c r="F157" s="262" t="s">
        <v>1141</v>
      </c>
      <c r="G157" s="263" t="s">
        <v>296</v>
      </c>
      <c r="H157" s="264">
        <v>26</v>
      </c>
      <c r="I157" s="265"/>
      <c r="J157" s="266">
        <f>ROUND(I157*H157,2)</f>
        <v>0</v>
      </c>
      <c r="K157" s="267"/>
      <c r="L157" s="268"/>
      <c r="M157" s="269" t="s">
        <v>1</v>
      </c>
      <c r="N157" s="270" t="s">
        <v>42</v>
      </c>
      <c r="O157" s="97"/>
      <c r="P157" s="231">
        <f>O157*H157</f>
        <v>0</v>
      </c>
      <c r="Q157" s="231">
        <v>0.00010000000000000001</v>
      </c>
      <c r="R157" s="231">
        <f>Q157*H157</f>
        <v>0.0026000000000000003</v>
      </c>
      <c r="S157" s="231">
        <v>0</v>
      </c>
      <c r="T157" s="23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3" t="s">
        <v>767</v>
      </c>
      <c r="AT157" s="233" t="s">
        <v>299</v>
      </c>
      <c r="AU157" s="233" t="s">
        <v>133</v>
      </c>
      <c r="AY157" s="17" t="s">
        <v>127</v>
      </c>
      <c r="BE157" s="234">
        <f>IF(N157="základná",J157,0)</f>
        <v>0</v>
      </c>
      <c r="BF157" s="234">
        <f>IF(N157="znížená",J157,0)</f>
        <v>0</v>
      </c>
      <c r="BG157" s="234">
        <f>IF(N157="zákl. prenesená",J157,0)</f>
        <v>0</v>
      </c>
      <c r="BH157" s="234">
        <f>IF(N157="zníž. prenesená",J157,0)</f>
        <v>0</v>
      </c>
      <c r="BI157" s="234">
        <f>IF(N157="nulová",J157,0)</f>
        <v>0</v>
      </c>
      <c r="BJ157" s="17" t="s">
        <v>133</v>
      </c>
      <c r="BK157" s="234">
        <f>ROUND(I157*H157,2)</f>
        <v>0</v>
      </c>
      <c r="BL157" s="17" t="s">
        <v>767</v>
      </c>
      <c r="BM157" s="233" t="s">
        <v>1142</v>
      </c>
    </row>
    <row r="158" s="2" customFormat="1" ht="16.5" customHeight="1">
      <c r="A158" s="38"/>
      <c r="B158" s="39"/>
      <c r="C158" s="221" t="s">
        <v>395</v>
      </c>
      <c r="D158" s="221" t="s">
        <v>128</v>
      </c>
      <c r="E158" s="222" t="s">
        <v>1143</v>
      </c>
      <c r="F158" s="223" t="s">
        <v>1144</v>
      </c>
      <c r="G158" s="224" t="s">
        <v>296</v>
      </c>
      <c r="H158" s="225">
        <v>7</v>
      </c>
      <c r="I158" s="226"/>
      <c r="J158" s="227">
        <f>ROUND(I158*H158,2)</f>
        <v>0</v>
      </c>
      <c r="K158" s="228"/>
      <c r="L158" s="44"/>
      <c r="M158" s="229" t="s">
        <v>1</v>
      </c>
      <c r="N158" s="230" t="s">
        <v>42</v>
      </c>
      <c r="O158" s="97"/>
      <c r="P158" s="231">
        <f>O158*H158</f>
        <v>0</v>
      </c>
      <c r="Q158" s="231">
        <v>0</v>
      </c>
      <c r="R158" s="231">
        <f>Q158*H158</f>
        <v>0</v>
      </c>
      <c r="S158" s="231">
        <v>0</v>
      </c>
      <c r="T158" s="23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3" t="s">
        <v>428</v>
      </c>
      <c r="AT158" s="233" t="s">
        <v>128</v>
      </c>
      <c r="AU158" s="233" t="s">
        <v>133</v>
      </c>
      <c r="AY158" s="17" t="s">
        <v>127</v>
      </c>
      <c r="BE158" s="234">
        <f>IF(N158="základná",J158,0)</f>
        <v>0</v>
      </c>
      <c r="BF158" s="234">
        <f>IF(N158="znížená",J158,0)</f>
        <v>0</v>
      </c>
      <c r="BG158" s="234">
        <f>IF(N158="zákl. prenesená",J158,0)</f>
        <v>0</v>
      </c>
      <c r="BH158" s="234">
        <f>IF(N158="zníž. prenesená",J158,0)</f>
        <v>0</v>
      </c>
      <c r="BI158" s="234">
        <f>IF(N158="nulová",J158,0)</f>
        <v>0</v>
      </c>
      <c r="BJ158" s="17" t="s">
        <v>133</v>
      </c>
      <c r="BK158" s="234">
        <f>ROUND(I158*H158,2)</f>
        <v>0</v>
      </c>
      <c r="BL158" s="17" t="s">
        <v>428</v>
      </c>
      <c r="BM158" s="233" t="s">
        <v>1145</v>
      </c>
    </row>
    <row r="159" s="2" customFormat="1" ht="16.5" customHeight="1">
      <c r="A159" s="38"/>
      <c r="B159" s="39"/>
      <c r="C159" s="260" t="s">
        <v>519</v>
      </c>
      <c r="D159" s="260" t="s">
        <v>299</v>
      </c>
      <c r="E159" s="261" t="s">
        <v>1146</v>
      </c>
      <c r="F159" s="262" t="s">
        <v>1147</v>
      </c>
      <c r="G159" s="263" t="s">
        <v>296</v>
      </c>
      <c r="H159" s="264">
        <v>7</v>
      </c>
      <c r="I159" s="265"/>
      <c r="J159" s="266">
        <f>ROUND(I159*H159,2)</f>
        <v>0</v>
      </c>
      <c r="K159" s="267"/>
      <c r="L159" s="268"/>
      <c r="M159" s="269" t="s">
        <v>1</v>
      </c>
      <c r="N159" s="270" t="s">
        <v>42</v>
      </c>
      <c r="O159" s="97"/>
      <c r="P159" s="231">
        <f>O159*H159</f>
        <v>0</v>
      </c>
      <c r="Q159" s="231">
        <v>0.00017000000000000001</v>
      </c>
      <c r="R159" s="231">
        <f>Q159*H159</f>
        <v>0.0011900000000000001</v>
      </c>
      <c r="S159" s="231">
        <v>0</v>
      </c>
      <c r="T159" s="23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3" t="s">
        <v>767</v>
      </c>
      <c r="AT159" s="233" t="s">
        <v>299</v>
      </c>
      <c r="AU159" s="233" t="s">
        <v>133</v>
      </c>
      <c r="AY159" s="17" t="s">
        <v>127</v>
      </c>
      <c r="BE159" s="234">
        <f>IF(N159="základná",J159,0)</f>
        <v>0</v>
      </c>
      <c r="BF159" s="234">
        <f>IF(N159="znížená",J159,0)</f>
        <v>0</v>
      </c>
      <c r="BG159" s="234">
        <f>IF(N159="zákl. prenesená",J159,0)</f>
        <v>0</v>
      </c>
      <c r="BH159" s="234">
        <f>IF(N159="zníž. prenesená",J159,0)</f>
        <v>0</v>
      </c>
      <c r="BI159" s="234">
        <f>IF(N159="nulová",J159,0)</f>
        <v>0</v>
      </c>
      <c r="BJ159" s="17" t="s">
        <v>133</v>
      </c>
      <c r="BK159" s="234">
        <f>ROUND(I159*H159,2)</f>
        <v>0</v>
      </c>
      <c r="BL159" s="17" t="s">
        <v>767</v>
      </c>
      <c r="BM159" s="233" t="s">
        <v>1148</v>
      </c>
    </row>
    <row r="160" s="11" customFormat="1" ht="22.8" customHeight="1">
      <c r="A160" s="11"/>
      <c r="B160" s="207"/>
      <c r="C160" s="208"/>
      <c r="D160" s="209" t="s">
        <v>75</v>
      </c>
      <c r="E160" s="246" t="s">
        <v>1149</v>
      </c>
      <c r="F160" s="246" t="s">
        <v>1150</v>
      </c>
      <c r="G160" s="208"/>
      <c r="H160" s="208"/>
      <c r="I160" s="211"/>
      <c r="J160" s="247">
        <f>BK160</f>
        <v>0</v>
      </c>
      <c r="K160" s="208"/>
      <c r="L160" s="213"/>
      <c r="M160" s="214"/>
      <c r="N160" s="215"/>
      <c r="O160" s="215"/>
      <c r="P160" s="216">
        <f>SUM(P161:P164)</f>
        <v>0</v>
      </c>
      <c r="Q160" s="215"/>
      <c r="R160" s="216">
        <f>SUM(R161:R164)</f>
        <v>0</v>
      </c>
      <c r="S160" s="215"/>
      <c r="T160" s="217">
        <f>SUM(T161:T164)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218" t="s">
        <v>138</v>
      </c>
      <c r="AT160" s="219" t="s">
        <v>75</v>
      </c>
      <c r="AU160" s="219" t="s">
        <v>84</v>
      </c>
      <c r="AY160" s="218" t="s">
        <v>127</v>
      </c>
      <c r="BK160" s="220">
        <f>SUM(BK161:BK164)</f>
        <v>0</v>
      </c>
    </row>
    <row r="161" s="2" customFormat="1" ht="24.15" customHeight="1">
      <c r="A161" s="38"/>
      <c r="B161" s="39"/>
      <c r="C161" s="221" t="s">
        <v>335</v>
      </c>
      <c r="D161" s="221" t="s">
        <v>128</v>
      </c>
      <c r="E161" s="222" t="s">
        <v>1151</v>
      </c>
      <c r="F161" s="223" t="s">
        <v>1152</v>
      </c>
      <c r="G161" s="224" t="s">
        <v>240</v>
      </c>
      <c r="H161" s="225">
        <v>147</v>
      </c>
      <c r="I161" s="226"/>
      <c r="J161" s="227">
        <f>ROUND(I161*H161,2)</f>
        <v>0</v>
      </c>
      <c r="K161" s="228"/>
      <c r="L161" s="44"/>
      <c r="M161" s="229" t="s">
        <v>1</v>
      </c>
      <c r="N161" s="230" t="s">
        <v>42</v>
      </c>
      <c r="O161" s="97"/>
      <c r="P161" s="231">
        <f>O161*H161</f>
        <v>0</v>
      </c>
      <c r="Q161" s="231">
        <v>0</v>
      </c>
      <c r="R161" s="231">
        <f>Q161*H161</f>
        <v>0</v>
      </c>
      <c r="S161" s="231">
        <v>0</v>
      </c>
      <c r="T161" s="23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3" t="s">
        <v>428</v>
      </c>
      <c r="AT161" s="233" t="s">
        <v>128</v>
      </c>
      <c r="AU161" s="233" t="s">
        <v>133</v>
      </c>
      <c r="AY161" s="17" t="s">
        <v>127</v>
      </c>
      <c r="BE161" s="234">
        <f>IF(N161="základná",J161,0)</f>
        <v>0</v>
      </c>
      <c r="BF161" s="234">
        <f>IF(N161="znížená",J161,0)</f>
        <v>0</v>
      </c>
      <c r="BG161" s="234">
        <f>IF(N161="zákl. prenesená",J161,0)</f>
        <v>0</v>
      </c>
      <c r="BH161" s="234">
        <f>IF(N161="zníž. prenesená",J161,0)</f>
        <v>0</v>
      </c>
      <c r="BI161" s="234">
        <f>IF(N161="nulová",J161,0)</f>
        <v>0</v>
      </c>
      <c r="BJ161" s="17" t="s">
        <v>133</v>
      </c>
      <c r="BK161" s="234">
        <f>ROUND(I161*H161,2)</f>
        <v>0</v>
      </c>
      <c r="BL161" s="17" t="s">
        <v>428</v>
      </c>
      <c r="BM161" s="233" t="s">
        <v>1153</v>
      </c>
    </row>
    <row r="162" s="2" customFormat="1" ht="33" customHeight="1">
      <c r="A162" s="38"/>
      <c r="B162" s="39"/>
      <c r="C162" s="221" t="s">
        <v>251</v>
      </c>
      <c r="D162" s="221" t="s">
        <v>128</v>
      </c>
      <c r="E162" s="222" t="s">
        <v>1154</v>
      </c>
      <c r="F162" s="223" t="s">
        <v>1155</v>
      </c>
      <c r="G162" s="224" t="s">
        <v>240</v>
      </c>
      <c r="H162" s="225">
        <v>147</v>
      </c>
      <c r="I162" s="226"/>
      <c r="J162" s="227">
        <f>ROUND(I162*H162,2)</f>
        <v>0</v>
      </c>
      <c r="K162" s="228"/>
      <c r="L162" s="44"/>
      <c r="M162" s="229" t="s">
        <v>1</v>
      </c>
      <c r="N162" s="230" t="s">
        <v>42</v>
      </c>
      <c r="O162" s="97"/>
      <c r="P162" s="231">
        <f>O162*H162</f>
        <v>0</v>
      </c>
      <c r="Q162" s="231">
        <v>0</v>
      </c>
      <c r="R162" s="231">
        <f>Q162*H162</f>
        <v>0</v>
      </c>
      <c r="S162" s="231">
        <v>0</v>
      </c>
      <c r="T162" s="23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3" t="s">
        <v>428</v>
      </c>
      <c r="AT162" s="233" t="s">
        <v>128</v>
      </c>
      <c r="AU162" s="233" t="s">
        <v>133</v>
      </c>
      <c r="AY162" s="17" t="s">
        <v>127</v>
      </c>
      <c r="BE162" s="234">
        <f>IF(N162="základná",J162,0)</f>
        <v>0</v>
      </c>
      <c r="BF162" s="234">
        <f>IF(N162="znížená",J162,0)</f>
        <v>0</v>
      </c>
      <c r="BG162" s="234">
        <f>IF(N162="zákl. prenesená",J162,0)</f>
        <v>0</v>
      </c>
      <c r="BH162" s="234">
        <f>IF(N162="zníž. prenesená",J162,0)</f>
        <v>0</v>
      </c>
      <c r="BI162" s="234">
        <f>IF(N162="nulová",J162,0)</f>
        <v>0</v>
      </c>
      <c r="BJ162" s="17" t="s">
        <v>133</v>
      </c>
      <c r="BK162" s="234">
        <f>ROUND(I162*H162,2)</f>
        <v>0</v>
      </c>
      <c r="BL162" s="17" t="s">
        <v>428</v>
      </c>
      <c r="BM162" s="233" t="s">
        <v>1156</v>
      </c>
    </row>
    <row r="163" s="2" customFormat="1" ht="33" customHeight="1">
      <c r="A163" s="38"/>
      <c r="B163" s="39"/>
      <c r="C163" s="221" t="s">
        <v>357</v>
      </c>
      <c r="D163" s="221" t="s">
        <v>128</v>
      </c>
      <c r="E163" s="222" t="s">
        <v>1157</v>
      </c>
      <c r="F163" s="223" t="s">
        <v>1158</v>
      </c>
      <c r="G163" s="224" t="s">
        <v>141</v>
      </c>
      <c r="H163" s="225">
        <v>220.5</v>
      </c>
      <c r="I163" s="226"/>
      <c r="J163" s="227">
        <f>ROUND(I163*H163,2)</f>
        <v>0</v>
      </c>
      <c r="K163" s="228"/>
      <c r="L163" s="44"/>
      <c r="M163" s="229" t="s">
        <v>1</v>
      </c>
      <c r="N163" s="230" t="s">
        <v>42</v>
      </c>
      <c r="O163" s="97"/>
      <c r="P163" s="231">
        <f>O163*H163</f>
        <v>0</v>
      </c>
      <c r="Q163" s="231">
        <v>0</v>
      </c>
      <c r="R163" s="231">
        <f>Q163*H163</f>
        <v>0</v>
      </c>
      <c r="S163" s="231">
        <v>0</v>
      </c>
      <c r="T163" s="23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3" t="s">
        <v>428</v>
      </c>
      <c r="AT163" s="233" t="s">
        <v>128</v>
      </c>
      <c r="AU163" s="233" t="s">
        <v>133</v>
      </c>
      <c r="AY163" s="17" t="s">
        <v>127</v>
      </c>
      <c r="BE163" s="234">
        <f>IF(N163="základná",J163,0)</f>
        <v>0</v>
      </c>
      <c r="BF163" s="234">
        <f>IF(N163="znížená",J163,0)</f>
        <v>0</v>
      </c>
      <c r="BG163" s="234">
        <f>IF(N163="zákl. prenesená",J163,0)</f>
        <v>0</v>
      </c>
      <c r="BH163" s="234">
        <f>IF(N163="zníž. prenesená",J163,0)</f>
        <v>0</v>
      </c>
      <c r="BI163" s="234">
        <f>IF(N163="nulová",J163,0)</f>
        <v>0</v>
      </c>
      <c r="BJ163" s="17" t="s">
        <v>133</v>
      </c>
      <c r="BK163" s="234">
        <f>ROUND(I163*H163,2)</f>
        <v>0</v>
      </c>
      <c r="BL163" s="17" t="s">
        <v>428</v>
      </c>
      <c r="BM163" s="233" t="s">
        <v>1159</v>
      </c>
    </row>
    <row r="164" s="13" customFormat="1">
      <c r="A164" s="13"/>
      <c r="B164" s="248"/>
      <c r="C164" s="249"/>
      <c r="D164" s="250" t="s">
        <v>190</v>
      </c>
      <c r="E164" s="251" t="s">
        <v>1</v>
      </c>
      <c r="F164" s="252" t="s">
        <v>1160</v>
      </c>
      <c r="G164" s="249"/>
      <c r="H164" s="253">
        <v>220.5</v>
      </c>
      <c r="I164" s="254"/>
      <c r="J164" s="249"/>
      <c r="K164" s="249"/>
      <c r="L164" s="255"/>
      <c r="M164" s="256"/>
      <c r="N164" s="257"/>
      <c r="O164" s="257"/>
      <c r="P164" s="257"/>
      <c r="Q164" s="257"/>
      <c r="R164" s="257"/>
      <c r="S164" s="257"/>
      <c r="T164" s="25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9" t="s">
        <v>190</v>
      </c>
      <c r="AU164" s="259" t="s">
        <v>133</v>
      </c>
      <c r="AV164" s="13" t="s">
        <v>133</v>
      </c>
      <c r="AW164" s="13" t="s">
        <v>33</v>
      </c>
      <c r="AX164" s="13" t="s">
        <v>84</v>
      </c>
      <c r="AY164" s="259" t="s">
        <v>127</v>
      </c>
    </row>
    <row r="165" s="11" customFormat="1" ht="22.8" customHeight="1">
      <c r="A165" s="11"/>
      <c r="B165" s="207"/>
      <c r="C165" s="208"/>
      <c r="D165" s="209" t="s">
        <v>75</v>
      </c>
      <c r="E165" s="246" t="s">
        <v>1021</v>
      </c>
      <c r="F165" s="246" t="s">
        <v>1022</v>
      </c>
      <c r="G165" s="208"/>
      <c r="H165" s="208"/>
      <c r="I165" s="211"/>
      <c r="J165" s="247">
        <f>BK165</f>
        <v>0</v>
      </c>
      <c r="K165" s="208"/>
      <c r="L165" s="213"/>
      <c r="M165" s="214"/>
      <c r="N165" s="215"/>
      <c r="O165" s="215"/>
      <c r="P165" s="216">
        <f>SUM(P166:P167)</f>
        <v>0</v>
      </c>
      <c r="Q165" s="215"/>
      <c r="R165" s="216">
        <f>SUM(R166:R167)</f>
        <v>0</v>
      </c>
      <c r="S165" s="215"/>
      <c r="T165" s="217">
        <f>SUM(T166:T167)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218" t="s">
        <v>138</v>
      </c>
      <c r="AT165" s="219" t="s">
        <v>75</v>
      </c>
      <c r="AU165" s="219" t="s">
        <v>84</v>
      </c>
      <c r="AY165" s="218" t="s">
        <v>127</v>
      </c>
      <c r="BK165" s="220">
        <f>SUM(BK166:BK167)</f>
        <v>0</v>
      </c>
    </row>
    <row r="166" s="2" customFormat="1" ht="16.5" customHeight="1">
      <c r="A166" s="38"/>
      <c r="B166" s="39"/>
      <c r="C166" s="221" t="s">
        <v>255</v>
      </c>
      <c r="D166" s="221" t="s">
        <v>128</v>
      </c>
      <c r="E166" s="222" t="s">
        <v>1024</v>
      </c>
      <c r="F166" s="223" t="s">
        <v>1161</v>
      </c>
      <c r="G166" s="224" t="s">
        <v>296</v>
      </c>
      <c r="H166" s="225">
        <v>1</v>
      </c>
      <c r="I166" s="226"/>
      <c r="J166" s="227">
        <f>ROUND(I166*H166,2)</f>
        <v>0</v>
      </c>
      <c r="K166" s="228"/>
      <c r="L166" s="44"/>
      <c r="M166" s="229" t="s">
        <v>1</v>
      </c>
      <c r="N166" s="230" t="s">
        <v>42</v>
      </c>
      <c r="O166" s="97"/>
      <c r="P166" s="231">
        <f>O166*H166</f>
        <v>0</v>
      </c>
      <c r="Q166" s="231">
        <v>0</v>
      </c>
      <c r="R166" s="231">
        <f>Q166*H166</f>
        <v>0</v>
      </c>
      <c r="S166" s="231">
        <v>0</v>
      </c>
      <c r="T166" s="23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3" t="s">
        <v>428</v>
      </c>
      <c r="AT166" s="233" t="s">
        <v>128</v>
      </c>
      <c r="AU166" s="233" t="s">
        <v>133</v>
      </c>
      <c r="AY166" s="17" t="s">
        <v>127</v>
      </c>
      <c r="BE166" s="234">
        <f>IF(N166="základná",J166,0)</f>
        <v>0</v>
      </c>
      <c r="BF166" s="234">
        <f>IF(N166="znížená",J166,0)</f>
        <v>0</v>
      </c>
      <c r="BG166" s="234">
        <f>IF(N166="zákl. prenesená",J166,0)</f>
        <v>0</v>
      </c>
      <c r="BH166" s="234">
        <f>IF(N166="zníž. prenesená",J166,0)</f>
        <v>0</v>
      </c>
      <c r="BI166" s="234">
        <f>IF(N166="nulová",J166,0)</f>
        <v>0</v>
      </c>
      <c r="BJ166" s="17" t="s">
        <v>133</v>
      </c>
      <c r="BK166" s="234">
        <f>ROUND(I166*H166,2)</f>
        <v>0</v>
      </c>
      <c r="BL166" s="17" t="s">
        <v>428</v>
      </c>
      <c r="BM166" s="233" t="s">
        <v>1162</v>
      </c>
    </row>
    <row r="167" s="2" customFormat="1" ht="16.5" customHeight="1">
      <c r="A167" s="38"/>
      <c r="B167" s="39"/>
      <c r="C167" s="221" t="s">
        <v>246</v>
      </c>
      <c r="D167" s="221" t="s">
        <v>128</v>
      </c>
      <c r="E167" s="222" t="s">
        <v>1163</v>
      </c>
      <c r="F167" s="223" t="s">
        <v>1164</v>
      </c>
      <c r="G167" s="224" t="s">
        <v>296</v>
      </c>
      <c r="H167" s="225">
        <v>1</v>
      </c>
      <c r="I167" s="226"/>
      <c r="J167" s="227">
        <f>ROUND(I167*H167,2)</f>
        <v>0</v>
      </c>
      <c r="K167" s="228"/>
      <c r="L167" s="44"/>
      <c r="M167" s="229" t="s">
        <v>1</v>
      </c>
      <c r="N167" s="230" t="s">
        <v>42</v>
      </c>
      <c r="O167" s="97"/>
      <c r="P167" s="231">
        <f>O167*H167</f>
        <v>0</v>
      </c>
      <c r="Q167" s="231">
        <v>0</v>
      </c>
      <c r="R167" s="231">
        <f>Q167*H167</f>
        <v>0</v>
      </c>
      <c r="S167" s="231">
        <v>0</v>
      </c>
      <c r="T167" s="23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3" t="s">
        <v>428</v>
      </c>
      <c r="AT167" s="233" t="s">
        <v>128</v>
      </c>
      <c r="AU167" s="233" t="s">
        <v>133</v>
      </c>
      <c r="AY167" s="17" t="s">
        <v>127</v>
      </c>
      <c r="BE167" s="234">
        <f>IF(N167="základná",J167,0)</f>
        <v>0</v>
      </c>
      <c r="BF167" s="234">
        <f>IF(N167="znížená",J167,0)</f>
        <v>0</v>
      </c>
      <c r="BG167" s="234">
        <f>IF(N167="zákl. prenesená",J167,0)</f>
        <v>0</v>
      </c>
      <c r="BH167" s="234">
        <f>IF(N167="zníž. prenesená",J167,0)</f>
        <v>0</v>
      </c>
      <c r="BI167" s="234">
        <f>IF(N167="nulová",J167,0)</f>
        <v>0</v>
      </c>
      <c r="BJ167" s="17" t="s">
        <v>133</v>
      </c>
      <c r="BK167" s="234">
        <f>ROUND(I167*H167,2)</f>
        <v>0</v>
      </c>
      <c r="BL167" s="17" t="s">
        <v>428</v>
      </c>
      <c r="BM167" s="233" t="s">
        <v>1165</v>
      </c>
    </row>
    <row r="168" s="11" customFormat="1" ht="25.92" customHeight="1">
      <c r="A168" s="11"/>
      <c r="B168" s="207"/>
      <c r="C168" s="208"/>
      <c r="D168" s="209" t="s">
        <v>75</v>
      </c>
      <c r="E168" s="210" t="s">
        <v>732</v>
      </c>
      <c r="F168" s="210" t="s">
        <v>733</v>
      </c>
      <c r="G168" s="208"/>
      <c r="H168" s="208"/>
      <c r="I168" s="211"/>
      <c r="J168" s="212">
        <f>BK168</f>
        <v>0</v>
      </c>
      <c r="K168" s="208"/>
      <c r="L168" s="213"/>
      <c r="M168" s="214"/>
      <c r="N168" s="215"/>
      <c r="O168" s="215"/>
      <c r="P168" s="216">
        <f>SUM(P169:P170)</f>
        <v>0</v>
      </c>
      <c r="Q168" s="215"/>
      <c r="R168" s="216">
        <f>SUM(R169:R170)</f>
        <v>0.025000000000000001</v>
      </c>
      <c r="S168" s="215"/>
      <c r="T168" s="217">
        <f>SUM(T169:T170)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218" t="s">
        <v>143</v>
      </c>
      <c r="AT168" s="219" t="s">
        <v>75</v>
      </c>
      <c r="AU168" s="219" t="s">
        <v>76</v>
      </c>
      <c r="AY168" s="218" t="s">
        <v>127</v>
      </c>
      <c r="BK168" s="220">
        <f>SUM(BK169:BK170)</f>
        <v>0</v>
      </c>
    </row>
    <row r="169" s="2" customFormat="1" ht="33" customHeight="1">
      <c r="A169" s="38"/>
      <c r="B169" s="39"/>
      <c r="C169" s="221" t="s">
        <v>348</v>
      </c>
      <c r="D169" s="221" t="s">
        <v>128</v>
      </c>
      <c r="E169" s="222" t="s">
        <v>1032</v>
      </c>
      <c r="F169" s="223" t="s">
        <v>1033</v>
      </c>
      <c r="G169" s="224" t="s">
        <v>633</v>
      </c>
      <c r="H169" s="225">
        <v>8</v>
      </c>
      <c r="I169" s="226"/>
      <c r="J169" s="227">
        <f>ROUND(I169*H169,2)</f>
        <v>0</v>
      </c>
      <c r="K169" s="228"/>
      <c r="L169" s="44"/>
      <c r="M169" s="229" t="s">
        <v>1</v>
      </c>
      <c r="N169" s="230" t="s">
        <v>42</v>
      </c>
      <c r="O169" s="97"/>
      <c r="P169" s="231">
        <f>O169*H169</f>
        <v>0</v>
      </c>
      <c r="Q169" s="231">
        <v>0</v>
      </c>
      <c r="R169" s="231">
        <f>Q169*H169</f>
        <v>0</v>
      </c>
      <c r="S169" s="231">
        <v>0</v>
      </c>
      <c r="T169" s="23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3" t="s">
        <v>736</v>
      </c>
      <c r="AT169" s="233" t="s">
        <v>128</v>
      </c>
      <c r="AU169" s="233" t="s">
        <v>84</v>
      </c>
      <c r="AY169" s="17" t="s">
        <v>127</v>
      </c>
      <c r="BE169" s="234">
        <f>IF(N169="základná",J169,0)</f>
        <v>0</v>
      </c>
      <c r="BF169" s="234">
        <f>IF(N169="znížená",J169,0)</f>
        <v>0</v>
      </c>
      <c r="BG169" s="234">
        <f>IF(N169="zákl. prenesená",J169,0)</f>
        <v>0</v>
      </c>
      <c r="BH169" s="234">
        <f>IF(N169="zníž. prenesená",J169,0)</f>
        <v>0</v>
      </c>
      <c r="BI169" s="234">
        <f>IF(N169="nulová",J169,0)</f>
        <v>0</v>
      </c>
      <c r="BJ169" s="17" t="s">
        <v>133</v>
      </c>
      <c r="BK169" s="234">
        <f>ROUND(I169*H169,2)</f>
        <v>0</v>
      </c>
      <c r="BL169" s="17" t="s">
        <v>736</v>
      </c>
      <c r="BM169" s="233" t="s">
        <v>1166</v>
      </c>
    </row>
    <row r="170" s="2" customFormat="1" ht="16.5" customHeight="1">
      <c r="A170" s="38"/>
      <c r="B170" s="39"/>
      <c r="C170" s="260" t="s">
        <v>802</v>
      </c>
      <c r="D170" s="260" t="s">
        <v>299</v>
      </c>
      <c r="E170" s="261" t="s">
        <v>1167</v>
      </c>
      <c r="F170" s="262" t="s">
        <v>1037</v>
      </c>
      <c r="G170" s="263" t="s">
        <v>694</v>
      </c>
      <c r="H170" s="264">
        <v>1</v>
      </c>
      <c r="I170" s="265"/>
      <c r="J170" s="266">
        <f>ROUND(I170*H170,2)</f>
        <v>0</v>
      </c>
      <c r="K170" s="267"/>
      <c r="L170" s="268"/>
      <c r="M170" s="296" t="s">
        <v>1</v>
      </c>
      <c r="N170" s="297" t="s">
        <v>42</v>
      </c>
      <c r="O170" s="237"/>
      <c r="P170" s="238">
        <f>O170*H170</f>
        <v>0</v>
      </c>
      <c r="Q170" s="238">
        <v>0.025000000000000001</v>
      </c>
      <c r="R170" s="238">
        <f>Q170*H170</f>
        <v>0.025000000000000001</v>
      </c>
      <c r="S170" s="238">
        <v>0</v>
      </c>
      <c r="T170" s="23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3" t="s">
        <v>736</v>
      </c>
      <c r="AT170" s="233" t="s">
        <v>299</v>
      </c>
      <c r="AU170" s="233" t="s">
        <v>84</v>
      </c>
      <c r="AY170" s="17" t="s">
        <v>127</v>
      </c>
      <c r="BE170" s="234">
        <f>IF(N170="základná",J170,0)</f>
        <v>0</v>
      </c>
      <c r="BF170" s="234">
        <f>IF(N170="znížená",J170,0)</f>
        <v>0</v>
      </c>
      <c r="BG170" s="234">
        <f>IF(N170="zákl. prenesená",J170,0)</f>
        <v>0</v>
      </c>
      <c r="BH170" s="234">
        <f>IF(N170="zníž. prenesená",J170,0)</f>
        <v>0</v>
      </c>
      <c r="BI170" s="234">
        <f>IF(N170="nulová",J170,0)</f>
        <v>0</v>
      </c>
      <c r="BJ170" s="17" t="s">
        <v>133</v>
      </c>
      <c r="BK170" s="234">
        <f>ROUND(I170*H170,2)</f>
        <v>0</v>
      </c>
      <c r="BL170" s="17" t="s">
        <v>736</v>
      </c>
      <c r="BM170" s="233" t="s">
        <v>1168</v>
      </c>
    </row>
    <row r="171" s="2" customFormat="1" ht="6.96" customHeight="1">
      <c r="A171" s="38"/>
      <c r="B171" s="72"/>
      <c r="C171" s="73"/>
      <c r="D171" s="73"/>
      <c r="E171" s="73"/>
      <c r="F171" s="73"/>
      <c r="G171" s="73"/>
      <c r="H171" s="73"/>
      <c r="I171" s="73"/>
      <c r="J171" s="73"/>
      <c r="K171" s="73"/>
      <c r="L171" s="44"/>
      <c r="M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</row>
  </sheetData>
  <sheetProtection sheet="1" autoFilter="0" formatColumns="0" formatRows="0" objects="1" scenarios="1" spinCount="100000" saltValue="kLmLWYYoafdz/b02CYco04OLjie2XH/cW2y29U6sdlhu1bXCuwsd871EMiAyMrdXVRL/P9q+qjTPJv3efZRqog==" hashValue="ygPtiGUiqScxMLxg1FAB4DA5hjap+CSrTXzZ9UUO2Cbw9RSd+9WlHrSRzA58DicsHT8tbgXAmJ8Y/RIUKH2tpA==" algorithmName="SHA-512" password="CC35"/>
  <autoFilter ref="C120:K17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Dičer</dc:creator>
  <cp:lastModifiedBy>Tomáš Dičer</cp:lastModifiedBy>
  <dcterms:created xsi:type="dcterms:W3CDTF">2024-02-08T11:34:42Z</dcterms:created>
  <dcterms:modified xsi:type="dcterms:W3CDTF">2024-02-08T11:34:47Z</dcterms:modified>
</cp:coreProperties>
</file>